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bendova/Desktop/Výzva 19 EN EF SR/Verejné obstaravanie/RT II./"/>
    </mc:Choice>
  </mc:AlternateContent>
  <xr:revisionPtr revIDLastSave="0" documentId="13_ncr:1_{130CBEF0-50B5-BC4E-800C-E716D418FA83}" xr6:coauthVersionLast="36" xr6:coauthVersionMax="36" xr10:uidLastSave="{00000000-0000-0000-0000-000000000000}"/>
  <bookViews>
    <workbookView xWindow="0" yWindow="460" windowWidth="28800" windowHeight="15940" activeTab="6" xr2:uid="{00000000-000D-0000-FFFF-FFFF00000000}"/>
  </bookViews>
  <sheets>
    <sheet name="Rekapitulácia stavby" sheetId="1" r:id="rId1"/>
    <sheet name="01 - Zateplenie obvodovéh..." sheetId="2" r:id="rId2"/>
    <sheet name="02 - Zateplenie strešného..." sheetId="3" r:id="rId3"/>
    <sheet name="03 - Výmena otvorových ko..." sheetId="4" r:id="rId4"/>
    <sheet name="04 - Ostatné" sheetId="5" r:id="rId5"/>
    <sheet name="05 - Vzduchotechnika" sheetId="6" r:id="rId6"/>
    <sheet name="06 - Vykurovanie" sheetId="7" r:id="rId7"/>
    <sheet name="07 - Elektroinštalácie" sheetId="8" r:id="rId8"/>
  </sheets>
  <definedNames>
    <definedName name="_xlnm._FilterDatabase" localSheetId="1" hidden="1">'01 - Zateplenie obvodovéh...'!$C$123:$K$256</definedName>
    <definedName name="_xlnm._FilterDatabase" localSheetId="2" hidden="1">'02 - Zateplenie strešného...'!$C$124:$K$203</definedName>
    <definedName name="_xlnm._FilterDatabase" localSheetId="3" hidden="1">'03 - Výmena otvorových ko...'!$C$127:$K$216</definedName>
    <definedName name="_xlnm._FilterDatabase" localSheetId="4" hidden="1">'04 - Ostatné'!$C$125:$K$192</definedName>
    <definedName name="_xlnm._FilterDatabase" localSheetId="5" hidden="1">'05 - Vzduchotechnika'!$C$135:$K$221</definedName>
    <definedName name="_xlnm._FilterDatabase" localSheetId="6" hidden="1">'06 - Vykurovanie'!$C$126:$K$236</definedName>
    <definedName name="_xlnm._FilterDatabase" localSheetId="7" hidden="1">'07 - Elektroinštalácie'!$C$122:$K$208</definedName>
    <definedName name="_xlnm.Print_Titles" localSheetId="1">'01 - Zateplenie obvodovéh...'!$123:$123</definedName>
    <definedName name="_xlnm.Print_Titles" localSheetId="2">'02 - Zateplenie strešného...'!$124:$124</definedName>
    <definedName name="_xlnm.Print_Titles" localSheetId="3">'03 - Výmena otvorových ko...'!$127:$127</definedName>
    <definedName name="_xlnm.Print_Titles" localSheetId="4">'04 - Ostatné'!$125:$125</definedName>
    <definedName name="_xlnm.Print_Titles" localSheetId="5">'05 - Vzduchotechnika'!$135:$135</definedName>
    <definedName name="_xlnm.Print_Titles" localSheetId="6">'06 - Vykurovanie'!$126:$126</definedName>
    <definedName name="_xlnm.Print_Titles" localSheetId="7">'07 - Elektroinštalácie'!$122:$122</definedName>
    <definedName name="_xlnm.Print_Titles" localSheetId="0">'Rekapitulácia stavby'!$92:$92</definedName>
    <definedName name="_xlnm.Print_Area" localSheetId="1">'01 - Zateplenie obvodovéh...'!$C$4:$J$76,'01 - Zateplenie obvodovéh...'!$C$82:$J$105,'01 - Zateplenie obvodovéh...'!$C$111:$K$256</definedName>
    <definedName name="_xlnm.Print_Area" localSheetId="2">'02 - Zateplenie strešného...'!$C$4:$J$76,'02 - Zateplenie strešného...'!$C$82:$J$106,'02 - Zateplenie strešného...'!$C$112:$K$203</definedName>
    <definedName name="_xlnm.Print_Area" localSheetId="3">'03 - Výmena otvorových ko...'!$C$4:$J$76,'03 - Výmena otvorových ko...'!$C$82:$J$109,'03 - Výmena otvorových ko...'!$C$115:$K$216</definedName>
    <definedName name="_xlnm.Print_Area" localSheetId="4">'04 - Ostatné'!$C$4:$J$76,'04 - Ostatné'!$C$82:$J$107,'04 - Ostatné'!$C$113:$K$192</definedName>
    <definedName name="_xlnm.Print_Area" localSheetId="5">'05 - Vzduchotechnika'!$C$4:$J$76,'05 - Vzduchotechnika'!$C$82:$J$117,'05 - Vzduchotechnika'!$C$123:$K$221</definedName>
    <definedName name="_xlnm.Print_Area" localSheetId="6">'06 - Vykurovanie'!$C$4:$J$76,'06 - Vykurovanie'!$C$82:$J$108,'06 - Vykurovanie'!$C$114:$K$236</definedName>
    <definedName name="_xlnm.Print_Area" localSheetId="7">'07 - Elektroinštalácie'!$C$4:$J$76,'07 - Elektroinštalácie'!$C$82:$J$104,'07 - Elektroinštalácie'!$C$110:$K$208</definedName>
    <definedName name="_xlnm.Print_Area" localSheetId="0">'Rekapitulácia stavby'!$D$4:$AO$76,'Rekapitulácia stavby'!$C$82:$AQ$102</definedName>
  </definedNames>
  <calcPr calcId="181029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 s="1"/>
  <c r="BI208" i="8"/>
  <c r="BH208" i="8"/>
  <c r="BG208" i="8"/>
  <c r="BE208" i="8"/>
  <c r="BK208" i="8"/>
  <c r="J208" i="8" s="1"/>
  <c r="BF208" i="8" s="1"/>
  <c r="BI207" i="8"/>
  <c r="BH207" i="8"/>
  <c r="BG207" i="8"/>
  <c r="BE207" i="8"/>
  <c r="BK207" i="8"/>
  <c r="J207" i="8"/>
  <c r="BF207" i="8"/>
  <c r="BI206" i="8"/>
  <c r="BH206" i="8"/>
  <c r="BG206" i="8"/>
  <c r="BE206" i="8"/>
  <c r="BK206" i="8"/>
  <c r="J206" i="8" s="1"/>
  <c r="BF206" i="8" s="1"/>
  <c r="BI205" i="8"/>
  <c r="BH205" i="8"/>
  <c r="BG205" i="8"/>
  <c r="BE205" i="8"/>
  <c r="BK205" i="8"/>
  <c r="J205" i="8"/>
  <c r="BF205" i="8"/>
  <c r="BI204" i="8"/>
  <c r="BH204" i="8"/>
  <c r="BG204" i="8"/>
  <c r="BE204" i="8"/>
  <c r="BK204" i="8"/>
  <c r="BK203" i="8" s="1"/>
  <c r="J203" i="8" s="1"/>
  <c r="J103" i="8" s="1"/>
  <c r="J204" i="8"/>
  <c r="BF204" i="8" s="1"/>
  <c r="BI202" i="8"/>
  <c r="BH202" i="8"/>
  <c r="BG202" i="8"/>
  <c r="BE202" i="8"/>
  <c r="T202" i="8"/>
  <c r="R202" i="8"/>
  <c r="P202" i="8"/>
  <c r="BK202" i="8"/>
  <c r="J202" i="8"/>
  <c r="BF202" i="8"/>
  <c r="BI201" i="8"/>
  <c r="BH201" i="8"/>
  <c r="BG201" i="8"/>
  <c r="BE201" i="8"/>
  <c r="T201" i="8"/>
  <c r="R201" i="8"/>
  <c r="P201" i="8"/>
  <c r="BK201" i="8"/>
  <c r="J201" i="8"/>
  <c r="BF201" i="8" s="1"/>
  <c r="BI200" i="8"/>
  <c r="BH200" i="8"/>
  <c r="BG200" i="8"/>
  <c r="BE200" i="8"/>
  <c r="T200" i="8"/>
  <c r="R200" i="8"/>
  <c r="P200" i="8"/>
  <c r="BK200" i="8"/>
  <c r="J200" i="8"/>
  <c r="BF200" i="8"/>
  <c r="BI199" i="8"/>
  <c r="BH199" i="8"/>
  <c r="BG199" i="8"/>
  <c r="BE199" i="8"/>
  <c r="T199" i="8"/>
  <c r="R199" i="8"/>
  <c r="P199" i="8"/>
  <c r="BK199" i="8"/>
  <c r="J199" i="8"/>
  <c r="BF199" i="8" s="1"/>
  <c r="BI198" i="8"/>
  <c r="BH198" i="8"/>
  <c r="BG198" i="8"/>
  <c r="BE198" i="8"/>
  <c r="T198" i="8"/>
  <c r="R198" i="8"/>
  <c r="P198" i="8"/>
  <c r="BK198" i="8"/>
  <c r="J198" i="8"/>
  <c r="BF198" i="8"/>
  <c r="BI197" i="8"/>
  <c r="BH197" i="8"/>
  <c r="BG197" i="8"/>
  <c r="BE197" i="8"/>
  <c r="T197" i="8"/>
  <c r="R197" i="8"/>
  <c r="P197" i="8"/>
  <c r="P194" i="8" s="1"/>
  <c r="BK197" i="8"/>
  <c r="J197" i="8"/>
  <c r="BF197" i="8" s="1"/>
  <c r="BI196" i="8"/>
  <c r="BH196" i="8"/>
  <c r="BG196" i="8"/>
  <c r="BE196" i="8"/>
  <c r="T196" i="8"/>
  <c r="T194" i="8" s="1"/>
  <c r="R196" i="8"/>
  <c r="P196" i="8"/>
  <c r="BK196" i="8"/>
  <c r="J196" i="8"/>
  <c r="BF196" i="8"/>
  <c r="BI195" i="8"/>
  <c r="BH195" i="8"/>
  <c r="BG195" i="8"/>
  <c r="BE195" i="8"/>
  <c r="T195" i="8"/>
  <c r="R195" i="8"/>
  <c r="R194" i="8"/>
  <c r="P195" i="8"/>
  <c r="BK195" i="8"/>
  <c r="BK194" i="8"/>
  <c r="J194" i="8" s="1"/>
  <c r="J102" i="8" s="1"/>
  <c r="J195" i="8"/>
  <c r="BF195" i="8"/>
  <c r="BI193" i="8"/>
  <c r="BH193" i="8"/>
  <c r="BG193" i="8"/>
  <c r="BE193" i="8"/>
  <c r="T193" i="8"/>
  <c r="R193" i="8"/>
  <c r="P193" i="8"/>
  <c r="BK193" i="8"/>
  <c r="J193" i="8"/>
  <c r="BF193" i="8"/>
  <c r="BI192" i="8"/>
  <c r="BH192" i="8"/>
  <c r="BG192" i="8"/>
  <c r="BE192" i="8"/>
  <c r="T192" i="8"/>
  <c r="R192" i="8"/>
  <c r="P192" i="8"/>
  <c r="BK192" i="8"/>
  <c r="J192" i="8"/>
  <c r="BF192" i="8"/>
  <c r="BI191" i="8"/>
  <c r="BH191" i="8"/>
  <c r="BG191" i="8"/>
  <c r="BE191" i="8"/>
  <c r="T191" i="8"/>
  <c r="R191" i="8"/>
  <c r="P191" i="8"/>
  <c r="BK191" i="8"/>
  <c r="J191" i="8"/>
  <c r="BF191" i="8"/>
  <c r="BI190" i="8"/>
  <c r="BH190" i="8"/>
  <c r="BG190" i="8"/>
  <c r="BE190" i="8"/>
  <c r="T190" i="8"/>
  <c r="R190" i="8"/>
  <c r="P190" i="8"/>
  <c r="BK190" i="8"/>
  <c r="J190" i="8"/>
  <c r="BF190" i="8"/>
  <c r="BI189" i="8"/>
  <c r="BH189" i="8"/>
  <c r="BG189" i="8"/>
  <c r="BE189" i="8"/>
  <c r="T189" i="8"/>
  <c r="R189" i="8"/>
  <c r="P189" i="8"/>
  <c r="BK189" i="8"/>
  <c r="J189" i="8"/>
  <c r="BF189" i="8"/>
  <c r="BI188" i="8"/>
  <c r="BH188" i="8"/>
  <c r="BG188" i="8"/>
  <c r="BE188" i="8"/>
  <c r="T188" i="8"/>
  <c r="R188" i="8"/>
  <c r="P188" i="8"/>
  <c r="BK188" i="8"/>
  <c r="J188" i="8"/>
  <c r="BF188" i="8"/>
  <c r="BI187" i="8"/>
  <c r="BH187" i="8"/>
  <c r="BG187" i="8"/>
  <c r="BE187" i="8"/>
  <c r="T187" i="8"/>
  <c r="R187" i="8"/>
  <c r="P187" i="8"/>
  <c r="BK187" i="8"/>
  <c r="J187" i="8"/>
  <c r="BF187" i="8"/>
  <c r="BI186" i="8"/>
  <c r="BH186" i="8"/>
  <c r="BG186" i="8"/>
  <c r="BE186" i="8"/>
  <c r="T186" i="8"/>
  <c r="R186" i="8"/>
  <c r="P186" i="8"/>
  <c r="BK186" i="8"/>
  <c r="J186" i="8"/>
  <c r="BF186" i="8"/>
  <c r="BI185" i="8"/>
  <c r="BH185" i="8"/>
  <c r="BG185" i="8"/>
  <c r="BE185" i="8"/>
  <c r="T185" i="8"/>
  <c r="R185" i="8"/>
  <c r="P185" i="8"/>
  <c r="BK185" i="8"/>
  <c r="J185" i="8"/>
  <c r="BF185" i="8"/>
  <c r="BI184" i="8"/>
  <c r="BH184" i="8"/>
  <c r="BG184" i="8"/>
  <c r="BE184" i="8"/>
  <c r="T184" i="8"/>
  <c r="R184" i="8"/>
  <c r="P184" i="8"/>
  <c r="BK184" i="8"/>
  <c r="J184" i="8"/>
  <c r="BF184" i="8"/>
  <c r="BI183" i="8"/>
  <c r="BH183" i="8"/>
  <c r="BG183" i="8"/>
  <c r="BE183" i="8"/>
  <c r="T183" i="8"/>
  <c r="R183" i="8"/>
  <c r="P183" i="8"/>
  <c r="BK183" i="8"/>
  <c r="J183" i="8"/>
  <c r="BF183" i="8"/>
  <c r="BI182" i="8"/>
  <c r="BH182" i="8"/>
  <c r="BG182" i="8"/>
  <c r="BE182" i="8"/>
  <c r="T182" i="8"/>
  <c r="R182" i="8"/>
  <c r="P182" i="8"/>
  <c r="BK182" i="8"/>
  <c r="J182" i="8"/>
  <c r="BF182" i="8"/>
  <c r="BI181" i="8"/>
  <c r="BH181" i="8"/>
  <c r="BG181" i="8"/>
  <c r="BE181" i="8"/>
  <c r="T181" i="8"/>
  <c r="T180" i="8"/>
  <c r="R181" i="8"/>
  <c r="R180" i="8"/>
  <c r="P181" i="8"/>
  <c r="P180" i="8"/>
  <c r="BK181" i="8"/>
  <c r="BK180" i="8"/>
  <c r="J180" i="8" s="1"/>
  <c r="J101" i="8" s="1"/>
  <c r="J181" i="8"/>
  <c r="BF181" i="8" s="1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/>
  <c r="BI177" i="8"/>
  <c r="BH177" i="8"/>
  <c r="BG177" i="8"/>
  <c r="BE177" i="8"/>
  <c r="T177" i="8"/>
  <c r="R177" i="8"/>
  <c r="P177" i="8"/>
  <c r="BK177" i="8"/>
  <c r="J177" i="8"/>
  <c r="BF177" i="8"/>
  <c r="BI176" i="8"/>
  <c r="BH176" i="8"/>
  <c r="BG176" i="8"/>
  <c r="BE176" i="8"/>
  <c r="T176" i="8"/>
  <c r="R176" i="8"/>
  <c r="P176" i="8"/>
  <c r="BK176" i="8"/>
  <c r="J176" i="8"/>
  <c r="BF176" i="8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R167" i="8"/>
  <c r="P167" i="8"/>
  <c r="BK167" i="8"/>
  <c r="J167" i="8"/>
  <c r="BF167" i="8"/>
  <c r="BI166" i="8"/>
  <c r="BH166" i="8"/>
  <c r="BG166" i="8"/>
  <c r="BE166" i="8"/>
  <c r="T166" i="8"/>
  <c r="R166" i="8"/>
  <c r="P166" i="8"/>
  <c r="BK166" i="8"/>
  <c r="J166" i="8"/>
  <c r="BF166" i="8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R157" i="8" s="1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BK157" i="8" s="1"/>
  <c r="J157" i="8" s="1"/>
  <c r="J100" i="8" s="1"/>
  <c r="J159" i="8"/>
  <c r="BF159" i="8"/>
  <c r="BI158" i="8"/>
  <c r="BH158" i="8"/>
  <c r="BG158" i="8"/>
  <c r="BE158" i="8"/>
  <c r="T158" i="8"/>
  <c r="T157" i="8"/>
  <c r="R158" i="8"/>
  <c r="P158" i="8"/>
  <c r="P157" i="8"/>
  <c r="BK158" i="8"/>
  <c r="J158" i="8"/>
  <c r="BF158" i="8" s="1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T150" i="8"/>
  <c r="R151" i="8"/>
  <c r="R150" i="8"/>
  <c r="P151" i="8"/>
  <c r="P150" i="8"/>
  <c r="BK151" i="8"/>
  <c r="BK150" i="8"/>
  <c r="J150" i="8" s="1"/>
  <c r="J99" i="8" s="1"/>
  <c r="J151" i="8"/>
  <c r="BF151" i="8" s="1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/>
  <c r="BI143" i="8"/>
  <c r="BH143" i="8"/>
  <c r="BG143" i="8"/>
  <c r="BE143" i="8"/>
  <c r="T143" i="8"/>
  <c r="R143" i="8"/>
  <c r="P143" i="8"/>
  <c r="BK143" i="8"/>
  <c r="J143" i="8"/>
  <c r="BF143" i="8"/>
  <c r="BI142" i="8"/>
  <c r="BH142" i="8"/>
  <c r="BG142" i="8"/>
  <c r="BE142" i="8"/>
  <c r="T142" i="8"/>
  <c r="R142" i="8"/>
  <c r="P142" i="8"/>
  <c r="BK142" i="8"/>
  <c r="J142" i="8"/>
  <c r="BF142" i="8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BH131" i="8"/>
  <c r="BG131" i="8"/>
  <c r="BE131" i="8"/>
  <c r="T131" i="8"/>
  <c r="T130" i="8"/>
  <c r="R131" i="8"/>
  <c r="R130" i="8"/>
  <c r="P131" i="8"/>
  <c r="P130" i="8"/>
  <c r="BK131" i="8"/>
  <c r="BK130" i="8"/>
  <c r="J130" i="8" s="1"/>
  <c r="J98" i="8" s="1"/>
  <c r="J131" i="8"/>
  <c r="BF131" i="8" s="1"/>
  <c r="BI129" i="8"/>
  <c r="BH129" i="8"/>
  <c r="BG129" i="8"/>
  <c r="BE129" i="8"/>
  <c r="T129" i="8"/>
  <c r="R129" i="8"/>
  <c r="P129" i="8"/>
  <c r="BK129" i="8"/>
  <c r="J129" i="8"/>
  <c r="BF129" i="8"/>
  <c r="BI128" i="8"/>
  <c r="BH128" i="8"/>
  <c r="BG128" i="8"/>
  <c r="BE128" i="8"/>
  <c r="T128" i="8"/>
  <c r="R128" i="8"/>
  <c r="P128" i="8"/>
  <c r="BK128" i="8"/>
  <c r="J128" i="8"/>
  <c r="BF128" i="8"/>
  <c r="BI127" i="8"/>
  <c r="BH127" i="8"/>
  <c r="BG127" i="8"/>
  <c r="BE127" i="8"/>
  <c r="T127" i="8"/>
  <c r="R127" i="8"/>
  <c r="P127" i="8"/>
  <c r="BK127" i="8"/>
  <c r="BK124" i="8" s="1"/>
  <c r="J127" i="8"/>
  <c r="BF127" i="8"/>
  <c r="BI126" i="8"/>
  <c r="BH126" i="8"/>
  <c r="BG126" i="8"/>
  <c r="BE126" i="8"/>
  <c r="T126" i="8"/>
  <c r="R126" i="8"/>
  <c r="P126" i="8"/>
  <c r="BK126" i="8"/>
  <c r="J126" i="8"/>
  <c r="BF126" i="8"/>
  <c r="BI125" i="8"/>
  <c r="F37" i="8"/>
  <c r="BD101" i="1" s="1"/>
  <c r="BH125" i="8"/>
  <c r="F36" i="8" s="1"/>
  <c r="BC101" i="1" s="1"/>
  <c r="BG125" i="8"/>
  <c r="F35" i="8"/>
  <c r="BB101" i="1" s="1"/>
  <c r="BE125" i="8"/>
  <c r="F33" i="8" s="1"/>
  <c r="AZ101" i="1" s="1"/>
  <c r="T125" i="8"/>
  <c r="T124" i="8"/>
  <c r="R125" i="8"/>
  <c r="R124" i="8" s="1"/>
  <c r="R123" i="8" s="1"/>
  <c r="P125" i="8"/>
  <c r="P124" i="8"/>
  <c r="P123" i="8" s="1"/>
  <c r="AU101" i="1" s="1"/>
  <c r="BK125" i="8"/>
  <c r="J125" i="8"/>
  <c r="BF125" i="8"/>
  <c r="J120" i="8"/>
  <c r="J119" i="8"/>
  <c r="F117" i="8"/>
  <c r="E115" i="8"/>
  <c r="J92" i="8"/>
  <c r="J91" i="8"/>
  <c r="F89" i="8"/>
  <c r="E87" i="8"/>
  <c r="J18" i="8"/>
  <c r="E18" i="8"/>
  <c r="F120" i="8" s="1"/>
  <c r="F92" i="8"/>
  <c r="J17" i="8"/>
  <c r="J15" i="8"/>
  <c r="E15" i="8"/>
  <c r="F119" i="8" s="1"/>
  <c r="J14" i="8"/>
  <c r="J12" i="8"/>
  <c r="E7" i="8"/>
  <c r="E113" i="8"/>
  <c r="E85" i="8"/>
  <c r="J37" i="7"/>
  <c r="J36" i="7"/>
  <c r="AY100" i="1"/>
  <c r="J35" i="7"/>
  <c r="AX100" i="1" s="1"/>
  <c r="BI236" i="7"/>
  <c r="BH236" i="7"/>
  <c r="BG236" i="7"/>
  <c r="BE236" i="7"/>
  <c r="BK236" i="7"/>
  <c r="J236" i="7"/>
  <c r="BF236" i="7" s="1"/>
  <c r="BI235" i="7"/>
  <c r="BH235" i="7"/>
  <c r="BG235" i="7"/>
  <c r="BE235" i="7"/>
  <c r="BK235" i="7"/>
  <c r="J235" i="7"/>
  <c r="BF235" i="7"/>
  <c r="BI234" i="7"/>
  <c r="BH234" i="7"/>
  <c r="BG234" i="7"/>
  <c r="BE234" i="7"/>
  <c r="BK234" i="7"/>
  <c r="J234" i="7" s="1"/>
  <c r="BF234" i="7" s="1"/>
  <c r="BI233" i="7"/>
  <c r="BH233" i="7"/>
  <c r="BG233" i="7"/>
  <c r="BE233" i="7"/>
  <c r="BK233" i="7"/>
  <c r="J233" i="7" s="1"/>
  <c r="BF233" i="7" s="1"/>
  <c r="BI232" i="7"/>
  <c r="BH232" i="7"/>
  <c r="BG232" i="7"/>
  <c r="BE232" i="7"/>
  <c r="BK232" i="7"/>
  <c r="J232" i="7" s="1"/>
  <c r="BF232" i="7" s="1"/>
  <c r="BK231" i="7"/>
  <c r="J231" i="7" s="1"/>
  <c r="J107" i="7" s="1"/>
  <c r="BI230" i="7"/>
  <c r="BH230" i="7"/>
  <c r="BG230" i="7"/>
  <c r="BE230" i="7"/>
  <c r="T230" i="7"/>
  <c r="R230" i="7"/>
  <c r="P230" i="7"/>
  <c r="BK230" i="7"/>
  <c r="J230" i="7"/>
  <c r="BF230" i="7" s="1"/>
  <c r="BI229" i="7"/>
  <c r="BH229" i="7"/>
  <c r="BG229" i="7"/>
  <c r="BE229" i="7"/>
  <c r="T229" i="7"/>
  <c r="R229" i="7"/>
  <c r="P229" i="7"/>
  <c r="BK229" i="7"/>
  <c r="J229" i="7"/>
  <c r="BF229" i="7"/>
  <c r="BI228" i="7"/>
  <c r="BH228" i="7"/>
  <c r="BG228" i="7"/>
  <c r="BE228" i="7"/>
  <c r="T228" i="7"/>
  <c r="R228" i="7"/>
  <c r="P228" i="7"/>
  <c r="BK228" i="7"/>
  <c r="J228" i="7"/>
  <c r="BF228" i="7" s="1"/>
  <c r="BI227" i="7"/>
  <c r="BH227" i="7"/>
  <c r="BG227" i="7"/>
  <c r="BE227" i="7"/>
  <c r="T227" i="7"/>
  <c r="T226" i="7"/>
  <c r="R227" i="7"/>
  <c r="R226" i="7" s="1"/>
  <c r="P227" i="7"/>
  <c r="P226" i="7"/>
  <c r="BK227" i="7"/>
  <c r="BK226" i="7" s="1"/>
  <c r="J226" i="7" s="1"/>
  <c r="J106" i="7" s="1"/>
  <c r="J227" i="7"/>
  <c r="BF227" i="7" s="1"/>
  <c r="BI225" i="7"/>
  <c r="BH225" i="7"/>
  <c r="BG225" i="7"/>
  <c r="BE225" i="7"/>
  <c r="T225" i="7"/>
  <c r="R225" i="7"/>
  <c r="P225" i="7"/>
  <c r="BK225" i="7"/>
  <c r="J225" i="7"/>
  <c r="BF225" i="7"/>
  <c r="BI224" i="7"/>
  <c r="BH224" i="7"/>
  <c r="BG224" i="7"/>
  <c r="BE224" i="7"/>
  <c r="T224" i="7"/>
  <c r="R224" i="7"/>
  <c r="P224" i="7"/>
  <c r="BK224" i="7"/>
  <c r="J224" i="7"/>
  <c r="BF224" i="7" s="1"/>
  <c r="BI223" i="7"/>
  <c r="BH223" i="7"/>
  <c r="BG223" i="7"/>
  <c r="BE223" i="7"/>
  <c r="T223" i="7"/>
  <c r="R223" i="7"/>
  <c r="P223" i="7"/>
  <c r="BK223" i="7"/>
  <c r="J223" i="7"/>
  <c r="BF223" i="7"/>
  <c r="BI222" i="7"/>
  <c r="BH222" i="7"/>
  <c r="BG222" i="7"/>
  <c r="BE222" i="7"/>
  <c r="T222" i="7"/>
  <c r="R222" i="7"/>
  <c r="P222" i="7"/>
  <c r="BK222" i="7"/>
  <c r="J222" i="7"/>
  <c r="BF222" i="7" s="1"/>
  <c r="BI221" i="7"/>
  <c r="BH221" i="7"/>
  <c r="BG221" i="7"/>
  <c r="BE221" i="7"/>
  <c r="T221" i="7"/>
  <c r="T220" i="7"/>
  <c r="R221" i="7"/>
  <c r="R220" i="7" s="1"/>
  <c r="P221" i="7"/>
  <c r="P220" i="7"/>
  <c r="BK221" i="7"/>
  <c r="BK220" i="7" s="1"/>
  <c r="J220" i="7" s="1"/>
  <c r="J105" i="7" s="1"/>
  <c r="J221" i="7"/>
  <c r="BF221" i="7" s="1"/>
  <c r="BI219" i="7"/>
  <c r="BH219" i="7"/>
  <c r="BG219" i="7"/>
  <c r="BE219" i="7"/>
  <c r="T219" i="7"/>
  <c r="R219" i="7"/>
  <c r="R213" i="7" s="1"/>
  <c r="P219" i="7"/>
  <c r="BK219" i="7"/>
  <c r="J219" i="7"/>
  <c r="BF219" i="7"/>
  <c r="BI218" i="7"/>
  <c r="BH218" i="7"/>
  <c r="BG218" i="7"/>
  <c r="BE218" i="7"/>
  <c r="T218" i="7"/>
  <c r="R218" i="7"/>
  <c r="P218" i="7"/>
  <c r="BK218" i="7"/>
  <c r="J218" i="7"/>
  <c r="BF218" i="7" s="1"/>
  <c r="BI217" i="7"/>
  <c r="BH217" i="7"/>
  <c r="BG217" i="7"/>
  <c r="BE217" i="7"/>
  <c r="T217" i="7"/>
  <c r="R217" i="7"/>
  <c r="P217" i="7"/>
  <c r="BK217" i="7"/>
  <c r="J217" i="7"/>
  <c r="BF217" i="7"/>
  <c r="BI216" i="7"/>
  <c r="BH216" i="7"/>
  <c r="BG216" i="7"/>
  <c r="BE216" i="7"/>
  <c r="T216" i="7"/>
  <c r="R216" i="7"/>
  <c r="P216" i="7"/>
  <c r="BK216" i="7"/>
  <c r="J216" i="7"/>
  <c r="BF216" i="7" s="1"/>
  <c r="BI215" i="7"/>
  <c r="BH215" i="7"/>
  <c r="BG215" i="7"/>
  <c r="BE215" i="7"/>
  <c r="T215" i="7"/>
  <c r="R215" i="7"/>
  <c r="P215" i="7"/>
  <c r="BK215" i="7"/>
  <c r="J215" i="7"/>
  <c r="BF215" i="7"/>
  <c r="BI214" i="7"/>
  <c r="BH214" i="7"/>
  <c r="BG214" i="7"/>
  <c r="BE214" i="7"/>
  <c r="T214" i="7"/>
  <c r="T213" i="7" s="1"/>
  <c r="R214" i="7"/>
  <c r="P214" i="7"/>
  <c r="P213" i="7" s="1"/>
  <c r="BK214" i="7"/>
  <c r="BK213" i="7"/>
  <c r="J213" i="7" s="1"/>
  <c r="J104" i="7" s="1"/>
  <c r="J214" i="7"/>
  <c r="BF214" i="7"/>
  <c r="BI212" i="7"/>
  <c r="BH212" i="7"/>
  <c r="BG212" i="7"/>
  <c r="BE212" i="7"/>
  <c r="T212" i="7"/>
  <c r="R212" i="7"/>
  <c r="P212" i="7"/>
  <c r="BK212" i="7"/>
  <c r="J212" i="7"/>
  <c r="BF212" i="7" s="1"/>
  <c r="BI211" i="7"/>
  <c r="BH211" i="7"/>
  <c r="BG211" i="7"/>
  <c r="BE211" i="7"/>
  <c r="T211" i="7"/>
  <c r="R211" i="7"/>
  <c r="P211" i="7"/>
  <c r="BK211" i="7"/>
  <c r="J211" i="7"/>
  <c r="BF211" i="7"/>
  <c r="BI210" i="7"/>
  <c r="BH210" i="7"/>
  <c r="BG210" i="7"/>
  <c r="BE210" i="7"/>
  <c r="T210" i="7"/>
  <c r="R210" i="7"/>
  <c r="P210" i="7"/>
  <c r="BK210" i="7"/>
  <c r="J210" i="7"/>
  <c r="BF210" i="7" s="1"/>
  <c r="BI209" i="7"/>
  <c r="BH209" i="7"/>
  <c r="BG209" i="7"/>
  <c r="BE209" i="7"/>
  <c r="T209" i="7"/>
  <c r="R209" i="7"/>
  <c r="P209" i="7"/>
  <c r="BK209" i="7"/>
  <c r="J209" i="7"/>
  <c r="BF209" i="7"/>
  <c r="BI208" i="7"/>
  <c r="BH208" i="7"/>
  <c r="BG208" i="7"/>
  <c r="BE208" i="7"/>
  <c r="T208" i="7"/>
  <c r="R208" i="7"/>
  <c r="P208" i="7"/>
  <c r="BK208" i="7"/>
  <c r="J208" i="7"/>
  <c r="BF208" i="7" s="1"/>
  <c r="BI207" i="7"/>
  <c r="BH207" i="7"/>
  <c r="BG207" i="7"/>
  <c r="BE207" i="7"/>
  <c r="T207" i="7"/>
  <c r="R207" i="7"/>
  <c r="P207" i="7"/>
  <c r="BK207" i="7"/>
  <c r="J207" i="7"/>
  <c r="BF207" i="7"/>
  <c r="BI206" i="7"/>
  <c r="BH206" i="7"/>
  <c r="BG206" i="7"/>
  <c r="BE206" i="7"/>
  <c r="T206" i="7"/>
  <c r="R206" i="7"/>
  <c r="P206" i="7"/>
  <c r="BK206" i="7"/>
  <c r="J206" i="7"/>
  <c r="BF206" i="7" s="1"/>
  <c r="BI205" i="7"/>
  <c r="BH205" i="7"/>
  <c r="BG205" i="7"/>
  <c r="BE205" i="7"/>
  <c r="T205" i="7"/>
  <c r="R205" i="7"/>
  <c r="P205" i="7"/>
  <c r="BK205" i="7"/>
  <c r="J205" i="7"/>
  <c r="BF205" i="7"/>
  <c r="BI204" i="7"/>
  <c r="BH204" i="7"/>
  <c r="BG204" i="7"/>
  <c r="BE204" i="7"/>
  <c r="T204" i="7"/>
  <c r="R204" i="7"/>
  <c r="P204" i="7"/>
  <c r="BK204" i="7"/>
  <c r="J204" i="7"/>
  <c r="BF204" i="7" s="1"/>
  <c r="BI203" i="7"/>
  <c r="BH203" i="7"/>
  <c r="BG203" i="7"/>
  <c r="BE203" i="7"/>
  <c r="T203" i="7"/>
  <c r="R203" i="7"/>
  <c r="P203" i="7"/>
  <c r="BK203" i="7"/>
  <c r="J203" i="7"/>
  <c r="BF203" i="7"/>
  <c r="BI202" i="7"/>
  <c r="BH202" i="7"/>
  <c r="BG202" i="7"/>
  <c r="BE202" i="7"/>
  <c r="T202" i="7"/>
  <c r="R202" i="7"/>
  <c r="P202" i="7"/>
  <c r="BK202" i="7"/>
  <c r="J202" i="7"/>
  <c r="BF202" i="7" s="1"/>
  <c r="BI201" i="7"/>
  <c r="BH201" i="7"/>
  <c r="BG201" i="7"/>
  <c r="BE201" i="7"/>
  <c r="T201" i="7"/>
  <c r="R201" i="7"/>
  <c r="P201" i="7"/>
  <c r="BK201" i="7"/>
  <c r="J201" i="7"/>
  <c r="BF201" i="7"/>
  <c r="BI200" i="7"/>
  <c r="BH200" i="7"/>
  <c r="BG200" i="7"/>
  <c r="BE200" i="7"/>
  <c r="T200" i="7"/>
  <c r="R200" i="7"/>
  <c r="P200" i="7"/>
  <c r="BK200" i="7"/>
  <c r="J200" i="7"/>
  <c r="BF200" i="7" s="1"/>
  <c r="BI199" i="7"/>
  <c r="BH199" i="7"/>
  <c r="BG199" i="7"/>
  <c r="BE199" i="7"/>
  <c r="T199" i="7"/>
  <c r="R199" i="7"/>
  <c r="P199" i="7"/>
  <c r="BK199" i="7"/>
  <c r="J199" i="7"/>
  <c r="BF199" i="7"/>
  <c r="BI198" i="7"/>
  <c r="BH198" i="7"/>
  <c r="BG198" i="7"/>
  <c r="BE198" i="7"/>
  <c r="T198" i="7"/>
  <c r="R198" i="7"/>
  <c r="P198" i="7"/>
  <c r="BK198" i="7"/>
  <c r="J198" i="7"/>
  <c r="BF198" i="7" s="1"/>
  <c r="BI197" i="7"/>
  <c r="BH197" i="7"/>
  <c r="BG197" i="7"/>
  <c r="BE197" i="7"/>
  <c r="T197" i="7"/>
  <c r="R197" i="7"/>
  <c r="P197" i="7"/>
  <c r="BK197" i="7"/>
  <c r="J197" i="7"/>
  <c r="BF197" i="7"/>
  <c r="BI196" i="7"/>
  <c r="BH196" i="7"/>
  <c r="BG196" i="7"/>
  <c r="BE196" i="7"/>
  <c r="T196" i="7"/>
  <c r="R196" i="7"/>
  <c r="P196" i="7"/>
  <c r="BK196" i="7"/>
  <c r="J196" i="7"/>
  <c r="BF196" i="7" s="1"/>
  <c r="BI195" i="7"/>
  <c r="BH195" i="7"/>
  <c r="BG195" i="7"/>
  <c r="BE195" i="7"/>
  <c r="T195" i="7"/>
  <c r="R195" i="7"/>
  <c r="P195" i="7"/>
  <c r="BK195" i="7"/>
  <c r="J195" i="7"/>
  <c r="BF195" i="7"/>
  <c r="BI194" i="7"/>
  <c r="BH194" i="7"/>
  <c r="BG194" i="7"/>
  <c r="BE194" i="7"/>
  <c r="T194" i="7"/>
  <c r="R194" i="7"/>
  <c r="P194" i="7"/>
  <c r="BK194" i="7"/>
  <c r="J194" i="7"/>
  <c r="BF194" i="7" s="1"/>
  <c r="BI193" i="7"/>
  <c r="BH193" i="7"/>
  <c r="BG193" i="7"/>
  <c r="BE193" i="7"/>
  <c r="T193" i="7"/>
  <c r="R193" i="7"/>
  <c r="P193" i="7"/>
  <c r="BK193" i="7"/>
  <c r="J193" i="7"/>
  <c r="BF193" i="7"/>
  <c r="BI192" i="7"/>
  <c r="BH192" i="7"/>
  <c r="BG192" i="7"/>
  <c r="BE192" i="7"/>
  <c r="T192" i="7"/>
  <c r="R192" i="7"/>
  <c r="P192" i="7"/>
  <c r="BK192" i="7"/>
  <c r="J192" i="7"/>
  <c r="BF192" i="7" s="1"/>
  <c r="BI191" i="7"/>
  <c r="BH191" i="7"/>
  <c r="BG191" i="7"/>
  <c r="BE191" i="7"/>
  <c r="T191" i="7"/>
  <c r="R191" i="7"/>
  <c r="P191" i="7"/>
  <c r="BK191" i="7"/>
  <c r="J191" i="7"/>
  <c r="BF191" i="7"/>
  <c r="BI190" i="7"/>
  <c r="BH190" i="7"/>
  <c r="BG190" i="7"/>
  <c r="BE190" i="7"/>
  <c r="T190" i="7"/>
  <c r="R190" i="7"/>
  <c r="P190" i="7"/>
  <c r="BK190" i="7"/>
  <c r="J190" i="7"/>
  <c r="BF190" i="7" s="1"/>
  <c r="BI189" i="7"/>
  <c r="BH189" i="7"/>
  <c r="BG189" i="7"/>
  <c r="BE189" i="7"/>
  <c r="T189" i="7"/>
  <c r="R189" i="7"/>
  <c r="P189" i="7"/>
  <c r="BK189" i="7"/>
  <c r="J189" i="7"/>
  <c r="BF189" i="7"/>
  <c r="BI188" i="7"/>
  <c r="BH188" i="7"/>
  <c r="BG188" i="7"/>
  <c r="BE188" i="7"/>
  <c r="T188" i="7"/>
  <c r="R188" i="7"/>
  <c r="P188" i="7"/>
  <c r="BK188" i="7"/>
  <c r="J188" i="7"/>
  <c r="BF188" i="7" s="1"/>
  <c r="BI187" i="7"/>
  <c r="BH187" i="7"/>
  <c r="BG187" i="7"/>
  <c r="BE187" i="7"/>
  <c r="T187" i="7"/>
  <c r="R187" i="7"/>
  <c r="P187" i="7"/>
  <c r="BK187" i="7"/>
  <c r="J187" i="7"/>
  <c r="BF187" i="7"/>
  <c r="BI186" i="7"/>
  <c r="BH186" i="7"/>
  <c r="BG186" i="7"/>
  <c r="BE186" i="7"/>
  <c r="T186" i="7"/>
  <c r="R186" i="7"/>
  <c r="P186" i="7"/>
  <c r="BK186" i="7"/>
  <c r="J186" i="7"/>
  <c r="BF186" i="7" s="1"/>
  <c r="BI185" i="7"/>
  <c r="BH185" i="7"/>
  <c r="BG185" i="7"/>
  <c r="BE185" i="7"/>
  <c r="T185" i="7"/>
  <c r="R185" i="7"/>
  <c r="P185" i="7"/>
  <c r="BK185" i="7"/>
  <c r="J185" i="7"/>
  <c r="BF185" i="7"/>
  <c r="BI184" i="7"/>
  <c r="BH184" i="7"/>
  <c r="BG184" i="7"/>
  <c r="BE184" i="7"/>
  <c r="T184" i="7"/>
  <c r="R184" i="7"/>
  <c r="P184" i="7"/>
  <c r="BK184" i="7"/>
  <c r="BK181" i="7" s="1"/>
  <c r="J181" i="7" s="1"/>
  <c r="J103" i="7" s="1"/>
  <c r="J184" i="7"/>
  <c r="BF184" i="7" s="1"/>
  <c r="BI183" i="7"/>
  <c r="BH183" i="7"/>
  <c r="BG183" i="7"/>
  <c r="BE183" i="7"/>
  <c r="T183" i="7"/>
  <c r="R183" i="7"/>
  <c r="P183" i="7"/>
  <c r="BK183" i="7"/>
  <c r="J183" i="7"/>
  <c r="BF183" i="7"/>
  <c r="BI182" i="7"/>
  <c r="BH182" i="7"/>
  <c r="BG182" i="7"/>
  <c r="BE182" i="7"/>
  <c r="T182" i="7"/>
  <c r="R182" i="7"/>
  <c r="P182" i="7"/>
  <c r="P181" i="7" s="1"/>
  <c r="BK182" i="7"/>
  <c r="J182" i="7"/>
  <c r="BF182" i="7"/>
  <c r="BI180" i="7"/>
  <c r="BH180" i="7"/>
  <c r="BG180" i="7"/>
  <c r="BE180" i="7"/>
  <c r="T180" i="7"/>
  <c r="R180" i="7"/>
  <c r="P180" i="7"/>
  <c r="BK180" i="7"/>
  <c r="J180" i="7"/>
  <c r="BF180" i="7" s="1"/>
  <c r="BI179" i="7"/>
  <c r="BH179" i="7"/>
  <c r="BG179" i="7"/>
  <c r="BE179" i="7"/>
  <c r="T179" i="7"/>
  <c r="R179" i="7"/>
  <c r="P179" i="7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 s="1"/>
  <c r="BI177" i="7"/>
  <c r="BH177" i="7"/>
  <c r="BG177" i="7"/>
  <c r="BE177" i="7"/>
  <c r="T177" i="7"/>
  <c r="R177" i="7"/>
  <c r="P177" i="7"/>
  <c r="BK177" i="7"/>
  <c r="J177" i="7"/>
  <c r="BF177" i="7"/>
  <c r="BI176" i="7"/>
  <c r="BH176" i="7"/>
  <c r="BG176" i="7"/>
  <c r="BE176" i="7"/>
  <c r="T176" i="7"/>
  <c r="R176" i="7"/>
  <c r="P176" i="7"/>
  <c r="BK176" i="7"/>
  <c r="J176" i="7"/>
  <c r="BF176" i="7" s="1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 s="1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T168" i="7" s="1"/>
  <c r="R169" i="7"/>
  <c r="P169" i="7"/>
  <c r="P168" i="7" s="1"/>
  <c r="BK169" i="7"/>
  <c r="J169" i="7"/>
  <c r="BF169" i="7" s="1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E163" i="7"/>
  <c r="T163" i="7"/>
  <c r="R163" i="7"/>
  <c r="P163" i="7"/>
  <c r="BK163" i="7"/>
  <c r="J163" i="7"/>
  <c r="BF163" i="7"/>
  <c r="BI162" i="7"/>
  <c r="BH162" i="7"/>
  <c r="BG162" i="7"/>
  <c r="BE162" i="7"/>
  <c r="T162" i="7"/>
  <c r="R162" i="7"/>
  <c r="P162" i="7"/>
  <c r="BK162" i="7"/>
  <c r="J162" i="7"/>
  <c r="BF162" i="7" s="1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BK155" i="7" s="1"/>
  <c r="J155" i="7" s="1"/>
  <c r="J101" i="7" s="1"/>
  <c r="J158" i="7"/>
  <c r="BF158" i="7" s="1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T155" i="7" s="1"/>
  <c r="R156" i="7"/>
  <c r="R155" i="7"/>
  <c r="P156" i="7"/>
  <c r="P155" i="7" s="1"/>
  <c r="BK156" i="7"/>
  <c r="J156" i="7"/>
  <c r="BF156" i="7" s="1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 s="1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/>
  <c r="BI145" i="7"/>
  <c r="BH145" i="7"/>
  <c r="BG145" i="7"/>
  <c r="BE145" i="7"/>
  <c r="T145" i="7"/>
  <c r="R145" i="7"/>
  <c r="P145" i="7"/>
  <c r="BK145" i="7"/>
  <c r="J145" i="7"/>
  <c r="BF145" i="7"/>
  <c r="BI144" i="7"/>
  <c r="BH144" i="7"/>
  <c r="BG144" i="7"/>
  <c r="BE144" i="7"/>
  <c r="T144" i="7"/>
  <c r="R144" i="7"/>
  <c r="P144" i="7"/>
  <c r="BK144" i="7"/>
  <c r="J144" i="7"/>
  <c r="BF144" i="7"/>
  <c r="BI143" i="7"/>
  <c r="BH143" i="7"/>
  <c r="BG143" i="7"/>
  <c r="BE143" i="7"/>
  <c r="T143" i="7"/>
  <c r="T142" i="7"/>
  <c r="R143" i="7"/>
  <c r="P143" i="7"/>
  <c r="P142" i="7"/>
  <c r="BK143" i="7"/>
  <c r="J143" i="7"/>
  <c r="BF143" i="7" s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/>
  <c r="BI138" i="7"/>
  <c r="BH138" i="7"/>
  <c r="BG138" i="7"/>
  <c r="BE138" i="7"/>
  <c r="T138" i="7"/>
  <c r="T137" i="7"/>
  <c r="R138" i="7"/>
  <c r="R137" i="7"/>
  <c r="P138" i="7"/>
  <c r="P137" i="7"/>
  <c r="BK138" i="7"/>
  <c r="BK137" i="7"/>
  <c r="J137" i="7" s="1"/>
  <c r="J138" i="7"/>
  <c r="BF138" i="7" s="1"/>
  <c r="J99" i="7"/>
  <c r="BI136" i="7"/>
  <c r="BH136" i="7"/>
  <c r="BG136" i="7"/>
  <c r="BE136" i="7"/>
  <c r="T136" i="7"/>
  <c r="R136" i="7"/>
  <c r="P136" i="7"/>
  <c r="BK136" i="7"/>
  <c r="J136" i="7"/>
  <c r="BF136" i="7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R129" i="7" s="1"/>
  <c r="P131" i="7"/>
  <c r="BK131" i="7"/>
  <c r="J131" i="7"/>
  <c r="BF131" i="7"/>
  <c r="BI130" i="7"/>
  <c r="BH130" i="7"/>
  <c r="BG130" i="7"/>
  <c r="F35" i="7"/>
  <c r="BB100" i="1" s="1"/>
  <c r="BE130" i="7"/>
  <c r="T130" i="7"/>
  <c r="T129" i="7"/>
  <c r="R130" i="7"/>
  <c r="P130" i="7"/>
  <c r="P129" i="7"/>
  <c r="BK130" i="7"/>
  <c r="J130" i="7"/>
  <c r="BF130" i="7" s="1"/>
  <c r="J124" i="7"/>
  <c r="J123" i="7"/>
  <c r="F121" i="7"/>
  <c r="E119" i="7"/>
  <c r="J92" i="7"/>
  <c r="J91" i="7"/>
  <c r="F89" i="7"/>
  <c r="E87" i="7"/>
  <c r="J18" i="7"/>
  <c r="E18" i="7"/>
  <c r="J17" i="7"/>
  <c r="J15" i="7"/>
  <c r="E15" i="7"/>
  <c r="F123" i="7" s="1"/>
  <c r="J14" i="7"/>
  <c r="J12" i="7"/>
  <c r="E7" i="7"/>
  <c r="E85" i="7" s="1"/>
  <c r="J37" i="6"/>
  <c r="J36" i="6"/>
  <c r="AY99" i="1"/>
  <c r="J35" i="6"/>
  <c r="AX99" i="1" s="1"/>
  <c r="BI221" i="6"/>
  <c r="BH221" i="6"/>
  <c r="BG221" i="6"/>
  <c r="BE221" i="6"/>
  <c r="BK221" i="6"/>
  <c r="J221" i="6" s="1"/>
  <c r="BF221" i="6" s="1"/>
  <c r="BI220" i="6"/>
  <c r="BH220" i="6"/>
  <c r="BG220" i="6"/>
  <c r="BE220" i="6"/>
  <c r="BK220" i="6"/>
  <c r="J220" i="6"/>
  <c r="BF220" i="6" s="1"/>
  <c r="BI219" i="6"/>
  <c r="BH219" i="6"/>
  <c r="BG219" i="6"/>
  <c r="BE219" i="6"/>
  <c r="BK219" i="6"/>
  <c r="J219" i="6" s="1"/>
  <c r="BF219" i="6" s="1"/>
  <c r="BI218" i="6"/>
  <c r="BH218" i="6"/>
  <c r="BG218" i="6"/>
  <c r="BE218" i="6"/>
  <c r="BK218" i="6"/>
  <c r="J218" i="6" s="1"/>
  <c r="BF218" i="6" s="1"/>
  <c r="BI217" i="6"/>
  <c r="BH217" i="6"/>
  <c r="BG217" i="6"/>
  <c r="BE217" i="6"/>
  <c r="BK217" i="6"/>
  <c r="J217" i="6" s="1"/>
  <c r="BF217" i="6" s="1"/>
  <c r="BI215" i="6"/>
  <c r="BH215" i="6"/>
  <c r="BG215" i="6"/>
  <c r="BE215" i="6"/>
  <c r="T215" i="6"/>
  <c r="R215" i="6"/>
  <c r="P215" i="6"/>
  <c r="BK215" i="6"/>
  <c r="J215" i="6"/>
  <c r="BF215" i="6" s="1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E213" i="6"/>
  <c r="T213" i="6"/>
  <c r="R213" i="6"/>
  <c r="P213" i="6"/>
  <c r="BK213" i="6"/>
  <c r="J213" i="6"/>
  <c r="BF213" i="6" s="1"/>
  <c r="BI212" i="6"/>
  <c r="BH212" i="6"/>
  <c r="F36" i="6" s="1"/>
  <c r="BC99" i="1" s="1"/>
  <c r="BG212" i="6"/>
  <c r="BE212" i="6"/>
  <c r="T212" i="6"/>
  <c r="T211" i="6"/>
  <c r="R212" i="6"/>
  <c r="R211" i="6" s="1"/>
  <c r="P212" i="6"/>
  <c r="BK212" i="6"/>
  <c r="BK211" i="6" s="1"/>
  <c r="J211" i="6" s="1"/>
  <c r="J115" i="6" s="1"/>
  <c r="J212" i="6"/>
  <c r="BF212" i="6" s="1"/>
  <c r="BI210" i="6"/>
  <c r="BH210" i="6"/>
  <c r="BG210" i="6"/>
  <c r="BE210" i="6"/>
  <c r="T210" i="6"/>
  <c r="T209" i="6" s="1"/>
  <c r="R210" i="6"/>
  <c r="R209" i="6" s="1"/>
  <c r="P210" i="6"/>
  <c r="P209" i="6"/>
  <c r="BK210" i="6"/>
  <c r="BK209" i="6" s="1"/>
  <c r="J209" i="6"/>
  <c r="J114" i="6" s="1"/>
  <c r="J210" i="6"/>
  <c r="BF210" i="6"/>
  <c r="BI208" i="6"/>
  <c r="BH208" i="6"/>
  <c r="BG208" i="6"/>
  <c r="BE208" i="6"/>
  <c r="T208" i="6"/>
  <c r="R208" i="6"/>
  <c r="P208" i="6"/>
  <c r="BK208" i="6"/>
  <c r="J208" i="6"/>
  <c r="BF208" i="6"/>
  <c r="BI207" i="6"/>
  <c r="BH207" i="6"/>
  <c r="BG207" i="6"/>
  <c r="BE207" i="6"/>
  <c r="T207" i="6"/>
  <c r="R207" i="6"/>
  <c r="R206" i="6"/>
  <c r="R205" i="6" s="1"/>
  <c r="P207" i="6"/>
  <c r="P206" i="6"/>
  <c r="P205" i="6" s="1"/>
  <c r="BK207" i="6"/>
  <c r="BK206" i="6"/>
  <c r="J206" i="6"/>
  <c r="BK205" i="6"/>
  <c r="J205" i="6" s="1"/>
  <c r="J112" i="6" s="1"/>
  <c r="J207" i="6"/>
  <c r="BF207" i="6" s="1"/>
  <c r="J113" i="6"/>
  <c r="BI204" i="6"/>
  <c r="BH204" i="6"/>
  <c r="BG204" i="6"/>
  <c r="BE204" i="6"/>
  <c r="T204" i="6"/>
  <c r="T203" i="6"/>
  <c r="T202" i="6" s="1"/>
  <c r="R204" i="6"/>
  <c r="R203" i="6" s="1"/>
  <c r="R202" i="6" s="1"/>
  <c r="R201" i="6" s="1"/>
  <c r="P204" i="6"/>
  <c r="P203" i="6"/>
  <c r="P202" i="6" s="1"/>
  <c r="BK204" i="6"/>
  <c r="BK203" i="6" s="1"/>
  <c r="BK202" i="6" s="1"/>
  <c r="J204" i="6"/>
  <c r="BF204" i="6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R198" i="6"/>
  <c r="P199" i="6"/>
  <c r="BK199" i="6"/>
  <c r="BK198" i="6" s="1"/>
  <c r="J198" i="6"/>
  <c r="J108" i="6" s="1"/>
  <c r="J199" i="6"/>
  <c r="BF199" i="6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T193" i="6" s="1"/>
  <c r="R194" i="6"/>
  <c r="R193" i="6" s="1"/>
  <c r="P194" i="6"/>
  <c r="P193" i="6"/>
  <c r="BK194" i="6"/>
  <c r="J194" i="6"/>
  <c r="BF194" i="6"/>
  <c r="BI192" i="6"/>
  <c r="BH192" i="6"/>
  <c r="BG192" i="6"/>
  <c r="BE192" i="6"/>
  <c r="T192" i="6"/>
  <c r="R192" i="6"/>
  <c r="P192" i="6"/>
  <c r="BK192" i="6"/>
  <c r="J192" i="6"/>
  <c r="BF192" i="6"/>
  <c r="BI191" i="6"/>
  <c r="BH191" i="6"/>
  <c r="BG191" i="6"/>
  <c r="BE191" i="6"/>
  <c r="T191" i="6"/>
  <c r="R191" i="6"/>
  <c r="R190" i="6" s="1"/>
  <c r="P191" i="6"/>
  <c r="P190" i="6" s="1"/>
  <c r="BK191" i="6"/>
  <c r="BK190" i="6"/>
  <c r="J190" i="6" s="1"/>
  <c r="J106" i="6" s="1"/>
  <c r="J191" i="6"/>
  <c r="BF191" i="6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 s="1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R184" i="6" s="1"/>
  <c r="P185" i="6"/>
  <c r="P184" i="6" s="1"/>
  <c r="BK185" i="6"/>
  <c r="BK184" i="6" s="1"/>
  <c r="J184" i="6" s="1"/>
  <c r="J105" i="6" s="1"/>
  <c r="J185" i="6"/>
  <c r="BF185" i="6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R174" i="6" s="1"/>
  <c r="P175" i="6"/>
  <c r="BK175" i="6"/>
  <c r="BK174" i="6" s="1"/>
  <c r="J174" i="6" s="1"/>
  <c r="J104" i="6" s="1"/>
  <c r="J175" i="6"/>
  <c r="BF175" i="6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R171" i="6" s="1"/>
  <c r="P172" i="6"/>
  <c r="P171" i="6" s="1"/>
  <c r="BK172" i="6"/>
  <c r="BK171" i="6" s="1"/>
  <c r="J171" i="6" s="1"/>
  <c r="J103" i="6" s="1"/>
  <c r="J172" i="6"/>
  <c r="BF172" i="6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R167" i="6" s="1"/>
  <c r="P168" i="6"/>
  <c r="BK168" i="6"/>
  <c r="BK167" i="6" s="1"/>
  <c r="J167" i="6" s="1"/>
  <c r="J102" i="6" s="1"/>
  <c r="J168" i="6"/>
  <c r="BF168" i="6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R157" i="6" s="1"/>
  <c r="P158" i="6"/>
  <c r="BK158" i="6"/>
  <c r="J158" i="6"/>
  <c r="BF158" i="6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T153" i="6" s="1"/>
  <c r="R154" i="6"/>
  <c r="R153" i="6" s="1"/>
  <c r="R138" i="6" s="1"/>
  <c r="R137" i="6" s="1"/>
  <c r="R136" i="6" s="1"/>
  <c r="P154" i="6"/>
  <c r="P153" i="6" s="1"/>
  <c r="BK154" i="6"/>
  <c r="BK153" i="6" s="1"/>
  <c r="J153" i="6" s="1"/>
  <c r="J100" i="6" s="1"/>
  <c r="J154" i="6"/>
  <c r="BF154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BK148" i="6" s="1"/>
  <c r="J150" i="6"/>
  <c r="BF150" i="6"/>
  <c r="BI149" i="6"/>
  <c r="BH149" i="6"/>
  <c r="BG149" i="6"/>
  <c r="BE149" i="6"/>
  <c r="T149" i="6"/>
  <c r="R149" i="6"/>
  <c r="R148" i="6"/>
  <c r="P149" i="6"/>
  <c r="P148" i="6" s="1"/>
  <c r="BK149" i="6"/>
  <c r="J148" i="6"/>
  <c r="J99" i="6" s="1"/>
  <c r="J149" i="6"/>
  <c r="BF149" i="6" s="1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 s="1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 s="1"/>
  <c r="BI140" i="6"/>
  <c r="BH140" i="6"/>
  <c r="BG140" i="6"/>
  <c r="BE140" i="6"/>
  <c r="T140" i="6"/>
  <c r="R140" i="6"/>
  <c r="P140" i="6"/>
  <c r="BK140" i="6"/>
  <c r="J140" i="6"/>
  <c r="BF140" i="6"/>
  <c r="BI139" i="6"/>
  <c r="BH139" i="6"/>
  <c r="BG139" i="6"/>
  <c r="BE139" i="6"/>
  <c r="J33" i="6" s="1"/>
  <c r="AV99" i="1" s="1"/>
  <c r="F33" i="6"/>
  <c r="AZ99" i="1" s="1"/>
  <c r="T139" i="6"/>
  <c r="R139" i="6"/>
  <c r="P139" i="6"/>
  <c r="BK139" i="6"/>
  <c r="BK138" i="6"/>
  <c r="J139" i="6"/>
  <c r="BF139" i="6" s="1"/>
  <c r="J133" i="6"/>
  <c r="J132" i="6"/>
  <c r="F130" i="6"/>
  <c r="E128" i="6"/>
  <c r="J92" i="6"/>
  <c r="J91" i="6"/>
  <c r="F89" i="6"/>
  <c r="E87" i="6"/>
  <c r="J18" i="6"/>
  <c r="E18" i="6"/>
  <c r="F133" i="6"/>
  <c r="F92" i="6"/>
  <c r="J17" i="6"/>
  <c r="J15" i="6"/>
  <c r="E15" i="6"/>
  <c r="J14" i="6"/>
  <c r="J12" i="6"/>
  <c r="E7" i="6"/>
  <c r="E85" i="6" s="1"/>
  <c r="E126" i="6"/>
  <c r="J37" i="5"/>
  <c r="J36" i="5"/>
  <c r="AY98" i="1"/>
  <c r="J35" i="5"/>
  <c r="AX98" i="1" s="1"/>
  <c r="BI192" i="5"/>
  <c r="BH192" i="5"/>
  <c r="BG192" i="5"/>
  <c r="BE192" i="5"/>
  <c r="BK192" i="5"/>
  <c r="J192" i="5"/>
  <c r="BF192" i="5" s="1"/>
  <c r="BI191" i="5"/>
  <c r="BH191" i="5"/>
  <c r="BG191" i="5"/>
  <c r="BE191" i="5"/>
  <c r="BK191" i="5"/>
  <c r="J191" i="5"/>
  <c r="BF191" i="5"/>
  <c r="BI190" i="5"/>
  <c r="BH190" i="5"/>
  <c r="BG190" i="5"/>
  <c r="BE190" i="5"/>
  <c r="BK190" i="5"/>
  <c r="J190" i="5" s="1"/>
  <c r="BF190" i="5" s="1"/>
  <c r="BI189" i="5"/>
  <c r="BH189" i="5"/>
  <c r="BG189" i="5"/>
  <c r="BE189" i="5"/>
  <c r="BK189" i="5"/>
  <c r="J189" i="5" s="1"/>
  <c r="BF189" i="5" s="1"/>
  <c r="BI188" i="5"/>
  <c r="BH188" i="5"/>
  <c r="BG188" i="5"/>
  <c r="BE188" i="5"/>
  <c r="BK188" i="5"/>
  <c r="J188" i="5" s="1"/>
  <c r="BF188" i="5" s="1"/>
  <c r="BK187" i="5"/>
  <c r="J187" i="5" s="1"/>
  <c r="J106" i="5" s="1"/>
  <c r="BI185" i="5"/>
  <c r="BH185" i="5"/>
  <c r="BG185" i="5"/>
  <c r="BE185" i="5"/>
  <c r="T185" i="5"/>
  <c r="R185" i="5"/>
  <c r="P185" i="5"/>
  <c r="BK185" i="5"/>
  <c r="BK182" i="5" s="1"/>
  <c r="BK181" i="5" s="1"/>
  <c r="J181" i="5" s="1"/>
  <c r="J104" i="5" s="1"/>
  <c r="J185" i="5"/>
  <c r="BF185" i="5" s="1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T182" i="5" s="1"/>
  <c r="T181" i="5" s="1"/>
  <c r="R183" i="5"/>
  <c r="P183" i="5"/>
  <c r="P182" i="5"/>
  <c r="P181" i="5" s="1"/>
  <c r="BK183" i="5"/>
  <c r="J183" i="5"/>
  <c r="BF183" i="5"/>
  <c r="BI177" i="5"/>
  <c r="BH177" i="5"/>
  <c r="BG177" i="5"/>
  <c r="BE177" i="5"/>
  <c r="T177" i="5"/>
  <c r="R177" i="5"/>
  <c r="P177" i="5"/>
  <c r="BK177" i="5"/>
  <c r="J177" i="5"/>
  <c r="BF177" i="5"/>
  <c r="BI173" i="5"/>
  <c r="BH173" i="5"/>
  <c r="BG173" i="5"/>
  <c r="BE173" i="5"/>
  <c r="T173" i="5"/>
  <c r="R173" i="5"/>
  <c r="P173" i="5"/>
  <c r="BK173" i="5"/>
  <c r="J173" i="5"/>
  <c r="BF173" i="5" s="1"/>
  <c r="BI169" i="5"/>
  <c r="BH169" i="5"/>
  <c r="BG169" i="5"/>
  <c r="BE169" i="5"/>
  <c r="T169" i="5"/>
  <c r="R169" i="5"/>
  <c r="P169" i="5"/>
  <c r="BK169" i="5"/>
  <c r="J169" i="5"/>
  <c r="BF169" i="5"/>
  <c r="BI165" i="5"/>
  <c r="BH165" i="5"/>
  <c r="BG165" i="5"/>
  <c r="BE165" i="5"/>
  <c r="T165" i="5"/>
  <c r="T164" i="5" s="1"/>
  <c r="R165" i="5"/>
  <c r="R164" i="5"/>
  <c r="P165" i="5"/>
  <c r="P164" i="5" s="1"/>
  <c r="BK165" i="5"/>
  <c r="BK164" i="5"/>
  <c r="J164" i="5" s="1"/>
  <c r="J103" i="5" s="1"/>
  <c r="J165" i="5"/>
  <c r="BF165" i="5"/>
  <c r="BI160" i="5"/>
  <c r="BH160" i="5"/>
  <c r="BG160" i="5"/>
  <c r="BE160" i="5"/>
  <c r="T160" i="5"/>
  <c r="T159" i="5"/>
  <c r="R160" i="5"/>
  <c r="R159" i="5"/>
  <c r="P160" i="5"/>
  <c r="P159" i="5"/>
  <c r="BK160" i="5"/>
  <c r="BK159" i="5" s="1"/>
  <c r="J159" i="5" s="1"/>
  <c r="J102" i="5" s="1"/>
  <c r="J160" i="5"/>
  <c r="BF160" i="5"/>
  <c r="BI158" i="5"/>
  <c r="BH158" i="5"/>
  <c r="BG158" i="5"/>
  <c r="BE158" i="5"/>
  <c r="T158" i="5"/>
  <c r="R158" i="5"/>
  <c r="P158" i="5"/>
  <c r="P155" i="5" s="1"/>
  <c r="P154" i="5" s="1"/>
  <c r="BK158" i="5"/>
  <c r="J158" i="5"/>
  <c r="BF158" i="5"/>
  <c r="BI156" i="5"/>
  <c r="BH156" i="5"/>
  <c r="BG156" i="5"/>
  <c r="BE156" i="5"/>
  <c r="T156" i="5"/>
  <c r="T155" i="5" s="1"/>
  <c r="T154" i="5" s="1"/>
  <c r="R156" i="5"/>
  <c r="R155" i="5"/>
  <c r="R154" i="5"/>
  <c r="P156" i="5"/>
  <c r="BK156" i="5"/>
  <c r="BK155" i="5" s="1"/>
  <c r="J155" i="5" s="1"/>
  <c r="J101" i="5" s="1"/>
  <c r="J156" i="5"/>
  <c r="BF156" i="5"/>
  <c r="BI153" i="5"/>
  <c r="BH153" i="5"/>
  <c r="BG153" i="5"/>
  <c r="BE153" i="5"/>
  <c r="T153" i="5"/>
  <c r="T152" i="5"/>
  <c r="R153" i="5"/>
  <c r="R152" i="5"/>
  <c r="P153" i="5"/>
  <c r="P152" i="5"/>
  <c r="BK153" i="5"/>
  <c r="BK152" i="5"/>
  <c r="J152" i="5" s="1"/>
  <c r="J99" i="5" s="1"/>
  <c r="J153" i="5"/>
  <c r="BF153" i="5" s="1"/>
  <c r="BI151" i="5"/>
  <c r="BH151" i="5"/>
  <c r="BG151" i="5"/>
  <c r="BE151" i="5"/>
  <c r="T151" i="5"/>
  <c r="R151" i="5"/>
  <c r="P151" i="5"/>
  <c r="BK151" i="5"/>
  <c r="J151" i="5"/>
  <c r="BF151" i="5"/>
  <c r="BI150" i="5"/>
  <c r="BH150" i="5"/>
  <c r="BG150" i="5"/>
  <c r="BE150" i="5"/>
  <c r="T150" i="5"/>
  <c r="R150" i="5"/>
  <c r="P150" i="5"/>
  <c r="BK150" i="5"/>
  <c r="J150" i="5"/>
  <c r="BF150" i="5" s="1"/>
  <c r="BI147" i="5"/>
  <c r="BH147" i="5"/>
  <c r="BG147" i="5"/>
  <c r="BE147" i="5"/>
  <c r="T147" i="5"/>
  <c r="R147" i="5"/>
  <c r="P147" i="5"/>
  <c r="BK147" i="5"/>
  <c r="J147" i="5"/>
  <c r="BF147" i="5"/>
  <c r="BI146" i="5"/>
  <c r="BH146" i="5"/>
  <c r="BG146" i="5"/>
  <c r="BE146" i="5"/>
  <c r="T146" i="5"/>
  <c r="R146" i="5"/>
  <c r="P146" i="5"/>
  <c r="BK146" i="5"/>
  <c r="J146" i="5"/>
  <c r="BF146" i="5" s="1"/>
  <c r="BI143" i="5"/>
  <c r="BH143" i="5"/>
  <c r="BG143" i="5"/>
  <c r="BE143" i="5"/>
  <c r="T143" i="5"/>
  <c r="R143" i="5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/>
  <c r="BI137" i="5"/>
  <c r="BH137" i="5"/>
  <c r="BG137" i="5"/>
  <c r="BE137" i="5"/>
  <c r="F33" i="5" s="1"/>
  <c r="AZ98" i="1" s="1"/>
  <c r="T137" i="5"/>
  <c r="R137" i="5"/>
  <c r="P137" i="5"/>
  <c r="BK137" i="5"/>
  <c r="J137" i="5"/>
  <c r="BF137" i="5" s="1"/>
  <c r="J34" i="5" s="1"/>
  <c r="AW98" i="1" s="1"/>
  <c r="BI133" i="5"/>
  <c r="BH133" i="5"/>
  <c r="BG133" i="5"/>
  <c r="BE133" i="5"/>
  <c r="T133" i="5"/>
  <c r="R133" i="5"/>
  <c r="P133" i="5"/>
  <c r="BK133" i="5"/>
  <c r="J133" i="5"/>
  <c r="BF133" i="5"/>
  <c r="BI129" i="5"/>
  <c r="F37" i="5" s="1"/>
  <c r="BD98" i="1" s="1"/>
  <c r="BH129" i="5"/>
  <c r="F36" i="5" s="1"/>
  <c r="BC98" i="1" s="1"/>
  <c r="BG129" i="5"/>
  <c r="F35" i="5"/>
  <c r="BB98" i="1" s="1"/>
  <c r="BE129" i="5"/>
  <c r="T129" i="5"/>
  <c r="T128" i="5"/>
  <c r="T127" i="5" s="1"/>
  <c r="R129" i="5"/>
  <c r="R128" i="5"/>
  <c r="R127" i="5" s="1"/>
  <c r="P129" i="5"/>
  <c r="P128" i="5"/>
  <c r="P127" i="5" s="1"/>
  <c r="BK129" i="5"/>
  <c r="BK128" i="5" s="1"/>
  <c r="J129" i="5"/>
  <c r="BF129" i="5"/>
  <c r="F34" i="5" s="1"/>
  <c r="BA98" i="1" s="1"/>
  <c r="J123" i="5"/>
  <c r="J122" i="5"/>
  <c r="F120" i="5"/>
  <c r="E118" i="5"/>
  <c r="J92" i="5"/>
  <c r="J91" i="5"/>
  <c r="F89" i="5"/>
  <c r="E87" i="5"/>
  <c r="J18" i="5"/>
  <c r="E18" i="5"/>
  <c r="F123" i="5" s="1"/>
  <c r="J17" i="5"/>
  <c r="J15" i="5"/>
  <c r="E15" i="5"/>
  <c r="F122" i="5" s="1"/>
  <c r="F91" i="5"/>
  <c r="J14" i="5"/>
  <c r="J12" i="5"/>
  <c r="J120" i="5" s="1"/>
  <c r="J89" i="5"/>
  <c r="E7" i="5"/>
  <c r="E116" i="5" s="1"/>
  <c r="J37" i="4"/>
  <c r="J36" i="4"/>
  <c r="AY97" i="1" s="1"/>
  <c r="J35" i="4"/>
  <c r="AX97" i="1"/>
  <c r="BI216" i="4"/>
  <c r="BH216" i="4"/>
  <c r="BG216" i="4"/>
  <c r="BE216" i="4"/>
  <c r="BK216" i="4"/>
  <c r="J216" i="4" s="1"/>
  <c r="BF216" i="4" s="1"/>
  <c r="BI215" i="4"/>
  <c r="BH215" i="4"/>
  <c r="BG215" i="4"/>
  <c r="BE215" i="4"/>
  <c r="BK215" i="4"/>
  <c r="J215" i="4"/>
  <c r="BF215" i="4" s="1"/>
  <c r="BI214" i="4"/>
  <c r="BH214" i="4"/>
  <c r="BG214" i="4"/>
  <c r="BE214" i="4"/>
  <c r="BK214" i="4"/>
  <c r="J214" i="4"/>
  <c r="BF214" i="4"/>
  <c r="BI213" i="4"/>
  <c r="BH213" i="4"/>
  <c r="BG213" i="4"/>
  <c r="BE213" i="4"/>
  <c r="BK213" i="4"/>
  <c r="J213" i="4" s="1"/>
  <c r="BF213" i="4" s="1"/>
  <c r="BI212" i="4"/>
  <c r="BH212" i="4"/>
  <c r="BG212" i="4"/>
  <c r="BE212" i="4"/>
  <c r="BK212" i="4"/>
  <c r="BK211" i="4" s="1"/>
  <c r="J211" i="4" s="1"/>
  <c r="J108" i="4" s="1"/>
  <c r="BI209" i="4"/>
  <c r="BH209" i="4"/>
  <c r="BG209" i="4"/>
  <c r="BE209" i="4"/>
  <c r="T209" i="4"/>
  <c r="T208" i="4"/>
  <c r="T207" i="4"/>
  <c r="R209" i="4"/>
  <c r="R208" i="4" s="1"/>
  <c r="R207" i="4" s="1"/>
  <c r="P209" i="4"/>
  <c r="P208" i="4" s="1"/>
  <c r="P207" i="4" s="1"/>
  <c r="BK209" i="4"/>
  <c r="BK208" i="4"/>
  <c r="J208" i="4" s="1"/>
  <c r="J107" i="4" s="1"/>
  <c r="J209" i="4"/>
  <c r="BF209" i="4" s="1"/>
  <c r="BI205" i="4"/>
  <c r="BH205" i="4"/>
  <c r="BG205" i="4"/>
  <c r="BE205" i="4"/>
  <c r="T205" i="4"/>
  <c r="T204" i="4" s="1"/>
  <c r="R205" i="4"/>
  <c r="R204" i="4"/>
  <c r="P205" i="4"/>
  <c r="P204" i="4" s="1"/>
  <c r="BK205" i="4"/>
  <c r="BK204" i="4"/>
  <c r="J204" i="4"/>
  <c r="J105" i="4" s="1"/>
  <c r="J205" i="4"/>
  <c r="BF205" i="4" s="1"/>
  <c r="BI203" i="4"/>
  <c r="BH203" i="4"/>
  <c r="BG203" i="4"/>
  <c r="BE203" i="4"/>
  <c r="T203" i="4"/>
  <c r="R203" i="4"/>
  <c r="P203" i="4"/>
  <c r="BK203" i="4"/>
  <c r="J203" i="4"/>
  <c r="BF203" i="4" s="1"/>
  <c r="BI201" i="4"/>
  <c r="BH201" i="4"/>
  <c r="BG201" i="4"/>
  <c r="BE201" i="4"/>
  <c r="T201" i="4"/>
  <c r="R201" i="4"/>
  <c r="P201" i="4"/>
  <c r="BK201" i="4"/>
  <c r="J201" i="4"/>
  <c r="BF201" i="4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P192" i="4" s="1"/>
  <c r="BK195" i="4"/>
  <c r="J195" i="4"/>
  <c r="BF195" i="4"/>
  <c r="BI194" i="4"/>
  <c r="BH194" i="4"/>
  <c r="BG194" i="4"/>
  <c r="BE194" i="4"/>
  <c r="T194" i="4"/>
  <c r="T192" i="4" s="1"/>
  <c r="R194" i="4"/>
  <c r="P194" i="4"/>
  <c r="BK194" i="4"/>
  <c r="J194" i="4"/>
  <c r="BF194" i="4" s="1"/>
  <c r="BI193" i="4"/>
  <c r="BH193" i="4"/>
  <c r="BG193" i="4"/>
  <c r="BE193" i="4"/>
  <c r="T193" i="4"/>
  <c r="R193" i="4"/>
  <c r="R192" i="4" s="1"/>
  <c r="P193" i="4"/>
  <c r="BK193" i="4"/>
  <c r="BK192" i="4" s="1"/>
  <c r="J192" i="4" s="1"/>
  <c r="J104" i="4" s="1"/>
  <c r="J193" i="4"/>
  <c r="BF193" i="4"/>
  <c r="BI191" i="4"/>
  <c r="BH191" i="4"/>
  <c r="BG191" i="4"/>
  <c r="BE191" i="4"/>
  <c r="T191" i="4"/>
  <c r="R191" i="4"/>
  <c r="P191" i="4"/>
  <c r="BK191" i="4"/>
  <c r="J191" i="4"/>
  <c r="BF191" i="4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R169" i="4"/>
  <c r="P169" i="4"/>
  <c r="BK169" i="4"/>
  <c r="J169" i="4"/>
  <c r="BF169" i="4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P164" i="4" s="1"/>
  <c r="BK167" i="4"/>
  <c r="J167" i="4"/>
  <c r="BF167" i="4"/>
  <c r="BI166" i="4"/>
  <c r="BH166" i="4"/>
  <c r="BG166" i="4"/>
  <c r="BE166" i="4"/>
  <c r="T166" i="4"/>
  <c r="T164" i="4" s="1"/>
  <c r="R166" i="4"/>
  <c r="P166" i="4"/>
  <c r="BK166" i="4"/>
  <c r="J166" i="4"/>
  <c r="BF166" i="4" s="1"/>
  <c r="BI165" i="4"/>
  <c r="BH165" i="4"/>
  <c r="BG165" i="4"/>
  <c r="BE165" i="4"/>
  <c r="T165" i="4"/>
  <c r="R165" i="4"/>
  <c r="R164" i="4" s="1"/>
  <c r="P165" i="4"/>
  <c r="BK165" i="4"/>
  <c r="BK164" i="4" s="1"/>
  <c r="J164" i="4" s="1"/>
  <c r="J103" i="4" s="1"/>
  <c r="J165" i="4"/>
  <c r="BF165" i="4"/>
  <c r="BI163" i="4"/>
  <c r="BH163" i="4"/>
  <c r="BG163" i="4"/>
  <c r="BE163" i="4"/>
  <c r="T163" i="4"/>
  <c r="R163" i="4"/>
  <c r="P163" i="4"/>
  <c r="BK163" i="4"/>
  <c r="J163" i="4"/>
  <c r="BF163" i="4"/>
  <c r="BI162" i="4"/>
  <c r="BH162" i="4"/>
  <c r="BG162" i="4"/>
  <c r="BE162" i="4"/>
  <c r="T162" i="4"/>
  <c r="T160" i="4" s="1"/>
  <c r="R162" i="4"/>
  <c r="P162" i="4"/>
  <c r="BK162" i="4"/>
  <c r="J162" i="4"/>
  <c r="BF162" i="4" s="1"/>
  <c r="BI161" i="4"/>
  <c r="BH161" i="4"/>
  <c r="BG161" i="4"/>
  <c r="BE161" i="4"/>
  <c r="T161" i="4"/>
  <c r="R161" i="4"/>
  <c r="R160" i="4" s="1"/>
  <c r="R159" i="4" s="1"/>
  <c r="P161" i="4"/>
  <c r="P160" i="4" s="1"/>
  <c r="P159" i="4" s="1"/>
  <c r="BK161" i="4"/>
  <c r="BK160" i="4"/>
  <c r="J160" i="4" s="1"/>
  <c r="J102" i="4" s="1"/>
  <c r="J161" i="4"/>
  <c r="BF161" i="4" s="1"/>
  <c r="BI158" i="4"/>
  <c r="BH158" i="4"/>
  <c r="BG158" i="4"/>
  <c r="BE158" i="4"/>
  <c r="T158" i="4"/>
  <c r="T157" i="4" s="1"/>
  <c r="R158" i="4"/>
  <c r="R157" i="4"/>
  <c r="P158" i="4"/>
  <c r="P157" i="4" s="1"/>
  <c r="BK158" i="4"/>
  <c r="BK157" i="4"/>
  <c r="J157" i="4"/>
  <c r="J100" i="4" s="1"/>
  <c r="J158" i="4"/>
  <c r="BF158" i="4" s="1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/>
  <c r="BI146" i="4"/>
  <c r="BH146" i="4"/>
  <c r="BG146" i="4"/>
  <c r="BE146" i="4"/>
  <c r="T146" i="4"/>
  <c r="R146" i="4"/>
  <c r="P146" i="4"/>
  <c r="BK146" i="4"/>
  <c r="J146" i="4"/>
  <c r="BF146" i="4" s="1"/>
  <c r="BI144" i="4"/>
  <c r="BH144" i="4"/>
  <c r="BG144" i="4"/>
  <c r="BE144" i="4"/>
  <c r="T144" i="4"/>
  <c r="R144" i="4"/>
  <c r="P144" i="4"/>
  <c r="BK144" i="4"/>
  <c r="J144" i="4"/>
  <c r="BF144" i="4"/>
  <c r="BI140" i="4"/>
  <c r="BH140" i="4"/>
  <c r="BG140" i="4"/>
  <c r="BE140" i="4"/>
  <c r="T140" i="4"/>
  <c r="T139" i="4" s="1"/>
  <c r="R140" i="4"/>
  <c r="R139" i="4"/>
  <c r="P140" i="4"/>
  <c r="P139" i="4" s="1"/>
  <c r="BK140" i="4"/>
  <c r="BK139" i="4"/>
  <c r="J139" i="4"/>
  <c r="J99" i="4" s="1"/>
  <c r="J140" i="4"/>
  <c r="BF140" i="4" s="1"/>
  <c r="BI138" i="4"/>
  <c r="BH138" i="4"/>
  <c r="BG138" i="4"/>
  <c r="BE138" i="4"/>
  <c r="T138" i="4"/>
  <c r="R138" i="4"/>
  <c r="P138" i="4"/>
  <c r="BK138" i="4"/>
  <c r="J138" i="4"/>
  <c r="BF138" i="4" s="1"/>
  <c r="BI136" i="4"/>
  <c r="BH136" i="4"/>
  <c r="BG136" i="4"/>
  <c r="BE136" i="4"/>
  <c r="T136" i="4"/>
  <c r="R136" i="4"/>
  <c r="P136" i="4"/>
  <c r="BK136" i="4"/>
  <c r="J136" i="4"/>
  <c r="BF136" i="4"/>
  <c r="BI133" i="4"/>
  <c r="F37" i="4" s="1"/>
  <c r="BD97" i="1" s="1"/>
  <c r="BH133" i="4"/>
  <c r="BG133" i="4"/>
  <c r="BE133" i="4"/>
  <c r="T133" i="4"/>
  <c r="R133" i="4"/>
  <c r="P133" i="4"/>
  <c r="BK133" i="4"/>
  <c r="J133" i="4"/>
  <c r="BF133" i="4" s="1"/>
  <c r="BI131" i="4"/>
  <c r="BH131" i="4"/>
  <c r="F36" i="4" s="1"/>
  <c r="BC97" i="1" s="1"/>
  <c r="BG131" i="4"/>
  <c r="F35" i="4" s="1"/>
  <c r="BB97" i="1" s="1"/>
  <c r="BE131" i="4"/>
  <c r="F33" i="4" s="1"/>
  <c r="AZ97" i="1" s="1"/>
  <c r="J33" i="4"/>
  <c r="AV97" i="1" s="1"/>
  <c r="T131" i="4"/>
  <c r="T130" i="4" s="1"/>
  <c r="R131" i="4"/>
  <c r="R130" i="4" s="1"/>
  <c r="R129" i="4" s="1"/>
  <c r="R128" i="4" s="1"/>
  <c r="P131" i="4"/>
  <c r="P130" i="4" s="1"/>
  <c r="P129" i="4" s="1"/>
  <c r="BK131" i="4"/>
  <c r="BK130" i="4" s="1"/>
  <c r="J131" i="4"/>
  <c r="BF131" i="4"/>
  <c r="J125" i="4"/>
  <c r="J124" i="4"/>
  <c r="F122" i="4"/>
  <c r="E120" i="4"/>
  <c r="J92" i="4"/>
  <c r="J91" i="4"/>
  <c r="F89" i="4"/>
  <c r="E87" i="4"/>
  <c r="J18" i="4"/>
  <c r="E18" i="4"/>
  <c r="F125" i="4" s="1"/>
  <c r="J17" i="4"/>
  <c r="J15" i="4"/>
  <c r="E15" i="4"/>
  <c r="F124" i="4"/>
  <c r="F91" i="4"/>
  <c r="J14" i="4"/>
  <c r="J12" i="4"/>
  <c r="J122" i="4"/>
  <c r="J89" i="4"/>
  <c r="E7" i="4"/>
  <c r="E118" i="4" s="1"/>
  <c r="J37" i="3"/>
  <c r="J36" i="3"/>
  <c r="AY96" i="1" s="1"/>
  <c r="J35" i="3"/>
  <c r="AX96" i="1"/>
  <c r="BI203" i="3"/>
  <c r="BH203" i="3"/>
  <c r="BG203" i="3"/>
  <c r="BE203" i="3"/>
  <c r="BK203" i="3"/>
  <c r="J203" i="3" s="1"/>
  <c r="BF203" i="3" s="1"/>
  <c r="BI202" i="3"/>
  <c r="BH202" i="3"/>
  <c r="BG202" i="3"/>
  <c r="BE202" i="3"/>
  <c r="BK202" i="3"/>
  <c r="J202" i="3" s="1"/>
  <c r="BF202" i="3" s="1"/>
  <c r="BI201" i="3"/>
  <c r="BH201" i="3"/>
  <c r="BG201" i="3"/>
  <c r="BE201" i="3"/>
  <c r="BK201" i="3"/>
  <c r="J201" i="3"/>
  <c r="BF201" i="3" s="1"/>
  <c r="BI200" i="3"/>
  <c r="BH200" i="3"/>
  <c r="BG200" i="3"/>
  <c r="BE200" i="3"/>
  <c r="BK200" i="3"/>
  <c r="J200" i="3"/>
  <c r="BF200" i="3"/>
  <c r="BI199" i="3"/>
  <c r="BH199" i="3"/>
  <c r="BG199" i="3"/>
  <c r="BE199" i="3"/>
  <c r="BK199" i="3"/>
  <c r="BK198" i="3" s="1"/>
  <c r="J198" i="3" s="1"/>
  <c r="J105" i="3" s="1"/>
  <c r="J199" i="3"/>
  <c r="BF199" i="3" s="1"/>
  <c r="BI196" i="3"/>
  <c r="BH196" i="3"/>
  <c r="BG196" i="3"/>
  <c r="BE196" i="3"/>
  <c r="T196" i="3"/>
  <c r="T195" i="3"/>
  <c r="T194" i="3" s="1"/>
  <c r="R196" i="3"/>
  <c r="R195" i="3"/>
  <c r="R194" i="3"/>
  <c r="P196" i="3"/>
  <c r="P195" i="3" s="1"/>
  <c r="P194" i="3" s="1"/>
  <c r="BK196" i="3"/>
  <c r="BK195" i="3" s="1"/>
  <c r="J196" i="3"/>
  <c r="BF196" i="3" s="1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/>
  <c r="BI188" i="3"/>
  <c r="BH188" i="3"/>
  <c r="BG188" i="3"/>
  <c r="BE188" i="3"/>
  <c r="T188" i="3"/>
  <c r="R188" i="3"/>
  <c r="P188" i="3"/>
  <c r="BK188" i="3"/>
  <c r="J188" i="3"/>
  <c r="BF188" i="3" s="1"/>
  <c r="BI186" i="3"/>
  <c r="BH186" i="3"/>
  <c r="BG186" i="3"/>
  <c r="BE186" i="3"/>
  <c r="T186" i="3"/>
  <c r="T185" i="3"/>
  <c r="R186" i="3"/>
  <c r="R185" i="3" s="1"/>
  <c r="P186" i="3"/>
  <c r="P185" i="3"/>
  <c r="BK186" i="3"/>
  <c r="BK185" i="3" s="1"/>
  <c r="J185" i="3" s="1"/>
  <c r="J102" i="3" s="1"/>
  <c r="J186" i="3"/>
  <c r="BF186" i="3" s="1"/>
  <c r="BI184" i="3"/>
  <c r="BH184" i="3"/>
  <c r="BG184" i="3"/>
  <c r="BE184" i="3"/>
  <c r="T184" i="3"/>
  <c r="R184" i="3"/>
  <c r="P184" i="3"/>
  <c r="BK184" i="3"/>
  <c r="J184" i="3"/>
  <c r="BF184" i="3"/>
  <c r="BI182" i="3"/>
  <c r="BH182" i="3"/>
  <c r="BG182" i="3"/>
  <c r="BE182" i="3"/>
  <c r="T182" i="3"/>
  <c r="R182" i="3"/>
  <c r="P182" i="3"/>
  <c r="BK182" i="3"/>
  <c r="J182" i="3"/>
  <c r="BF182" i="3" s="1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 s="1"/>
  <c r="BI173" i="3"/>
  <c r="BH173" i="3"/>
  <c r="BG173" i="3"/>
  <c r="BE173" i="3"/>
  <c r="T173" i="3"/>
  <c r="R173" i="3"/>
  <c r="P173" i="3"/>
  <c r="BK173" i="3"/>
  <c r="J173" i="3"/>
  <c r="BF173" i="3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1" i="3"/>
  <c r="BH161" i="3"/>
  <c r="BG161" i="3"/>
  <c r="BE161" i="3"/>
  <c r="T161" i="3"/>
  <c r="R161" i="3"/>
  <c r="P161" i="3"/>
  <c r="BK161" i="3"/>
  <c r="J161" i="3"/>
  <c r="BF161" i="3" s="1"/>
  <c r="BI159" i="3"/>
  <c r="BH159" i="3"/>
  <c r="BG159" i="3"/>
  <c r="BE159" i="3"/>
  <c r="T159" i="3"/>
  <c r="R159" i="3"/>
  <c r="P159" i="3"/>
  <c r="BK159" i="3"/>
  <c r="J159" i="3"/>
  <c r="BF159" i="3"/>
  <c r="BI155" i="3"/>
  <c r="BH155" i="3"/>
  <c r="BG155" i="3"/>
  <c r="BE155" i="3"/>
  <c r="T155" i="3"/>
  <c r="R155" i="3"/>
  <c r="P155" i="3"/>
  <c r="BK155" i="3"/>
  <c r="J155" i="3"/>
  <c r="BF155" i="3" s="1"/>
  <c r="BI151" i="3"/>
  <c r="BH151" i="3"/>
  <c r="BG151" i="3"/>
  <c r="BE151" i="3"/>
  <c r="T151" i="3"/>
  <c r="R151" i="3"/>
  <c r="R146" i="3" s="1"/>
  <c r="R145" i="3" s="1"/>
  <c r="P151" i="3"/>
  <c r="BK151" i="3"/>
  <c r="J151" i="3"/>
  <c r="BF151" i="3"/>
  <c r="BI149" i="3"/>
  <c r="BH149" i="3"/>
  <c r="BG149" i="3"/>
  <c r="BE149" i="3"/>
  <c r="T149" i="3"/>
  <c r="R149" i="3"/>
  <c r="P149" i="3"/>
  <c r="BK149" i="3"/>
  <c r="J149" i="3"/>
  <c r="BF149" i="3" s="1"/>
  <c r="BI147" i="3"/>
  <c r="BH147" i="3"/>
  <c r="BG147" i="3"/>
  <c r="BE147" i="3"/>
  <c r="T147" i="3"/>
  <c r="T146" i="3"/>
  <c r="T145" i="3" s="1"/>
  <c r="R147" i="3"/>
  <c r="P147" i="3"/>
  <c r="P146" i="3" s="1"/>
  <c r="P145" i="3" s="1"/>
  <c r="BK147" i="3"/>
  <c r="BK146" i="3" s="1"/>
  <c r="J147" i="3"/>
  <c r="BF147" i="3" s="1"/>
  <c r="BI144" i="3"/>
  <c r="BH144" i="3"/>
  <c r="BG144" i="3"/>
  <c r="BE144" i="3"/>
  <c r="T144" i="3"/>
  <c r="T143" i="3" s="1"/>
  <c r="R144" i="3"/>
  <c r="R143" i="3"/>
  <c r="P144" i="3"/>
  <c r="P143" i="3" s="1"/>
  <c r="BK144" i="3"/>
  <c r="BK143" i="3"/>
  <c r="J143" i="3" s="1"/>
  <c r="J99" i="3" s="1"/>
  <c r="J144" i="3"/>
  <c r="BF144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F33" i="3" s="1"/>
  <c r="AZ96" i="1" s="1"/>
  <c r="T132" i="3"/>
  <c r="R132" i="3"/>
  <c r="P132" i="3"/>
  <c r="BK132" i="3"/>
  <c r="J132" i="3"/>
  <c r="BF132" i="3" s="1"/>
  <c r="BI130" i="3"/>
  <c r="BH130" i="3"/>
  <c r="BG130" i="3"/>
  <c r="BE130" i="3"/>
  <c r="T130" i="3"/>
  <c r="R130" i="3"/>
  <c r="P130" i="3"/>
  <c r="BK130" i="3"/>
  <c r="J130" i="3"/>
  <c r="BF130" i="3"/>
  <c r="BI128" i="3"/>
  <c r="F37" i="3" s="1"/>
  <c r="BD96" i="1" s="1"/>
  <c r="BH128" i="3"/>
  <c r="F36" i="3" s="1"/>
  <c r="BC96" i="1" s="1"/>
  <c r="BG128" i="3"/>
  <c r="F35" i="3"/>
  <c r="BB96" i="1" s="1"/>
  <c r="BE128" i="3"/>
  <c r="T128" i="3"/>
  <c r="T127" i="3"/>
  <c r="T126" i="3" s="1"/>
  <c r="R128" i="3"/>
  <c r="R127" i="3"/>
  <c r="R126" i="3" s="1"/>
  <c r="R125" i="3" s="1"/>
  <c r="P128" i="3"/>
  <c r="P127" i="3"/>
  <c r="BK128" i="3"/>
  <c r="BK127" i="3" s="1"/>
  <c r="J128" i="3"/>
  <c r="BF128" i="3"/>
  <c r="J122" i="3"/>
  <c r="J121" i="3"/>
  <c r="F119" i="3"/>
  <c r="E117" i="3"/>
  <c r="J92" i="3"/>
  <c r="J91" i="3"/>
  <c r="F89" i="3"/>
  <c r="E87" i="3"/>
  <c r="J18" i="3"/>
  <c r="E18" i="3"/>
  <c r="F122" i="3" s="1"/>
  <c r="J17" i="3"/>
  <c r="J15" i="3"/>
  <c r="E15" i="3"/>
  <c r="F121" i="3" s="1"/>
  <c r="F91" i="3"/>
  <c r="J14" i="3"/>
  <c r="J12" i="3"/>
  <c r="J119" i="3" s="1"/>
  <c r="J89" i="3"/>
  <c r="E7" i="3"/>
  <c r="E115" i="3" s="1"/>
  <c r="J246" i="2"/>
  <c r="J37" i="2"/>
  <c r="J36" i="2"/>
  <c r="AY95" i="1" s="1"/>
  <c r="J35" i="2"/>
  <c r="AX95" i="1"/>
  <c r="BI256" i="2"/>
  <c r="BH256" i="2"/>
  <c r="BG256" i="2"/>
  <c r="BE256" i="2"/>
  <c r="BK256" i="2"/>
  <c r="J256" i="2" s="1"/>
  <c r="BF256" i="2" s="1"/>
  <c r="BI255" i="2"/>
  <c r="BH255" i="2"/>
  <c r="BG255" i="2"/>
  <c r="BE255" i="2"/>
  <c r="BK255" i="2"/>
  <c r="J255" i="2" s="1"/>
  <c r="BF255" i="2" s="1"/>
  <c r="BI254" i="2"/>
  <c r="BH254" i="2"/>
  <c r="BG254" i="2"/>
  <c r="BE254" i="2"/>
  <c r="BK254" i="2"/>
  <c r="J254" i="2"/>
  <c r="BF254" i="2" s="1"/>
  <c r="BI253" i="2"/>
  <c r="BH253" i="2"/>
  <c r="BG253" i="2"/>
  <c r="BE253" i="2"/>
  <c r="BK253" i="2"/>
  <c r="J253" i="2"/>
  <c r="BF253" i="2"/>
  <c r="BI252" i="2"/>
  <c r="BH252" i="2"/>
  <c r="BG252" i="2"/>
  <c r="BE252" i="2"/>
  <c r="BK252" i="2"/>
  <c r="BK251" i="2" s="1"/>
  <c r="J251" i="2" s="1"/>
  <c r="J104" i="2" s="1"/>
  <c r="J252" i="2"/>
  <c r="BF252" i="2" s="1"/>
  <c r="BI249" i="2"/>
  <c r="BH249" i="2"/>
  <c r="BG249" i="2"/>
  <c r="BE249" i="2"/>
  <c r="T249" i="2"/>
  <c r="T248" i="2"/>
  <c r="T247" i="2" s="1"/>
  <c r="R249" i="2"/>
  <c r="R248" i="2"/>
  <c r="R247" i="2"/>
  <c r="P249" i="2"/>
  <c r="P248" i="2" s="1"/>
  <c r="P247" i="2" s="1"/>
  <c r="BK249" i="2"/>
  <c r="BK248" i="2" s="1"/>
  <c r="J249" i="2"/>
  <c r="BF249" i="2" s="1"/>
  <c r="J101" i="2"/>
  <c r="BI245" i="2"/>
  <c r="BH245" i="2"/>
  <c r="BG245" i="2"/>
  <c r="BE245" i="2"/>
  <c r="T245" i="2"/>
  <c r="T244" i="2"/>
  <c r="R245" i="2"/>
  <c r="R244" i="2" s="1"/>
  <c r="P245" i="2"/>
  <c r="P244" i="2"/>
  <c r="BK245" i="2"/>
  <c r="BK244" i="2" s="1"/>
  <c r="J244" i="2" s="1"/>
  <c r="J100" i="2" s="1"/>
  <c r="J245" i="2"/>
  <c r="BF245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 s="1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5" i="2"/>
  <c r="BH235" i="2"/>
  <c r="BG235" i="2"/>
  <c r="BE235" i="2"/>
  <c r="T235" i="2"/>
  <c r="R235" i="2"/>
  <c r="P235" i="2"/>
  <c r="BK235" i="2"/>
  <c r="J235" i="2"/>
  <c r="BF235" i="2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/>
  <c r="BI229" i="2"/>
  <c r="BH229" i="2"/>
  <c r="BG229" i="2"/>
  <c r="BE229" i="2"/>
  <c r="T229" i="2"/>
  <c r="R229" i="2"/>
  <c r="P229" i="2"/>
  <c r="BK229" i="2"/>
  <c r="J229" i="2"/>
  <c r="BF229" i="2" s="1"/>
  <c r="BI223" i="2"/>
  <c r="BH223" i="2"/>
  <c r="BG223" i="2"/>
  <c r="BE223" i="2"/>
  <c r="T223" i="2"/>
  <c r="R223" i="2"/>
  <c r="P223" i="2"/>
  <c r="BK223" i="2"/>
  <c r="J223" i="2"/>
  <c r="BF223" i="2"/>
  <c r="BI219" i="2"/>
  <c r="BH219" i="2"/>
  <c r="BG219" i="2"/>
  <c r="BE219" i="2"/>
  <c r="T219" i="2"/>
  <c r="R219" i="2"/>
  <c r="P219" i="2"/>
  <c r="BK219" i="2"/>
  <c r="J219" i="2"/>
  <c r="BF219" i="2" s="1"/>
  <c r="BI215" i="2"/>
  <c r="BH215" i="2"/>
  <c r="BG215" i="2"/>
  <c r="BE215" i="2"/>
  <c r="T215" i="2"/>
  <c r="R215" i="2"/>
  <c r="P215" i="2"/>
  <c r="BK215" i="2"/>
  <c r="J215" i="2"/>
  <c r="BF215" i="2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/>
  <c r="BI201" i="2"/>
  <c r="BH201" i="2"/>
  <c r="BG201" i="2"/>
  <c r="BE201" i="2"/>
  <c r="T201" i="2"/>
  <c r="R201" i="2"/>
  <c r="P201" i="2"/>
  <c r="BK201" i="2"/>
  <c r="J201" i="2"/>
  <c r="BF201" i="2" s="1"/>
  <c r="BI199" i="2"/>
  <c r="BH199" i="2"/>
  <c r="BG199" i="2"/>
  <c r="BE199" i="2"/>
  <c r="T199" i="2"/>
  <c r="R199" i="2"/>
  <c r="P199" i="2"/>
  <c r="BK199" i="2"/>
  <c r="J199" i="2"/>
  <c r="BF199" i="2"/>
  <c r="BI195" i="2"/>
  <c r="BH195" i="2"/>
  <c r="BG195" i="2"/>
  <c r="BE195" i="2"/>
  <c r="T195" i="2"/>
  <c r="T194" i="2" s="1"/>
  <c r="R195" i="2"/>
  <c r="R194" i="2"/>
  <c r="P195" i="2"/>
  <c r="P194" i="2" s="1"/>
  <c r="BK195" i="2"/>
  <c r="BK194" i="2"/>
  <c r="J194" i="2"/>
  <c r="J99" i="2" s="1"/>
  <c r="J195" i="2"/>
  <c r="BF195" i="2" s="1"/>
  <c r="BI192" i="2"/>
  <c r="BH192" i="2"/>
  <c r="BG192" i="2"/>
  <c r="BE192" i="2"/>
  <c r="T192" i="2"/>
  <c r="R192" i="2"/>
  <c r="P192" i="2"/>
  <c r="BK192" i="2"/>
  <c r="J192" i="2"/>
  <c r="BF192" i="2" s="1"/>
  <c r="BI190" i="2"/>
  <c r="BH190" i="2"/>
  <c r="BG190" i="2"/>
  <c r="BE190" i="2"/>
  <c r="T190" i="2"/>
  <c r="R190" i="2"/>
  <c r="P190" i="2"/>
  <c r="BK190" i="2"/>
  <c r="J190" i="2"/>
  <c r="BF190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4" i="2"/>
  <c r="BH184" i="2"/>
  <c r="BG184" i="2"/>
  <c r="BE184" i="2"/>
  <c r="T184" i="2"/>
  <c r="R184" i="2"/>
  <c r="P184" i="2"/>
  <c r="BK184" i="2"/>
  <c r="J184" i="2"/>
  <c r="BF184" i="2"/>
  <c r="BI180" i="2"/>
  <c r="BH180" i="2"/>
  <c r="BG180" i="2"/>
  <c r="BE180" i="2"/>
  <c r="T180" i="2"/>
  <c r="R180" i="2"/>
  <c r="P180" i="2"/>
  <c r="BK180" i="2"/>
  <c r="J180" i="2"/>
  <c r="BF180" i="2" s="1"/>
  <c r="BI176" i="2"/>
  <c r="BH176" i="2"/>
  <c r="BG176" i="2"/>
  <c r="BE176" i="2"/>
  <c r="T176" i="2"/>
  <c r="R176" i="2"/>
  <c r="P176" i="2"/>
  <c r="BK176" i="2"/>
  <c r="J176" i="2"/>
  <c r="BF176" i="2"/>
  <c r="BI174" i="2"/>
  <c r="BH174" i="2"/>
  <c r="BG174" i="2"/>
  <c r="BE174" i="2"/>
  <c r="T174" i="2"/>
  <c r="R174" i="2"/>
  <c r="P174" i="2"/>
  <c r="BK174" i="2"/>
  <c r="J174" i="2"/>
  <c r="BF174" i="2" s="1"/>
  <c r="BI172" i="2"/>
  <c r="BH172" i="2"/>
  <c r="BG172" i="2"/>
  <c r="BE172" i="2"/>
  <c r="T172" i="2"/>
  <c r="R172" i="2"/>
  <c r="P172" i="2"/>
  <c r="BK172" i="2"/>
  <c r="J172" i="2"/>
  <c r="BF172" i="2"/>
  <c r="BI168" i="2"/>
  <c r="BH168" i="2"/>
  <c r="BG168" i="2"/>
  <c r="BE168" i="2"/>
  <c r="T168" i="2"/>
  <c r="R168" i="2"/>
  <c r="P168" i="2"/>
  <c r="BK168" i="2"/>
  <c r="J168" i="2"/>
  <c r="BF168" i="2" s="1"/>
  <c r="BI164" i="2"/>
  <c r="BH164" i="2"/>
  <c r="BG164" i="2"/>
  <c r="BE164" i="2"/>
  <c r="T164" i="2"/>
  <c r="R164" i="2"/>
  <c r="P164" i="2"/>
  <c r="BK164" i="2"/>
  <c r="J164" i="2"/>
  <c r="BF164" i="2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/>
  <c r="BI158" i="2"/>
  <c r="BH158" i="2"/>
  <c r="BG158" i="2"/>
  <c r="BE158" i="2"/>
  <c r="T158" i="2"/>
  <c r="R158" i="2"/>
  <c r="P158" i="2"/>
  <c r="BK158" i="2"/>
  <c r="J158" i="2"/>
  <c r="BF158" i="2" s="1"/>
  <c r="BI156" i="2"/>
  <c r="BH156" i="2"/>
  <c r="BG156" i="2"/>
  <c r="BE156" i="2"/>
  <c r="T156" i="2"/>
  <c r="R156" i="2"/>
  <c r="P156" i="2"/>
  <c r="BK156" i="2"/>
  <c r="J156" i="2"/>
  <c r="BF156" i="2"/>
  <c r="BI150" i="2"/>
  <c r="BH150" i="2"/>
  <c r="BG150" i="2"/>
  <c r="BE150" i="2"/>
  <c r="T150" i="2"/>
  <c r="R150" i="2"/>
  <c r="P150" i="2"/>
  <c r="BK150" i="2"/>
  <c r="J150" i="2"/>
  <c r="BF150" i="2" s="1"/>
  <c r="BI144" i="2"/>
  <c r="BH144" i="2"/>
  <c r="BG144" i="2"/>
  <c r="BE144" i="2"/>
  <c r="T144" i="2"/>
  <c r="R144" i="2"/>
  <c r="P144" i="2"/>
  <c r="BK144" i="2"/>
  <c r="J144" i="2"/>
  <c r="BF144" i="2"/>
  <c r="BI141" i="2"/>
  <c r="BH141" i="2"/>
  <c r="BG141" i="2"/>
  <c r="BE141" i="2"/>
  <c r="T141" i="2"/>
  <c r="R141" i="2"/>
  <c r="P141" i="2"/>
  <c r="BK141" i="2"/>
  <c r="J141" i="2"/>
  <c r="BF141" i="2" s="1"/>
  <c r="BI138" i="2"/>
  <c r="BH138" i="2"/>
  <c r="BG138" i="2"/>
  <c r="BE138" i="2"/>
  <c r="T138" i="2"/>
  <c r="R138" i="2"/>
  <c r="P138" i="2"/>
  <c r="BK138" i="2"/>
  <c r="J138" i="2"/>
  <c r="BF138" i="2"/>
  <c r="BI134" i="2"/>
  <c r="BH134" i="2"/>
  <c r="BG134" i="2"/>
  <c r="BE134" i="2"/>
  <c r="T134" i="2"/>
  <c r="R134" i="2"/>
  <c r="P134" i="2"/>
  <c r="BK134" i="2"/>
  <c r="J134" i="2"/>
  <c r="BF134" i="2" s="1"/>
  <c r="BI130" i="2"/>
  <c r="BH130" i="2"/>
  <c r="BG130" i="2"/>
  <c r="BE130" i="2"/>
  <c r="T130" i="2"/>
  <c r="R130" i="2"/>
  <c r="P130" i="2"/>
  <c r="BK130" i="2"/>
  <c r="J130" i="2"/>
  <c r="BF130" i="2"/>
  <c r="BI127" i="2"/>
  <c r="F37" i="2" s="1"/>
  <c r="BD95" i="1" s="1"/>
  <c r="BH127" i="2"/>
  <c r="F36" i="2" s="1"/>
  <c r="BC95" i="1" s="1"/>
  <c r="BG127" i="2"/>
  <c r="F35" i="2"/>
  <c r="BB95" i="1" s="1"/>
  <c r="BE127" i="2"/>
  <c r="J33" i="2" s="1"/>
  <c r="AV95" i="1" s="1"/>
  <c r="F33" i="2"/>
  <c r="AZ95" i="1" s="1"/>
  <c r="T127" i="2"/>
  <c r="T126" i="2"/>
  <c r="T125" i="2" s="1"/>
  <c r="R127" i="2"/>
  <c r="R126" i="2"/>
  <c r="R125" i="2" s="1"/>
  <c r="R124" i="2" s="1"/>
  <c r="P127" i="2"/>
  <c r="P126" i="2"/>
  <c r="BK127" i="2"/>
  <c r="BK126" i="2" s="1"/>
  <c r="J127" i="2"/>
  <c r="BF127" i="2" s="1"/>
  <c r="J121" i="2"/>
  <c r="J120" i="2"/>
  <c r="F118" i="2"/>
  <c r="E116" i="2"/>
  <c r="J92" i="2"/>
  <c r="J91" i="2"/>
  <c r="F89" i="2"/>
  <c r="E87" i="2"/>
  <c r="J18" i="2"/>
  <c r="E18" i="2"/>
  <c r="F92" i="2" s="1"/>
  <c r="J17" i="2"/>
  <c r="J15" i="2"/>
  <c r="E15" i="2"/>
  <c r="F120" i="2" s="1"/>
  <c r="J14" i="2"/>
  <c r="J12" i="2"/>
  <c r="J118" i="2" s="1"/>
  <c r="E7" i="2"/>
  <c r="E85" i="2" s="1"/>
  <c r="AS94" i="1"/>
  <c r="L90" i="1"/>
  <c r="AM90" i="1"/>
  <c r="AM89" i="1"/>
  <c r="L89" i="1"/>
  <c r="AM87" i="1"/>
  <c r="L87" i="1"/>
  <c r="L85" i="1"/>
  <c r="L84" i="1"/>
  <c r="R168" i="7" l="1"/>
  <c r="P128" i="7"/>
  <c r="P127" i="7" s="1"/>
  <c r="AU100" i="1" s="1"/>
  <c r="T181" i="7"/>
  <c r="T128" i="7" s="1"/>
  <c r="T127" i="7" s="1"/>
  <c r="F37" i="7"/>
  <c r="BD100" i="1" s="1"/>
  <c r="R181" i="7"/>
  <c r="F34" i="2"/>
  <c r="BA95" i="1" s="1"/>
  <c r="J34" i="2"/>
  <c r="AW95" i="1" s="1"/>
  <c r="P126" i="3"/>
  <c r="P125" i="3" s="1"/>
  <c r="AU96" i="1" s="1"/>
  <c r="T125" i="3"/>
  <c r="J146" i="3"/>
  <c r="J101" i="3" s="1"/>
  <c r="BK145" i="3"/>
  <c r="J145" i="3" s="1"/>
  <c r="J100" i="3" s="1"/>
  <c r="P128" i="4"/>
  <c r="AU97" i="1" s="1"/>
  <c r="J127" i="3"/>
  <c r="J98" i="3" s="1"/>
  <c r="BK126" i="3"/>
  <c r="J126" i="2"/>
  <c r="J98" i="2" s="1"/>
  <c r="BK125" i="2"/>
  <c r="AT95" i="1"/>
  <c r="F34" i="3"/>
  <c r="BA96" i="1" s="1"/>
  <c r="J34" i="3"/>
  <c r="AW96" i="1" s="1"/>
  <c r="J195" i="3"/>
  <c r="J104" i="3" s="1"/>
  <c r="BK194" i="3"/>
  <c r="J194" i="3" s="1"/>
  <c r="J103" i="3" s="1"/>
  <c r="J128" i="5"/>
  <c r="J98" i="5" s="1"/>
  <c r="BK127" i="5"/>
  <c r="J130" i="4"/>
  <c r="J98" i="4" s="1"/>
  <c r="BK129" i="4"/>
  <c r="P125" i="2"/>
  <c r="P124" i="2" s="1"/>
  <c r="AU95" i="1" s="1"/>
  <c r="T124" i="2"/>
  <c r="J248" i="2"/>
  <c r="J103" i="2" s="1"/>
  <c r="BK247" i="2"/>
  <c r="J247" i="2" s="1"/>
  <c r="J102" i="2" s="1"/>
  <c r="T129" i="4"/>
  <c r="T128" i="4" s="1"/>
  <c r="T159" i="4"/>
  <c r="P126" i="5"/>
  <c r="AU98" i="1" s="1"/>
  <c r="T126" i="5"/>
  <c r="E114" i="2"/>
  <c r="F121" i="2"/>
  <c r="J202" i="6"/>
  <c r="J110" i="6" s="1"/>
  <c r="BK201" i="6"/>
  <c r="J201" i="6" s="1"/>
  <c r="J109" i="6" s="1"/>
  <c r="T201" i="6"/>
  <c r="F34" i="7"/>
  <c r="BA100" i="1" s="1"/>
  <c r="J34" i="7"/>
  <c r="AW100" i="1" s="1"/>
  <c r="J33" i="3"/>
  <c r="AV96" i="1" s="1"/>
  <c r="AT96" i="1" s="1"/>
  <c r="E85" i="4"/>
  <c r="F92" i="4"/>
  <c r="J212" i="4"/>
  <c r="BF212" i="4" s="1"/>
  <c r="J34" i="4" s="1"/>
  <c r="AW97" i="1" s="1"/>
  <c r="AT97" i="1" s="1"/>
  <c r="J33" i="5"/>
  <c r="AV98" i="1" s="1"/>
  <c r="AT98" i="1" s="1"/>
  <c r="F132" i="6"/>
  <c r="F91" i="6"/>
  <c r="J138" i="6"/>
  <c r="J98" i="6" s="1"/>
  <c r="P167" i="6"/>
  <c r="P157" i="6" s="1"/>
  <c r="P174" i="6"/>
  <c r="J89" i="2"/>
  <c r="F91" i="2"/>
  <c r="E85" i="3"/>
  <c r="F92" i="3"/>
  <c r="BK159" i="4"/>
  <c r="J159" i="4" s="1"/>
  <c r="J101" i="4" s="1"/>
  <c r="BK207" i="4"/>
  <c r="J207" i="4" s="1"/>
  <c r="J106" i="4" s="1"/>
  <c r="E85" i="5"/>
  <c r="F92" i="5"/>
  <c r="BK154" i="5"/>
  <c r="J154" i="5" s="1"/>
  <c r="J100" i="5" s="1"/>
  <c r="J182" i="5"/>
  <c r="J105" i="5" s="1"/>
  <c r="R182" i="5"/>
  <c r="R181" i="5" s="1"/>
  <c r="R126" i="5" s="1"/>
  <c r="F34" i="6"/>
  <c r="BA99" i="1" s="1"/>
  <c r="J34" i="6"/>
  <c r="AW99" i="1" s="1"/>
  <c r="AT99" i="1" s="1"/>
  <c r="T148" i="6"/>
  <c r="T138" i="6" s="1"/>
  <c r="BK157" i="6"/>
  <c r="J157" i="6" s="1"/>
  <c r="J101" i="6" s="1"/>
  <c r="T184" i="6"/>
  <c r="P211" i="6"/>
  <c r="P201" i="6" s="1"/>
  <c r="F124" i="7"/>
  <c r="F92" i="7"/>
  <c r="J130" i="6"/>
  <c r="J89" i="6"/>
  <c r="F37" i="6"/>
  <c r="BD99" i="1" s="1"/>
  <c r="F35" i="6"/>
  <c r="BB99" i="1" s="1"/>
  <c r="BB94" i="1" s="1"/>
  <c r="P138" i="6"/>
  <c r="T167" i="6"/>
  <c r="T171" i="6"/>
  <c r="T157" i="6" s="1"/>
  <c r="J203" i="6"/>
  <c r="J111" i="6" s="1"/>
  <c r="T190" i="6"/>
  <c r="T174" i="6" s="1"/>
  <c r="T206" i="6"/>
  <c r="T205" i="6" s="1"/>
  <c r="BK216" i="6"/>
  <c r="J216" i="6" s="1"/>
  <c r="J116" i="6" s="1"/>
  <c r="E117" i="7"/>
  <c r="BK142" i="7"/>
  <c r="J142" i="7" s="1"/>
  <c r="J100" i="7" s="1"/>
  <c r="R142" i="7"/>
  <c r="BK168" i="7"/>
  <c r="J168" i="7" s="1"/>
  <c r="J102" i="7" s="1"/>
  <c r="T123" i="8"/>
  <c r="BK123" i="8"/>
  <c r="J123" i="8" s="1"/>
  <c r="J124" i="8"/>
  <c r="J97" i="8" s="1"/>
  <c r="T198" i="6"/>
  <c r="F36" i="7"/>
  <c r="BC100" i="1" s="1"/>
  <c r="BC94" i="1" s="1"/>
  <c r="BK193" i="6"/>
  <c r="J193" i="6" s="1"/>
  <c r="J107" i="6" s="1"/>
  <c r="P198" i="6"/>
  <c r="J121" i="7"/>
  <c r="J89" i="7"/>
  <c r="BK129" i="7"/>
  <c r="F33" i="7"/>
  <c r="AZ100" i="1" s="1"/>
  <c r="AZ94" i="1" s="1"/>
  <c r="J117" i="8"/>
  <c r="J89" i="8"/>
  <c r="F34" i="8"/>
  <c r="BA101" i="1" s="1"/>
  <c r="J34" i="8"/>
  <c r="AW101" i="1" s="1"/>
  <c r="J33" i="8"/>
  <c r="AV101" i="1" s="1"/>
  <c r="F91" i="7"/>
  <c r="J33" i="7"/>
  <c r="AV100" i="1" s="1"/>
  <c r="F91" i="8"/>
  <c r="BD94" i="1" l="1"/>
  <c r="W33" i="1" s="1"/>
  <c r="R128" i="7"/>
  <c r="R127" i="7" s="1"/>
  <c r="AT100" i="1"/>
  <c r="T137" i="6"/>
  <c r="T136" i="6" s="1"/>
  <c r="W32" i="1"/>
  <c r="AY94" i="1"/>
  <c r="AX94" i="1"/>
  <c r="W31" i="1"/>
  <c r="W29" i="1"/>
  <c r="AV94" i="1"/>
  <c r="J129" i="7"/>
  <c r="J98" i="7" s="1"/>
  <c r="BK128" i="7"/>
  <c r="J96" i="8"/>
  <c r="J30" i="8"/>
  <c r="BK126" i="5"/>
  <c r="J126" i="5" s="1"/>
  <c r="J127" i="5"/>
  <c r="J97" i="5" s="1"/>
  <c r="F34" i="4"/>
  <c r="BA97" i="1" s="1"/>
  <c r="J125" i="2"/>
  <c r="J97" i="2" s="1"/>
  <c r="BK124" i="2"/>
  <c r="J124" i="2" s="1"/>
  <c r="AT101" i="1"/>
  <c r="P137" i="6"/>
  <c r="P136" i="6" s="1"/>
  <c r="AU99" i="1" s="1"/>
  <c r="AU94" i="1" s="1"/>
  <c r="J129" i="4"/>
  <c r="J97" i="4" s="1"/>
  <c r="BK128" i="4"/>
  <c r="J128" i="4" s="1"/>
  <c r="BA94" i="1"/>
  <c r="BK137" i="6"/>
  <c r="BK125" i="3"/>
  <c r="J125" i="3" s="1"/>
  <c r="J126" i="3"/>
  <c r="J97" i="3" s="1"/>
  <c r="J96" i="3" l="1"/>
  <c r="J30" i="3"/>
  <c r="J96" i="5"/>
  <c r="J30" i="5"/>
  <c r="J137" i="6"/>
  <c r="J97" i="6" s="1"/>
  <c r="BK136" i="6"/>
  <c r="J136" i="6" s="1"/>
  <c r="AG101" i="1"/>
  <c r="AN101" i="1" s="1"/>
  <c r="J39" i="8"/>
  <c r="AK29" i="1"/>
  <c r="W30" i="1"/>
  <c r="AW94" i="1"/>
  <c r="AK30" i="1" s="1"/>
  <c r="J30" i="4"/>
  <c r="J96" i="4"/>
  <c r="J96" i="2"/>
  <c r="J30" i="2"/>
  <c r="BK127" i="7"/>
  <c r="J127" i="7" s="1"/>
  <c r="J128" i="7"/>
  <c r="J97" i="7" s="1"/>
  <c r="AT94" i="1" l="1"/>
  <c r="J39" i="2"/>
  <c r="AG95" i="1"/>
  <c r="AG98" i="1"/>
  <c r="AN98" i="1" s="1"/>
  <c r="J39" i="5"/>
  <c r="J96" i="6"/>
  <c r="J30" i="6"/>
  <c r="AG96" i="1"/>
  <c r="AN96" i="1" s="1"/>
  <c r="J39" i="3"/>
  <c r="J96" i="7"/>
  <c r="J30" i="7"/>
  <c r="AG97" i="1"/>
  <c r="AN97" i="1" s="1"/>
  <c r="J39" i="4"/>
  <c r="AG100" i="1" l="1"/>
  <c r="AN100" i="1" s="1"/>
  <c r="J39" i="7"/>
  <c r="AN95" i="1"/>
  <c r="J39" i="6"/>
  <c r="AG99" i="1"/>
  <c r="AN99" i="1" s="1"/>
  <c r="AG94" i="1" l="1"/>
  <c r="AN94" i="1" l="1"/>
  <c r="AK26" i="1"/>
  <c r="AK35" i="1" s="1"/>
</calcChain>
</file>

<file path=xl/sharedStrings.xml><?xml version="1.0" encoding="utf-8"?>
<sst xmlns="http://schemas.openxmlformats.org/spreadsheetml/2006/main" count="8891" uniqueCount="1261">
  <si>
    <t>Export Komplet</t>
  </si>
  <si>
    <t/>
  </si>
  <si>
    <t>2.0</t>
  </si>
  <si>
    <t>False</t>
  </si>
  <si>
    <t>{e0c36d07-56c7-4ecc-8a95-b518d9b7aa1b}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</si>
  <si>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</si>
  <si>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</si>
  <si>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</si>
  <si>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</si>
  <si>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</si>
  <si>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</si>
  <si>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</si>
  <si>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19-020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</si>
  <si>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</si>
  <si>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</si>
  <si>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MÚ Rajecké Teplice</t>
  </si>
  <si>
    <t>JKSO:</t>
  </si>
  <si>
    <t>KS:</t>
  </si>
  <si>
    <t>Miesto:</t>
  </si>
  <si>
    <t>Námestie NSP 29/4</t>
  </si>
  <si>
    <t>Dátum:</t>
  </si>
  <si>
    <t>25. 3. 2019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</si>
  <si>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</si>
  <si>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</si>
  <si>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</si>
  <si>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</si>
  <si>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</si>
  <si>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</si>
  <si>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</si>
  <si>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Orbita Motors, a.s.</t>
  </si>
  <si>
    <t>True</t>
  </si>
  <si>
    <t>0,01</t>
  </si>
  <si>
    <t>Spracovateľ:</t>
  </si>
  <si>
    <t>Ing. Žarnovický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</si>
  <si>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</si>
  <si>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</si>
  <si>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</si>
  <si>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</si>
  <si>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</si>
  <si>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</si>
  <si>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</si>
  <si>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</si>
  <si>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</si>
  <si>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</si>
  <si>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</si>
  <si>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</si>
  <si>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</si>
  <si>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</si>
  <si>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</si>
  <si>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</si>
  <si>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</si>
  <si>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</si>
  <si>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</si>
  <si>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</si>
  <si>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</si>
  <si>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</si>
  <si>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</si>
  <si>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</si>
  <si>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</si>
  <si>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</si>
  <si>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</si>
  <si>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</si>
  <si>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</si>
  <si>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</si>
  <si>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</si>
  <si>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</si>
  <si>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</si>
  <si>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</si>
  <si>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</si>
  <si>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</si>
  <si>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</si>
  <si>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</si>
  <si>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</si>
  <si>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</si>
  <si>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</si>
  <si>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</si>
  <si>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</si>
  <si>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</si>
  <si>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</si>
  <si>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</si>
  <si>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</si>
  <si>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obvodového plášťa</t>
  </si>
  <si>
    <t>STA</t>
  </si>
  <si>
    <t>1</t>
  </si>
  <si>
    <t>{f6beb345-7d8c-4219-a6d6-324f1228b238}</t>
  </si>
  <si>
    <t>02</t>
  </si>
  <si>
    <t>Zateplenie strešného plášťa</t>
  </si>
  <si>
    <t>{1a8562be-2c53-4752-a128-4a5ae8cd2cd4}</t>
  </si>
  <si>
    <t>03</t>
  </si>
  <si>
    <t>Výmena otvorových konštrukcií</t>
  </si>
  <si>
    <t>{d84ed5bc-957f-481e-a97c-8e2f803ff4ec}</t>
  </si>
  <si>
    <t>04</t>
  </si>
  <si>
    <t>Ostatné</t>
  </si>
  <si>
    <t>{68ad13ec-0216-4268-ba1a-fffb7cf3e4dd}</t>
  </si>
  <si>
    <t>05</t>
  </si>
  <si>
    <t>Vzduchotechnika</t>
  </si>
  <si>
    <t>{cb744054-4d46-47c0-ae4d-ff2170c9a90a}</t>
  </si>
  <si>
    <t>06</t>
  </si>
  <si>
    <t>Vykurovanie</t>
  </si>
  <si>
    <t>{3c60c200-0560-4b95-9b79-218f5a041d7f}</t>
  </si>
  <si>
    <t>07</t>
  </si>
  <si>
    <t>Elektroinštalácie</t>
  </si>
  <si>
    <t>{f29fbf54-df03-442e-925b-7cc1dfd4fcf5}</t>
  </si>
  <si>
    <t>KRYCÍ LIST ROZPOČTU</t>
  </si>
  <si>
    <t>Objekt:</t>
  </si>
  <si>
    <t>01 - Zateplenie obvodového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</si>
  <si>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</si>
  <si>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</si>
  <si>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</si>
  <si>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</si>
  <si>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</si>
  <si>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</si>
  <si>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</si>
  <si>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</si>
  <si>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</si>
  <si>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</si>
  <si>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>VRN - Vedľajšie rozpočtové náklady</t>
  </si>
  <si>
    <t xml:space="preserve">    VRN06 - Zariadenie staveniska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</si>
  <si>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</si>
  <si>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</si>
  <si>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</si>
  <si>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</si>
  <si>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</si>
  <si>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</si>
  <si>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</si>
  <si>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</si>
  <si>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</si>
  <si>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</si>
  <si>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</si>
  <si>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</si>
  <si>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</si>
  <si>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</si>
  <si>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</si>
  <si>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</si>
  <si>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</si>
  <si>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</si>
  <si>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</si>
  <si>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611461114</t>
  </si>
  <si>
    <t>Príprava vnútorného podkladu stropov, regulátor nasiakavosti</t>
  </si>
  <si>
    <t>m2</t>
  </si>
  <si>
    <t>CS CENEKON 2016 02</t>
  </si>
  <si>
    <t>4</t>
  </si>
  <si>
    <t>2</t>
  </si>
  <si>
    <t>171709108</t>
  </si>
  <si>
    <t>VV</t>
  </si>
  <si>
    <t>"STROP 1" 36,6</t>
  </si>
  <si>
    <t>Súčet</t>
  </si>
  <si>
    <t>611462401</t>
  </si>
  <si>
    <t>Vnútorná opravná omietka stropov, prednástrek, krytie 20%</t>
  </si>
  <si>
    <t>-1980766664</t>
  </si>
  <si>
    <t>Medzisúčet</t>
  </si>
  <si>
    <t>3</t>
  </si>
  <si>
    <t>"rozsah 20%" 36,6*0,2</t>
  </si>
  <si>
    <t>611462411</t>
  </si>
  <si>
    <t>Vnútorná opravná omietka stropov, hr. 10 mm, krytie 20%</t>
  </si>
  <si>
    <t>1761800349</t>
  </si>
  <si>
    <t>611466025</t>
  </si>
  <si>
    <t>Príprava vnútorného podkladu stropov, podkladný náter</t>
  </si>
  <si>
    <t>-213954833</t>
  </si>
  <si>
    <t>5</t>
  </si>
  <si>
    <t>611466143</t>
  </si>
  <si>
    <t>Vnútorná omietka stropov tenkovrstvová silikónová, roztieraná, hr. 2,0 mm, stredozrnná</t>
  </si>
  <si>
    <t>966153822</t>
  </si>
  <si>
    <t>612462401</t>
  </si>
  <si>
    <t>Vnútorná opravná omietka stien prednástrek, krytie 25%</t>
  </si>
  <si>
    <t>-360059127</t>
  </si>
  <si>
    <t>"OP1, OP2, OP5 - oprava pod aerogélovú stierku" 790</t>
  </si>
  <si>
    <t>"vnútorného ostenia otvorov" 115,9</t>
  </si>
  <si>
    <t>"OP4 - oprava pod zateplenie" 12,2*2,7</t>
  </si>
  <si>
    <t>"rozsah 25%" 938,84*0,25</t>
  </si>
  <si>
    <t>7</t>
  </si>
  <si>
    <t>612462411</t>
  </si>
  <si>
    <t>Vnútorná opravná omietka stien, hr. 10 mm, krytie 25%</t>
  </si>
  <si>
    <t>650769029</t>
  </si>
  <si>
    <t>8</t>
  </si>
  <si>
    <t>612463143</t>
  </si>
  <si>
    <t>Vnútorná omietka stien tenkovrstvová, silikónová, roztieraná hr. 2,0 mm,  stredozrnná</t>
  </si>
  <si>
    <t>CS CENEKON 2017 01</t>
  </si>
  <si>
    <t>1729312374</t>
  </si>
  <si>
    <t>9</t>
  </si>
  <si>
    <t>612465114</t>
  </si>
  <si>
    <t>Príprava vnútorného podkladu stien, regulátor nasiakavosti</t>
  </si>
  <si>
    <t>-1576026945</t>
  </si>
  <si>
    <t>10</t>
  </si>
  <si>
    <t>620991121</t>
  </si>
  <si>
    <t>Zakrývanie výplní vonkajších otvorov s rámami a zárubňami, zábradlí, oplechovania, atď. zhotovené z lešenia akýmkoľvek spôsobom</t>
  </si>
  <si>
    <t>921004316</t>
  </si>
  <si>
    <t>11</t>
  </si>
  <si>
    <t>621462114</t>
  </si>
  <si>
    <t>Príprava vonkajšieho podkladu podhľadov, regulátor nasiakavosti</t>
  </si>
  <si>
    <t>-1396088033</t>
  </si>
  <si>
    <t>"nový exteriérový podhľad - XPS" 95</t>
  </si>
  <si>
    <t>12</t>
  </si>
  <si>
    <t>621462401</t>
  </si>
  <si>
    <t>Vonkajšia opravná omietka podhľadov, prednástrek, krytie 25%</t>
  </si>
  <si>
    <t>-131117318</t>
  </si>
  <si>
    <t>"rozsah 25%" 95*0,25</t>
  </si>
  <si>
    <t>13</t>
  </si>
  <si>
    <t>621462411</t>
  </si>
  <si>
    <t>Vonkajšia opravná omietka podhľadov, hr. 20 mm, krytie 25%</t>
  </si>
  <si>
    <t>-2126099806</t>
  </si>
  <si>
    <t>14</t>
  </si>
  <si>
    <t>621466025</t>
  </si>
  <si>
    <t>Príprava vonkajšieho podkladu podhľadov, podkladný náter</t>
  </si>
  <si>
    <t>147545323</t>
  </si>
  <si>
    <t>15</t>
  </si>
  <si>
    <t>621466143</t>
  </si>
  <si>
    <t>Vonkajšia omietka podhľadov tenkovrstvová, silikónová, roztieraná 2,0 mm, strednozrnná</t>
  </si>
  <si>
    <t>-549495298</t>
  </si>
  <si>
    <t>16</t>
  </si>
  <si>
    <t>622431151</t>
  </si>
  <si>
    <t>Oprava vonkajšieho obkladu z kameňa v množstve oprav. plochy do 10 %</t>
  </si>
  <si>
    <t>CS Cenekon 2015 02</t>
  </si>
  <si>
    <t>-409765399</t>
  </si>
  <si>
    <t>"vonkajší obklad z kameňa" 740</t>
  </si>
  <si>
    <t>"10% plochy" 740*0,1</t>
  </si>
  <si>
    <t>17</t>
  </si>
  <si>
    <t>622491399b</t>
  </si>
  <si>
    <t>Náter stien aerogelovov stierkou, hr. 5 mm</t>
  </si>
  <si>
    <t>-3625991</t>
  </si>
  <si>
    <t>18</t>
  </si>
  <si>
    <t>623475000a</t>
  </si>
  <si>
    <t>Oprava vonkajšieho obkladu stĺpov z kameňa, napúšťací prípravok pre zabránenie vsakovania látok do kameňa</t>
  </si>
  <si>
    <t>1541726388</t>
  </si>
  <si>
    <t>19</t>
  </si>
  <si>
    <t>624601121b</t>
  </si>
  <si>
    <t>Pretmelenie polyuretanovym tmelom styk okolo otvorov a parapiet</t>
  </si>
  <si>
    <t>m</t>
  </si>
  <si>
    <t>1388738272</t>
  </si>
  <si>
    <t>624601151b</t>
  </si>
  <si>
    <t>Tmelenie parapetov okien PUR penou</t>
  </si>
  <si>
    <t>1999028411</t>
  </si>
  <si>
    <t>21</t>
  </si>
  <si>
    <t>625250296</t>
  </si>
  <si>
    <t>Kontaktný zatepľovací systém hr. 100 mm, lamely z MW, skrutkovacie kotvy</t>
  </si>
  <si>
    <t>-658245377</t>
  </si>
  <si>
    <t>22</t>
  </si>
  <si>
    <t>625251335</t>
  </si>
  <si>
    <t>Kontaktný zatepľovací systém stien hr. 80 mm (MW), výstužná vrstva s armovacou tkaninou, kotvy</t>
  </si>
  <si>
    <t>217474648</t>
  </si>
  <si>
    <t>23</t>
  </si>
  <si>
    <t>625251482</t>
  </si>
  <si>
    <t>Kontaktný zatepľovací systém vonkajších podhľadov hr. 50 mm (XPS), výstužná vrstva s armovacou tkaninou, kotvy</t>
  </si>
  <si>
    <t>-616565858</t>
  </si>
  <si>
    <t>Ostatné konštrukcie a práce-búranie</t>
  </si>
  <si>
    <t>24</t>
  </si>
  <si>
    <t>784418012</t>
  </si>
  <si>
    <t xml:space="preserve">Zakrývanie podláh a zariadení papierom v miestnostiach alebo na schodisku   </t>
  </si>
  <si>
    <t>-595536804</t>
  </si>
  <si>
    <t>"1.NP" 1082,02</t>
  </si>
  <si>
    <t>"2.NP" 361,61</t>
  </si>
  <si>
    <t>25</t>
  </si>
  <si>
    <t>938902031</t>
  </si>
  <si>
    <t>Otryskanie degradovaného kameňa vodou do 20 mm</t>
  </si>
  <si>
    <t>-1599764129</t>
  </si>
  <si>
    <t>26</t>
  </si>
  <si>
    <t>941942013</t>
  </si>
  <si>
    <t>Montáž lešenia rámového systémového s podlahami šírky nad 0,75 do 1,10 m, výšky nad 20 do 50 m</t>
  </si>
  <si>
    <t>-2059874301</t>
  </si>
  <si>
    <t>27</t>
  </si>
  <si>
    <t>941942813</t>
  </si>
  <si>
    <t>Demontáž lešenia rámového systémového s podlahami šírky nad 0,75 do 1,10 m, výšky nad 20 do 50 m</t>
  </si>
  <si>
    <t>1416905209</t>
  </si>
  <si>
    <t>28</t>
  </si>
  <si>
    <t>941942913</t>
  </si>
  <si>
    <t>Príplatok za prvý a každý ďalší i začatý týždeň použitia lešenia rámového systémového šírky nad 0,75 do 1,10 m, výšky nad 20 do 50 m</t>
  </si>
  <si>
    <t>-304358864</t>
  </si>
  <si>
    <t>P</t>
  </si>
  <si>
    <t>Poznámka k položke:_x000D_
Uvažované s prenájmom lešenia na 2 mesiace</t>
  </si>
  <si>
    <t>370*2 'Přepočítané koeficientom množstva</t>
  </si>
  <si>
    <t>29</t>
  </si>
  <si>
    <t>941955001</t>
  </si>
  <si>
    <t>Lešenie ľahké pracovné pomocné, s výškou lešeňovej podlahy do 1,20 m</t>
  </si>
  <si>
    <t>323945813</t>
  </si>
  <si>
    <t>30</t>
  </si>
  <si>
    <t>944944103</t>
  </si>
  <si>
    <t>Ochranná sieť na boku lešenia zo siete</t>
  </si>
  <si>
    <t>961675366</t>
  </si>
  <si>
    <t>31</t>
  </si>
  <si>
    <t>944944803</t>
  </si>
  <si>
    <t>Demontáž ochrannej siete na boku lešenia zo siete</t>
  </si>
  <si>
    <t>-1202573151</t>
  </si>
  <si>
    <t>32</t>
  </si>
  <si>
    <t>952902110</t>
  </si>
  <si>
    <t>Čistenie budov zametaním v miestnostiach, chodbách, na schodišti</t>
  </si>
  <si>
    <t>491773358</t>
  </si>
  <si>
    <t>33</t>
  </si>
  <si>
    <t>952902110a</t>
  </si>
  <si>
    <t>Čistenie povrchov vnútorných stropov a podhľadov</t>
  </si>
  <si>
    <t>285110526</t>
  </si>
  <si>
    <t>"podhľad exteriér" 95</t>
  </si>
  <si>
    <t>34</t>
  </si>
  <si>
    <t>978011191</t>
  </si>
  <si>
    <t>Otlčenie omietok stropov vnútorných vápenných alebo vápennocementových v rozsahu do 20 %,  -0,05000t</t>
  </si>
  <si>
    <t>533578768</t>
  </si>
  <si>
    <t>35</t>
  </si>
  <si>
    <t>978013191</t>
  </si>
  <si>
    <t>Otlčenie omietok stien vnútorných vápenných alebo vápennocementových v rozsahu do 25 %,  -0,04600t</t>
  </si>
  <si>
    <t>-165474014</t>
  </si>
  <si>
    <t>36</t>
  </si>
  <si>
    <t>978015391</t>
  </si>
  <si>
    <t>Otlčenie omietok vonkajších podhladov, s vyškriabaním škár, očistením muriva, v rozsahu do 25 %,  -0,05900t</t>
  </si>
  <si>
    <t>1910176972</t>
  </si>
  <si>
    <t>37</t>
  </si>
  <si>
    <t>979011111</t>
  </si>
  <si>
    <t>Zvislá doprava sutiny a vybúraných hmôt za prvé podlažie nad alebo pod základným podlažím</t>
  </si>
  <si>
    <t>t</t>
  </si>
  <si>
    <t>-419667729</t>
  </si>
  <si>
    <t>38</t>
  </si>
  <si>
    <t>979081111</t>
  </si>
  <si>
    <t>Odvoz sutiny a vybúraných hmôt na skládku do 1 km</t>
  </si>
  <si>
    <t>1251539003</t>
  </si>
  <si>
    <t>39</t>
  </si>
  <si>
    <t>979081121</t>
  </si>
  <si>
    <t>Odvoz sutiny a vybúraných hmôt na skládku za každý ďalší 1 km</t>
  </si>
  <si>
    <t>-1197537590</t>
  </si>
  <si>
    <t>Poznámka k položke:_x000D_
Uvažované s odvozom do vzdialenosti 10 km</t>
  </si>
  <si>
    <t>12,564*10 'Přepočítané koeficientom množstva</t>
  </si>
  <si>
    <t>40</t>
  </si>
  <si>
    <t>979082111</t>
  </si>
  <si>
    <t>Vnútrostavenisková doprava sutiny a vybúraných hmôt do 10 m</t>
  </si>
  <si>
    <t>875421615</t>
  </si>
  <si>
    <t>41</t>
  </si>
  <si>
    <t>979082121</t>
  </si>
  <si>
    <t>Vnútrostavenisková doprava sutiny a vybúraných hmôt za každých ďalších 5 m</t>
  </si>
  <si>
    <t>-1140726238</t>
  </si>
  <si>
    <t>Poznámka k položke:_x000D_
Uvažované s vnútrostaveniskovým presunom sutiny do vzdialenosti 25 m</t>
  </si>
  <si>
    <t>12,564*5 'Přepočítané koeficientom množstva</t>
  </si>
  <si>
    <t>42</t>
  </si>
  <si>
    <t>979089012</t>
  </si>
  <si>
    <t>Poplatok za skladovanie - betón, tehly, dlaždice (17 01 ), ostatné</t>
  </si>
  <si>
    <t>1130629226</t>
  </si>
  <si>
    <t>43</t>
  </si>
  <si>
    <t>979089713</t>
  </si>
  <si>
    <t>Prenájom kontajneru 7 m3</t>
  </si>
  <si>
    <t>ks</t>
  </si>
  <si>
    <t>-522732185</t>
  </si>
  <si>
    <t>99</t>
  </si>
  <si>
    <t>Presun hmôt HSV</t>
  </si>
  <si>
    <t>44</t>
  </si>
  <si>
    <t>999281111</t>
  </si>
  <si>
    <t>Presun hmôt pre opravy a údržbu objektov vrátane vonkajších plášťov výšky do 25 m</t>
  </si>
  <si>
    <t>400667939</t>
  </si>
  <si>
    <t>PSV</t>
  </si>
  <si>
    <t>Práce a dodávky PSV</t>
  </si>
  <si>
    <t>VRN</t>
  </si>
  <si>
    <t>Vedľajšie rozpočtové náklady</t>
  </si>
  <si>
    <t>VRN06</t>
  </si>
  <si>
    <t>Zariadenie staveniska</t>
  </si>
  <si>
    <t>45</t>
  </si>
  <si>
    <t>00069.poz</t>
  </si>
  <si>
    <t>Poznámka</t>
  </si>
  <si>
    <t>eur</t>
  </si>
  <si>
    <t>1024</t>
  </si>
  <si>
    <t>1759567481</t>
  </si>
  <si>
    <t>Poznámka k položke:_x000D_
K správnemu naceneniu výkazu výmer je potrebné naštudovanie PD a obhliadka stavby. Naceniť je potrebné jestvujúci výkaz výmer podľa pokynov tendrového zadávateľa, resp. zmluvy o dielo. _x000D_
_x000D_
Výkaz výmer výberom položiek, priloženými výpočtami má napomôcť a urýchliť dodávateľovi správne naceniť všetky práce podľa PD ku kompletnej realizácií stav. diela. _x000D_
_x000D_
Práce a dodávky obsiahnuté v projektovej dokumentácii a neobsiahnuté vo výkaze výmer je dodávateľ povinný položkovo rozšpecifikovať a naceniť pod čiaru, mimo ponukového rozpočtu pre objektívne rozhodovanie._x000D_
_x000D_
Zmeny, opravy VV a návrhy na možné zníženie stav. nákladov dodávateľ nacení rovnako pod čiaru a priloží k ponukovému rozpočtu. Výmeny materiálov je potrebné prekonzultovať s architektom a investorom. Pri materiáloch uvedených všeobecne dodávateľ špecifikuje konkrétny uvažovaný druh. _x000D_
_x000D_
Dodávateľ rozšpecifikuje pouzitie VRN-ov: napr. označenie staveniska, čistenie komunikacií, opatrenia pre stav. v zimnom období, poistenie, geodet. merania a dokumentáciu, skúšky, vzorky, dielenskú dokumentáciu, staveb. výťah, žeriav v súčinnosti a položkami pre zvislý presun hmôt vo všetkých výkazoch, vyčistenie všetkých dotknutých plôch od stavebného odpadu, aj ako príprava pre sadové úpravy.</t>
  </si>
  <si>
    <t>VP</t>
  </si>
  <si>
    <t xml:space="preserve">  Práce naviac</t>
  </si>
  <si>
    <t>PN</t>
  </si>
  <si>
    <t>02 - Zateplenie strešného plášťa</t>
  </si>
  <si>
    <t xml:space="preserve">    712 - Izolácie striech</t>
  </si>
  <si>
    <t xml:space="preserve">    713 - Izolácie tepelné</t>
  </si>
  <si>
    <t>963012520</t>
  </si>
  <si>
    <t>Búranie stropov z dosiek alebo panelov zo železobetónu prefabrikovaných s dutinami hr. nad 140 mm,  -1,60000t</t>
  </si>
  <si>
    <t>m3</t>
  </si>
  <si>
    <t>1948805672</t>
  </si>
  <si>
    <t>"odstránenie vrstiev strechy ST1" 438,5*0,15</t>
  </si>
  <si>
    <t>965042141</t>
  </si>
  <si>
    <t>Búranie podkladov pod dlažby, liatych dlažieb a mazanín,betón alebo liaty asfalt hr.do 100 mm, plochy nad 4 m2 -2,20000t</t>
  </si>
  <si>
    <t>1389251399</t>
  </si>
  <si>
    <t>"odstránenie vrstiev strechy ST1" 438,5*0,02</t>
  </si>
  <si>
    <t>143,909*10 'Přepočítané koeficientom množstva</t>
  </si>
  <si>
    <t>143,909*5 'Přepočítané koeficientom množstva</t>
  </si>
  <si>
    <t>712</t>
  </si>
  <si>
    <t>Izolácie striech</t>
  </si>
  <si>
    <t>712300832</t>
  </si>
  <si>
    <t>Odstránenie povlakovej krytiny na strechách plochých 10° dvojvrstvovej,  -0,01000t</t>
  </si>
  <si>
    <t>163218978</t>
  </si>
  <si>
    <t>"odstránenie vrstiev strechy ST1" 438,5+97,2*0,4</t>
  </si>
  <si>
    <t>712300833</t>
  </si>
  <si>
    <t>Odstránenie povlakovej krytiny na strechách plochých 10° trojvrstvovej,  -0,01400t</t>
  </si>
  <si>
    <t>-575239170</t>
  </si>
  <si>
    <t>712300841a</t>
  </si>
  <si>
    <t>Očistenie povlakovej krytiny na strechách plochých do 10° od nečistôt,  -0,00200t</t>
  </si>
  <si>
    <t>-345426122</t>
  </si>
  <si>
    <t>"ST1" 438,5</t>
  </si>
  <si>
    <t>"ST2" 602+195,2</t>
  </si>
  <si>
    <t>712341559</t>
  </si>
  <si>
    <t>Zhotovenie parozábrany pre strechy ploché do 10°, pritav. na celej ploche</t>
  </si>
  <si>
    <t>750351858</t>
  </si>
  <si>
    <t>"ST1" 438,5+97,2*0,4</t>
  </si>
  <si>
    <t>"ST2" 602+134,5*0,4+195,2+60,2*0,4</t>
  </si>
  <si>
    <t>M</t>
  </si>
  <si>
    <t>6282123000a</t>
  </si>
  <si>
    <t>Parozábrana SBS, natavená</t>
  </si>
  <si>
    <t>-832014983</t>
  </si>
  <si>
    <t>1352,46*1,15 'Přepočítané koeficientom množstva</t>
  </si>
  <si>
    <t>712370070</t>
  </si>
  <si>
    <t>Zhotovenie povlakovej krytiny striech plochých do 10° PVC-P fóliou upevnenou prikotvením so zvarením spoju</t>
  </si>
  <si>
    <t>-1427188913</t>
  </si>
  <si>
    <t>2832990650</t>
  </si>
  <si>
    <t>Kotviaca technika - vrut</t>
  </si>
  <si>
    <t>-1881542468</t>
  </si>
  <si>
    <t>2833000150</t>
  </si>
  <si>
    <t>Hydroizolačná fólia hr.1,50 mm,  šedá</t>
  </si>
  <si>
    <t>-1894663141</t>
  </si>
  <si>
    <t>712973233</t>
  </si>
  <si>
    <t>Detaily k PVC-P fóliam zaizolovanie kruhového prestupu 251 – 400 mm</t>
  </si>
  <si>
    <t>-1541981601</t>
  </si>
  <si>
    <t>-1521279137</t>
  </si>
  <si>
    <t>8*0,285 'Přepočítané koeficientom množstva</t>
  </si>
  <si>
    <t>712973234</t>
  </si>
  <si>
    <t>Detaily k PVC-P fóliam zaizolovanie kruhového prestupu 401 – 600 mm</t>
  </si>
  <si>
    <t>176154679</t>
  </si>
  <si>
    <t>-2112756434</t>
  </si>
  <si>
    <t>2*0,629 'Přepočítané koeficientom množstva</t>
  </si>
  <si>
    <t>712973768a</t>
  </si>
  <si>
    <t>Detaily k HI - stenové, kútové, ukončovacie lišty</t>
  </si>
  <si>
    <t>1292452947</t>
  </si>
  <si>
    <t>"ST1"97,2*2</t>
  </si>
  <si>
    <t>"ST2" 134,5*2+60,2*2</t>
  </si>
  <si>
    <t>2832990600</t>
  </si>
  <si>
    <t>Kotviaca technika - rozperný nit do betónu</t>
  </si>
  <si>
    <t>-302567564</t>
  </si>
  <si>
    <t>712990040</t>
  </si>
  <si>
    <t xml:space="preserve">Položenie geotextílie vodorovne alebo zvislo na strechy ploché do 10° </t>
  </si>
  <si>
    <t>-363151709</t>
  </si>
  <si>
    <t>6936651300</t>
  </si>
  <si>
    <t>Geotextília netkaná polypropylénová 300</t>
  </si>
  <si>
    <t>291307274</t>
  </si>
  <si>
    <t>998712101</t>
  </si>
  <si>
    <t>Presun hmôt pre izoláciu povlakovej krytiny v objektoch výšky do 6 m</t>
  </si>
  <si>
    <t>-1402116429</t>
  </si>
  <si>
    <t>713</t>
  </si>
  <si>
    <t>Izolácie tepelné</t>
  </si>
  <si>
    <t>713000041</t>
  </si>
  <si>
    <t>Odstránenie nadstresnej tepelnej izolácie striech plochých kladenej voľne z vláknitých materiálov hr. nad 10 cm -0,018t</t>
  </si>
  <si>
    <t>2142327354</t>
  </si>
  <si>
    <t>"odstránenie vrstiev strechy ST1" 438,5</t>
  </si>
  <si>
    <t>713142155</t>
  </si>
  <si>
    <t>Montáž TI striech plochých do 10° polystyrénom, rozloženej v jednej vrstve, prikotvením</t>
  </si>
  <si>
    <t>-1214526430</t>
  </si>
  <si>
    <t>28376535.pir</t>
  </si>
  <si>
    <t>Tepelnoizolačná doska PUR/PIR, hr. 150 mm</t>
  </si>
  <si>
    <t>-1900699263</t>
  </si>
  <si>
    <t>998713101</t>
  </si>
  <si>
    <t>Presun hmôt pre izolácie tepelné v objektoch výšky do 6 m</t>
  </si>
  <si>
    <t>1432093717</t>
  </si>
  <si>
    <t>03 - Výmena otvorových konštrukcií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</si>
  <si>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</si>
  <si>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</si>
  <si>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</si>
  <si>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787 - Dokončovacie práce - zasklievanie</t>
  </si>
  <si>
    <t>612425921</t>
  </si>
  <si>
    <t>Omietka vápenná vnútorného ostenia okenného alebo dverného hladká</t>
  </si>
  <si>
    <t>-1314072290</t>
  </si>
  <si>
    <t>"oprava vnútorného ostenia po výmene otvorov" 115,9</t>
  </si>
  <si>
    <t>612481119</t>
  </si>
  <si>
    <t>Potiahnutie vnútorných stien sklotextílnou mriežkou s celoplošným prilepením</t>
  </si>
  <si>
    <t>760897831</t>
  </si>
  <si>
    <t>968061115</t>
  </si>
  <si>
    <t>Demontáž okien drevených, 1 bm obvodu - 0,008t</t>
  </si>
  <si>
    <t>-1389401644</t>
  </si>
  <si>
    <t>"demontáž okenných konštrukcií - Ox" 506,24</t>
  </si>
  <si>
    <t>"demontáž zasklených stien - Sx" 118,32</t>
  </si>
  <si>
    <t>968061116</t>
  </si>
  <si>
    <t>Demontáž dverí drevených vchodových, 1 bm obvodu - 0,012t</t>
  </si>
  <si>
    <t>-841509559</t>
  </si>
  <si>
    <t>"demontáž dvier a zárubní - Dx" 24,8</t>
  </si>
  <si>
    <t>5,824*10 'Přepočítané koeficientom množstva</t>
  </si>
  <si>
    <t>5,824*5 'Přepočítané koeficientom množstva</t>
  </si>
  <si>
    <t>764</t>
  </si>
  <si>
    <t>Konštrukcie klampiarske</t>
  </si>
  <si>
    <t>764410750</t>
  </si>
  <si>
    <t>Oplechovanie parapetov z hliníkového farebného Al plechu, vrátane rohov r.š. 330 mm</t>
  </si>
  <si>
    <t>1211767461</t>
  </si>
  <si>
    <t>764410850</t>
  </si>
  <si>
    <t>Demontáž oplechovania parapetov rš od 100 do 330 mm,  -0,00135t</t>
  </si>
  <si>
    <t>-1292107265</t>
  </si>
  <si>
    <t>998764101</t>
  </si>
  <si>
    <t>Presun hmôt pre konštrukcie klampiarske v objektoch výšky do 6 m</t>
  </si>
  <si>
    <t>-586853593</t>
  </si>
  <si>
    <t>766</t>
  </si>
  <si>
    <t>Konštrukcie stolárske</t>
  </si>
  <si>
    <t>766621265</t>
  </si>
  <si>
    <t>Montáž okien drevených s hydroizolačnými ISO páskami (exteriérová a interiérová)</t>
  </si>
  <si>
    <t>312250005</t>
  </si>
  <si>
    <t>2832301210</t>
  </si>
  <si>
    <t>Tesniaca fólia CX exteriér 90 mm/30 m, pre okenné konštrukcie</t>
  </si>
  <si>
    <t>832832656</t>
  </si>
  <si>
    <t>2832301250</t>
  </si>
  <si>
    <t>Tesniaca fólia CX interiér 90 mm/30 m, pre okenné konštrukcie</t>
  </si>
  <si>
    <t>-782492111</t>
  </si>
  <si>
    <t>611110.O1</t>
  </si>
  <si>
    <t>O1 - Okenná zostava 5500x600 mm, drevohliníkové okná - 6x sklopné, (otváranie mechanické), izolačné trojsklo Uw=1,0 W/m2.K, dištančný rámik SGG, vnútorný parapet, (det. viď. výpis okien)</t>
  </si>
  <si>
    <t>26377184</t>
  </si>
  <si>
    <t>611110.O2</t>
  </si>
  <si>
    <t>O2 - Okenná zostava 5500x600 mm, drevohliníkové okná - 4x sklopné, (otváranie mechanické), izolačné trojsklo Uw=1,0 W/m2.K, dištančný rámik SGG, vnútorný parapet, (det. viď. výpis okien)</t>
  </si>
  <si>
    <t>-433084108</t>
  </si>
  <si>
    <t>611110.O3</t>
  </si>
  <si>
    <t>O3 - Okenná zostava 3667x600 mm, drevohliníkové okná - 4x sklopné, (otváranie mechanické), izolačné trojsklo Uw=1,0 W/m2.K, dištančný rámik SGG, vnútorný parapet, (det. viď. výpis okien)</t>
  </si>
  <si>
    <t>249371828</t>
  </si>
  <si>
    <t>611110.O4</t>
  </si>
  <si>
    <t>O4 - Okenná zostava 5500x1500 mm, drevohliníkové okná - 6x otváravo-sklopné, (otváranie mechanické), izolačné trojsklo Uw=1,0 W/m2.K, dištančný rámik SGG, vnútorný parapet, (det. viď. výpis okien)</t>
  </si>
  <si>
    <t>271856936</t>
  </si>
  <si>
    <t>611110.O5</t>
  </si>
  <si>
    <t>O5 - Okenná zostava 2700x600 mm, drevohliníkové okná - 3x sklopné, (otváranie mechanické), izolačné trojsklo Uw=1,0 W/m2.K, dištančný rámik SGG, vnútorný parapet, (det. viď. výpis okien)</t>
  </si>
  <si>
    <t>-1047102879</t>
  </si>
  <si>
    <t>611110.O6</t>
  </si>
  <si>
    <t>O6 - Okenná zostava 2751x1500 mm, drevohliníkové okná - 3x otváravo-sklopné, (otváranie mechanické), izolačné trojsklo Uw=1,0 W/m2.K, dištančný rámik SGG, vnútorný parapet, (det. viď. výpis okien)</t>
  </si>
  <si>
    <t>-1543059966</t>
  </si>
  <si>
    <t>611110.O7</t>
  </si>
  <si>
    <t>O7 - Okenná zostava 1834x600 mm, drevohliníkové okná - 2x sklopné, (otváranie mechanické), izolačné trojsklo Uw=1,0 W/m2.K, dištančný rámik SGG, vnútorný parapet, (det. viď. výpis okien)</t>
  </si>
  <si>
    <t>247597606</t>
  </si>
  <si>
    <t>611110.O8</t>
  </si>
  <si>
    <t>O8 - Okenná zostava 2750x600 mm, drevohliníkové okná - 3x sklopné, (otváranie mechanické), izolačné trojsklo Uw=1,0 W/m2.K, dištančný rámik SGG, vnútorný parapet, (det. viď. výpis okien)</t>
  </si>
  <si>
    <t>748477328</t>
  </si>
  <si>
    <t>611110.O9</t>
  </si>
  <si>
    <t>O9 - Okenná zostava 825x3420 mm, drevohliníkové okná - 2x sklopné, (otváranie automatické, príp. mechanické), izolačné trojsklo Uw=1,0 W/m2.K, dištančný rámik SGG, vnútorný parapet, (det. viď. výpis okien)</t>
  </si>
  <si>
    <t>-787375967</t>
  </si>
  <si>
    <t>611110.O10</t>
  </si>
  <si>
    <t>O10 - Okenná zostava 2700x2500 mm, drevohliníkové okná - 3x otváravo-sklopné, (otváranie mechanické), izolačné trojsklo Uw=1,0 W/m2.K, dištančný rámik SGG, vnútorný parapet, (det. viď. výpis okien)</t>
  </si>
  <si>
    <t>-1932681874</t>
  </si>
  <si>
    <t>611110.O11</t>
  </si>
  <si>
    <t>O10 - Okenná zostava 1800x2550 mm, drevohliníkové okná - 2x otváravo-sklopné, (otváranie mechanické), izolačné trojsklo Uw=1,0 W/m2.K, dištančný rámik SGG, vnútorný parapet, (det. viď. výpis okien)</t>
  </si>
  <si>
    <t>-850579584</t>
  </si>
  <si>
    <t>611110.O14</t>
  </si>
  <si>
    <t>O14 - Okenná zostava 5500x600 mm, drevohliníkové okná - 6x sklopné, (otváranie mechanické), izolačné trojsklo Uw=1,0 W/m2.K, dištančný rámik SGG, vnútorný parapet, (det. viď. výpis okien)</t>
  </si>
  <si>
    <t>668118203</t>
  </si>
  <si>
    <t>611110.O15</t>
  </si>
  <si>
    <t>O15 - Okenná zostava 5500x1800 mm, drevohliníkové okná - 2x otváravé, 4x otváravo-sklopné, (otváranie mechanické), izolačné trojsklo Uw=1,0 W/m2.K, dištančný rámik SGG, vnútorný parapet, (det. viď. výpis okien)</t>
  </si>
  <si>
    <t>-95026537</t>
  </si>
  <si>
    <t>611110.O16</t>
  </si>
  <si>
    <t>O16 - Okenná zostava 3700x1800 mm, drevohliníkové okná - 2x otváravé, 2x otváravo-sklopné, (otváranie mechanické), izolačné trojsklo Uw=1,0 W/m2.K, dištančný rámik SGG, vnútorný parapet, (det. viď. výpis okien)</t>
  </si>
  <si>
    <t>-2133981944</t>
  </si>
  <si>
    <t>611110.O17</t>
  </si>
  <si>
    <t>O17 - Okenná zostava 5500x2450 mm, drevohliníkové okná - 4x otváravé, 2x otváravo-sklopné, (otváranie mechanické), izolačné trojsklo Uw=1,0 W/m2.K, dištančný rámik SGG, vnútorný parapet, (det. viď. výpis okien)</t>
  </si>
  <si>
    <t>-926852597</t>
  </si>
  <si>
    <t>611110.O18</t>
  </si>
  <si>
    <t>O18 - Okenná zostava 1833x600 mm, drevohliníkové okná - 2x sklopné, (otváranie mechanické), izolačné trojsklo Uw=1,0 W/m2.K, dištančný rámik SGG, vnútorný parapet, (det. viď. výpis okien)</t>
  </si>
  <si>
    <t>-1731297742</t>
  </si>
  <si>
    <t>766641080</t>
  </si>
  <si>
    <t>Montáž dverí balkónových drevených s hydroizolačnými ISO páskami (exteriérová a interiérová)</t>
  </si>
  <si>
    <t>1131653964</t>
  </si>
  <si>
    <t>-1107491048</t>
  </si>
  <si>
    <t>-1494204255</t>
  </si>
  <si>
    <t>611120.S1</t>
  </si>
  <si>
    <t>S1 - Zasklená stena 5150x2720 mm, drevohliníkové rámy, 2x dvojkídlové otváravé dvere, ostatné výplne fixné, izolačné trojsklo Uw=1,0 W/m2.K, dištančný rámik SGG, vnútorný parapet, (det. viď. výpis zasklených stien)</t>
  </si>
  <si>
    <t>-1249621617</t>
  </si>
  <si>
    <t>611120.S2</t>
  </si>
  <si>
    <t>S2 - Zasklená stena 2550x2720 mm, drevohliníkové rámy, 1x dvojkídlové otváravé dvere, ostatné výplne fixné, izolačné trojsklo Uw=1,0 W/m2.K, dištančný rámik SGG, vnútorný parapet, (det. viď. výpis zasklených stien)</t>
  </si>
  <si>
    <t>-2077301732</t>
  </si>
  <si>
    <t>611120.S3</t>
  </si>
  <si>
    <t>S3 - Zasklená stena 5500x2720 mm, drevohliníkové rámy, 1x dvojkídlové otváravé dvere, ostatné výplne fixné, izolačné trojsklo Uw=1,0 W/m2.K, dištančný rámik SGG, vnútorný parapet, (det. viď. výpis zasklených stien)</t>
  </si>
  <si>
    <t>-484997085</t>
  </si>
  <si>
    <t>611120.S4</t>
  </si>
  <si>
    <t>S4 - Zasklená stena 5250x2970 mm, drevohliníkové rámy, 1x dvojkídlové otváravé dvere, ostatné výplne fixné, izolačné trojsklo Uw=1,0 W/m2.K, dištančný rámik SGG, vnútorný parapet, (det. viď. výpis zasklených stien)</t>
  </si>
  <si>
    <t>-1267721765</t>
  </si>
  <si>
    <t>998766101</t>
  </si>
  <si>
    <t>Presun hmot pre konštrukcie stolárske v objektoch výšky do 6 m</t>
  </si>
  <si>
    <t>-1226937976</t>
  </si>
  <si>
    <t>767</t>
  </si>
  <si>
    <t>Konštrukcie doplnkové kovové</t>
  </si>
  <si>
    <t>767634151</t>
  </si>
  <si>
    <t>D+M kopilitovej steny</t>
  </si>
  <si>
    <t>-403894264</t>
  </si>
  <si>
    <t>46</t>
  </si>
  <si>
    <t>767640010</t>
  </si>
  <si>
    <t>Montáž hliníkových dverí s hydroizolačnými ISO páskami (exteriérová a interiérová)</t>
  </si>
  <si>
    <t>-262859102</t>
  </si>
  <si>
    <t>47</t>
  </si>
  <si>
    <t>-8437432</t>
  </si>
  <si>
    <t>48</t>
  </si>
  <si>
    <t>-1951245151</t>
  </si>
  <si>
    <t>49</t>
  </si>
  <si>
    <t>553587.D1</t>
  </si>
  <si>
    <t>D1 - Jednokrídlové otváravé dvere 1100x2100 mm, hliníkové rámy, výplň sendvičový panel (AL-XPS-AL), exteriér guľa, interiér kľučka, (det. viď. výpis dverí)</t>
  </si>
  <si>
    <t>-1626878021</t>
  </si>
  <si>
    <t>50</t>
  </si>
  <si>
    <t>553587.D2</t>
  </si>
  <si>
    <t>D2 - Jednokrídlové otváravé dvere 1300x2100 mm, hliníkové rámy, výplň sendvičový panel (AL-XPS-AL), exteriér guľa, interiér kľučka, (det. viď. výpis dverí)</t>
  </si>
  <si>
    <t>78355631</t>
  </si>
  <si>
    <t>51</t>
  </si>
  <si>
    <t>767659002</t>
  </si>
  <si>
    <t>Montáž vrát garážových roletových a kazetových, zasúvateľných pod strop plochy nad 6 do 9 m2</t>
  </si>
  <si>
    <t>-1835132355</t>
  </si>
  <si>
    <t>52</t>
  </si>
  <si>
    <t>5534371534</t>
  </si>
  <si>
    <t>Sekcioné garážové bráta 2600x3200 mm, automatické otváranie, (det. viď, výpis dverí)</t>
  </si>
  <si>
    <t>1587327372</t>
  </si>
  <si>
    <t>53</t>
  </si>
  <si>
    <t>767712811a</t>
  </si>
  <si>
    <t>Demontáž kopilitovej steny,  -0,01800t</t>
  </si>
  <si>
    <t>1124356068</t>
  </si>
  <si>
    <t>"O12 a O13" 8,21</t>
  </si>
  <si>
    <t>54</t>
  </si>
  <si>
    <t>998767101</t>
  </si>
  <si>
    <t>Presun hmôt pre kovové stavebné doplnkové konštrukcie v objektoch výšky do 6 m</t>
  </si>
  <si>
    <t>486814292</t>
  </si>
  <si>
    <t>787</t>
  </si>
  <si>
    <t>Dokončovacie práce - zasklievanie</t>
  </si>
  <si>
    <t>55</t>
  </si>
  <si>
    <t>787100802</t>
  </si>
  <si>
    <t>Vysklievanie stien a priečok, balkón. zábradlia, výťahových šachiet skla plochého nad 1 do 3 m2,  -0,01400t</t>
  </si>
  <si>
    <t>-1109838190</t>
  </si>
  <si>
    <t>56</t>
  </si>
  <si>
    <t>04 - Ostatné</t>
  </si>
  <si>
    <t xml:space="preserve">    763 - Konštrukcie - drevostavby</t>
  </si>
  <si>
    <t xml:space="preserve">    784 - Dokončovacie práce - maľby</t>
  </si>
  <si>
    <t>971055031</t>
  </si>
  <si>
    <t>Rezanie konštrukcií zo železobetónu hr.panelu 370mm stenovou pílou -0,04440t</t>
  </si>
  <si>
    <t>1276172991</t>
  </si>
  <si>
    <t xml:space="preserve">"2x otvor v strope, 730x260 mm" (0,73+0,26)*2*2 </t>
  </si>
  <si>
    <t xml:space="preserve">"2x otvor v strope, 1100x415 mm" (1,1+0,42)*2*2 </t>
  </si>
  <si>
    <t>972054491</t>
  </si>
  <si>
    <t>Vybúranie otvoru v stropoch a klenbách železob. plochy do 1 m2, hr.nad 120 mm,  -2,40000t</t>
  </si>
  <si>
    <t>-229322735</t>
  </si>
  <si>
    <t xml:space="preserve">"2x otvor v strope, 730x260 mm" 0,73*0,26*0,33*2 </t>
  </si>
  <si>
    <t xml:space="preserve">"2x otvor v strope, 1100x415 mm" 1,1*0,415*0,33*2 </t>
  </si>
  <si>
    <t>972056023</t>
  </si>
  <si>
    <t>Jadrové vrty diamantovými korunkami do D 420 mm do stropov - železobetónových -0,00301t</t>
  </si>
  <si>
    <t>cm</t>
  </si>
  <si>
    <t>-189324143</t>
  </si>
  <si>
    <t>"otvor 350 v strope" 33*2</t>
  </si>
  <si>
    <t>"otvor 415 v strope" 33*2</t>
  </si>
  <si>
    <t>2,952*10 'Přepočítané koeficientom množstva</t>
  </si>
  <si>
    <t>2,952*5 'Přepočítané koeficientom množstva</t>
  </si>
  <si>
    <t>763</t>
  </si>
  <si>
    <t>Konštrukcie - drevostavby</t>
  </si>
  <si>
    <t>763135125</t>
  </si>
  <si>
    <t>SDK kazetový podhľad THERMATEX</t>
  </si>
  <si>
    <t>10191283</t>
  </si>
  <si>
    <t>"podhľad na 1.NP" 288</t>
  </si>
  <si>
    <t>998763301</t>
  </si>
  <si>
    <t>Presun hmôt pre sádrokartónové konštrukcie v objektoch výšky do 7 m</t>
  </si>
  <si>
    <t>747053262</t>
  </si>
  <si>
    <t>767581802</t>
  </si>
  <si>
    <t>Demontáž podhľadov FEAL,  -0,00400t</t>
  </si>
  <si>
    <t>466178419</t>
  </si>
  <si>
    <t>"interiérový podhľad - FEAL" 288</t>
  </si>
  <si>
    <t>"exteriérový podhľad - FEAL" 95</t>
  </si>
  <si>
    <t>784</t>
  </si>
  <si>
    <t>Dokončovacie práce - maľby</t>
  </si>
  <si>
    <t>784410100</t>
  </si>
  <si>
    <t>Penetrovanie jednonásobné jemnozrnných podkladov výšky do 3, 80 m</t>
  </si>
  <si>
    <t>972708854</t>
  </si>
  <si>
    <t>784410500</t>
  </si>
  <si>
    <t>Prebrúsenie a oprášenie jemnozrnných povrchov výšky do 3, 80 m</t>
  </si>
  <si>
    <t>-2000435753</t>
  </si>
  <si>
    <t>784410600</t>
  </si>
  <si>
    <t>Vyrovnanie trhlín a nerovností na jemnozrnných povrchoch výšky do 3, 80 m</t>
  </si>
  <si>
    <t>-1453572106</t>
  </si>
  <si>
    <t>784452371</t>
  </si>
  <si>
    <t xml:space="preserve">Maľby z maliarskych zmesí Primalex, Farmal, ručne nanášané dvojnásobné na jemnozrnný podklad výšky do 3,80 m   </t>
  </si>
  <si>
    <t>818981857</t>
  </si>
  <si>
    <t>000600013</t>
  </si>
  <si>
    <t>Zariadenie staveniska - prevádzkové sklady</t>
  </si>
  <si>
    <t>-172588382</t>
  </si>
  <si>
    <t>000600042</t>
  </si>
  <si>
    <t>Zariadenie staveniska - sociálne sociálne zariadenia</t>
  </si>
  <si>
    <t>1338217852</t>
  </si>
  <si>
    <t>05 - Vzduchotechnika</t>
  </si>
  <si>
    <t>1 - Vetranie s rekuperáciou</t>
  </si>
  <si>
    <t xml:space="preserve">    V. 1 - Vetranie s rekuperáciou zasadacej miestnosti</t>
  </si>
  <si>
    <t xml:space="preserve">      D1 - PRÍSLUŠENSTVO</t>
  </si>
  <si>
    <t xml:space="preserve">      D2 - VZDUCHOVODY</t>
  </si>
  <si>
    <t xml:space="preserve">    V. 2 - Vetranie s rekuperáciou šatne</t>
  </si>
  <si>
    <t xml:space="preserve">    V. 3 - Vetranie s rekuperáciou obradnej siene</t>
  </si>
  <si>
    <t xml:space="preserve">    V. 4 - MONTÁŽNY, SPOJOVACÍ A TESNIACI MATERIÁL</t>
  </si>
  <si>
    <t xml:space="preserve">    V. 5 - HODINOVÉ ZÚČTOVACIE SADZBY</t>
  </si>
  <si>
    <t xml:space="preserve">    T1 - T1-TEPELNÁ IZOLÁCIA POTRUBÍ VZT</t>
  </si>
  <si>
    <t xml:space="preserve">      D3 - VZDUCHOVODY VO VONKAJŠOM PROSTREDÍ</t>
  </si>
  <si>
    <t xml:space="preserve">    T2 - T2-TEPELNÁ IZOLÁCIA POTRUBÍ VZT</t>
  </si>
  <si>
    <t xml:space="preserve">      D4 - VZDUCHOVODY VO VNÚTORNOM PROSTREDÍ - PRÍVODNÉ A ODVODNÉ POTRUBIA V Z.Č. 1 A 3</t>
  </si>
  <si>
    <t xml:space="preserve">    T3 - MONTÁŽNE MECHANIZMY, POJAZDNÉ LEŠENIE, MONTÁŽNE PLOŠINY, DOPRAVA MATERIÁLU</t>
  </si>
  <si>
    <t xml:space="preserve">    T4 - OŽIVENIE, VYREGULOVANIE, FUNKČNÉ A KOMPLEXNÉ SKÚŠKY</t>
  </si>
  <si>
    <t>Vetranie s rekuperáciou</t>
  </si>
  <si>
    <t>V. 1</t>
  </si>
  <si>
    <t>Vetranie s rekuperáciou zasadacej miestnosti</t>
  </si>
  <si>
    <t>1.1</t>
  </si>
  <si>
    <t>Vetracia rekuperačná jednotka do vonkajšieho prostredia ELEKTRODESIGN – RHE 6000-HDR-DC-OI-SO , PARAMETRE :, MNOŽSTVO PRIVÁDZANÉHO VZDUCHU : 4860 m3/h, EXTERNÝ TLAK : 460 Pa , MNOŽSTVO ODVÁDZANÉHO VZDUCHU : 4860 m3/h, EXTERNÝ TLAK : 460 Pa  , TEPELNÝ PRÍK</t>
  </si>
  <si>
    <t>64</t>
  </si>
  <si>
    <t>1.1.1</t>
  </si>
  <si>
    <t>Príslušenstvo : 3-cestný automatický regulačný ventil</t>
  </si>
  <si>
    <t>1.1.2</t>
  </si>
  <si>
    <t>Príslušenstvo : čidlo kvality vzduchu SCO2</t>
  </si>
  <si>
    <t>1.1.3</t>
  </si>
  <si>
    <t>Príslušenstvo : tlakové čidlo potrubné DP5</t>
  </si>
  <si>
    <t>1.1.4</t>
  </si>
  <si>
    <t>Príslušenstvo : uzatváracia klapka 710/500 vč. servopohonu kompatibilného s riadiacim systémom jednotky</t>
  </si>
  <si>
    <t>1.1.5</t>
  </si>
  <si>
    <t>El. prepojenie prvkov regulácie a ovládania, šéfmontáž jednotky</t>
  </si>
  <si>
    <t>kpl</t>
  </si>
  <si>
    <t>1.1.6</t>
  </si>
  <si>
    <t>Príslušenstvo : tlmiaca vložka 710/500</t>
  </si>
  <si>
    <t>1.1.7</t>
  </si>
  <si>
    <t>Príslušenstvo : tlmič hluku s jadrom - ELEKTRODESIGN – TAAC 630</t>
  </si>
  <si>
    <t>1.1.8</t>
  </si>
  <si>
    <t>Príslušenstvo : protipríruba D630 k tlmiču hluku TAAC 630</t>
  </si>
  <si>
    <t>D1</t>
  </si>
  <si>
    <t>PRÍSLUŠENSTVO</t>
  </si>
  <si>
    <t>1.2</t>
  </si>
  <si>
    <t>STREŠNÝ PRECHOD POTRUBIA 1000/315 VČ. KOTVENIA A UTESNENIA PROTI ZATEKANIU</t>
  </si>
  <si>
    <t>1.3</t>
  </si>
  <si>
    <t>PRÍVODNÁ VÝUSTKA ELEKTRODESIGN - DFR-B 600 SS VČ. BOXU PQZI-H-RE-S 600</t>
  </si>
  <si>
    <t>1.4</t>
  </si>
  <si>
    <t>ODVODNÁ VÝUSTKA ELEKTRODESIGN - DFR-B 600 SS VČ. BOXU PQZI-H- 600</t>
  </si>
  <si>
    <t>1.5</t>
  </si>
  <si>
    <t>REGULAČNÁ KLAPKA ELEKTRODESIGN – MSK 250</t>
  </si>
  <si>
    <t>D2</t>
  </si>
  <si>
    <t>VZDUCHOVODY</t>
  </si>
  <si>
    <t>1.6</t>
  </si>
  <si>
    <t>POTRUBIE SPIRO Z POZINK. PLECHU - TINRON - SP - TPI 26-04  D 250 - D630, 25 %TV.</t>
  </si>
  <si>
    <t>1.7</t>
  </si>
  <si>
    <t>ŠTVORHRANNÉ POTRUBIE SKUPINY I. Z POZINK. PLECHU - TINRON P-TPV 1-04 - OBV. 1430 - 2630, 25 % TVAROVIEK</t>
  </si>
  <si>
    <t>1.8</t>
  </si>
  <si>
    <t>TERMOFLEX MI 254</t>
  </si>
  <si>
    <t>bm</t>
  </si>
  <si>
    <t>V. 2</t>
  </si>
  <si>
    <t>Vetranie s rekuperáciou šatne</t>
  </si>
  <si>
    <t>2.1</t>
  </si>
  <si>
    <t>Vetracia rekuperačná jednotka do vonkajšieho prostredia ELEKTRODESIGN – RHE 1900-HDR-DC-OI-SO , PARAMETRE :, MNOŽSTVO PRIVÁDZANÉHO VZDUCHU : 1500 m3/h, EXTERNÝ TLAK : 320 Pa , MNOŽSTVO ODVÁDZANÉHO VZDUCHU : 1500 m3/h, EXTERNÝ TLAK : 320 Pa  , TEPELNÝ PRÍK</t>
  </si>
  <si>
    <t>2.1.1</t>
  </si>
  <si>
    <t>2.1.2</t>
  </si>
  <si>
    <t>2.1.3</t>
  </si>
  <si>
    <t>2.1.4</t>
  </si>
  <si>
    <t>Príslušenstvo : uzatváracia klapka MSKTG 355 vč. servopohonu kompatibilného s riadiacim systémom jednotky</t>
  </si>
  <si>
    <t>2.1.5</t>
  </si>
  <si>
    <t>2.1.6</t>
  </si>
  <si>
    <t>Príslušenstvo : pružná spojka KAA 355</t>
  </si>
  <si>
    <t>2.1.7</t>
  </si>
  <si>
    <t>Príslušenstvo : tlmič hluku s jadrom - ELEKTRODESIGN – TAAC 355</t>
  </si>
  <si>
    <t>2.1.8</t>
  </si>
  <si>
    <t>Príslušenstvo : protipríruba D355 k tlmiču hluku TAAC 355</t>
  </si>
  <si>
    <t>2.2</t>
  </si>
  <si>
    <t>STREŠNÝ PRECHOD POTRUBIA 630/160 VČ. KOTVENIA A UTESNENIA PROTI ZATEKANIU</t>
  </si>
  <si>
    <t>2.3</t>
  </si>
  <si>
    <t>PRÍVODNÁ VÝUSTKA ELEKTRODESIGN - VKE V-2.0-3-600x100-RAL 9010 VČ REGULÁCIE VKE-R1-600x300</t>
  </si>
  <si>
    <t>2.4</t>
  </si>
  <si>
    <t>ODVODNÁ VÝUSTKA ELEKTRODESIGN - VKE V-1.0-3-600x100-RAL 9010 VČ REGULÁCIE VKE-R1-600x300</t>
  </si>
  <si>
    <t>2.5</t>
  </si>
  <si>
    <t>POTRUBIE SPIRO Z POZINK. PLECHU - TINRON - SP - TPI 26-04  D 355, 95 %TV.</t>
  </si>
  <si>
    <t>58</t>
  </si>
  <si>
    <t>2.6</t>
  </si>
  <si>
    <t>ŠTVORHRANNÉ POTRUBIE SKUPINY I. Z POZINK. PLECHU - TINRON P-TPV 1-04 - OBV. 680 - 1580, 25 % TVAROVIEK</t>
  </si>
  <si>
    <t>60</t>
  </si>
  <si>
    <t>V. 3</t>
  </si>
  <si>
    <t>Vetranie s rekuperáciou obradnej siene</t>
  </si>
  <si>
    <t>3.1</t>
  </si>
  <si>
    <t>Vetracia rekuperačná jednotka do vonkajšieho prostredia ELEKTRODESIGN – RHE 1900-HDR-DC-OI-SO , PARAMETRE :, MNOŽSTVO PRIVÁDZANÉHO VZDUCHU : 1800 m3/h, EXTERNÝ TLAK : 420 Pa , MNOŽSTVO ODVÁDZANÉHO VZDUCHU : 1800 m3/h, EXTERNÝ TLAK : 420 Pa  , TEPELNÝ PRÍK</t>
  </si>
  <si>
    <t>62</t>
  </si>
  <si>
    <t>3.1.1</t>
  </si>
  <si>
    <t>3.1.2</t>
  </si>
  <si>
    <t>66</t>
  </si>
  <si>
    <t>3.1.3</t>
  </si>
  <si>
    <t>68</t>
  </si>
  <si>
    <t>3.1.4</t>
  </si>
  <si>
    <t>70</t>
  </si>
  <si>
    <t>3.1.5</t>
  </si>
  <si>
    <t>72</t>
  </si>
  <si>
    <t>3.1.6</t>
  </si>
  <si>
    <t>74</t>
  </si>
  <si>
    <t>3.1.7</t>
  </si>
  <si>
    <t>76</t>
  </si>
  <si>
    <t>3.1.8</t>
  </si>
  <si>
    <t>78</t>
  </si>
  <si>
    <t>3.2</t>
  </si>
  <si>
    <t>STREŠNÝ PRECHOD POTRUBIA D250 VČ. KOTVENIA A UTESNENIA PROTI ZATEKANIU</t>
  </si>
  <si>
    <t>80</t>
  </si>
  <si>
    <t>3.3</t>
  </si>
  <si>
    <t>STREŠNÝ PRECHOD POTRUBIA D315 VČ. KOTVENIA A UTESNENIA PROTI ZATEKANIU</t>
  </si>
  <si>
    <t>82</t>
  </si>
  <si>
    <t>3.4</t>
  </si>
  <si>
    <t>PRÍVODNÁ VÝUSTKA ELEKTRODESIGN - DFR-B 600 SS VČ. BOXU PQZI-V-RE-S 600</t>
  </si>
  <si>
    <t>84</t>
  </si>
  <si>
    <t>3.5</t>
  </si>
  <si>
    <t>ODVODNÁ VÝUSTKA ELEKTRODESIGN - DFR-B 600 SS VČ. BOXU PQZI-V- 600</t>
  </si>
  <si>
    <t>86</t>
  </si>
  <si>
    <t>3.6</t>
  </si>
  <si>
    <t>88</t>
  </si>
  <si>
    <t>3.7</t>
  </si>
  <si>
    <t>POTRUBIE SPIRO Z POZINK. PLECHU - TINRON - SP - TPI 26-04  D 250 - D 355, 40 %TV., OHYB. HADICA S TEPELNOU IZOLÁCIOU ELEKTRODESIGN</t>
  </si>
  <si>
    <t>90</t>
  </si>
  <si>
    <t>3.8</t>
  </si>
  <si>
    <t>92</t>
  </si>
  <si>
    <t>V. 4</t>
  </si>
  <si>
    <t>MONTÁŽNY, SPOJOVACÍ A TESNIACI MATERIÁL</t>
  </si>
  <si>
    <t>Pol1</t>
  </si>
  <si>
    <t>MONTÁŽNY MATERIÁL - PROFILOVÝ MATERIÁL TINRON</t>
  </si>
  <si>
    <t>kg</t>
  </si>
  <si>
    <t>94</t>
  </si>
  <si>
    <t>Pol2</t>
  </si>
  <si>
    <t>SPOJOVACÍ MATERIÁL - POZINKOVANÝ</t>
  </si>
  <si>
    <t>96</t>
  </si>
  <si>
    <t>Pol3</t>
  </si>
  <si>
    <t>TESNIACI MATERIÁL</t>
  </si>
  <si>
    <t>98</t>
  </si>
  <si>
    <t>Pol4</t>
  </si>
  <si>
    <t>ZHOTOVENIE ZÁVESOV</t>
  </si>
  <si>
    <t>100</t>
  </si>
  <si>
    <t>V. 5</t>
  </si>
  <si>
    <t>HODINOVÉ ZÚČTOVACIE SADZBY</t>
  </si>
  <si>
    <t>Pol5</t>
  </si>
  <si>
    <t>ÚPRAVA POTRUBÍ A ELEMENTOV PRI MONTÁŽI</t>
  </si>
  <si>
    <t>NH</t>
  </si>
  <si>
    <t>102</t>
  </si>
  <si>
    <t>Pol6</t>
  </si>
  <si>
    <t>POMOCNÉ PRÁCE</t>
  </si>
  <si>
    <t>104</t>
  </si>
  <si>
    <t>T1</t>
  </si>
  <si>
    <t>T1-TEPELNÁ IZOLÁCIA POTRUBÍ VZT</t>
  </si>
  <si>
    <t>D3</t>
  </si>
  <si>
    <t>VZDUCHOVODY VO VONKAJŠOM PROSTREDÍ</t>
  </si>
  <si>
    <t>Pol7</t>
  </si>
  <si>
    <t>Izolačné platne (pásy) zo syntetického kaučuku, faktor difúzneho odporu vodných pár mí&gt;8.000 - KAIFLEX EF PL 32-R - DVOJVRSTVA - DOSKA S HRÚBKOU 2x32 mm + PEVNÉ VODOTESNÉ OPLECHOVANIE</t>
  </si>
  <si>
    <t>106</t>
  </si>
  <si>
    <t>T2</t>
  </si>
  <si>
    <t>T2-TEPELNÁ IZOLÁCIA POTRUBÍ VZT</t>
  </si>
  <si>
    <t>D4</t>
  </si>
  <si>
    <t>VZDUCHOVODY VO VNÚTORNOM PROSTREDÍ - PRÍVODNÉ A ODVODNÉ POTRUBIA V Z.Č. 1 A 3</t>
  </si>
  <si>
    <t>Pol8</t>
  </si>
  <si>
    <t>Izolačné platne (pásy) zo syntetického kaučuku, faktor difúzneho odporu vodných pár mí&gt;8.000 - KAIFLEX EF PL 32-R - DOSKA S HRÚBKOU 32 mm</t>
  </si>
  <si>
    <t>108</t>
  </si>
  <si>
    <t>Pol9</t>
  </si>
  <si>
    <t>PRÍSLUŠENSTVO KAIFLEX</t>
  </si>
  <si>
    <t>sada</t>
  </si>
  <si>
    <t>110</t>
  </si>
  <si>
    <t>T3</t>
  </si>
  <si>
    <t>MONTÁŽNE MECHANIZMY, POJAZDNÉ LEŠENIE, MONTÁŽNE PLOŠINY, DOPRAVA MATERIÁLU</t>
  </si>
  <si>
    <t>Pol10</t>
  </si>
  <si>
    <t>112</t>
  </si>
  <si>
    <t>T4</t>
  </si>
  <si>
    <t>OŽIVENIE, VYREGULOVANIE, FUNKČNÉ A KOMPLEXNÉ SKÚŠKY</t>
  </si>
  <si>
    <t>57</t>
  </si>
  <si>
    <t>Pol11</t>
  </si>
  <si>
    <t>Komplexné uvedenie do prevédzky a zaregulovanie  vzduchotechnických zariadení a zariadení regulácie, vrátane nastavenia na predpísané prevádzkové parametre. , Vyregulovanie distribúcie privádzaného a odvádzaného vzduchu pre zabezpečenie predpísaných param</t>
  </si>
  <si>
    <t>114</t>
  </si>
  <si>
    <t>Pol12</t>
  </si>
  <si>
    <t>Vystavenie protokolov  s nasledovnými údajmi:, množstvo vzduchu na zariadenie , teploty nasávaného, privádzaného, odvádzaného vzduchu a vzduchu v priestore, rýchlosti prúdenia vzduchu v priestore , menovité prúdy motorov na každé zariadenie a porovnanie s</t>
  </si>
  <si>
    <t>116</t>
  </si>
  <si>
    <t>59</t>
  </si>
  <si>
    <t>Pol13</t>
  </si>
  <si>
    <t>Projekt skutkového stavu vzduchotechniky v 3 sadách v 3 samostatných zakladačoch.  Dokumentáciu vyhotoviť v programe ACAD; WORD; EXCEL.</t>
  </si>
  <si>
    <t>118</t>
  </si>
  <si>
    <t>Pol14</t>
  </si>
  <si>
    <t>Dokumentácia k dodaným zariadeniam - scan v digitálnej forme odovzdaná na kompatibilnom dátovom nosiči vrátane predpisov pre prevádzku a údržbu, protokolov o meraní a nastavení zariadenia, príslušných osvedčení, atestov, certifikátov a revíznych správ.</t>
  </si>
  <si>
    <t>120</t>
  </si>
  <si>
    <t>06 - Vykurovanie</t>
  </si>
  <si>
    <t xml:space="preserve">    721 - Zdravotech. vnútorná kanalizácia</t>
  </si>
  <si>
    <t xml:space="preserve">    723 - Kotolňa - plynovod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</si>
  <si>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</si>
  <si>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</si>
  <si>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</si>
  <si>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</si>
  <si>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OST - Ostatné</t>
  </si>
  <si>
    <t>713415111</t>
  </si>
  <si>
    <t>Demontáž izolácie potrubí do šrotu</t>
  </si>
  <si>
    <t>sub</t>
  </si>
  <si>
    <t>713461111</t>
  </si>
  <si>
    <t>Montáž izolácie tepel.potrubia a ohybov</t>
  </si>
  <si>
    <t>2837741526</t>
  </si>
  <si>
    <t>Izolácia  Trubice  Tubolit DG 20 mm pre potrubie HS</t>
  </si>
  <si>
    <t>6319126155</t>
  </si>
  <si>
    <t>Technické izolácie - potrubné púzdrá PIPO dĺžky 1000 mm, do hrúbky  50 mm</t>
  </si>
  <si>
    <t>6319126259</t>
  </si>
  <si>
    <t>Technické izolácie - potrubné púzdrá PIPO dĺžky 1000 mm, hrúbky  80 mm</t>
  </si>
  <si>
    <t>998713202</t>
  </si>
  <si>
    <t>Presun hmôt pre izolácie tepelné v objektoch výšky nad 6 m do 12 m</t>
  </si>
  <si>
    <t>%</t>
  </si>
  <si>
    <t>998713292</t>
  </si>
  <si>
    <t>Izolácie tepelné,prípl.za presun nad vymedz. najväčšiu dopravnú vzdial. do 100 m</t>
  </si>
  <si>
    <t>721</t>
  </si>
  <si>
    <t>Zdravotech. vnútorná kanalizácia</t>
  </si>
  <si>
    <t>721210823</t>
  </si>
  <si>
    <t>Oprava strešných vtokov do DN 125</t>
  </si>
  <si>
    <t>5623112300</t>
  </si>
  <si>
    <t>Vtok strešný pre pochôdzné strechy s izolačnou fóliou HL - presný typ sa určí podľa skladby strešnej konštrukcie</t>
  </si>
  <si>
    <t>998721202</t>
  </si>
  <si>
    <t>Presun hmôt pre vnútornú kanalizáciu v objektoch výšky nad 6 do 12 m</t>
  </si>
  <si>
    <t>998721292</t>
  </si>
  <si>
    <t>Vnútorná kanalizácia, prípl.za presun nad vymedz. najväč. dopr. vzdial. do 100m</t>
  </si>
  <si>
    <t>723</t>
  </si>
  <si>
    <t>Kotolňa - plynovod</t>
  </si>
  <si>
    <t>723190901</t>
  </si>
  <si>
    <t>Oprava plynovodného potrubia uzatvorenie alebo otvorenie plynovodného potrubia pri opravách</t>
  </si>
  <si>
    <t>723190907</t>
  </si>
  <si>
    <t>Oprava plynovodného potrubia odvzdušnenie a napustenie potrubia</t>
  </si>
  <si>
    <t>230011026</t>
  </si>
  <si>
    <t>Montáž potrubia z oceľových rúr do DN32</t>
  </si>
  <si>
    <t>723190915</t>
  </si>
  <si>
    <t>Oprava plynovodného potrubia navarenie odbočky na potrubie DN 32</t>
  </si>
  <si>
    <t>723120204</t>
  </si>
  <si>
    <t>Potrubie z oceľových rúrok závitových čiernych spájaných zvarovaním - akosť 11 353.0 DN 25</t>
  </si>
  <si>
    <t>723232122</t>
  </si>
  <si>
    <t>Montáž armatúry závitovej s dvoma závitmi</t>
  </si>
  <si>
    <t>súb</t>
  </si>
  <si>
    <t>5517400910</t>
  </si>
  <si>
    <t>Armatúry a príslušenstvo     guľový kohút 1" plyn</t>
  </si>
  <si>
    <t>3195900762</t>
  </si>
  <si>
    <t>Pancierová hadica 1"IG x 1"IG L= 1000  mm</t>
  </si>
  <si>
    <t>723190909</t>
  </si>
  <si>
    <t>Tlaková skúška plynovodného potrubia</t>
  </si>
  <si>
    <t>950506119</t>
  </si>
  <si>
    <t>Nízkotlakové plynovody-revízie</t>
  </si>
  <si>
    <t>998723201</t>
  </si>
  <si>
    <t>Presun hmôt pre vnútorný plynovod v objektoch výšky do 6 m</t>
  </si>
  <si>
    <t>998723292</t>
  </si>
  <si>
    <t>Plynovod,prípl.za presun nad vymedz. najväčšiu dopravnú vzdialenosť do 100 m</t>
  </si>
  <si>
    <t>731</t>
  </si>
  <si>
    <t>Ústredné kúrenie, kotolne</t>
  </si>
  <si>
    <t>731200829</t>
  </si>
  <si>
    <t>Demontáž kotla oceľového na kvapalné alebo plynné palivá s výkonom nad 100 do 125 kW,  -0,54200t</t>
  </si>
  <si>
    <t>732110811</t>
  </si>
  <si>
    <t>Demontáž telesa rozdeľovača a zberača do DN 100</t>
  </si>
  <si>
    <t>732320814</t>
  </si>
  <si>
    <t>Demontáž nádrže beztlakovej alebo tlakovej, odpojenie od rozvodov potrubia nádrže objemu do 500 l</t>
  </si>
  <si>
    <t>732493810</t>
  </si>
  <si>
    <t>Demontáž ostatného zariadenia kotolne, nešpecifikované</t>
  </si>
  <si>
    <t>731241031</t>
  </si>
  <si>
    <t>Montáž zariadení BUDERUS</t>
  </si>
  <si>
    <t>4847887380</t>
  </si>
  <si>
    <t>Zariadenia BUDERUS, viď príloha</t>
  </si>
  <si>
    <t>732111402</t>
  </si>
  <si>
    <t>Montáž združený rozdeľovač a zberač RS KOMBI modul 100, nastaviteľ. stojany</t>
  </si>
  <si>
    <t>4848880015</t>
  </si>
  <si>
    <t>Združený rozdeľovač a zberač RS KOMBI modul 100, 110°C/0,6 MPa</t>
  </si>
  <si>
    <t>360410281</t>
  </si>
  <si>
    <t>Montáž hydrulického vyrovnávača</t>
  </si>
  <si>
    <t>4849200141</t>
  </si>
  <si>
    <t>Hydraulický vyrovnávač tlaku PN prírubový  DN 65 RACEN HVDT-2</t>
  </si>
  <si>
    <t>998731201</t>
  </si>
  <si>
    <t>Presun hmôt pre kotolne umiestnené vo výške (hĺbke) do 6 m</t>
  </si>
  <si>
    <t>998731293</t>
  </si>
  <si>
    <t>Kotolne,prípl.za presun nad vymedz. najväčšiu dopravnú vzdialenosť do 500 m</t>
  </si>
  <si>
    <t>733</t>
  </si>
  <si>
    <t>Ústredné kúrenie, rozvodné potrubie</t>
  </si>
  <si>
    <t>230081043</t>
  </si>
  <si>
    <t>Demontáž potrubia do šrotu do DN50</t>
  </si>
  <si>
    <t>230081068</t>
  </si>
  <si>
    <t>Demontáž potrubia do šrotu od DN50 do DN100</t>
  </si>
  <si>
    <t>230011047</t>
  </si>
  <si>
    <t>Montáž potrubia z oceľových rúr do DN65</t>
  </si>
  <si>
    <t>1414112800</t>
  </si>
  <si>
    <t>Rúrka závitová normálna 11353.0 pozinkovaný, do DN65, vrátane odbočiek a kolien</t>
  </si>
  <si>
    <t>230180007</t>
  </si>
  <si>
    <t>Montáž potrubia z plasthliníkových rúr a tvaroviek do 32 x 3</t>
  </si>
  <si>
    <t>2861401102</t>
  </si>
  <si>
    <t>Rúrka COPIPE HS od 14x2,0 do 26x3,0</t>
  </si>
  <si>
    <t>2861414451</t>
  </si>
  <si>
    <t>Rúrka COPIPE HS tvarovky</t>
  </si>
  <si>
    <t>733113113</t>
  </si>
  <si>
    <t>Príplatok k cene za zhotovenie prípojky z rúrok do DN50</t>
  </si>
  <si>
    <t>733190217</t>
  </si>
  <si>
    <t>Tlaková skúška potrubia z oceľových rúrok do priem. 89/5</t>
  </si>
  <si>
    <t>733191301</t>
  </si>
  <si>
    <t>Tlaková skúška plasthliníkového potrubia do 32 mm vr. nastavenia regulačných prvkov.</t>
  </si>
  <si>
    <t>998733201</t>
  </si>
  <si>
    <t>Presun hmôt pre rozvody potrubia v objektoch výšky do 6 m</t>
  </si>
  <si>
    <t>998733293</t>
  </si>
  <si>
    <t>Rozvody potrubia,prípl.za presun nad vymedz. najväčšiu dopravnú vzdial. do 500 m</t>
  </si>
  <si>
    <t>734</t>
  </si>
  <si>
    <t>Ústredné kúrenie, armatúry.</t>
  </si>
  <si>
    <t>734209101</t>
  </si>
  <si>
    <t>Montáž závitovej armatúry s 1 závitom do G 1/2</t>
  </si>
  <si>
    <t>4848906360</t>
  </si>
  <si>
    <t>Automatický odvzdušňovací ventil, zvislý, mosadz, 1/8"</t>
  </si>
  <si>
    <t>5517301170</t>
  </si>
  <si>
    <t>Armatúry a príslušenstvo   OVENTROP   plniaci a vypúšťací gulový Kohút</t>
  </si>
  <si>
    <t>5517300790</t>
  </si>
  <si>
    <t>Armatúry a príslušenstvo   OVENTROP  termostatická hlavica UNI XH</t>
  </si>
  <si>
    <t>3885000300</t>
  </si>
  <si>
    <t>Kohút tlakomerový 3 cestný</t>
  </si>
  <si>
    <t>3883215200</t>
  </si>
  <si>
    <t>Teplomer   0-200°C</t>
  </si>
  <si>
    <t>734209112</t>
  </si>
  <si>
    <t>Montáž závitovej armatúry s 2 závitmi do G 1/2</t>
  </si>
  <si>
    <t>5517301960</t>
  </si>
  <si>
    <t>Armatúry a príslušenstvo   OVENTROP AV6   termostatický ventil 1/2" rohový</t>
  </si>
  <si>
    <t>5517302380</t>
  </si>
  <si>
    <t>Armatúry a príslušenstvo   COMBI 4 šrobenie R Rp 1/2"</t>
  </si>
  <si>
    <t>734209114</t>
  </si>
  <si>
    <t>Montáž závitovej armatúry - poistný ventil</t>
  </si>
  <si>
    <t>3195900022</t>
  </si>
  <si>
    <t>Poistný ventil 3/4" x 1"  Pre vykurovanie - otvárací tlak 3,5 bar</t>
  </si>
  <si>
    <t>3195900037</t>
  </si>
  <si>
    <t>Poistný ventil1" x 1 1/4"  Pre vykurovanie - otvárací tlak 3,5 bar</t>
  </si>
  <si>
    <t>734209115</t>
  </si>
  <si>
    <t>Montáž závitovej armatúry s 2 závitmi do G 2</t>
  </si>
  <si>
    <t>61</t>
  </si>
  <si>
    <t>5517300090</t>
  </si>
  <si>
    <t>Armatúry a príslušenstvo   OVENTROP  OPTIBAL kohút do 6/4"</t>
  </si>
  <si>
    <t>122</t>
  </si>
  <si>
    <t>4228461554</t>
  </si>
  <si>
    <t>Filter, veľkosť oka sieťoviny 0,4 mm do DN50</t>
  </si>
  <si>
    <t>124</t>
  </si>
  <si>
    <t>63</t>
  </si>
  <si>
    <t>5517536500</t>
  </si>
  <si>
    <t>Spätná klapka do DN  2"</t>
  </si>
  <si>
    <t>126</t>
  </si>
  <si>
    <t>4227383000</t>
  </si>
  <si>
    <t>Kompenzátor, PN 16, do D 50 mm</t>
  </si>
  <si>
    <t>128</t>
  </si>
  <si>
    <t>65</t>
  </si>
  <si>
    <t>4221143600</t>
  </si>
  <si>
    <t>Ventil regulačný do DN50</t>
  </si>
  <si>
    <t>130</t>
  </si>
  <si>
    <t>734109115</t>
  </si>
  <si>
    <t>Montáž armatúry prírubovej s dvomi prírubami PN 0, 6 DN 65</t>
  </si>
  <si>
    <t>132</t>
  </si>
  <si>
    <t>67</t>
  </si>
  <si>
    <t>4228461365</t>
  </si>
  <si>
    <t>DN 65, medziprírubová klapka</t>
  </si>
  <si>
    <t>134</t>
  </si>
  <si>
    <t>734209127</t>
  </si>
  <si>
    <t>Montáž závitovej armatúry s 3 závitmi do DN50</t>
  </si>
  <si>
    <t>136</t>
  </si>
  <si>
    <t>69</t>
  </si>
  <si>
    <t>4848804000</t>
  </si>
  <si>
    <t>Zmiešavač vody trojcestný MIX s pohonom</t>
  </si>
  <si>
    <t>138</t>
  </si>
  <si>
    <t>361410308</t>
  </si>
  <si>
    <t>Montáž čerpadla, napájanie 220 V, 50 Hz</t>
  </si>
  <si>
    <t>140</t>
  </si>
  <si>
    <t>71</t>
  </si>
  <si>
    <t>4268150030</t>
  </si>
  <si>
    <t>Čerpadlo GRUNDFOS  MAGNA 3 32-120 F N PN6/10 1x230-240V 50Hz</t>
  </si>
  <si>
    <t>142</t>
  </si>
  <si>
    <t>361410195</t>
  </si>
  <si>
    <t>Montáž merača tepla</t>
  </si>
  <si>
    <t>144</t>
  </si>
  <si>
    <t>73</t>
  </si>
  <si>
    <t>3195900505</t>
  </si>
  <si>
    <t>Merač tepla ULTRAFLOW 54 DN20 (qp=0,6m3/hod)</t>
  </si>
  <si>
    <t>146</t>
  </si>
  <si>
    <t>3195900506</t>
  </si>
  <si>
    <t>Merač tepla ULTRAFLOW 54 DN20 (qp=1,5m3/hod)</t>
  </si>
  <si>
    <t>148</t>
  </si>
  <si>
    <t>75</t>
  </si>
  <si>
    <t>722263415</t>
  </si>
  <si>
    <t>Montáž vodomeru závit. jednovtokového suchobežného G 3/4 ( 2 m3.h-1)</t>
  </si>
  <si>
    <t>150</t>
  </si>
  <si>
    <t>3882122500</t>
  </si>
  <si>
    <t>Vodomer vm3-5   3/4</t>
  </si>
  <si>
    <t>152</t>
  </si>
  <si>
    <t>77</t>
  </si>
  <si>
    <t>998734201</t>
  </si>
  <si>
    <t>Presun hmôt pre armatúry v objektoch výšky do 6 m</t>
  </si>
  <si>
    <t>154</t>
  </si>
  <si>
    <t>998734293</t>
  </si>
  <si>
    <t>Armatúry,prípl.za presun nad vymedz. najväčšiu dopravnú vzdialenosť do 500 m</t>
  </si>
  <si>
    <t>156</t>
  </si>
  <si>
    <t>735</t>
  </si>
  <si>
    <t>Ústredné kúrenie, vykurov. telesá</t>
  </si>
  <si>
    <t>79</t>
  </si>
  <si>
    <t>735158110</t>
  </si>
  <si>
    <t>Vykurovacie telesá, tlaková skúška telesa vodou</t>
  </si>
  <si>
    <t>158</t>
  </si>
  <si>
    <t>735159240</t>
  </si>
  <si>
    <t>Montáž vykurovacieho telesa</t>
  </si>
  <si>
    <t>160</t>
  </si>
  <si>
    <t>81</t>
  </si>
  <si>
    <t>4845380650</t>
  </si>
  <si>
    <t>Vykurovacie telesá doskové KORAD 600 do 1500mm</t>
  </si>
  <si>
    <t>162</t>
  </si>
  <si>
    <t>4845386200</t>
  </si>
  <si>
    <t>Vykurovacie telesá doskové KORAD 600 nad 1500mm</t>
  </si>
  <si>
    <t>164</t>
  </si>
  <si>
    <t>83</t>
  </si>
  <si>
    <t>998735201</t>
  </si>
  <si>
    <t>Presun hmôt pre vykurovacie telesá v objektoch výšky do 6 m</t>
  </si>
  <si>
    <t>166</t>
  </si>
  <si>
    <t>998735293</t>
  </si>
  <si>
    <t>Vykurovacie telesá,prípl.za presun nad vymedz. najväčšiu dopr. vzdial. do 500 m</t>
  </si>
  <si>
    <t>168</t>
  </si>
  <si>
    <t>85</t>
  </si>
  <si>
    <t>767995101</t>
  </si>
  <si>
    <t>Montáž ostatných atypických  kovových stavebných doplnkových konštrukcií nad 5 kg</t>
  </si>
  <si>
    <t>170</t>
  </si>
  <si>
    <t>2837731000</t>
  </si>
  <si>
    <t>Závesný systém radiátory a potrubia</t>
  </si>
  <si>
    <t>172</t>
  </si>
  <si>
    <t>87</t>
  </si>
  <si>
    <t>4298600079</t>
  </si>
  <si>
    <t>Vetracia mriežka so sieťkou pre kotolňu</t>
  </si>
  <si>
    <t>174</t>
  </si>
  <si>
    <t>998767203</t>
  </si>
  <si>
    <t>Presun hmôt pre kovové stavebné doplnkové konštrukcie v objektoch výšky nad 12 do 24 m</t>
  </si>
  <si>
    <t>176</t>
  </si>
  <si>
    <t>89</t>
  </si>
  <si>
    <t>998767292</t>
  </si>
  <si>
    <t>Kovové stav.dopln.konštr.,prípl.za presun nad najväčšiu dopr. vzdial. do 100 m</t>
  </si>
  <si>
    <t>178</t>
  </si>
  <si>
    <t>OST</t>
  </si>
  <si>
    <t>Odvoz a vynosenie sutiny a vybúraných hmôt</t>
  </si>
  <si>
    <t>262144</t>
  </si>
  <si>
    <t>180</t>
  </si>
  <si>
    <t>91</t>
  </si>
  <si>
    <t>HZS000112</t>
  </si>
  <si>
    <t>Stavebno montážne práce náročnejšie (Tr 2) v rozsahu viac ako 8 hodín, búranie a vyspravenie vrátane materiálu</t>
  </si>
  <si>
    <t>hod</t>
  </si>
  <si>
    <t>182</t>
  </si>
  <si>
    <t>HZS0001</t>
  </si>
  <si>
    <t>Hodinová zúčtovacia sadzba-vykurovacia skúška</t>
  </si>
  <si>
    <t>184</t>
  </si>
  <si>
    <t>93</t>
  </si>
  <si>
    <t>230120015</t>
  </si>
  <si>
    <t>Po tlakovej skúške sa systém vypustí, prepláchne, odkalí vrátane vyčištenia filtrov. Naplní sa upravenou vodou a celý systém sa odvzdušní.</t>
  </si>
  <si>
    <t>186</t>
  </si>
  <si>
    <t>07 - Elektroinštalácie</t>
  </si>
  <si>
    <t>D1 - prípojka NN</t>
  </si>
  <si>
    <t>D2 - Hrubá montáž</t>
  </si>
  <si>
    <t>D3 - Dátové rozvody</t>
  </si>
  <si>
    <t>D4 - Osvetlenie</t>
  </si>
  <si>
    <t>D5 - Bleskozvod</t>
  </si>
  <si>
    <t>D6 - Kompletáž</t>
  </si>
  <si>
    <t>prípojka NN</t>
  </si>
  <si>
    <t>Pol15</t>
  </si>
  <si>
    <t>AYKY-J 3x95+70</t>
  </si>
  <si>
    <t>256</t>
  </si>
  <si>
    <t>Pol16</t>
  </si>
  <si>
    <t>Vyrezanie drážky do muriva, vč.prestupov, zasadrovania kablov</t>
  </si>
  <si>
    <t>Pol17</t>
  </si>
  <si>
    <t>Rozvádzač RE nástenná jednotarifný</t>
  </si>
  <si>
    <t>Pol18</t>
  </si>
  <si>
    <t>Istič pre elektromerom B63/3</t>
  </si>
  <si>
    <t>Pol19</t>
  </si>
  <si>
    <t>Revízia elektro</t>
  </si>
  <si>
    <t>Hrubá montáž</t>
  </si>
  <si>
    <t>Pol20</t>
  </si>
  <si>
    <t>Rúrka FXP 25</t>
  </si>
  <si>
    <t>Pol21</t>
  </si>
  <si>
    <t>Krabica KP 68</t>
  </si>
  <si>
    <t>Pol22</t>
  </si>
  <si>
    <t>Krabica KPR 68</t>
  </si>
  <si>
    <t>Pol23</t>
  </si>
  <si>
    <t>Rozvádzač RH</t>
  </si>
  <si>
    <t>Pol24</t>
  </si>
  <si>
    <t>Rozvádzač R11</t>
  </si>
  <si>
    <t>Pol25</t>
  </si>
  <si>
    <t>Rozvádzač R12</t>
  </si>
  <si>
    <t>Pol26</t>
  </si>
  <si>
    <t>Rozvádzač R13</t>
  </si>
  <si>
    <t>Pol27</t>
  </si>
  <si>
    <t>Rozvádzač RP</t>
  </si>
  <si>
    <t>Pol28</t>
  </si>
  <si>
    <t>Rozvádzač R21</t>
  </si>
  <si>
    <t>Pol29</t>
  </si>
  <si>
    <t>Vodič medený CYA 6   žltozelený</t>
  </si>
  <si>
    <t>Pol30</t>
  </si>
  <si>
    <t>Vodič medený CYA 16   žltozelený</t>
  </si>
  <si>
    <t>Pol31</t>
  </si>
  <si>
    <t>Kábel silový medený N2XH-J 3x2,5</t>
  </si>
  <si>
    <t>Pol32</t>
  </si>
  <si>
    <t>Kábel silový medený N2XH-J 5x2,5</t>
  </si>
  <si>
    <t>Pol33</t>
  </si>
  <si>
    <t>Kábel silový medený N2XH-J 5x4</t>
  </si>
  <si>
    <t>Pol34</t>
  </si>
  <si>
    <t>Kábel silový medený N2XH-J 5x10</t>
  </si>
  <si>
    <t>Pol35</t>
  </si>
  <si>
    <t>Sekanie, drážky, prierazy, otvory pre krabice</t>
  </si>
  <si>
    <t>Pol36</t>
  </si>
  <si>
    <t>Demontáž starej inštalácie</t>
  </si>
  <si>
    <t>Pol37</t>
  </si>
  <si>
    <t>Podružný materiál a podružná práca</t>
  </si>
  <si>
    <t>Pol38</t>
  </si>
  <si>
    <t>Sádra</t>
  </si>
  <si>
    <t>Dátové rozvody</t>
  </si>
  <si>
    <t>Pol39</t>
  </si>
  <si>
    <t>Kábel data FTP cat. 6</t>
  </si>
  <si>
    <t>Pol40</t>
  </si>
  <si>
    <t>Zásuvka biela - dátová 1xRJ45 kopmlet</t>
  </si>
  <si>
    <t>Pol41</t>
  </si>
  <si>
    <t>Zásuvka biela - dátová 2xRJ45 kopmlet</t>
  </si>
  <si>
    <t>Pol42</t>
  </si>
  <si>
    <t>WiFi Acess point</t>
  </si>
  <si>
    <t>Pol43</t>
  </si>
  <si>
    <t>Dátový rozvádzač 42U s ventilačnou jednotkou a patchpanelmi</t>
  </si>
  <si>
    <t>Pol44</t>
  </si>
  <si>
    <t>Ukončenie vývodov v RACK v patchpaneli</t>
  </si>
  <si>
    <t>Osvetlenie</t>
  </si>
  <si>
    <t>Pol45</t>
  </si>
  <si>
    <t>Rúrka FXP 20</t>
  </si>
  <si>
    <t>Pol46</t>
  </si>
  <si>
    <t>Kábel silový medený CYKY-O 3x1,5</t>
  </si>
  <si>
    <t>Pol47</t>
  </si>
  <si>
    <t>Kábel silový medený CYKY-J 3x1,5</t>
  </si>
  <si>
    <t>Pol48</t>
  </si>
  <si>
    <t>Pol49</t>
  </si>
  <si>
    <t>Spínač biely č.1 - komplet</t>
  </si>
  <si>
    <t>Pol50</t>
  </si>
  <si>
    <t>Spínač biely č. 5 - komplet</t>
  </si>
  <si>
    <t>Pol51</t>
  </si>
  <si>
    <t>Spínač biely č. 5b - komplet</t>
  </si>
  <si>
    <t>Pol52</t>
  </si>
  <si>
    <t>Prepínač biely č.6  - komplet</t>
  </si>
  <si>
    <t>Pol53</t>
  </si>
  <si>
    <t>Prepínač biely č.7  - komplet</t>
  </si>
  <si>
    <t>Pol54</t>
  </si>
  <si>
    <t>Svorka WAGO  2X1,5</t>
  </si>
  <si>
    <t>Pol55</t>
  </si>
  <si>
    <t>Svorka WAGO  3X1,5</t>
  </si>
  <si>
    <t>Pol56</t>
  </si>
  <si>
    <t>Svorka WAGO  4X1,5</t>
  </si>
  <si>
    <t>Pol57</t>
  </si>
  <si>
    <t>Svorka WAGO  5X1,5</t>
  </si>
  <si>
    <t>Pol58</t>
  </si>
  <si>
    <t>A- Svietidlo LED 42W na povrch IP20</t>
  </si>
  <si>
    <t>Pol59</t>
  </si>
  <si>
    <t>B- Svietidlo LED 13W na povrch IP20</t>
  </si>
  <si>
    <t>Pol60</t>
  </si>
  <si>
    <t>C- Svietidlo Núdzové LED IP20</t>
  </si>
  <si>
    <t>Pol61</t>
  </si>
  <si>
    <t>D- Svietidlo LED 42W 600x600 do kazetového stropu IP20</t>
  </si>
  <si>
    <t>Pol62</t>
  </si>
  <si>
    <t>E- Svietidlo exteriérové osvetlenie fasády IP44</t>
  </si>
  <si>
    <t>Pol63</t>
  </si>
  <si>
    <t>Pol64</t>
  </si>
  <si>
    <t>Revízie elektro, certifikáty, vyhlásenia o zhode</t>
  </si>
  <si>
    <t>D5</t>
  </si>
  <si>
    <t>Bleskozvod</t>
  </si>
  <si>
    <t>Pol65</t>
  </si>
  <si>
    <t>AlMgSi 8</t>
  </si>
  <si>
    <t>Pol66</t>
  </si>
  <si>
    <t>Podpera na strechu PV21</t>
  </si>
  <si>
    <t>Pol67</t>
  </si>
  <si>
    <t>Svorka SS</t>
  </si>
  <si>
    <t>Pol68</t>
  </si>
  <si>
    <t>Svorka SO</t>
  </si>
  <si>
    <t>Pol69</t>
  </si>
  <si>
    <t>Svorka SZ</t>
  </si>
  <si>
    <t>Pol70</t>
  </si>
  <si>
    <t>Jímač JP20 + SJ01</t>
  </si>
  <si>
    <t>Pol71</t>
  </si>
  <si>
    <t>Jímač JP30 + SJ01</t>
  </si>
  <si>
    <t>Pol72</t>
  </si>
  <si>
    <t>Bet. Podstavec k JP</t>
  </si>
  <si>
    <t>Pol73</t>
  </si>
  <si>
    <t>Držiak DJ1</t>
  </si>
  <si>
    <t>Pol74</t>
  </si>
  <si>
    <t>Podpera PV 17-1 (výmena neiktorých uvolnených podpier zvodov)</t>
  </si>
  <si>
    <t>Pol75</t>
  </si>
  <si>
    <t>Podpera PV 17-1 (prepoje medzi strechami)</t>
  </si>
  <si>
    <t>Pol76</t>
  </si>
  <si>
    <t>Revízia bleskozvodu</t>
  </si>
  <si>
    <t>D6</t>
  </si>
  <si>
    <t>Kompletáž</t>
  </si>
  <si>
    <t>Pol77</t>
  </si>
  <si>
    <t>Zásuvka biela - jednonásobná 240V/16A - komplet</t>
  </si>
  <si>
    <t>Pol78</t>
  </si>
  <si>
    <t>Zásuvka biela - dvojnásobná 240V/16A - komplet</t>
  </si>
  <si>
    <t>Pol79</t>
  </si>
  <si>
    <t>Zásuvka biela - 400V/16A, IP44 - komplet</t>
  </si>
  <si>
    <t>Pol80</t>
  </si>
  <si>
    <t>Šporáková prípojka s vypínačom</t>
  </si>
  <si>
    <t>Pol81</t>
  </si>
  <si>
    <t>Pripojenie spotrebiča: ohrievač vody, sporák, rozvádzač sirény</t>
  </si>
  <si>
    <t>Pol82</t>
  </si>
  <si>
    <t>Ventilátor 230V s klapkou a dobehom</t>
  </si>
  <si>
    <t>Pol83</t>
  </si>
  <si>
    <t>Svorka Bernard s pásikom</t>
  </si>
  <si>
    <t>Pol84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</si>
</sst>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 applyAlignment="1"/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1" fillId="3" borderId="22" xfId="0" applyFont="1" applyFill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7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6" t="s">
        <v>6</v>
      </c>
      <c r="BT2" s="16" t="s">
        <v>7</v>
      </c>
    </row>
    <row r="3" spans="1:74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28" t="s">
        <v>12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19"/>
      <c r="BE5" s="235" t="s">
        <v>13</v>
      </c>
      <c r="BS5" s="16" t="s">
        <v>6</v>
      </c>
    </row>
    <row r="6" spans="1:74" ht="37" customHeight="1">
      <c r="B6" s="19"/>
      <c r="D6" s="25" t="s">
        <v>14</v>
      </c>
      <c r="K6" s="229" t="s">
        <v>15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19"/>
      <c r="BE6" s="236"/>
      <c r="BS6" s="16" t="s">
        <v>6</v>
      </c>
    </row>
    <row r="7" spans="1:74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36"/>
      <c r="BS7" s="16" t="s">
        <v>6</v>
      </c>
    </row>
    <row r="8" spans="1:74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236"/>
      <c r="BS8" s="16" t="s">
        <v>6</v>
      </c>
    </row>
    <row r="9" spans="1:74" ht="14.5" customHeight="1">
      <c r="B9" s="19"/>
      <c r="AR9" s="19"/>
      <c r="BE9" s="236"/>
      <c r="BS9" s="16" t="s">
        <v>6</v>
      </c>
    </row>
    <row r="10" spans="1:74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36"/>
      <c r="BS10" s="16" t="s">
        <v>6</v>
      </c>
    </row>
    <row r="11" spans="1:74" ht="18.5" customHeight="1">
      <c r="B11" s="19"/>
      <c r="E11" s="24" t="s">
        <v>24</v>
      </c>
      <c r="AK11" s="26" t="s">
        <v>25</v>
      </c>
      <c r="AN11" s="24" t="s">
        <v>1</v>
      </c>
      <c r="AR11" s="19"/>
      <c r="BE11" s="236"/>
      <c r="BS11" s="16" t="s">
        <v>6</v>
      </c>
    </row>
    <row r="12" spans="1:74" ht="7" customHeight="1">
      <c r="B12" s="19"/>
      <c r="AR12" s="19"/>
      <c r="BE12" s="236"/>
      <c r="BS12" s="16" t="s">
        <v>6</v>
      </c>
    </row>
    <row r="13" spans="1:74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36"/>
      <c r="BS13" s="16" t="s">
        <v>6</v>
      </c>
    </row>
    <row r="14" spans="1:74" ht="13">
      <c r="B14" s="19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25</v>
      </c>
      <c r="AN14" s="28" t="s">
        <v>27</v>
      </c>
      <c r="AR14" s="19"/>
      <c r="BE14" s="236"/>
      <c r="BS14" s="16" t="s">
        <v>6</v>
      </c>
    </row>
    <row r="15" spans="1:74" ht="7" customHeight="1">
      <c r="B15" s="19"/>
      <c r="AR15" s="19"/>
      <c r="BE15" s="236"/>
      <c r="BS15" s="16" t="s">
        <v>3</v>
      </c>
    </row>
    <row r="16" spans="1:74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36"/>
      <c r="BS16" s="16" t="s">
        <v>3</v>
      </c>
    </row>
    <row r="17" spans="2:71" ht="18.5" customHeight="1">
      <c r="B17" s="19"/>
      <c r="E17" s="24" t="s">
        <v>29</v>
      </c>
      <c r="AK17" s="26" t="s">
        <v>25</v>
      </c>
      <c r="AN17" s="24" t="s">
        <v>1</v>
      </c>
      <c r="AR17" s="19"/>
      <c r="BE17" s="236"/>
      <c r="BS17" s="16" t="s">
        <v>30</v>
      </c>
    </row>
    <row r="18" spans="2:71" ht="7" customHeight="1">
      <c r="B18" s="19"/>
      <c r="AR18" s="19"/>
      <c r="BE18" s="236"/>
      <c r="BS18" s="16" t="s">
        <v>31</v>
      </c>
    </row>
    <row r="19" spans="2:71" ht="12" customHeight="1">
      <c r="B19" s="19"/>
      <c r="D19" s="26" t="s">
        <v>32</v>
      </c>
      <c r="AK19" s="26" t="s">
        <v>23</v>
      </c>
      <c r="AN19" s="24" t="s">
        <v>1</v>
      </c>
      <c r="AR19" s="19"/>
      <c r="BE19" s="236"/>
      <c r="BS19" s="16" t="s">
        <v>31</v>
      </c>
    </row>
    <row r="20" spans="2:71" ht="18.5" customHeight="1">
      <c r="B20" s="19"/>
      <c r="E20" s="24" t="s">
        <v>33</v>
      </c>
      <c r="AK20" s="26" t="s">
        <v>25</v>
      </c>
      <c r="AN20" s="24" t="s">
        <v>1</v>
      </c>
      <c r="AR20" s="19"/>
      <c r="BE20" s="236"/>
      <c r="BS20" s="16" t="s">
        <v>30</v>
      </c>
    </row>
    <row r="21" spans="2:71" ht="7" customHeight="1">
      <c r="B21" s="19"/>
      <c r="AR21" s="19"/>
      <c r="BE21" s="236"/>
    </row>
    <row r="22" spans="2:71" ht="12" customHeight="1">
      <c r="B22" s="19"/>
      <c r="D22" s="26" t="s">
        <v>34</v>
      </c>
      <c r="AR22" s="19"/>
      <c r="BE22" s="236"/>
    </row>
    <row r="23" spans="2:71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36"/>
    </row>
    <row r="24" spans="2:71" ht="7" customHeight="1">
      <c r="B24" s="19"/>
      <c r="AR24" s="19"/>
      <c r="BE24" s="236"/>
    </row>
    <row r="25" spans="2:71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6"/>
    </row>
    <row r="26" spans="2:71" s="1" customFormat="1" ht="26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5">
        <f>ROUND(AG94,2)</f>
        <v>0</v>
      </c>
      <c r="AL26" s="216"/>
      <c r="AM26" s="216"/>
      <c r="AN26" s="216"/>
      <c r="AO26" s="216"/>
      <c r="AR26" s="31"/>
      <c r="BE26" s="236"/>
    </row>
    <row r="27" spans="2:71" s="1" customFormat="1" ht="7" customHeight="1">
      <c r="B27" s="31"/>
      <c r="AR27" s="31"/>
      <c r="BE27" s="236"/>
    </row>
    <row r="28" spans="2:71" s="1" customFormat="1" ht="13">
      <c r="B28" s="31"/>
      <c r="L28" s="233" t="s">
        <v>36</v>
      </c>
      <c r="M28" s="233"/>
      <c r="N28" s="233"/>
      <c r="O28" s="233"/>
      <c r="P28" s="233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K28" s="233" t="s">
        <v>38</v>
      </c>
      <c r="AL28" s="233"/>
      <c r="AM28" s="233"/>
      <c r="AN28" s="233"/>
      <c r="AO28" s="233"/>
      <c r="AR28" s="31"/>
      <c r="BE28" s="236"/>
    </row>
    <row r="29" spans="2:71" s="2" customFormat="1" ht="14.5" customHeight="1">
      <c r="B29" s="35"/>
      <c r="D29" s="26" t="s">
        <v>39</v>
      </c>
      <c r="F29" s="26" t="s">
        <v>40</v>
      </c>
      <c r="L29" s="234">
        <v>0.2</v>
      </c>
      <c r="M29" s="214"/>
      <c r="N29" s="214"/>
      <c r="O29" s="214"/>
      <c r="P29" s="214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 2)</f>
        <v>0</v>
      </c>
      <c r="AL29" s="214"/>
      <c r="AM29" s="214"/>
      <c r="AN29" s="214"/>
      <c r="AO29" s="214"/>
      <c r="AR29" s="35"/>
      <c r="BE29" s="237"/>
    </row>
    <row r="30" spans="2:71" s="2" customFormat="1" ht="14.5" customHeight="1">
      <c r="B30" s="35"/>
      <c r="F30" s="26" t="s">
        <v>41</v>
      </c>
      <c r="L30" s="234">
        <v>0.2</v>
      </c>
      <c r="M30" s="214"/>
      <c r="N30" s="214"/>
      <c r="O30" s="214"/>
      <c r="P30" s="214"/>
      <c r="W30" s="213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 2)</f>
        <v>0</v>
      </c>
      <c r="AL30" s="214"/>
      <c r="AM30" s="214"/>
      <c r="AN30" s="214"/>
      <c r="AO30" s="214"/>
      <c r="AR30" s="35"/>
      <c r="BE30" s="237"/>
    </row>
    <row r="31" spans="2:71" s="2" customFormat="1" ht="14.5" hidden="1" customHeight="1">
      <c r="B31" s="35"/>
      <c r="F31" s="26" t="s">
        <v>42</v>
      </c>
      <c r="L31" s="234">
        <v>0.2</v>
      </c>
      <c r="M31" s="214"/>
      <c r="N31" s="214"/>
      <c r="O31" s="214"/>
      <c r="P31" s="214"/>
      <c r="W31" s="213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5"/>
      <c r="BE31" s="237"/>
    </row>
    <row r="32" spans="2:71" s="2" customFormat="1" ht="14.5" hidden="1" customHeight="1">
      <c r="B32" s="35"/>
      <c r="F32" s="26" t="s">
        <v>43</v>
      </c>
      <c r="L32" s="234">
        <v>0.2</v>
      </c>
      <c r="M32" s="214"/>
      <c r="N32" s="214"/>
      <c r="O32" s="214"/>
      <c r="P32" s="214"/>
      <c r="W32" s="213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5"/>
      <c r="BE32" s="237"/>
    </row>
    <row r="33" spans="2:57" s="2" customFormat="1" ht="14.5" hidden="1" customHeight="1">
      <c r="B33" s="35"/>
      <c r="F33" s="26" t="s">
        <v>44</v>
      </c>
      <c r="L33" s="234">
        <v>0</v>
      </c>
      <c r="M33" s="214"/>
      <c r="N33" s="214"/>
      <c r="O33" s="214"/>
      <c r="P33" s="214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5"/>
      <c r="BE33" s="237"/>
    </row>
    <row r="34" spans="2:57" s="1" customFormat="1" ht="7" customHeight="1">
      <c r="B34" s="31"/>
      <c r="AR34" s="31"/>
      <c r="BE34" s="236"/>
    </row>
    <row r="35" spans="2:57" s="1" customFormat="1" ht="26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42" t="s">
        <v>47</v>
      </c>
      <c r="Y35" s="243"/>
      <c r="Z35" s="243"/>
      <c r="AA35" s="243"/>
      <c r="AB35" s="243"/>
      <c r="AC35" s="38"/>
      <c r="AD35" s="38"/>
      <c r="AE35" s="38"/>
      <c r="AF35" s="38"/>
      <c r="AG35" s="38"/>
      <c r="AH35" s="38"/>
      <c r="AI35" s="38"/>
      <c r="AJ35" s="38"/>
      <c r="AK35" s="244">
        <f>SUM(AK26:AK33)</f>
        <v>0</v>
      </c>
      <c r="AL35" s="243"/>
      <c r="AM35" s="243"/>
      <c r="AN35" s="243"/>
      <c r="AO35" s="245"/>
      <c r="AP35" s="36"/>
      <c r="AQ35" s="36"/>
      <c r="AR35" s="31"/>
    </row>
    <row r="36" spans="2:57" s="1" customFormat="1" ht="7" customHeight="1">
      <c r="B36" s="31"/>
      <c r="AR36" s="31"/>
    </row>
    <row r="37" spans="2:57" s="1" customFormat="1" ht="14.5" customHeight="1">
      <c r="B37" s="31"/>
      <c r="AR37" s="31"/>
    </row>
    <row r="38" spans="2:57" ht="14.5" customHeight="1">
      <c r="B38" s="19"/>
      <c r="AR38" s="19"/>
    </row>
    <row r="39" spans="2:57" ht="14.5" customHeight="1">
      <c r="B39" s="19"/>
      <c r="AR39" s="19"/>
    </row>
    <row r="40" spans="2:57" ht="14.5" customHeight="1">
      <c r="B40" s="19"/>
      <c r="AR40" s="19"/>
    </row>
    <row r="41" spans="2:57" ht="14.5" customHeight="1">
      <c r="B41" s="19"/>
      <c r="AR41" s="19"/>
    </row>
    <row r="42" spans="2:57" ht="14.5" customHeight="1">
      <c r="B42" s="19"/>
      <c r="AR42" s="19"/>
    </row>
    <row r="43" spans="2:57" ht="14.5" customHeight="1">
      <c r="B43" s="19"/>
      <c r="AR43" s="19"/>
    </row>
    <row r="44" spans="2:57" ht="14.5" customHeight="1">
      <c r="B44" s="19"/>
      <c r="AR44" s="19"/>
    </row>
    <row r="45" spans="2:57" ht="14.5" customHeight="1">
      <c r="B45" s="19"/>
      <c r="AR45" s="19"/>
    </row>
    <row r="46" spans="2:57" ht="14.5" customHeight="1">
      <c r="B46" s="19"/>
      <c r="AR46" s="19"/>
    </row>
    <row r="47" spans="2:57" ht="14.5" customHeight="1">
      <c r="B47" s="19"/>
      <c r="AR47" s="19"/>
    </row>
    <row r="48" spans="2:57" ht="14.5" customHeight="1">
      <c r="B48" s="19"/>
      <c r="AR48" s="19"/>
    </row>
    <row r="49" spans="2:44" s="1" customFormat="1" ht="14.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5" customHeight="1">
      <c r="B82" s="31"/>
      <c r="C82" s="20" t="s">
        <v>54</v>
      </c>
      <c r="AR82" s="31"/>
    </row>
    <row r="83" spans="1:91" s="1" customFormat="1" ht="7" customHeight="1">
      <c r="B83" s="31"/>
      <c r="AR83" s="31"/>
    </row>
    <row r="84" spans="1:91" s="3" customFormat="1" ht="12" customHeight="1">
      <c r="B84" s="47"/>
      <c r="C84" s="26" t="s">
        <v>11</v>
      </c>
      <c r="L84" s="3" t="str">
        <f>K5</f>
        <v>19-020</v>
      </c>
      <c r="AR84" s="47"/>
    </row>
    <row r="85" spans="1:91" s="4" customFormat="1" ht="37" customHeight="1">
      <c r="B85" s="48"/>
      <c r="C85" s="49" t="s">
        <v>14</v>
      </c>
      <c r="L85" s="225" t="str">
        <f>K6</f>
        <v>Zníženie energetickej náročnosti MÚ Rajecké Teplice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48"/>
    </row>
    <row r="86" spans="1:91" s="1" customFormat="1" ht="7" customHeight="1">
      <c r="B86" s="31"/>
      <c r="AR86" s="31"/>
    </row>
    <row r="87" spans="1:91" s="1" customFormat="1" ht="12" customHeight="1">
      <c r="B87" s="31"/>
      <c r="C87" s="26" t="s">
        <v>18</v>
      </c>
      <c r="L87" s="50" t="str">
        <f>IF(K8="","",K8)</f>
        <v>Námestie NSP 29/4</v>
      </c>
      <c r="AI87" s="26" t="s">
        <v>20</v>
      </c>
      <c r="AM87" s="227" t="str">
        <f>IF(AN8= "","",AN8)</f>
        <v>25. 3. 2019</v>
      </c>
      <c r="AN87" s="227"/>
      <c r="AR87" s="31"/>
    </row>
    <row r="88" spans="1:91" s="1" customFormat="1" ht="7" customHeight="1">
      <c r="B88" s="31"/>
      <c r="AR88" s="31"/>
    </row>
    <row r="89" spans="1:91" s="1" customFormat="1" ht="15.25" customHeight="1">
      <c r="B89" s="31"/>
      <c r="C89" s="26" t="s">
        <v>22</v>
      </c>
      <c r="L89" s="3" t="str">
        <f>IF(E11= "","",E11)</f>
        <v xml:space="preserve"> </v>
      </c>
      <c r="AI89" s="26" t="s">
        <v>28</v>
      </c>
      <c r="AM89" s="223" t="str">
        <f>IF(E17="","",E17)</f>
        <v>Orbita Motors, a.s.</v>
      </c>
      <c r="AN89" s="224"/>
      <c r="AO89" s="224"/>
      <c r="AP89" s="224"/>
      <c r="AR89" s="31"/>
      <c r="AS89" s="219" t="s">
        <v>55</v>
      </c>
      <c r="AT89" s="22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5" customHeight="1">
      <c r="B90" s="31"/>
      <c r="C90" s="26" t="s">
        <v>26</v>
      </c>
      <c r="L90" s="3" t="str">
        <f>IF(E14= "Vyplň údaj","",E14)</f>
        <v/>
      </c>
      <c r="AI90" s="26" t="s">
        <v>32</v>
      </c>
      <c r="AM90" s="223" t="str">
        <f>IF(E20="","",E20)</f>
        <v>Ing. Žarnovický</v>
      </c>
      <c r="AN90" s="224"/>
      <c r="AO90" s="224"/>
      <c r="AP90" s="224"/>
      <c r="AR90" s="31"/>
      <c r="AS90" s="221"/>
      <c r="AT90" s="22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75" customHeight="1">
      <c r="B91" s="31"/>
      <c r="AR91" s="31"/>
      <c r="AS91" s="221"/>
      <c r="AT91" s="22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6" t="s">
        <v>56</v>
      </c>
      <c r="D92" s="247"/>
      <c r="E92" s="247"/>
      <c r="F92" s="247"/>
      <c r="G92" s="247"/>
      <c r="H92" s="56"/>
      <c r="I92" s="248" t="s">
        <v>57</v>
      </c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51" t="s">
        <v>58</v>
      </c>
      <c r="AH92" s="247"/>
      <c r="AI92" s="247"/>
      <c r="AJ92" s="247"/>
      <c r="AK92" s="247"/>
      <c r="AL92" s="247"/>
      <c r="AM92" s="247"/>
      <c r="AN92" s="248" t="s">
        <v>59</v>
      </c>
      <c r="AO92" s="247"/>
      <c r="AP92" s="250"/>
      <c r="AQ92" s="57" t="s">
        <v>60</v>
      </c>
      <c r="AR92" s="31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1:91" s="1" customFormat="1" ht="10.7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5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0">
        <f>ROUND(SUM(AG95:AG101),2)</f>
        <v>0</v>
      </c>
      <c r="AH94" s="240"/>
      <c r="AI94" s="240"/>
      <c r="AJ94" s="240"/>
      <c r="AK94" s="240"/>
      <c r="AL94" s="240"/>
      <c r="AM94" s="240"/>
      <c r="AN94" s="241">
        <f t="shared" ref="AN94:AN101" si="0">SUM(AG94,AT94)</f>
        <v>0</v>
      </c>
      <c r="AO94" s="241"/>
      <c r="AP94" s="241"/>
      <c r="AQ94" s="66" t="s">
        <v>1</v>
      </c>
      <c r="AR94" s="62"/>
      <c r="AS94" s="67">
        <f>ROUND(SUM(AS95:AS101),2)</f>
        <v>0</v>
      </c>
      <c r="AT94" s="68">
        <f t="shared" ref="AT94:AT101" si="1">ROUND(SUM(AV94:AW94),2)</f>
        <v>0</v>
      </c>
      <c r="AU94" s="69">
        <f>ROUND(SUM(AU95:AU101),5)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6" customFormat="1" ht="16.5" customHeight="1">
      <c r="A95" s="73" t="s">
        <v>79</v>
      </c>
      <c r="B95" s="74"/>
      <c r="C95" s="75"/>
      <c r="D95" s="249" t="s">
        <v>80</v>
      </c>
      <c r="E95" s="249"/>
      <c r="F95" s="249"/>
      <c r="G95" s="249"/>
      <c r="H95" s="249"/>
      <c r="I95" s="76"/>
      <c r="J95" s="249" t="s">
        <v>81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38">
        <f>'01 - Zateplenie obvodovéh...'!J30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77" t="s">
        <v>82</v>
      </c>
      <c r="AR95" s="74"/>
      <c r="AS95" s="78">
        <v>0</v>
      </c>
      <c r="AT95" s="79">
        <f t="shared" si="1"/>
        <v>0</v>
      </c>
      <c r="AU95" s="80">
        <f>'01 - Zateplenie obvodovéh...'!P124</f>
        <v>0</v>
      </c>
      <c r="AV95" s="79">
        <f>'01 - Zateplenie obvodovéh...'!J33</f>
        <v>0</v>
      </c>
      <c r="AW95" s="79">
        <f>'01 - Zateplenie obvodovéh...'!J34</f>
        <v>0</v>
      </c>
      <c r="AX95" s="79">
        <f>'01 - Zateplenie obvodovéh...'!J35</f>
        <v>0</v>
      </c>
      <c r="AY95" s="79">
        <f>'01 - Zateplenie obvodovéh...'!J36</f>
        <v>0</v>
      </c>
      <c r="AZ95" s="79">
        <f>'01 - Zateplenie obvodovéh...'!F33</f>
        <v>0</v>
      </c>
      <c r="BA95" s="79">
        <f>'01 - Zateplenie obvodovéh...'!F34</f>
        <v>0</v>
      </c>
      <c r="BB95" s="79">
        <f>'01 - Zateplenie obvodovéh...'!F35</f>
        <v>0</v>
      </c>
      <c r="BC95" s="79">
        <f>'01 - Zateplenie obvodovéh...'!F36</f>
        <v>0</v>
      </c>
      <c r="BD95" s="81">
        <f>'01 - Zateplenie obvodovéh...'!F37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75</v>
      </c>
    </row>
    <row r="96" spans="1:91" s="6" customFormat="1" ht="16.5" customHeight="1">
      <c r="A96" s="73" t="s">
        <v>79</v>
      </c>
      <c r="B96" s="74"/>
      <c r="C96" s="75"/>
      <c r="D96" s="249" t="s">
        <v>85</v>
      </c>
      <c r="E96" s="249"/>
      <c r="F96" s="249"/>
      <c r="G96" s="249"/>
      <c r="H96" s="249"/>
      <c r="I96" s="76"/>
      <c r="J96" s="249" t="s">
        <v>86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38">
        <f>'02 - Zateplenie strešného...'!J30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77" t="s">
        <v>82</v>
      </c>
      <c r="AR96" s="74"/>
      <c r="AS96" s="78">
        <v>0</v>
      </c>
      <c r="AT96" s="79">
        <f t="shared" si="1"/>
        <v>0</v>
      </c>
      <c r="AU96" s="80">
        <f>'02 - Zateplenie strešného...'!P125</f>
        <v>0</v>
      </c>
      <c r="AV96" s="79">
        <f>'02 - Zateplenie strešného...'!J33</f>
        <v>0</v>
      </c>
      <c r="AW96" s="79">
        <f>'02 - Zateplenie strešného...'!J34</f>
        <v>0</v>
      </c>
      <c r="AX96" s="79">
        <f>'02 - Zateplenie strešného...'!J35</f>
        <v>0</v>
      </c>
      <c r="AY96" s="79">
        <f>'02 - Zateplenie strešného...'!J36</f>
        <v>0</v>
      </c>
      <c r="AZ96" s="79">
        <f>'02 - Zateplenie strešného...'!F33</f>
        <v>0</v>
      </c>
      <c r="BA96" s="79">
        <f>'02 - Zateplenie strešného...'!F34</f>
        <v>0</v>
      </c>
      <c r="BB96" s="79">
        <f>'02 - Zateplenie strešného...'!F35</f>
        <v>0</v>
      </c>
      <c r="BC96" s="79">
        <f>'02 - Zateplenie strešného...'!F36</f>
        <v>0</v>
      </c>
      <c r="BD96" s="81">
        <f>'02 - Zateplenie strešného...'!F37</f>
        <v>0</v>
      </c>
      <c r="BT96" s="82" t="s">
        <v>83</v>
      </c>
      <c r="BV96" s="82" t="s">
        <v>77</v>
      </c>
      <c r="BW96" s="82" t="s">
        <v>87</v>
      </c>
      <c r="BX96" s="82" t="s">
        <v>4</v>
      </c>
      <c r="CL96" s="82" t="s">
        <v>1</v>
      </c>
      <c r="CM96" s="82" t="s">
        <v>75</v>
      </c>
    </row>
    <row r="97" spans="1:91" s="6" customFormat="1" ht="16.5" customHeight="1">
      <c r="A97" s="73" t="s">
        <v>79</v>
      </c>
      <c r="B97" s="74"/>
      <c r="C97" s="75"/>
      <c r="D97" s="249" t="s">
        <v>88</v>
      </c>
      <c r="E97" s="249"/>
      <c r="F97" s="249"/>
      <c r="G97" s="249"/>
      <c r="H97" s="249"/>
      <c r="I97" s="76"/>
      <c r="J97" s="249" t="s">
        <v>89</v>
      </c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38">
        <f>'03 - Výmena otvorových ko...'!J30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77" t="s">
        <v>82</v>
      </c>
      <c r="AR97" s="74"/>
      <c r="AS97" s="78">
        <v>0</v>
      </c>
      <c r="AT97" s="79">
        <f t="shared" si="1"/>
        <v>0</v>
      </c>
      <c r="AU97" s="80">
        <f>'03 - Výmena otvorových ko...'!P128</f>
        <v>0</v>
      </c>
      <c r="AV97" s="79">
        <f>'03 - Výmena otvorových ko...'!J33</f>
        <v>0</v>
      </c>
      <c r="AW97" s="79">
        <f>'03 - Výmena otvorových ko...'!J34</f>
        <v>0</v>
      </c>
      <c r="AX97" s="79">
        <f>'03 - Výmena otvorových ko...'!J35</f>
        <v>0</v>
      </c>
      <c r="AY97" s="79">
        <f>'03 - Výmena otvorových ko...'!J36</f>
        <v>0</v>
      </c>
      <c r="AZ97" s="79">
        <f>'03 - Výmena otvorových ko...'!F33</f>
        <v>0</v>
      </c>
      <c r="BA97" s="79">
        <f>'03 - Výmena otvorových ko...'!F34</f>
        <v>0</v>
      </c>
      <c r="BB97" s="79">
        <f>'03 - Výmena otvorových ko...'!F35</f>
        <v>0</v>
      </c>
      <c r="BC97" s="79">
        <f>'03 - Výmena otvorových ko...'!F36</f>
        <v>0</v>
      </c>
      <c r="BD97" s="81">
        <f>'03 - Výmena otvorových ko...'!F37</f>
        <v>0</v>
      </c>
      <c r="BT97" s="82" t="s">
        <v>83</v>
      </c>
      <c r="BV97" s="82" t="s">
        <v>77</v>
      </c>
      <c r="BW97" s="82" t="s">
        <v>90</v>
      </c>
      <c r="BX97" s="82" t="s">
        <v>4</v>
      </c>
      <c r="CL97" s="82" t="s">
        <v>1</v>
      </c>
      <c r="CM97" s="82" t="s">
        <v>75</v>
      </c>
    </row>
    <row r="98" spans="1:91" s="6" customFormat="1" ht="16.5" customHeight="1">
      <c r="A98" s="73" t="s">
        <v>79</v>
      </c>
      <c r="B98" s="74"/>
      <c r="C98" s="75"/>
      <c r="D98" s="249" t="s">
        <v>91</v>
      </c>
      <c r="E98" s="249"/>
      <c r="F98" s="249"/>
      <c r="G98" s="249"/>
      <c r="H98" s="249"/>
      <c r="I98" s="76"/>
      <c r="J98" s="249" t="s">
        <v>92</v>
      </c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38">
        <f>'04 - Ostatné'!J30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77" t="s">
        <v>82</v>
      </c>
      <c r="AR98" s="74"/>
      <c r="AS98" s="78">
        <v>0</v>
      </c>
      <c r="AT98" s="79">
        <f t="shared" si="1"/>
        <v>0</v>
      </c>
      <c r="AU98" s="80">
        <f>'04 - Ostatné'!P126</f>
        <v>0</v>
      </c>
      <c r="AV98" s="79">
        <f>'04 - Ostatné'!J33</f>
        <v>0</v>
      </c>
      <c r="AW98" s="79">
        <f>'04 - Ostatné'!J34</f>
        <v>0</v>
      </c>
      <c r="AX98" s="79">
        <f>'04 - Ostatné'!J35</f>
        <v>0</v>
      </c>
      <c r="AY98" s="79">
        <f>'04 - Ostatné'!J36</f>
        <v>0</v>
      </c>
      <c r="AZ98" s="79">
        <f>'04 - Ostatné'!F33</f>
        <v>0</v>
      </c>
      <c r="BA98" s="79">
        <f>'04 - Ostatné'!F34</f>
        <v>0</v>
      </c>
      <c r="BB98" s="79">
        <f>'04 - Ostatné'!F35</f>
        <v>0</v>
      </c>
      <c r="BC98" s="79">
        <f>'04 - Ostatné'!F36</f>
        <v>0</v>
      </c>
      <c r="BD98" s="81">
        <f>'04 - Ostatné'!F37</f>
        <v>0</v>
      </c>
      <c r="BT98" s="82" t="s">
        <v>83</v>
      </c>
      <c r="BV98" s="82" t="s">
        <v>77</v>
      </c>
      <c r="BW98" s="82" t="s">
        <v>93</v>
      </c>
      <c r="BX98" s="82" t="s">
        <v>4</v>
      </c>
      <c r="CL98" s="82" t="s">
        <v>1</v>
      </c>
      <c r="CM98" s="82" t="s">
        <v>75</v>
      </c>
    </row>
    <row r="99" spans="1:91" s="6" customFormat="1" ht="16.5" customHeight="1">
      <c r="A99" s="73" t="s">
        <v>79</v>
      </c>
      <c r="B99" s="74"/>
      <c r="C99" s="75"/>
      <c r="D99" s="249" t="s">
        <v>94</v>
      </c>
      <c r="E99" s="249"/>
      <c r="F99" s="249"/>
      <c r="G99" s="249"/>
      <c r="H99" s="249"/>
      <c r="I99" s="76"/>
      <c r="J99" s="249" t="s">
        <v>95</v>
      </c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38">
        <f>'05 - Vzduchotechnika'!J30</f>
        <v>0</v>
      </c>
      <c r="AH99" s="239"/>
      <c r="AI99" s="239"/>
      <c r="AJ99" s="239"/>
      <c r="AK99" s="239"/>
      <c r="AL99" s="239"/>
      <c r="AM99" s="239"/>
      <c r="AN99" s="238">
        <f t="shared" si="0"/>
        <v>0</v>
      </c>
      <c r="AO99" s="239"/>
      <c r="AP99" s="239"/>
      <c r="AQ99" s="77" t="s">
        <v>82</v>
      </c>
      <c r="AR99" s="74"/>
      <c r="AS99" s="78">
        <v>0</v>
      </c>
      <c r="AT99" s="79">
        <f t="shared" si="1"/>
        <v>0</v>
      </c>
      <c r="AU99" s="80">
        <f>'05 - Vzduchotechnika'!P136</f>
        <v>0</v>
      </c>
      <c r="AV99" s="79">
        <f>'05 - Vzduchotechnika'!J33</f>
        <v>0</v>
      </c>
      <c r="AW99" s="79">
        <f>'05 - Vzduchotechnika'!J34</f>
        <v>0</v>
      </c>
      <c r="AX99" s="79">
        <f>'05 - Vzduchotechnika'!J35</f>
        <v>0</v>
      </c>
      <c r="AY99" s="79">
        <f>'05 - Vzduchotechnika'!J36</f>
        <v>0</v>
      </c>
      <c r="AZ99" s="79">
        <f>'05 - Vzduchotechnika'!F33</f>
        <v>0</v>
      </c>
      <c r="BA99" s="79">
        <f>'05 - Vzduchotechnika'!F34</f>
        <v>0</v>
      </c>
      <c r="BB99" s="79">
        <f>'05 - Vzduchotechnika'!F35</f>
        <v>0</v>
      </c>
      <c r="BC99" s="79">
        <f>'05 - Vzduchotechnika'!F36</f>
        <v>0</v>
      </c>
      <c r="BD99" s="81">
        <f>'05 - Vzduchotechnika'!F37</f>
        <v>0</v>
      </c>
      <c r="BT99" s="82" t="s">
        <v>83</v>
      </c>
      <c r="BV99" s="82" t="s">
        <v>77</v>
      </c>
      <c r="BW99" s="82" t="s">
        <v>96</v>
      </c>
      <c r="BX99" s="82" t="s">
        <v>4</v>
      </c>
      <c r="CL99" s="82" t="s">
        <v>1</v>
      </c>
      <c r="CM99" s="82" t="s">
        <v>75</v>
      </c>
    </row>
    <row r="100" spans="1:91" s="6" customFormat="1" ht="16.5" customHeight="1">
      <c r="A100" s="73" t="s">
        <v>79</v>
      </c>
      <c r="B100" s="74"/>
      <c r="C100" s="75"/>
      <c r="D100" s="249" t="s">
        <v>97</v>
      </c>
      <c r="E100" s="249"/>
      <c r="F100" s="249"/>
      <c r="G100" s="249"/>
      <c r="H100" s="249"/>
      <c r="I100" s="76"/>
      <c r="J100" s="249" t="s">
        <v>98</v>
      </c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38">
        <f>'06 - Vykurovanie'!J30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77" t="s">
        <v>82</v>
      </c>
      <c r="AR100" s="74"/>
      <c r="AS100" s="78">
        <v>0</v>
      </c>
      <c r="AT100" s="79">
        <f t="shared" si="1"/>
        <v>0</v>
      </c>
      <c r="AU100" s="80">
        <f>'06 - Vykurovanie'!P127</f>
        <v>0</v>
      </c>
      <c r="AV100" s="79">
        <f>'06 - Vykurovanie'!J33</f>
        <v>0</v>
      </c>
      <c r="AW100" s="79">
        <f>'06 - Vykurovanie'!J34</f>
        <v>0</v>
      </c>
      <c r="AX100" s="79">
        <f>'06 - Vykurovanie'!J35</f>
        <v>0</v>
      </c>
      <c r="AY100" s="79">
        <f>'06 - Vykurovanie'!J36</f>
        <v>0</v>
      </c>
      <c r="AZ100" s="79">
        <f>'06 - Vykurovanie'!F33</f>
        <v>0</v>
      </c>
      <c r="BA100" s="79">
        <f>'06 - Vykurovanie'!F34</f>
        <v>0</v>
      </c>
      <c r="BB100" s="79">
        <f>'06 - Vykurovanie'!F35</f>
        <v>0</v>
      </c>
      <c r="BC100" s="79">
        <f>'06 - Vykurovanie'!F36</f>
        <v>0</v>
      </c>
      <c r="BD100" s="81">
        <f>'06 - Vykurovanie'!F37</f>
        <v>0</v>
      </c>
      <c r="BT100" s="82" t="s">
        <v>83</v>
      </c>
      <c r="BV100" s="82" t="s">
        <v>77</v>
      </c>
      <c r="BW100" s="82" t="s">
        <v>99</v>
      </c>
      <c r="BX100" s="82" t="s">
        <v>4</v>
      </c>
      <c r="CL100" s="82" t="s">
        <v>1</v>
      </c>
      <c r="CM100" s="82" t="s">
        <v>75</v>
      </c>
    </row>
    <row r="101" spans="1:91" s="6" customFormat="1" ht="16.5" customHeight="1">
      <c r="A101" s="73" t="s">
        <v>79</v>
      </c>
      <c r="B101" s="74"/>
      <c r="C101" s="75"/>
      <c r="D101" s="249" t="s">
        <v>100</v>
      </c>
      <c r="E101" s="249"/>
      <c r="F101" s="249"/>
      <c r="G101" s="249"/>
      <c r="H101" s="249"/>
      <c r="I101" s="76"/>
      <c r="J101" s="249" t="s">
        <v>101</v>
      </c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38">
        <f>'07 - Elektroinštalácie'!J30</f>
        <v>0</v>
      </c>
      <c r="AH101" s="239"/>
      <c r="AI101" s="239"/>
      <c r="AJ101" s="239"/>
      <c r="AK101" s="239"/>
      <c r="AL101" s="239"/>
      <c r="AM101" s="239"/>
      <c r="AN101" s="238">
        <f t="shared" si="0"/>
        <v>0</v>
      </c>
      <c r="AO101" s="239"/>
      <c r="AP101" s="239"/>
      <c r="AQ101" s="77" t="s">
        <v>82</v>
      </c>
      <c r="AR101" s="74"/>
      <c r="AS101" s="83">
        <v>0</v>
      </c>
      <c r="AT101" s="84">
        <f t="shared" si="1"/>
        <v>0</v>
      </c>
      <c r="AU101" s="85">
        <f>'07 - Elektroinštalácie'!P123</f>
        <v>0</v>
      </c>
      <c r="AV101" s="84">
        <f>'07 - Elektroinštalácie'!J33</f>
        <v>0</v>
      </c>
      <c r="AW101" s="84">
        <f>'07 - Elektroinštalácie'!J34</f>
        <v>0</v>
      </c>
      <c r="AX101" s="84">
        <f>'07 - Elektroinštalácie'!J35</f>
        <v>0</v>
      </c>
      <c r="AY101" s="84">
        <f>'07 - Elektroinštalácie'!J36</f>
        <v>0</v>
      </c>
      <c r="AZ101" s="84">
        <f>'07 - Elektroinštalácie'!F33</f>
        <v>0</v>
      </c>
      <c r="BA101" s="84">
        <f>'07 - Elektroinštalácie'!F34</f>
        <v>0</v>
      </c>
      <c r="BB101" s="84">
        <f>'07 - Elektroinštalácie'!F35</f>
        <v>0</v>
      </c>
      <c r="BC101" s="84">
        <f>'07 - Elektroinštalácie'!F36</f>
        <v>0</v>
      </c>
      <c r="BD101" s="86">
        <f>'07 - Elektroinštalácie'!F37</f>
        <v>0</v>
      </c>
      <c r="BT101" s="82" t="s">
        <v>83</v>
      </c>
      <c r="BV101" s="82" t="s">
        <v>77</v>
      </c>
      <c r="BW101" s="82" t="s">
        <v>102</v>
      </c>
      <c r="BX101" s="82" t="s">
        <v>4</v>
      </c>
      <c r="CL101" s="82" t="s">
        <v>1</v>
      </c>
      <c r="CM101" s="82" t="s">
        <v>75</v>
      </c>
    </row>
    <row r="102" spans="1:91" s="1" customFormat="1" ht="30" customHeight="1">
      <c r="B102" s="31"/>
      <c r="AR102" s="31"/>
    </row>
    <row r="103" spans="1:91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1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01 - Zateplenie obvodovéh...'!C2" display="/" xr:uid="{00000000-0004-0000-0000-000000000000}"/>
    <hyperlink ref="A96" location="'02 - Zateplenie strešného...'!C2" display="/" xr:uid="{00000000-0004-0000-0000-000001000000}"/>
    <hyperlink ref="A97" location="'03 - Výmena otvorových ko...'!C2" display="/" xr:uid="{00000000-0004-0000-0000-000002000000}"/>
    <hyperlink ref="A98" location="'04 - Ostatné'!C2" display="/" xr:uid="{00000000-0004-0000-0000-000003000000}"/>
    <hyperlink ref="A99" location="'05 - Vzduchotechnika'!C2" display="/" xr:uid="{00000000-0004-0000-0000-000004000000}"/>
    <hyperlink ref="A100" location="'06 - Vykurovanie'!C2" display="/" xr:uid="{00000000-0004-0000-0000-000005000000}"/>
    <hyperlink ref="A101" location="'07 - Elektroinštalácie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7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84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105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ROUND(J124,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ROUND((ROUND((SUM(BE124:BE250)),  2) + SUM(BE252:BE256)), 2)</f>
        <v>0</v>
      </c>
      <c r="I33" s="99">
        <v>0.2</v>
      </c>
      <c r="J33" s="98">
        <f>ROUND((ROUND(((SUM(BE124:BE250))*I33),  2) + (SUM(BE252:BE256)*I33)),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ROUND((ROUND((SUM(BF124:BF250)),  2) + SUM(BF252:BF256)), 2)</f>
        <v>0</v>
      </c>
      <c r="I34" s="99">
        <v>0.2</v>
      </c>
      <c r="J34" s="98">
        <f>ROUND((ROUND(((SUM(BF124:BF250))*I34),  2) + (SUM(BF252:BF256)*I34)),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ROUND((ROUND((SUM(BG124:BG250)),  2) + SUM(BG252:BG256)),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ROUND((ROUND((SUM(BH124:BH250)),  2) + SUM(BH252:BH256)),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ROUND((ROUND((SUM(BI124:BI250)),  2) + SUM(BI252:BI256)),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01 - Zateplenie obvodového plášťa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J124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20" customHeight="1">
      <c r="B98" s="122"/>
      <c r="D98" s="123" t="s">
        <v>112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20" customHeight="1">
      <c r="B99" s="122"/>
      <c r="D99" s="123" t="s">
        <v>113</v>
      </c>
      <c r="E99" s="124"/>
      <c r="F99" s="124"/>
      <c r="G99" s="124"/>
      <c r="H99" s="124"/>
      <c r="I99" s="125"/>
      <c r="J99" s="126">
        <f>J194</f>
        <v>0</v>
      </c>
      <c r="L99" s="122"/>
    </row>
    <row r="100" spans="2:12" s="9" customFormat="1" ht="20" customHeight="1">
      <c r="B100" s="122"/>
      <c r="D100" s="123" t="s">
        <v>114</v>
      </c>
      <c r="E100" s="124"/>
      <c r="F100" s="124"/>
      <c r="G100" s="124"/>
      <c r="H100" s="124"/>
      <c r="I100" s="125"/>
      <c r="J100" s="126">
        <f>J244</f>
        <v>0</v>
      </c>
      <c r="L100" s="122"/>
    </row>
    <row r="101" spans="2:12" s="8" customFormat="1" ht="25" customHeight="1">
      <c r="B101" s="117"/>
      <c r="D101" s="118" t="s">
        <v>115</v>
      </c>
      <c r="E101" s="119"/>
      <c r="F101" s="119"/>
      <c r="G101" s="119"/>
      <c r="H101" s="119"/>
      <c r="I101" s="120"/>
      <c r="J101" s="121">
        <f>J246</f>
        <v>0</v>
      </c>
      <c r="L101" s="117"/>
    </row>
    <row r="102" spans="2:12" s="8" customFormat="1" ht="25" customHeight="1">
      <c r="B102" s="117"/>
      <c r="D102" s="118" t="s">
        <v>116</v>
      </c>
      <c r="E102" s="119"/>
      <c r="F102" s="119"/>
      <c r="G102" s="119"/>
      <c r="H102" s="119"/>
      <c r="I102" s="120"/>
      <c r="J102" s="121">
        <f>J247</f>
        <v>0</v>
      </c>
      <c r="L102" s="117"/>
    </row>
    <row r="103" spans="2:12" s="9" customFormat="1" ht="20" customHeight="1">
      <c r="B103" s="122"/>
      <c r="D103" s="123" t="s">
        <v>117</v>
      </c>
      <c r="E103" s="124"/>
      <c r="F103" s="124"/>
      <c r="G103" s="124"/>
      <c r="H103" s="124"/>
      <c r="I103" s="125"/>
      <c r="J103" s="126">
        <f>J248</f>
        <v>0</v>
      </c>
      <c r="L103" s="122"/>
    </row>
    <row r="104" spans="2:12" s="8" customFormat="1" ht="21.75" customHeight="1">
      <c r="B104" s="117"/>
      <c r="D104" s="127" t="s">
        <v>118</v>
      </c>
      <c r="I104" s="128"/>
      <c r="J104" s="129">
        <f>J251</f>
        <v>0</v>
      </c>
      <c r="L104" s="117"/>
    </row>
    <row r="105" spans="2:12" s="1" customFormat="1" ht="21.75" customHeight="1">
      <c r="B105" s="31"/>
      <c r="I105" s="90"/>
      <c r="L105" s="31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5" customHeight="1">
      <c r="B111" s="31"/>
      <c r="C111" s="20" t="s">
        <v>119</v>
      </c>
      <c r="I111" s="90"/>
      <c r="L111" s="31"/>
    </row>
    <row r="112" spans="2:12" s="1" customFormat="1" ht="7" customHeight="1">
      <c r="B112" s="31"/>
      <c r="I112" s="90"/>
      <c r="L112" s="31"/>
    </row>
    <row r="113" spans="2:65" s="1" customFormat="1" ht="12" customHeight="1">
      <c r="B113" s="31"/>
      <c r="C113" s="26" t="s">
        <v>14</v>
      </c>
      <c r="I113" s="90"/>
      <c r="L113" s="31"/>
    </row>
    <row r="114" spans="2:65" s="1" customFormat="1" ht="16.5" customHeight="1">
      <c r="B114" s="31"/>
      <c r="E114" s="253" t="str">
        <f>E7</f>
        <v>Zníženie energetickej náročnosti MÚ Rajecké Teplice</v>
      </c>
      <c r="F114" s="254"/>
      <c r="G114" s="254"/>
      <c r="H114" s="254"/>
      <c r="I114" s="90"/>
      <c r="L114" s="31"/>
    </row>
    <row r="115" spans="2:65" s="1" customFormat="1" ht="12" customHeight="1">
      <c r="B115" s="31"/>
      <c r="C115" s="26" t="s">
        <v>104</v>
      </c>
      <c r="I115" s="90"/>
      <c r="L115" s="31"/>
    </row>
    <row r="116" spans="2:65" s="1" customFormat="1" ht="16.5" customHeight="1">
      <c r="B116" s="31"/>
      <c r="E116" s="225" t="str">
        <f>E9</f>
        <v>01 - Zateplenie obvodového plášťa</v>
      </c>
      <c r="F116" s="252"/>
      <c r="G116" s="252"/>
      <c r="H116" s="252"/>
      <c r="I116" s="90"/>
      <c r="L116" s="31"/>
    </row>
    <row r="117" spans="2:65" s="1" customFormat="1" ht="7" customHeight="1">
      <c r="B117" s="31"/>
      <c r="I117" s="90"/>
      <c r="L117" s="31"/>
    </row>
    <row r="118" spans="2:65" s="1" customFormat="1" ht="12" customHeight="1">
      <c r="B118" s="31"/>
      <c r="C118" s="26" t="s">
        <v>18</v>
      </c>
      <c r="F118" s="24" t="str">
        <f>F12</f>
        <v>Námestie NSP 29/4</v>
      </c>
      <c r="I118" s="91" t="s">
        <v>20</v>
      </c>
      <c r="J118" s="51" t="str">
        <f>IF(J12="","",J12)</f>
        <v>25. 3. 2019</v>
      </c>
      <c r="L118" s="31"/>
    </row>
    <row r="119" spans="2:65" s="1" customFormat="1" ht="7" customHeight="1">
      <c r="B119" s="31"/>
      <c r="I119" s="90"/>
      <c r="L119" s="31"/>
    </row>
    <row r="120" spans="2:65" s="1" customFormat="1" ht="15.25" customHeight="1">
      <c r="B120" s="31"/>
      <c r="C120" s="26" t="s">
        <v>22</v>
      </c>
      <c r="F120" s="24" t="str">
        <f>E15</f>
        <v xml:space="preserve"> </v>
      </c>
      <c r="I120" s="91" t="s">
        <v>28</v>
      </c>
      <c r="J120" s="29" t="str">
        <f>E21</f>
        <v>Orbita Motors, a.s.</v>
      </c>
      <c r="L120" s="31"/>
    </row>
    <row r="121" spans="2:65" s="1" customFormat="1" ht="15.25" customHeight="1">
      <c r="B121" s="31"/>
      <c r="C121" s="26" t="s">
        <v>26</v>
      </c>
      <c r="F121" s="24" t="str">
        <f>IF(E18="","",E18)</f>
        <v>Vyplň údaj</v>
      </c>
      <c r="I121" s="91" t="s">
        <v>32</v>
      </c>
      <c r="J121" s="29" t="str">
        <f>E24</f>
        <v>Ing. Žarnovický</v>
      </c>
      <c r="L121" s="31"/>
    </row>
    <row r="122" spans="2:65" s="1" customFormat="1" ht="10.25" customHeight="1">
      <c r="B122" s="31"/>
      <c r="I122" s="90"/>
      <c r="L122" s="31"/>
    </row>
    <row r="123" spans="2:65" s="10" customFormat="1" ht="29.25" customHeight="1">
      <c r="B123" s="130"/>
      <c r="C123" s="131" t="s">
        <v>120</v>
      </c>
      <c r="D123" s="132" t="s">
        <v>60</v>
      </c>
      <c r="E123" s="132" t="s">
        <v>56</v>
      </c>
      <c r="F123" s="132" t="s">
        <v>57</v>
      </c>
      <c r="G123" s="132" t="s">
        <v>121</v>
      </c>
      <c r="H123" s="132" t="s">
        <v>122</v>
      </c>
      <c r="I123" s="133" t="s">
        <v>123</v>
      </c>
      <c r="J123" s="134" t="s">
        <v>108</v>
      </c>
      <c r="K123" s="135" t="s">
        <v>124</v>
      </c>
      <c r="L123" s="130"/>
      <c r="M123" s="58" t="s">
        <v>1</v>
      </c>
      <c r="N123" s="59" t="s">
        <v>39</v>
      </c>
      <c r="O123" s="59" t="s">
        <v>125</v>
      </c>
      <c r="P123" s="59" t="s">
        <v>126</v>
      </c>
      <c r="Q123" s="59" t="s">
        <v>127</v>
      </c>
      <c r="R123" s="59" t="s">
        <v>128</v>
      </c>
      <c r="S123" s="59" t="s">
        <v>129</v>
      </c>
      <c r="T123" s="60" t="s">
        <v>130</v>
      </c>
    </row>
    <row r="124" spans="2:65" s="1" customFormat="1" ht="22.75" customHeight="1">
      <c r="B124" s="31"/>
      <c r="C124" s="63" t="s">
        <v>109</v>
      </c>
      <c r="I124" s="90"/>
      <c r="J124" s="136">
        <f>BK124</f>
        <v>0</v>
      </c>
      <c r="L124" s="31"/>
      <c r="M124" s="61"/>
      <c r="N124" s="52"/>
      <c r="O124" s="52"/>
      <c r="P124" s="137">
        <f>P125+P246+P247+P251</f>
        <v>0</v>
      </c>
      <c r="Q124" s="52"/>
      <c r="R124" s="137">
        <f>R125+R246+R247+R251</f>
        <v>86.195401900000007</v>
      </c>
      <c r="S124" s="52"/>
      <c r="T124" s="138">
        <f>T125+T246+T247+T251</f>
        <v>12.56391</v>
      </c>
      <c r="AT124" s="16" t="s">
        <v>74</v>
      </c>
      <c r="AU124" s="16" t="s">
        <v>110</v>
      </c>
      <c r="BK124" s="139">
        <f>BK125+BK246+BK247+BK251</f>
        <v>0</v>
      </c>
    </row>
    <row r="125" spans="2:65" s="11" customFormat="1" ht="26" customHeight="1">
      <c r="B125" s="140"/>
      <c r="D125" s="141" t="s">
        <v>74</v>
      </c>
      <c r="E125" s="142" t="s">
        <v>131</v>
      </c>
      <c r="F125" s="142" t="s">
        <v>132</v>
      </c>
      <c r="I125" s="143"/>
      <c r="J125" s="129">
        <f>BK125</f>
        <v>0</v>
      </c>
      <c r="L125" s="140"/>
      <c r="M125" s="144"/>
      <c r="N125" s="145"/>
      <c r="O125" s="145"/>
      <c r="P125" s="146">
        <f>P126+P194+P244</f>
        <v>0</v>
      </c>
      <c r="Q125" s="145"/>
      <c r="R125" s="146">
        <f>R126+R194+R244</f>
        <v>86.195401900000007</v>
      </c>
      <c r="S125" s="145"/>
      <c r="T125" s="147">
        <f>T126+T194+T244</f>
        <v>12.56391</v>
      </c>
      <c r="AR125" s="141" t="s">
        <v>83</v>
      </c>
      <c r="AT125" s="148" t="s">
        <v>74</v>
      </c>
      <c r="AU125" s="148" t="s">
        <v>75</v>
      </c>
      <c r="AY125" s="141" t="s">
        <v>133</v>
      </c>
      <c r="BK125" s="149">
        <f>BK126+BK194+BK244</f>
        <v>0</v>
      </c>
    </row>
    <row r="126" spans="2:65" s="11" customFormat="1" ht="22.75" customHeight="1">
      <c r="B126" s="140"/>
      <c r="D126" s="141" t="s">
        <v>74</v>
      </c>
      <c r="E126" s="150" t="s">
        <v>134</v>
      </c>
      <c r="F126" s="150" t="s">
        <v>135</v>
      </c>
      <c r="I126" s="143"/>
      <c r="J126" s="151">
        <f>BK126</f>
        <v>0</v>
      </c>
      <c r="L126" s="140"/>
      <c r="M126" s="144"/>
      <c r="N126" s="145"/>
      <c r="O126" s="145"/>
      <c r="P126" s="146">
        <f>SUM(P127:P193)</f>
        <v>0</v>
      </c>
      <c r="Q126" s="145"/>
      <c r="R126" s="146">
        <f>SUM(R127:R193)</f>
        <v>69.986901900000007</v>
      </c>
      <c r="S126" s="145"/>
      <c r="T126" s="147">
        <f>SUM(T127:T193)</f>
        <v>0</v>
      </c>
      <c r="AR126" s="141" t="s">
        <v>83</v>
      </c>
      <c r="AT126" s="148" t="s">
        <v>74</v>
      </c>
      <c r="AU126" s="148" t="s">
        <v>83</v>
      </c>
      <c r="AY126" s="141" t="s">
        <v>133</v>
      </c>
      <c r="BK126" s="149">
        <f>SUM(BK127:BK193)</f>
        <v>0</v>
      </c>
    </row>
    <row r="127" spans="2:65" s="1" customFormat="1" ht="24" customHeight="1">
      <c r="B127" s="152"/>
      <c r="C127" s="153" t="s">
        <v>83</v>
      </c>
      <c r="D127" s="153" t="s">
        <v>136</v>
      </c>
      <c r="E127" s="154" t="s">
        <v>137</v>
      </c>
      <c r="F127" s="155" t="s">
        <v>138</v>
      </c>
      <c r="G127" s="156" t="s">
        <v>139</v>
      </c>
      <c r="H127" s="157">
        <v>36.6</v>
      </c>
      <c r="I127" s="157"/>
      <c r="J127" s="158">
        <f>ROUND(I127*H127,3)</f>
        <v>0</v>
      </c>
      <c r="K127" s="155" t="s">
        <v>140</v>
      </c>
      <c r="L127" s="31"/>
      <c r="M127" s="159" t="s">
        <v>1</v>
      </c>
      <c r="N127" s="160" t="s">
        <v>41</v>
      </c>
      <c r="O127" s="54"/>
      <c r="P127" s="161">
        <f>O127*H127</f>
        <v>0</v>
      </c>
      <c r="Q127" s="161">
        <v>6.9999999999999994E-5</v>
      </c>
      <c r="R127" s="161">
        <f>Q127*H127</f>
        <v>2.562E-3</v>
      </c>
      <c r="S127" s="161">
        <v>0</v>
      </c>
      <c r="T127" s="162">
        <f>S127*H127</f>
        <v>0</v>
      </c>
      <c r="AR127" s="163" t="s">
        <v>141</v>
      </c>
      <c r="AT127" s="163" t="s">
        <v>136</v>
      </c>
      <c r="AU127" s="163" t="s">
        <v>142</v>
      </c>
      <c r="AY127" s="16" t="s">
        <v>133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142</v>
      </c>
      <c r="BK127" s="165">
        <f>ROUND(I127*H127,3)</f>
        <v>0</v>
      </c>
      <c r="BL127" s="16" t="s">
        <v>141</v>
      </c>
      <c r="BM127" s="163" t="s">
        <v>143</v>
      </c>
    </row>
    <row r="128" spans="2:65" s="12" customFormat="1" ht="12">
      <c r="B128" s="166"/>
      <c r="D128" s="167" t="s">
        <v>144</v>
      </c>
      <c r="E128" s="168" t="s">
        <v>1</v>
      </c>
      <c r="F128" s="169" t="s">
        <v>145</v>
      </c>
      <c r="H128" s="170">
        <v>36.6</v>
      </c>
      <c r="I128" s="171"/>
      <c r="L128" s="166"/>
      <c r="M128" s="172"/>
      <c r="N128" s="173"/>
      <c r="O128" s="173"/>
      <c r="P128" s="173"/>
      <c r="Q128" s="173"/>
      <c r="R128" s="173"/>
      <c r="S128" s="173"/>
      <c r="T128" s="174"/>
      <c r="AT128" s="168" t="s">
        <v>144</v>
      </c>
      <c r="AU128" s="168" t="s">
        <v>142</v>
      </c>
      <c r="AV128" s="12" t="s">
        <v>142</v>
      </c>
      <c r="AW128" s="12" t="s">
        <v>30</v>
      </c>
      <c r="AX128" s="12" t="s">
        <v>75</v>
      </c>
      <c r="AY128" s="168" t="s">
        <v>133</v>
      </c>
    </row>
    <row r="129" spans="2:65" s="13" customFormat="1" ht="12">
      <c r="B129" s="175"/>
      <c r="D129" s="167" t="s">
        <v>144</v>
      </c>
      <c r="E129" s="176" t="s">
        <v>1</v>
      </c>
      <c r="F129" s="177" t="s">
        <v>146</v>
      </c>
      <c r="H129" s="178">
        <v>36.6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144</v>
      </c>
      <c r="AU129" s="176" t="s">
        <v>142</v>
      </c>
      <c r="AV129" s="13" t="s">
        <v>141</v>
      </c>
      <c r="AW129" s="13" t="s">
        <v>30</v>
      </c>
      <c r="AX129" s="13" t="s">
        <v>83</v>
      </c>
      <c r="AY129" s="176" t="s">
        <v>133</v>
      </c>
    </row>
    <row r="130" spans="2:65" s="1" customFormat="1" ht="24" customHeight="1">
      <c r="B130" s="152"/>
      <c r="C130" s="153" t="s">
        <v>142</v>
      </c>
      <c r="D130" s="153" t="s">
        <v>136</v>
      </c>
      <c r="E130" s="154" t="s">
        <v>147</v>
      </c>
      <c r="F130" s="155" t="s">
        <v>148</v>
      </c>
      <c r="G130" s="156" t="s">
        <v>139</v>
      </c>
      <c r="H130" s="157">
        <v>7.32</v>
      </c>
      <c r="I130" s="157"/>
      <c r="J130" s="158">
        <f>ROUND(I130*H130,3)</f>
        <v>0</v>
      </c>
      <c r="K130" s="155" t="s">
        <v>140</v>
      </c>
      <c r="L130" s="31"/>
      <c r="M130" s="159" t="s">
        <v>1</v>
      </c>
      <c r="N130" s="160" t="s">
        <v>41</v>
      </c>
      <c r="O130" s="54"/>
      <c r="P130" s="161">
        <f>O130*H130</f>
        <v>0</v>
      </c>
      <c r="Q130" s="161">
        <v>5.4999999999999997E-3</v>
      </c>
      <c r="R130" s="161">
        <f>Q130*H130</f>
        <v>4.0259999999999997E-2</v>
      </c>
      <c r="S130" s="161">
        <v>0</v>
      </c>
      <c r="T130" s="162">
        <f>S130*H130</f>
        <v>0</v>
      </c>
      <c r="AR130" s="163" t="s">
        <v>141</v>
      </c>
      <c r="AT130" s="163" t="s">
        <v>136</v>
      </c>
      <c r="AU130" s="163" t="s">
        <v>142</v>
      </c>
      <c r="AY130" s="16" t="s">
        <v>133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142</v>
      </c>
      <c r="BK130" s="165">
        <f>ROUND(I130*H130,3)</f>
        <v>0</v>
      </c>
      <c r="BL130" s="16" t="s">
        <v>141</v>
      </c>
      <c r="BM130" s="163" t="s">
        <v>149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145</v>
      </c>
      <c r="H131" s="170">
        <v>36.6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75</v>
      </c>
      <c r="AY131" s="168" t="s">
        <v>133</v>
      </c>
    </row>
    <row r="132" spans="2:65" s="14" customFormat="1" ht="12">
      <c r="B132" s="183"/>
      <c r="D132" s="167" t="s">
        <v>144</v>
      </c>
      <c r="E132" s="184" t="s">
        <v>1</v>
      </c>
      <c r="F132" s="185" t="s">
        <v>150</v>
      </c>
      <c r="H132" s="186">
        <v>36.6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4" t="s">
        <v>151</v>
      </c>
      <c r="AW132" s="14" t="s">
        <v>30</v>
      </c>
      <c r="AX132" s="14" t="s">
        <v>75</v>
      </c>
      <c r="AY132" s="184" t="s">
        <v>133</v>
      </c>
    </row>
    <row r="133" spans="2:65" s="12" customFormat="1" ht="12">
      <c r="B133" s="166"/>
      <c r="D133" s="167" t="s">
        <v>144</v>
      </c>
      <c r="E133" s="168" t="s">
        <v>1</v>
      </c>
      <c r="F133" s="169" t="s">
        <v>152</v>
      </c>
      <c r="H133" s="170">
        <v>7.32</v>
      </c>
      <c r="I133" s="171"/>
      <c r="L133" s="166"/>
      <c r="M133" s="172"/>
      <c r="N133" s="173"/>
      <c r="O133" s="173"/>
      <c r="P133" s="173"/>
      <c r="Q133" s="173"/>
      <c r="R133" s="173"/>
      <c r="S133" s="173"/>
      <c r="T133" s="174"/>
      <c r="AT133" s="168" t="s">
        <v>144</v>
      </c>
      <c r="AU133" s="168" t="s">
        <v>142</v>
      </c>
      <c r="AV133" s="12" t="s">
        <v>142</v>
      </c>
      <c r="AW133" s="12" t="s">
        <v>30</v>
      </c>
      <c r="AX133" s="12" t="s">
        <v>83</v>
      </c>
      <c r="AY133" s="168" t="s">
        <v>133</v>
      </c>
    </row>
    <row r="134" spans="2:65" s="1" customFormat="1" ht="24" customHeight="1">
      <c r="B134" s="152"/>
      <c r="C134" s="153" t="s">
        <v>151</v>
      </c>
      <c r="D134" s="153" t="s">
        <v>136</v>
      </c>
      <c r="E134" s="154" t="s">
        <v>153</v>
      </c>
      <c r="F134" s="155" t="s">
        <v>154</v>
      </c>
      <c r="G134" s="156" t="s">
        <v>139</v>
      </c>
      <c r="H134" s="157">
        <v>7.32</v>
      </c>
      <c r="I134" s="157"/>
      <c r="J134" s="158">
        <f>ROUND(I134*H134,3)</f>
        <v>0</v>
      </c>
      <c r="K134" s="155" t="s">
        <v>140</v>
      </c>
      <c r="L134" s="31"/>
      <c r="M134" s="159" t="s">
        <v>1</v>
      </c>
      <c r="N134" s="160" t="s">
        <v>41</v>
      </c>
      <c r="O134" s="54"/>
      <c r="P134" s="161">
        <f>O134*H134</f>
        <v>0</v>
      </c>
      <c r="Q134" s="161">
        <v>1.155E-2</v>
      </c>
      <c r="R134" s="161">
        <f>Q134*H134</f>
        <v>8.4545999999999996E-2</v>
      </c>
      <c r="S134" s="161">
        <v>0</v>
      </c>
      <c r="T134" s="162">
        <f>S134*H134</f>
        <v>0</v>
      </c>
      <c r="AR134" s="163" t="s">
        <v>141</v>
      </c>
      <c r="AT134" s="163" t="s">
        <v>136</v>
      </c>
      <c r="AU134" s="163" t="s">
        <v>142</v>
      </c>
      <c r="AY134" s="16" t="s">
        <v>133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6" t="s">
        <v>142</v>
      </c>
      <c r="BK134" s="165">
        <f>ROUND(I134*H134,3)</f>
        <v>0</v>
      </c>
      <c r="BL134" s="16" t="s">
        <v>141</v>
      </c>
      <c r="BM134" s="163" t="s">
        <v>155</v>
      </c>
    </row>
    <row r="135" spans="2:65" s="12" customFormat="1" ht="12">
      <c r="B135" s="166"/>
      <c r="D135" s="167" t="s">
        <v>144</v>
      </c>
      <c r="E135" s="168" t="s">
        <v>1</v>
      </c>
      <c r="F135" s="169" t="s">
        <v>145</v>
      </c>
      <c r="H135" s="170">
        <v>36.6</v>
      </c>
      <c r="I135" s="171"/>
      <c r="L135" s="166"/>
      <c r="M135" s="172"/>
      <c r="N135" s="173"/>
      <c r="O135" s="173"/>
      <c r="P135" s="173"/>
      <c r="Q135" s="173"/>
      <c r="R135" s="173"/>
      <c r="S135" s="173"/>
      <c r="T135" s="174"/>
      <c r="AT135" s="168" t="s">
        <v>144</v>
      </c>
      <c r="AU135" s="168" t="s">
        <v>142</v>
      </c>
      <c r="AV135" s="12" t="s">
        <v>142</v>
      </c>
      <c r="AW135" s="12" t="s">
        <v>30</v>
      </c>
      <c r="AX135" s="12" t="s">
        <v>75</v>
      </c>
      <c r="AY135" s="168" t="s">
        <v>133</v>
      </c>
    </row>
    <row r="136" spans="2:65" s="14" customFormat="1" ht="12">
      <c r="B136" s="183"/>
      <c r="D136" s="167" t="s">
        <v>144</v>
      </c>
      <c r="E136" s="184" t="s">
        <v>1</v>
      </c>
      <c r="F136" s="185" t="s">
        <v>150</v>
      </c>
      <c r="H136" s="186">
        <v>36.6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4" t="s">
        <v>151</v>
      </c>
      <c r="AW136" s="14" t="s">
        <v>30</v>
      </c>
      <c r="AX136" s="14" t="s">
        <v>75</v>
      </c>
      <c r="AY136" s="184" t="s">
        <v>133</v>
      </c>
    </row>
    <row r="137" spans="2:65" s="12" customFormat="1" ht="12">
      <c r="B137" s="166"/>
      <c r="D137" s="167" t="s">
        <v>144</v>
      </c>
      <c r="E137" s="168" t="s">
        <v>1</v>
      </c>
      <c r="F137" s="169" t="s">
        <v>152</v>
      </c>
      <c r="H137" s="170">
        <v>7.32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142</v>
      </c>
      <c r="AV137" s="12" t="s">
        <v>142</v>
      </c>
      <c r="AW137" s="12" t="s">
        <v>30</v>
      </c>
      <c r="AX137" s="12" t="s">
        <v>83</v>
      </c>
      <c r="AY137" s="168" t="s">
        <v>133</v>
      </c>
    </row>
    <row r="138" spans="2:65" s="1" customFormat="1" ht="24" customHeight="1">
      <c r="B138" s="152"/>
      <c r="C138" s="153" t="s">
        <v>141</v>
      </c>
      <c r="D138" s="153" t="s">
        <v>136</v>
      </c>
      <c r="E138" s="154" t="s">
        <v>156</v>
      </c>
      <c r="F138" s="155" t="s">
        <v>157</v>
      </c>
      <c r="G138" s="156" t="s">
        <v>139</v>
      </c>
      <c r="H138" s="157">
        <v>36.6</v>
      </c>
      <c r="I138" s="157"/>
      <c r="J138" s="158">
        <f>ROUND(I138*H138,3)</f>
        <v>0</v>
      </c>
      <c r="K138" s="155" t="s">
        <v>140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1.8000000000000001E-4</v>
      </c>
      <c r="R138" s="161">
        <f>Q138*H138</f>
        <v>6.588000000000001E-3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158</v>
      </c>
    </row>
    <row r="139" spans="2:65" s="12" customFormat="1" ht="12">
      <c r="B139" s="166"/>
      <c r="D139" s="167" t="s">
        <v>144</v>
      </c>
      <c r="E139" s="168" t="s">
        <v>1</v>
      </c>
      <c r="F139" s="169" t="s">
        <v>145</v>
      </c>
      <c r="H139" s="170">
        <v>36.6</v>
      </c>
      <c r="I139" s="171"/>
      <c r="L139" s="166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142</v>
      </c>
      <c r="AV139" s="12" t="s">
        <v>142</v>
      </c>
      <c r="AW139" s="12" t="s">
        <v>30</v>
      </c>
      <c r="AX139" s="12" t="s">
        <v>75</v>
      </c>
      <c r="AY139" s="168" t="s">
        <v>133</v>
      </c>
    </row>
    <row r="140" spans="2:65" s="13" customFormat="1" ht="12">
      <c r="B140" s="175"/>
      <c r="D140" s="167" t="s">
        <v>144</v>
      </c>
      <c r="E140" s="176" t="s">
        <v>1</v>
      </c>
      <c r="F140" s="177" t="s">
        <v>146</v>
      </c>
      <c r="H140" s="178">
        <v>36.6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144</v>
      </c>
      <c r="AU140" s="176" t="s">
        <v>142</v>
      </c>
      <c r="AV140" s="13" t="s">
        <v>141</v>
      </c>
      <c r="AW140" s="13" t="s">
        <v>30</v>
      </c>
      <c r="AX140" s="13" t="s">
        <v>83</v>
      </c>
      <c r="AY140" s="176" t="s">
        <v>133</v>
      </c>
    </row>
    <row r="141" spans="2:65" s="1" customFormat="1" ht="24" customHeight="1">
      <c r="B141" s="152"/>
      <c r="C141" s="153" t="s">
        <v>159</v>
      </c>
      <c r="D141" s="153" t="s">
        <v>136</v>
      </c>
      <c r="E141" s="154" t="s">
        <v>160</v>
      </c>
      <c r="F141" s="155" t="s">
        <v>161</v>
      </c>
      <c r="G141" s="156" t="s">
        <v>139</v>
      </c>
      <c r="H141" s="157">
        <v>36.6</v>
      </c>
      <c r="I141" s="157"/>
      <c r="J141" s="158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3.3800000000000002E-3</v>
      </c>
      <c r="R141" s="161">
        <f>Q141*H141</f>
        <v>0.12370800000000001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162</v>
      </c>
    </row>
    <row r="142" spans="2:65" s="12" customFormat="1" ht="12">
      <c r="B142" s="166"/>
      <c r="D142" s="167" t="s">
        <v>144</v>
      </c>
      <c r="E142" s="168" t="s">
        <v>1</v>
      </c>
      <c r="F142" s="169" t="s">
        <v>145</v>
      </c>
      <c r="H142" s="170">
        <v>36.6</v>
      </c>
      <c r="I142" s="171"/>
      <c r="L142" s="166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142</v>
      </c>
      <c r="AV142" s="12" t="s">
        <v>142</v>
      </c>
      <c r="AW142" s="12" t="s">
        <v>30</v>
      </c>
      <c r="AX142" s="12" t="s">
        <v>75</v>
      </c>
      <c r="AY142" s="168" t="s">
        <v>133</v>
      </c>
    </row>
    <row r="143" spans="2:65" s="13" customFormat="1" ht="12">
      <c r="B143" s="175"/>
      <c r="D143" s="167" t="s">
        <v>144</v>
      </c>
      <c r="E143" s="176" t="s">
        <v>1</v>
      </c>
      <c r="F143" s="177" t="s">
        <v>146</v>
      </c>
      <c r="H143" s="178">
        <v>36.6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144</v>
      </c>
      <c r="AU143" s="176" t="s">
        <v>142</v>
      </c>
      <c r="AV143" s="13" t="s">
        <v>141</v>
      </c>
      <c r="AW143" s="13" t="s">
        <v>30</v>
      </c>
      <c r="AX143" s="13" t="s">
        <v>83</v>
      </c>
      <c r="AY143" s="176" t="s">
        <v>133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163</v>
      </c>
      <c r="F144" s="155" t="s">
        <v>164</v>
      </c>
      <c r="G144" s="156" t="s">
        <v>139</v>
      </c>
      <c r="H144" s="157">
        <v>234.71</v>
      </c>
      <c r="I144" s="157"/>
      <c r="J144" s="158">
        <f>ROUND(I144*H144,3)</f>
        <v>0</v>
      </c>
      <c r="K144" s="155" t="s">
        <v>140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5.2500000000000003E-3</v>
      </c>
      <c r="R144" s="161">
        <f>Q144*H144</f>
        <v>1.2322275</v>
      </c>
      <c r="S144" s="161">
        <v>0</v>
      </c>
      <c r="T144" s="162">
        <f>S144*H144</f>
        <v>0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165</v>
      </c>
    </row>
    <row r="145" spans="2:65" s="12" customFormat="1" ht="12">
      <c r="B145" s="166"/>
      <c r="D145" s="167" t="s">
        <v>144</v>
      </c>
      <c r="E145" s="168" t="s">
        <v>1</v>
      </c>
      <c r="F145" s="169" t="s">
        <v>166</v>
      </c>
      <c r="H145" s="170">
        <v>790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30</v>
      </c>
      <c r="AX145" s="12" t="s">
        <v>75</v>
      </c>
      <c r="AY145" s="168" t="s">
        <v>133</v>
      </c>
    </row>
    <row r="146" spans="2:65" s="12" customFormat="1" ht="12">
      <c r="B146" s="166"/>
      <c r="D146" s="167" t="s">
        <v>144</v>
      </c>
      <c r="E146" s="168" t="s">
        <v>1</v>
      </c>
      <c r="F146" s="169" t="s">
        <v>167</v>
      </c>
      <c r="H146" s="170">
        <v>115.9</v>
      </c>
      <c r="I146" s="171"/>
      <c r="L146" s="166"/>
      <c r="M146" s="172"/>
      <c r="N146" s="173"/>
      <c r="O146" s="173"/>
      <c r="P146" s="173"/>
      <c r="Q146" s="173"/>
      <c r="R146" s="173"/>
      <c r="S146" s="173"/>
      <c r="T146" s="174"/>
      <c r="AT146" s="168" t="s">
        <v>144</v>
      </c>
      <c r="AU146" s="168" t="s">
        <v>142</v>
      </c>
      <c r="AV146" s="12" t="s">
        <v>142</v>
      </c>
      <c r="AW146" s="12" t="s">
        <v>30</v>
      </c>
      <c r="AX146" s="12" t="s">
        <v>75</v>
      </c>
      <c r="AY146" s="168" t="s">
        <v>133</v>
      </c>
    </row>
    <row r="147" spans="2:65" s="12" customFormat="1" ht="12">
      <c r="B147" s="166"/>
      <c r="D147" s="167" t="s">
        <v>144</v>
      </c>
      <c r="E147" s="168" t="s">
        <v>1</v>
      </c>
      <c r="F147" s="169" t="s">
        <v>168</v>
      </c>
      <c r="H147" s="170">
        <v>32.94</v>
      </c>
      <c r="I147" s="171"/>
      <c r="L147" s="166"/>
      <c r="M147" s="172"/>
      <c r="N147" s="173"/>
      <c r="O147" s="173"/>
      <c r="P147" s="173"/>
      <c r="Q147" s="173"/>
      <c r="R147" s="173"/>
      <c r="S147" s="173"/>
      <c r="T147" s="174"/>
      <c r="AT147" s="168" t="s">
        <v>144</v>
      </c>
      <c r="AU147" s="168" t="s">
        <v>142</v>
      </c>
      <c r="AV147" s="12" t="s">
        <v>142</v>
      </c>
      <c r="AW147" s="12" t="s">
        <v>30</v>
      </c>
      <c r="AX147" s="12" t="s">
        <v>75</v>
      </c>
      <c r="AY147" s="168" t="s">
        <v>133</v>
      </c>
    </row>
    <row r="148" spans="2:65" s="14" customFormat="1" ht="12">
      <c r="B148" s="183"/>
      <c r="D148" s="167" t="s">
        <v>144</v>
      </c>
      <c r="E148" s="184" t="s">
        <v>1</v>
      </c>
      <c r="F148" s="185" t="s">
        <v>150</v>
      </c>
      <c r="H148" s="186">
        <v>938.84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4" t="s">
        <v>151</v>
      </c>
      <c r="AW148" s="14" t="s">
        <v>30</v>
      </c>
      <c r="AX148" s="14" t="s">
        <v>75</v>
      </c>
      <c r="AY148" s="184" t="s">
        <v>133</v>
      </c>
    </row>
    <row r="149" spans="2:65" s="12" customFormat="1" ht="12">
      <c r="B149" s="166"/>
      <c r="D149" s="167" t="s">
        <v>144</v>
      </c>
      <c r="E149" s="168" t="s">
        <v>1</v>
      </c>
      <c r="F149" s="169" t="s">
        <v>169</v>
      </c>
      <c r="H149" s="170">
        <v>234.71</v>
      </c>
      <c r="I149" s="171"/>
      <c r="L149" s="166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142</v>
      </c>
      <c r="AV149" s="12" t="s">
        <v>142</v>
      </c>
      <c r="AW149" s="12" t="s">
        <v>30</v>
      </c>
      <c r="AX149" s="12" t="s">
        <v>83</v>
      </c>
      <c r="AY149" s="168" t="s">
        <v>133</v>
      </c>
    </row>
    <row r="150" spans="2:65" s="1" customFormat="1" ht="16.5" customHeight="1">
      <c r="B150" s="152"/>
      <c r="C150" s="153" t="s">
        <v>170</v>
      </c>
      <c r="D150" s="153" t="s">
        <v>136</v>
      </c>
      <c r="E150" s="154" t="s">
        <v>171</v>
      </c>
      <c r="F150" s="155" t="s">
        <v>172</v>
      </c>
      <c r="G150" s="156" t="s">
        <v>139</v>
      </c>
      <c r="H150" s="157">
        <v>234.71</v>
      </c>
      <c r="I150" s="157"/>
      <c r="J150" s="158">
        <f>ROUND(I150*H150,3)</f>
        <v>0</v>
      </c>
      <c r="K150" s="155" t="s">
        <v>140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1.102E-2</v>
      </c>
      <c r="R150" s="161">
        <f>Q150*H150</f>
        <v>2.5865042000000003</v>
      </c>
      <c r="S150" s="161">
        <v>0</v>
      </c>
      <c r="T150" s="162">
        <f>S150*H150</f>
        <v>0</v>
      </c>
      <c r="AR150" s="163" t="s">
        <v>141</v>
      </c>
      <c r="AT150" s="163" t="s">
        <v>136</v>
      </c>
      <c r="AU150" s="163" t="s">
        <v>142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141</v>
      </c>
      <c r="BM150" s="163" t="s">
        <v>173</v>
      </c>
    </row>
    <row r="151" spans="2:65" s="12" customFormat="1" ht="12">
      <c r="B151" s="166"/>
      <c r="D151" s="167" t="s">
        <v>144</v>
      </c>
      <c r="E151" s="168" t="s">
        <v>1</v>
      </c>
      <c r="F151" s="169" t="s">
        <v>166</v>
      </c>
      <c r="H151" s="170">
        <v>790</v>
      </c>
      <c r="I151" s="171"/>
      <c r="L151" s="166"/>
      <c r="M151" s="172"/>
      <c r="N151" s="173"/>
      <c r="O151" s="173"/>
      <c r="P151" s="173"/>
      <c r="Q151" s="173"/>
      <c r="R151" s="173"/>
      <c r="S151" s="173"/>
      <c r="T151" s="174"/>
      <c r="AT151" s="168" t="s">
        <v>144</v>
      </c>
      <c r="AU151" s="168" t="s">
        <v>142</v>
      </c>
      <c r="AV151" s="12" t="s">
        <v>142</v>
      </c>
      <c r="AW151" s="12" t="s">
        <v>30</v>
      </c>
      <c r="AX151" s="12" t="s">
        <v>75</v>
      </c>
      <c r="AY151" s="168" t="s">
        <v>133</v>
      </c>
    </row>
    <row r="152" spans="2:65" s="12" customFormat="1" ht="12">
      <c r="B152" s="166"/>
      <c r="D152" s="167" t="s">
        <v>144</v>
      </c>
      <c r="E152" s="168" t="s">
        <v>1</v>
      </c>
      <c r="F152" s="169" t="s">
        <v>167</v>
      </c>
      <c r="H152" s="170">
        <v>115.9</v>
      </c>
      <c r="I152" s="171"/>
      <c r="L152" s="166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142</v>
      </c>
      <c r="AV152" s="12" t="s">
        <v>142</v>
      </c>
      <c r="AW152" s="12" t="s">
        <v>30</v>
      </c>
      <c r="AX152" s="12" t="s">
        <v>75</v>
      </c>
      <c r="AY152" s="168" t="s">
        <v>133</v>
      </c>
    </row>
    <row r="153" spans="2:65" s="12" customFormat="1" ht="12">
      <c r="B153" s="166"/>
      <c r="D153" s="167" t="s">
        <v>144</v>
      </c>
      <c r="E153" s="168" t="s">
        <v>1</v>
      </c>
      <c r="F153" s="169" t="s">
        <v>168</v>
      </c>
      <c r="H153" s="170">
        <v>32.94</v>
      </c>
      <c r="I153" s="171"/>
      <c r="L153" s="166"/>
      <c r="M153" s="172"/>
      <c r="N153" s="173"/>
      <c r="O153" s="173"/>
      <c r="P153" s="173"/>
      <c r="Q153" s="173"/>
      <c r="R153" s="173"/>
      <c r="S153" s="173"/>
      <c r="T153" s="174"/>
      <c r="AT153" s="168" t="s">
        <v>144</v>
      </c>
      <c r="AU153" s="168" t="s">
        <v>142</v>
      </c>
      <c r="AV153" s="12" t="s">
        <v>142</v>
      </c>
      <c r="AW153" s="12" t="s">
        <v>30</v>
      </c>
      <c r="AX153" s="12" t="s">
        <v>75</v>
      </c>
      <c r="AY153" s="168" t="s">
        <v>133</v>
      </c>
    </row>
    <row r="154" spans="2:65" s="14" customFormat="1" ht="12">
      <c r="B154" s="183"/>
      <c r="D154" s="167" t="s">
        <v>144</v>
      </c>
      <c r="E154" s="184" t="s">
        <v>1</v>
      </c>
      <c r="F154" s="185" t="s">
        <v>150</v>
      </c>
      <c r="H154" s="186">
        <v>938.84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4" t="s">
        <v>151</v>
      </c>
      <c r="AW154" s="14" t="s">
        <v>30</v>
      </c>
      <c r="AX154" s="14" t="s">
        <v>75</v>
      </c>
      <c r="AY154" s="184" t="s">
        <v>133</v>
      </c>
    </row>
    <row r="155" spans="2:65" s="12" customFormat="1" ht="12">
      <c r="B155" s="166"/>
      <c r="D155" s="167" t="s">
        <v>144</v>
      </c>
      <c r="E155" s="168" t="s">
        <v>1</v>
      </c>
      <c r="F155" s="169" t="s">
        <v>169</v>
      </c>
      <c r="H155" s="170">
        <v>234.71</v>
      </c>
      <c r="I155" s="171"/>
      <c r="L155" s="166"/>
      <c r="M155" s="172"/>
      <c r="N155" s="173"/>
      <c r="O155" s="173"/>
      <c r="P155" s="173"/>
      <c r="Q155" s="173"/>
      <c r="R155" s="173"/>
      <c r="S155" s="173"/>
      <c r="T155" s="174"/>
      <c r="AT155" s="168" t="s">
        <v>144</v>
      </c>
      <c r="AU155" s="168" t="s">
        <v>142</v>
      </c>
      <c r="AV155" s="12" t="s">
        <v>142</v>
      </c>
      <c r="AW155" s="12" t="s">
        <v>30</v>
      </c>
      <c r="AX155" s="12" t="s">
        <v>83</v>
      </c>
      <c r="AY155" s="168" t="s">
        <v>133</v>
      </c>
    </row>
    <row r="156" spans="2:65" s="1" customFormat="1" ht="24" customHeight="1">
      <c r="B156" s="152"/>
      <c r="C156" s="153" t="s">
        <v>174</v>
      </c>
      <c r="D156" s="153" t="s">
        <v>136</v>
      </c>
      <c r="E156" s="154" t="s">
        <v>175</v>
      </c>
      <c r="F156" s="155" t="s">
        <v>176</v>
      </c>
      <c r="G156" s="156" t="s">
        <v>139</v>
      </c>
      <c r="H156" s="157">
        <v>32.94</v>
      </c>
      <c r="I156" s="157"/>
      <c r="J156" s="158">
        <f>ROUND(I156*H156,3)</f>
        <v>0</v>
      </c>
      <c r="K156" s="155" t="s">
        <v>177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3.3800000000000002E-3</v>
      </c>
      <c r="R156" s="161">
        <f>Q156*H156</f>
        <v>0.1113372</v>
      </c>
      <c r="S156" s="161">
        <v>0</v>
      </c>
      <c r="T156" s="162">
        <f>S156*H156</f>
        <v>0</v>
      </c>
      <c r="AR156" s="163" t="s">
        <v>141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141</v>
      </c>
      <c r="BM156" s="163" t="s">
        <v>178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168</v>
      </c>
      <c r="H157" s="170">
        <v>32.94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83</v>
      </c>
      <c r="AY157" s="168" t="s">
        <v>133</v>
      </c>
    </row>
    <row r="158" spans="2:65" s="1" customFormat="1" ht="24" customHeight="1">
      <c r="B158" s="152"/>
      <c r="C158" s="153" t="s">
        <v>179</v>
      </c>
      <c r="D158" s="153" t="s">
        <v>136</v>
      </c>
      <c r="E158" s="154" t="s">
        <v>180</v>
      </c>
      <c r="F158" s="155" t="s">
        <v>181</v>
      </c>
      <c r="G158" s="156" t="s">
        <v>139</v>
      </c>
      <c r="H158" s="157">
        <v>32.94</v>
      </c>
      <c r="I158" s="157"/>
      <c r="J158" s="158">
        <f>ROUND(I158*H158,3)</f>
        <v>0</v>
      </c>
      <c r="K158" s="155" t="s">
        <v>177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6.9999999999999994E-5</v>
      </c>
      <c r="R158" s="161">
        <f>Q158*H158</f>
        <v>2.3057999999999998E-3</v>
      </c>
      <c r="S158" s="161">
        <v>0</v>
      </c>
      <c r="T158" s="162">
        <f>S158*H158</f>
        <v>0</v>
      </c>
      <c r="AR158" s="163" t="s">
        <v>141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141</v>
      </c>
      <c r="BM158" s="163" t="s">
        <v>182</v>
      </c>
    </row>
    <row r="159" spans="2:65" s="12" customFormat="1" ht="12">
      <c r="B159" s="166"/>
      <c r="D159" s="167" t="s">
        <v>144</v>
      </c>
      <c r="E159" s="168" t="s">
        <v>1</v>
      </c>
      <c r="F159" s="169" t="s">
        <v>168</v>
      </c>
      <c r="H159" s="170">
        <v>32.94</v>
      </c>
      <c r="I159" s="171"/>
      <c r="L159" s="166"/>
      <c r="M159" s="172"/>
      <c r="N159" s="173"/>
      <c r="O159" s="173"/>
      <c r="P159" s="173"/>
      <c r="Q159" s="173"/>
      <c r="R159" s="173"/>
      <c r="S159" s="173"/>
      <c r="T159" s="174"/>
      <c r="AT159" s="168" t="s">
        <v>144</v>
      </c>
      <c r="AU159" s="168" t="s">
        <v>142</v>
      </c>
      <c r="AV159" s="12" t="s">
        <v>142</v>
      </c>
      <c r="AW159" s="12" t="s">
        <v>30</v>
      </c>
      <c r="AX159" s="12" t="s">
        <v>75</v>
      </c>
      <c r="AY159" s="168" t="s">
        <v>133</v>
      </c>
    </row>
    <row r="160" spans="2:65" s="13" customFormat="1" ht="12">
      <c r="B160" s="175"/>
      <c r="D160" s="167" t="s">
        <v>144</v>
      </c>
      <c r="E160" s="176" t="s">
        <v>1</v>
      </c>
      <c r="F160" s="177" t="s">
        <v>146</v>
      </c>
      <c r="H160" s="178">
        <v>32.94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144</v>
      </c>
      <c r="AU160" s="176" t="s">
        <v>142</v>
      </c>
      <c r="AV160" s="13" t="s">
        <v>141</v>
      </c>
      <c r="AW160" s="13" t="s">
        <v>30</v>
      </c>
      <c r="AX160" s="13" t="s">
        <v>83</v>
      </c>
      <c r="AY160" s="176" t="s">
        <v>133</v>
      </c>
    </row>
    <row r="161" spans="2:65" s="1" customFormat="1" ht="36" customHeight="1">
      <c r="B161" s="152"/>
      <c r="C161" s="153" t="s">
        <v>183</v>
      </c>
      <c r="D161" s="153" t="s">
        <v>136</v>
      </c>
      <c r="E161" s="154" t="s">
        <v>184</v>
      </c>
      <c r="F161" s="155" t="s">
        <v>185</v>
      </c>
      <c r="G161" s="156" t="s">
        <v>139</v>
      </c>
      <c r="H161" s="157">
        <v>361.54</v>
      </c>
      <c r="I161" s="157"/>
      <c r="J161" s="158">
        <f>ROUND(I161*H161,3)</f>
        <v>0</v>
      </c>
      <c r="K161" s="155" t="s">
        <v>177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1E-4</v>
      </c>
      <c r="R161" s="161">
        <f>Q161*H161</f>
        <v>3.6154000000000006E-2</v>
      </c>
      <c r="S161" s="161">
        <v>0</v>
      </c>
      <c r="T161" s="162">
        <f>S161*H161</f>
        <v>0</v>
      </c>
      <c r="AR161" s="163" t="s">
        <v>141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141</v>
      </c>
      <c r="BM161" s="163" t="s">
        <v>186</v>
      </c>
    </row>
    <row r="162" spans="2:65" s="1" customFormat="1" ht="24" customHeight="1">
      <c r="B162" s="152"/>
      <c r="C162" s="153" t="s">
        <v>187</v>
      </c>
      <c r="D162" s="153" t="s">
        <v>136</v>
      </c>
      <c r="E162" s="154" t="s">
        <v>188</v>
      </c>
      <c r="F162" s="155" t="s">
        <v>189</v>
      </c>
      <c r="G162" s="156" t="s">
        <v>139</v>
      </c>
      <c r="H162" s="157">
        <v>95</v>
      </c>
      <c r="I162" s="157"/>
      <c r="J162" s="158">
        <f>ROUND(I162*H162,3)</f>
        <v>0</v>
      </c>
      <c r="K162" s="155" t="s">
        <v>140</v>
      </c>
      <c r="L162" s="31"/>
      <c r="M162" s="159" t="s">
        <v>1</v>
      </c>
      <c r="N162" s="160" t="s">
        <v>41</v>
      </c>
      <c r="O162" s="54"/>
      <c r="P162" s="161">
        <f>O162*H162</f>
        <v>0</v>
      </c>
      <c r="Q162" s="161">
        <v>6.9999999999999994E-5</v>
      </c>
      <c r="R162" s="161">
        <f>Q162*H162</f>
        <v>6.6499999999999997E-3</v>
      </c>
      <c r="S162" s="161">
        <v>0</v>
      </c>
      <c r="T162" s="162">
        <f>S162*H162</f>
        <v>0</v>
      </c>
      <c r="AR162" s="163" t="s">
        <v>141</v>
      </c>
      <c r="AT162" s="163" t="s">
        <v>136</v>
      </c>
      <c r="AU162" s="163" t="s">
        <v>142</v>
      </c>
      <c r="AY162" s="16" t="s">
        <v>133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6" t="s">
        <v>142</v>
      </c>
      <c r="BK162" s="165">
        <f>ROUND(I162*H162,3)</f>
        <v>0</v>
      </c>
      <c r="BL162" s="16" t="s">
        <v>141</v>
      </c>
      <c r="BM162" s="163" t="s">
        <v>190</v>
      </c>
    </row>
    <row r="163" spans="2:65" s="12" customFormat="1" ht="12">
      <c r="B163" s="166"/>
      <c r="D163" s="167" t="s">
        <v>144</v>
      </c>
      <c r="E163" s="168" t="s">
        <v>1</v>
      </c>
      <c r="F163" s="169" t="s">
        <v>191</v>
      </c>
      <c r="H163" s="170">
        <v>95</v>
      </c>
      <c r="I163" s="171"/>
      <c r="L163" s="166"/>
      <c r="M163" s="172"/>
      <c r="N163" s="173"/>
      <c r="O163" s="173"/>
      <c r="P163" s="173"/>
      <c r="Q163" s="173"/>
      <c r="R163" s="173"/>
      <c r="S163" s="173"/>
      <c r="T163" s="174"/>
      <c r="AT163" s="168" t="s">
        <v>144</v>
      </c>
      <c r="AU163" s="168" t="s">
        <v>142</v>
      </c>
      <c r="AV163" s="12" t="s">
        <v>142</v>
      </c>
      <c r="AW163" s="12" t="s">
        <v>30</v>
      </c>
      <c r="AX163" s="12" t="s">
        <v>83</v>
      </c>
      <c r="AY163" s="168" t="s">
        <v>133</v>
      </c>
    </row>
    <row r="164" spans="2:65" s="1" customFormat="1" ht="24" customHeight="1">
      <c r="B164" s="152"/>
      <c r="C164" s="153" t="s">
        <v>192</v>
      </c>
      <c r="D164" s="153" t="s">
        <v>136</v>
      </c>
      <c r="E164" s="154" t="s">
        <v>193</v>
      </c>
      <c r="F164" s="155" t="s">
        <v>194</v>
      </c>
      <c r="G164" s="156" t="s">
        <v>139</v>
      </c>
      <c r="H164" s="157">
        <v>23.75</v>
      </c>
      <c r="I164" s="157"/>
      <c r="J164" s="158">
        <f>ROUND(I164*H164,3)</f>
        <v>0</v>
      </c>
      <c r="K164" s="155" t="s">
        <v>140</v>
      </c>
      <c r="L164" s="31"/>
      <c r="M164" s="159" t="s">
        <v>1</v>
      </c>
      <c r="N164" s="160" t="s">
        <v>41</v>
      </c>
      <c r="O164" s="54"/>
      <c r="P164" s="161">
        <f>O164*H164</f>
        <v>0</v>
      </c>
      <c r="Q164" s="161">
        <v>5.4999999999999997E-3</v>
      </c>
      <c r="R164" s="161">
        <f>Q164*H164</f>
        <v>0.13062499999999999</v>
      </c>
      <c r="S164" s="161">
        <v>0</v>
      </c>
      <c r="T164" s="162">
        <f>S164*H164</f>
        <v>0</v>
      </c>
      <c r="AR164" s="163" t="s">
        <v>141</v>
      </c>
      <c r="AT164" s="163" t="s">
        <v>136</v>
      </c>
      <c r="AU164" s="163" t="s">
        <v>142</v>
      </c>
      <c r="AY164" s="16" t="s">
        <v>133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6" t="s">
        <v>142</v>
      </c>
      <c r="BK164" s="165">
        <f>ROUND(I164*H164,3)</f>
        <v>0</v>
      </c>
      <c r="BL164" s="16" t="s">
        <v>141</v>
      </c>
      <c r="BM164" s="163" t="s">
        <v>195</v>
      </c>
    </row>
    <row r="165" spans="2:65" s="12" customFormat="1" ht="12">
      <c r="B165" s="166"/>
      <c r="D165" s="167" t="s">
        <v>144</v>
      </c>
      <c r="E165" s="168" t="s">
        <v>1</v>
      </c>
      <c r="F165" s="169" t="s">
        <v>191</v>
      </c>
      <c r="H165" s="170">
        <v>95</v>
      </c>
      <c r="I165" s="171"/>
      <c r="L165" s="166"/>
      <c r="M165" s="172"/>
      <c r="N165" s="173"/>
      <c r="O165" s="173"/>
      <c r="P165" s="173"/>
      <c r="Q165" s="173"/>
      <c r="R165" s="173"/>
      <c r="S165" s="173"/>
      <c r="T165" s="174"/>
      <c r="AT165" s="168" t="s">
        <v>144</v>
      </c>
      <c r="AU165" s="168" t="s">
        <v>142</v>
      </c>
      <c r="AV165" s="12" t="s">
        <v>142</v>
      </c>
      <c r="AW165" s="12" t="s">
        <v>30</v>
      </c>
      <c r="AX165" s="12" t="s">
        <v>75</v>
      </c>
      <c r="AY165" s="168" t="s">
        <v>133</v>
      </c>
    </row>
    <row r="166" spans="2:65" s="14" customFormat="1" ht="12">
      <c r="B166" s="183"/>
      <c r="D166" s="167" t="s">
        <v>144</v>
      </c>
      <c r="E166" s="184" t="s">
        <v>1</v>
      </c>
      <c r="F166" s="185" t="s">
        <v>150</v>
      </c>
      <c r="H166" s="186">
        <v>95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142</v>
      </c>
      <c r="AV166" s="14" t="s">
        <v>151</v>
      </c>
      <c r="AW166" s="14" t="s">
        <v>30</v>
      </c>
      <c r="AX166" s="14" t="s">
        <v>75</v>
      </c>
      <c r="AY166" s="184" t="s">
        <v>133</v>
      </c>
    </row>
    <row r="167" spans="2:65" s="12" customFormat="1" ht="12">
      <c r="B167" s="166"/>
      <c r="D167" s="167" t="s">
        <v>144</v>
      </c>
      <c r="E167" s="168" t="s">
        <v>1</v>
      </c>
      <c r="F167" s="169" t="s">
        <v>196</v>
      </c>
      <c r="H167" s="170">
        <v>23.75</v>
      </c>
      <c r="I167" s="171"/>
      <c r="L167" s="166"/>
      <c r="M167" s="172"/>
      <c r="N167" s="173"/>
      <c r="O167" s="173"/>
      <c r="P167" s="173"/>
      <c r="Q167" s="173"/>
      <c r="R167" s="173"/>
      <c r="S167" s="173"/>
      <c r="T167" s="174"/>
      <c r="AT167" s="168" t="s">
        <v>144</v>
      </c>
      <c r="AU167" s="168" t="s">
        <v>142</v>
      </c>
      <c r="AV167" s="12" t="s">
        <v>142</v>
      </c>
      <c r="AW167" s="12" t="s">
        <v>30</v>
      </c>
      <c r="AX167" s="12" t="s">
        <v>83</v>
      </c>
      <c r="AY167" s="168" t="s">
        <v>133</v>
      </c>
    </row>
    <row r="168" spans="2:65" s="1" customFormat="1" ht="24" customHeight="1">
      <c r="B168" s="152"/>
      <c r="C168" s="153" t="s">
        <v>197</v>
      </c>
      <c r="D168" s="153" t="s">
        <v>136</v>
      </c>
      <c r="E168" s="154" t="s">
        <v>198</v>
      </c>
      <c r="F168" s="155" t="s">
        <v>199</v>
      </c>
      <c r="G168" s="156" t="s">
        <v>139</v>
      </c>
      <c r="H168" s="157">
        <v>23.75</v>
      </c>
      <c r="I168" s="157"/>
      <c r="J168" s="158">
        <f>ROUND(I168*H168,3)</f>
        <v>0</v>
      </c>
      <c r="K168" s="155" t="s">
        <v>140</v>
      </c>
      <c r="L168" s="31"/>
      <c r="M168" s="159" t="s">
        <v>1</v>
      </c>
      <c r="N168" s="160" t="s">
        <v>41</v>
      </c>
      <c r="O168" s="54"/>
      <c r="P168" s="161">
        <f>O168*H168</f>
        <v>0</v>
      </c>
      <c r="Q168" s="161">
        <v>2.3099999999999999E-2</v>
      </c>
      <c r="R168" s="161">
        <f>Q168*H168</f>
        <v>0.54862500000000003</v>
      </c>
      <c r="S168" s="161">
        <v>0</v>
      </c>
      <c r="T168" s="162">
        <f>S168*H168</f>
        <v>0</v>
      </c>
      <c r="AR168" s="163" t="s">
        <v>141</v>
      </c>
      <c r="AT168" s="163" t="s">
        <v>136</v>
      </c>
      <c r="AU168" s="163" t="s">
        <v>142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141</v>
      </c>
      <c r="BM168" s="163" t="s">
        <v>200</v>
      </c>
    </row>
    <row r="169" spans="2:65" s="12" customFormat="1" ht="12">
      <c r="B169" s="166"/>
      <c r="D169" s="167" t="s">
        <v>144</v>
      </c>
      <c r="E169" s="168" t="s">
        <v>1</v>
      </c>
      <c r="F169" s="169" t="s">
        <v>191</v>
      </c>
      <c r="H169" s="170">
        <v>95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144</v>
      </c>
      <c r="AU169" s="168" t="s">
        <v>142</v>
      </c>
      <c r="AV169" s="12" t="s">
        <v>142</v>
      </c>
      <c r="AW169" s="12" t="s">
        <v>30</v>
      </c>
      <c r="AX169" s="12" t="s">
        <v>75</v>
      </c>
      <c r="AY169" s="168" t="s">
        <v>133</v>
      </c>
    </row>
    <row r="170" spans="2:65" s="14" customFormat="1" ht="12">
      <c r="B170" s="183"/>
      <c r="D170" s="167" t="s">
        <v>144</v>
      </c>
      <c r="E170" s="184" t="s">
        <v>1</v>
      </c>
      <c r="F170" s="185" t="s">
        <v>150</v>
      </c>
      <c r="H170" s="186">
        <v>95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4" t="s">
        <v>151</v>
      </c>
      <c r="AW170" s="14" t="s">
        <v>30</v>
      </c>
      <c r="AX170" s="14" t="s">
        <v>75</v>
      </c>
      <c r="AY170" s="184" t="s">
        <v>133</v>
      </c>
    </row>
    <row r="171" spans="2:65" s="12" customFormat="1" ht="12">
      <c r="B171" s="166"/>
      <c r="D171" s="167" t="s">
        <v>144</v>
      </c>
      <c r="E171" s="168" t="s">
        <v>1</v>
      </c>
      <c r="F171" s="169" t="s">
        <v>196</v>
      </c>
      <c r="H171" s="170">
        <v>23.75</v>
      </c>
      <c r="I171" s="171"/>
      <c r="L171" s="166"/>
      <c r="M171" s="172"/>
      <c r="N171" s="173"/>
      <c r="O171" s="173"/>
      <c r="P171" s="173"/>
      <c r="Q171" s="173"/>
      <c r="R171" s="173"/>
      <c r="S171" s="173"/>
      <c r="T171" s="174"/>
      <c r="AT171" s="168" t="s">
        <v>144</v>
      </c>
      <c r="AU171" s="168" t="s">
        <v>142</v>
      </c>
      <c r="AV171" s="12" t="s">
        <v>142</v>
      </c>
      <c r="AW171" s="12" t="s">
        <v>30</v>
      </c>
      <c r="AX171" s="12" t="s">
        <v>83</v>
      </c>
      <c r="AY171" s="168" t="s">
        <v>133</v>
      </c>
    </row>
    <row r="172" spans="2:65" s="1" customFormat="1" ht="24" customHeight="1">
      <c r="B172" s="152"/>
      <c r="C172" s="153" t="s">
        <v>201</v>
      </c>
      <c r="D172" s="153" t="s">
        <v>136</v>
      </c>
      <c r="E172" s="154" t="s">
        <v>202</v>
      </c>
      <c r="F172" s="155" t="s">
        <v>203</v>
      </c>
      <c r="G172" s="156" t="s">
        <v>139</v>
      </c>
      <c r="H172" s="157">
        <v>95</v>
      </c>
      <c r="I172" s="157"/>
      <c r="J172" s="158">
        <f>ROUND(I172*H172,3)</f>
        <v>0</v>
      </c>
      <c r="K172" s="155" t="s">
        <v>140</v>
      </c>
      <c r="L172" s="31"/>
      <c r="M172" s="159" t="s">
        <v>1</v>
      </c>
      <c r="N172" s="160" t="s">
        <v>41</v>
      </c>
      <c r="O172" s="54"/>
      <c r="P172" s="161">
        <f>O172*H172</f>
        <v>0</v>
      </c>
      <c r="Q172" s="161">
        <v>1.8000000000000001E-4</v>
      </c>
      <c r="R172" s="161">
        <f>Q172*H172</f>
        <v>1.7100000000000001E-2</v>
      </c>
      <c r="S172" s="161">
        <v>0</v>
      </c>
      <c r="T172" s="162">
        <f>S172*H172</f>
        <v>0</v>
      </c>
      <c r="AR172" s="163" t="s">
        <v>141</v>
      </c>
      <c r="AT172" s="163" t="s">
        <v>136</v>
      </c>
      <c r="AU172" s="163" t="s">
        <v>142</v>
      </c>
      <c r="AY172" s="16" t="s">
        <v>133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142</v>
      </c>
      <c r="BK172" s="165">
        <f>ROUND(I172*H172,3)</f>
        <v>0</v>
      </c>
      <c r="BL172" s="16" t="s">
        <v>141</v>
      </c>
      <c r="BM172" s="163" t="s">
        <v>204</v>
      </c>
    </row>
    <row r="173" spans="2:65" s="12" customFormat="1" ht="12">
      <c r="B173" s="166"/>
      <c r="D173" s="167" t="s">
        <v>144</v>
      </c>
      <c r="E173" s="168" t="s">
        <v>1</v>
      </c>
      <c r="F173" s="169" t="s">
        <v>191</v>
      </c>
      <c r="H173" s="170">
        <v>95</v>
      </c>
      <c r="I173" s="171"/>
      <c r="L173" s="166"/>
      <c r="M173" s="172"/>
      <c r="N173" s="173"/>
      <c r="O173" s="173"/>
      <c r="P173" s="173"/>
      <c r="Q173" s="173"/>
      <c r="R173" s="173"/>
      <c r="S173" s="173"/>
      <c r="T173" s="174"/>
      <c r="AT173" s="168" t="s">
        <v>144</v>
      </c>
      <c r="AU173" s="168" t="s">
        <v>142</v>
      </c>
      <c r="AV173" s="12" t="s">
        <v>142</v>
      </c>
      <c r="AW173" s="12" t="s">
        <v>30</v>
      </c>
      <c r="AX173" s="12" t="s">
        <v>83</v>
      </c>
      <c r="AY173" s="168" t="s">
        <v>133</v>
      </c>
    </row>
    <row r="174" spans="2:65" s="1" customFormat="1" ht="24" customHeight="1">
      <c r="B174" s="152"/>
      <c r="C174" s="153" t="s">
        <v>205</v>
      </c>
      <c r="D174" s="153" t="s">
        <v>136</v>
      </c>
      <c r="E174" s="154" t="s">
        <v>206</v>
      </c>
      <c r="F174" s="155" t="s">
        <v>207</v>
      </c>
      <c r="G174" s="156" t="s">
        <v>139</v>
      </c>
      <c r="H174" s="157">
        <v>95</v>
      </c>
      <c r="I174" s="157"/>
      <c r="J174" s="158">
        <f>ROUND(I174*H174,3)</f>
        <v>0</v>
      </c>
      <c r="K174" s="155" t="s">
        <v>140</v>
      </c>
      <c r="L174" s="31"/>
      <c r="M174" s="159" t="s">
        <v>1</v>
      </c>
      <c r="N174" s="160" t="s">
        <v>41</v>
      </c>
      <c r="O174" s="54"/>
      <c r="P174" s="161">
        <f>O174*H174</f>
        <v>0</v>
      </c>
      <c r="Q174" s="161">
        <v>3.3800000000000002E-3</v>
      </c>
      <c r="R174" s="161">
        <f>Q174*H174</f>
        <v>0.3211</v>
      </c>
      <c r="S174" s="161">
        <v>0</v>
      </c>
      <c r="T174" s="162">
        <f>S174*H174</f>
        <v>0</v>
      </c>
      <c r="AR174" s="163" t="s">
        <v>141</v>
      </c>
      <c r="AT174" s="163" t="s">
        <v>136</v>
      </c>
      <c r="AU174" s="163" t="s">
        <v>142</v>
      </c>
      <c r="AY174" s="16" t="s">
        <v>133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6" t="s">
        <v>142</v>
      </c>
      <c r="BK174" s="165">
        <f>ROUND(I174*H174,3)</f>
        <v>0</v>
      </c>
      <c r="BL174" s="16" t="s">
        <v>141</v>
      </c>
      <c r="BM174" s="163" t="s">
        <v>208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191</v>
      </c>
      <c r="H175" s="170">
        <v>95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83</v>
      </c>
      <c r="AY175" s="168" t="s">
        <v>133</v>
      </c>
    </row>
    <row r="176" spans="2:65" s="1" customFormat="1" ht="24" customHeight="1">
      <c r="B176" s="152"/>
      <c r="C176" s="153" t="s">
        <v>209</v>
      </c>
      <c r="D176" s="153" t="s">
        <v>136</v>
      </c>
      <c r="E176" s="154" t="s">
        <v>210</v>
      </c>
      <c r="F176" s="155" t="s">
        <v>211</v>
      </c>
      <c r="G176" s="156" t="s">
        <v>139</v>
      </c>
      <c r="H176" s="157">
        <v>74</v>
      </c>
      <c r="I176" s="157"/>
      <c r="J176" s="158">
        <f>ROUND(I176*H176,3)</f>
        <v>0</v>
      </c>
      <c r="K176" s="155" t="s">
        <v>212</v>
      </c>
      <c r="L176" s="31"/>
      <c r="M176" s="159" t="s">
        <v>1</v>
      </c>
      <c r="N176" s="160" t="s">
        <v>41</v>
      </c>
      <c r="O176" s="54"/>
      <c r="P176" s="161">
        <f>O176*H176</f>
        <v>0</v>
      </c>
      <c r="Q176" s="161">
        <v>0.80300000000000005</v>
      </c>
      <c r="R176" s="161">
        <f>Q176*H176</f>
        <v>59.422000000000004</v>
      </c>
      <c r="S176" s="161">
        <v>0</v>
      </c>
      <c r="T176" s="162">
        <f>S176*H176</f>
        <v>0</v>
      </c>
      <c r="AR176" s="163" t="s">
        <v>141</v>
      </c>
      <c r="AT176" s="163" t="s">
        <v>136</v>
      </c>
      <c r="AU176" s="163" t="s">
        <v>142</v>
      </c>
      <c r="AY176" s="16" t="s">
        <v>133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6" t="s">
        <v>142</v>
      </c>
      <c r="BK176" s="165">
        <f>ROUND(I176*H176,3)</f>
        <v>0</v>
      </c>
      <c r="BL176" s="16" t="s">
        <v>141</v>
      </c>
      <c r="BM176" s="163" t="s">
        <v>213</v>
      </c>
    </row>
    <row r="177" spans="2:65" s="12" customFormat="1" ht="12">
      <c r="B177" s="166"/>
      <c r="D177" s="167" t="s">
        <v>144</v>
      </c>
      <c r="E177" s="168" t="s">
        <v>1</v>
      </c>
      <c r="F177" s="169" t="s">
        <v>214</v>
      </c>
      <c r="H177" s="170">
        <v>740</v>
      </c>
      <c r="I177" s="171"/>
      <c r="L177" s="166"/>
      <c r="M177" s="172"/>
      <c r="N177" s="173"/>
      <c r="O177" s="173"/>
      <c r="P177" s="173"/>
      <c r="Q177" s="173"/>
      <c r="R177" s="173"/>
      <c r="S177" s="173"/>
      <c r="T177" s="174"/>
      <c r="AT177" s="168" t="s">
        <v>144</v>
      </c>
      <c r="AU177" s="168" t="s">
        <v>142</v>
      </c>
      <c r="AV177" s="12" t="s">
        <v>142</v>
      </c>
      <c r="AW177" s="12" t="s">
        <v>30</v>
      </c>
      <c r="AX177" s="12" t="s">
        <v>75</v>
      </c>
      <c r="AY177" s="168" t="s">
        <v>133</v>
      </c>
    </row>
    <row r="178" spans="2:65" s="14" customFormat="1" ht="12">
      <c r="B178" s="183"/>
      <c r="D178" s="167" t="s">
        <v>144</v>
      </c>
      <c r="E178" s="184" t="s">
        <v>1</v>
      </c>
      <c r="F178" s="185" t="s">
        <v>150</v>
      </c>
      <c r="H178" s="186">
        <v>740</v>
      </c>
      <c r="I178" s="187"/>
      <c r="L178" s="183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4" t="s">
        <v>151</v>
      </c>
      <c r="AW178" s="14" t="s">
        <v>30</v>
      </c>
      <c r="AX178" s="14" t="s">
        <v>75</v>
      </c>
      <c r="AY178" s="184" t="s">
        <v>133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215</v>
      </c>
      <c r="H179" s="170">
        <v>74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83</v>
      </c>
      <c r="AY179" s="168" t="s">
        <v>133</v>
      </c>
    </row>
    <row r="180" spans="2:65" s="1" customFormat="1" ht="16.5" customHeight="1">
      <c r="B180" s="152"/>
      <c r="C180" s="153" t="s">
        <v>216</v>
      </c>
      <c r="D180" s="153" t="s">
        <v>136</v>
      </c>
      <c r="E180" s="154" t="s">
        <v>217</v>
      </c>
      <c r="F180" s="155" t="s">
        <v>218</v>
      </c>
      <c r="G180" s="156" t="s">
        <v>139</v>
      </c>
      <c r="H180" s="157">
        <v>905.9</v>
      </c>
      <c r="I180" s="157"/>
      <c r="J180" s="158">
        <f>ROUND(I180*H180,3)</f>
        <v>0</v>
      </c>
      <c r="K180" s="155" t="s">
        <v>1</v>
      </c>
      <c r="L180" s="31"/>
      <c r="M180" s="159" t="s">
        <v>1</v>
      </c>
      <c r="N180" s="160" t="s">
        <v>41</v>
      </c>
      <c r="O180" s="54"/>
      <c r="P180" s="161">
        <f>O180*H180</f>
        <v>0</v>
      </c>
      <c r="Q180" s="161">
        <v>9.7999999999999997E-4</v>
      </c>
      <c r="R180" s="161">
        <f>Q180*H180</f>
        <v>0.88778199999999996</v>
      </c>
      <c r="S180" s="161">
        <v>0</v>
      </c>
      <c r="T180" s="162">
        <f>S180*H180</f>
        <v>0</v>
      </c>
      <c r="AR180" s="163" t="s">
        <v>141</v>
      </c>
      <c r="AT180" s="163" t="s">
        <v>136</v>
      </c>
      <c r="AU180" s="163" t="s">
        <v>142</v>
      </c>
      <c r="AY180" s="16" t="s">
        <v>133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6" t="s">
        <v>142</v>
      </c>
      <c r="BK180" s="165">
        <f>ROUND(I180*H180,3)</f>
        <v>0</v>
      </c>
      <c r="BL180" s="16" t="s">
        <v>141</v>
      </c>
      <c r="BM180" s="163" t="s">
        <v>219</v>
      </c>
    </row>
    <row r="181" spans="2:65" s="12" customFormat="1" ht="12">
      <c r="B181" s="166"/>
      <c r="D181" s="167" t="s">
        <v>144</v>
      </c>
      <c r="E181" s="168" t="s">
        <v>1</v>
      </c>
      <c r="F181" s="169" t="s">
        <v>166</v>
      </c>
      <c r="H181" s="170">
        <v>790</v>
      </c>
      <c r="I181" s="171"/>
      <c r="L181" s="166"/>
      <c r="M181" s="172"/>
      <c r="N181" s="173"/>
      <c r="O181" s="173"/>
      <c r="P181" s="173"/>
      <c r="Q181" s="173"/>
      <c r="R181" s="173"/>
      <c r="S181" s="173"/>
      <c r="T181" s="174"/>
      <c r="AT181" s="168" t="s">
        <v>144</v>
      </c>
      <c r="AU181" s="168" t="s">
        <v>142</v>
      </c>
      <c r="AV181" s="12" t="s">
        <v>142</v>
      </c>
      <c r="AW181" s="12" t="s">
        <v>30</v>
      </c>
      <c r="AX181" s="12" t="s">
        <v>75</v>
      </c>
      <c r="AY181" s="168" t="s">
        <v>133</v>
      </c>
    </row>
    <row r="182" spans="2:65" s="12" customFormat="1" ht="12">
      <c r="B182" s="166"/>
      <c r="D182" s="167" t="s">
        <v>144</v>
      </c>
      <c r="E182" s="168" t="s">
        <v>1</v>
      </c>
      <c r="F182" s="169" t="s">
        <v>167</v>
      </c>
      <c r="H182" s="170">
        <v>115.9</v>
      </c>
      <c r="I182" s="171"/>
      <c r="L182" s="166"/>
      <c r="M182" s="172"/>
      <c r="N182" s="173"/>
      <c r="O182" s="173"/>
      <c r="P182" s="173"/>
      <c r="Q182" s="173"/>
      <c r="R182" s="173"/>
      <c r="S182" s="173"/>
      <c r="T182" s="174"/>
      <c r="AT182" s="168" t="s">
        <v>144</v>
      </c>
      <c r="AU182" s="168" t="s">
        <v>142</v>
      </c>
      <c r="AV182" s="12" t="s">
        <v>142</v>
      </c>
      <c r="AW182" s="12" t="s">
        <v>30</v>
      </c>
      <c r="AX182" s="12" t="s">
        <v>75</v>
      </c>
      <c r="AY182" s="168" t="s">
        <v>133</v>
      </c>
    </row>
    <row r="183" spans="2:65" s="13" customFormat="1" ht="12">
      <c r="B183" s="175"/>
      <c r="D183" s="167" t="s">
        <v>144</v>
      </c>
      <c r="E183" s="176" t="s">
        <v>1</v>
      </c>
      <c r="F183" s="177" t="s">
        <v>146</v>
      </c>
      <c r="H183" s="178">
        <v>905.9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144</v>
      </c>
      <c r="AU183" s="176" t="s">
        <v>142</v>
      </c>
      <c r="AV183" s="13" t="s">
        <v>141</v>
      </c>
      <c r="AW183" s="13" t="s">
        <v>30</v>
      </c>
      <c r="AX183" s="13" t="s">
        <v>83</v>
      </c>
      <c r="AY183" s="176" t="s">
        <v>133</v>
      </c>
    </row>
    <row r="184" spans="2:65" s="1" customFormat="1" ht="36" customHeight="1">
      <c r="B184" s="152"/>
      <c r="C184" s="153" t="s">
        <v>220</v>
      </c>
      <c r="D184" s="153" t="s">
        <v>136</v>
      </c>
      <c r="E184" s="154" t="s">
        <v>221</v>
      </c>
      <c r="F184" s="155" t="s">
        <v>222</v>
      </c>
      <c r="G184" s="156" t="s">
        <v>139</v>
      </c>
      <c r="H184" s="157">
        <v>740</v>
      </c>
      <c r="I184" s="157"/>
      <c r="J184" s="158">
        <f>ROUND(I184*H184,3)</f>
        <v>0</v>
      </c>
      <c r="K184" s="155" t="s">
        <v>1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1E-3</v>
      </c>
      <c r="R184" s="161">
        <f>Q184*H184</f>
        <v>0.74</v>
      </c>
      <c r="S184" s="161">
        <v>0</v>
      </c>
      <c r="T184" s="162">
        <f>S184*H184</f>
        <v>0</v>
      </c>
      <c r="AR184" s="163" t="s">
        <v>141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141</v>
      </c>
      <c r="BM184" s="163" t="s">
        <v>223</v>
      </c>
    </row>
    <row r="185" spans="2:65" s="12" customFormat="1" ht="12">
      <c r="B185" s="166"/>
      <c r="D185" s="167" t="s">
        <v>144</v>
      </c>
      <c r="E185" s="168" t="s">
        <v>1</v>
      </c>
      <c r="F185" s="169" t="s">
        <v>214</v>
      </c>
      <c r="H185" s="170">
        <v>740</v>
      </c>
      <c r="I185" s="171"/>
      <c r="L185" s="166"/>
      <c r="M185" s="172"/>
      <c r="N185" s="173"/>
      <c r="O185" s="173"/>
      <c r="P185" s="173"/>
      <c r="Q185" s="173"/>
      <c r="R185" s="173"/>
      <c r="S185" s="173"/>
      <c r="T185" s="174"/>
      <c r="AT185" s="168" t="s">
        <v>144</v>
      </c>
      <c r="AU185" s="168" t="s">
        <v>142</v>
      </c>
      <c r="AV185" s="12" t="s">
        <v>142</v>
      </c>
      <c r="AW185" s="12" t="s">
        <v>30</v>
      </c>
      <c r="AX185" s="12" t="s">
        <v>83</v>
      </c>
      <c r="AY185" s="168" t="s">
        <v>133</v>
      </c>
    </row>
    <row r="186" spans="2:65" s="1" customFormat="1" ht="24" customHeight="1">
      <c r="B186" s="152"/>
      <c r="C186" s="153" t="s">
        <v>224</v>
      </c>
      <c r="D186" s="153" t="s">
        <v>136</v>
      </c>
      <c r="E186" s="154" t="s">
        <v>225</v>
      </c>
      <c r="F186" s="155" t="s">
        <v>226</v>
      </c>
      <c r="G186" s="156" t="s">
        <v>227</v>
      </c>
      <c r="H186" s="157">
        <v>881.93</v>
      </c>
      <c r="I186" s="157"/>
      <c r="J186" s="158">
        <f>ROUND(I186*H186,3)</f>
        <v>0</v>
      </c>
      <c r="K186" s="155" t="s">
        <v>1</v>
      </c>
      <c r="L186" s="31"/>
      <c r="M186" s="159" t="s">
        <v>1</v>
      </c>
      <c r="N186" s="160" t="s">
        <v>41</v>
      </c>
      <c r="O186" s="54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AR186" s="163" t="s">
        <v>141</v>
      </c>
      <c r="AT186" s="163" t="s">
        <v>136</v>
      </c>
      <c r="AU186" s="163" t="s">
        <v>142</v>
      </c>
      <c r="AY186" s="16" t="s">
        <v>133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6" t="s">
        <v>142</v>
      </c>
      <c r="BK186" s="165">
        <f>ROUND(I186*H186,3)</f>
        <v>0</v>
      </c>
      <c r="BL186" s="16" t="s">
        <v>141</v>
      </c>
      <c r="BM186" s="163" t="s">
        <v>228</v>
      </c>
    </row>
    <row r="187" spans="2:65" s="1" customFormat="1" ht="16.5" customHeight="1">
      <c r="B187" s="152"/>
      <c r="C187" s="153" t="s">
        <v>7</v>
      </c>
      <c r="D187" s="153" t="s">
        <v>136</v>
      </c>
      <c r="E187" s="154" t="s">
        <v>229</v>
      </c>
      <c r="F187" s="155" t="s">
        <v>230</v>
      </c>
      <c r="G187" s="156" t="s">
        <v>139</v>
      </c>
      <c r="H187" s="157">
        <v>52.76</v>
      </c>
      <c r="I187" s="157"/>
      <c r="J187" s="158">
        <f>ROUND(I187*H187,3)</f>
        <v>0</v>
      </c>
      <c r="K187" s="155" t="s">
        <v>1</v>
      </c>
      <c r="L187" s="31"/>
      <c r="M187" s="159" t="s">
        <v>1</v>
      </c>
      <c r="N187" s="160" t="s">
        <v>41</v>
      </c>
      <c r="O187" s="54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63" t="s">
        <v>141</v>
      </c>
      <c r="AT187" s="163" t="s">
        <v>136</v>
      </c>
      <c r="AU187" s="163" t="s">
        <v>142</v>
      </c>
      <c r="AY187" s="16" t="s">
        <v>133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6" t="s">
        <v>142</v>
      </c>
      <c r="BK187" s="165">
        <f>ROUND(I187*H187,3)</f>
        <v>0</v>
      </c>
      <c r="BL187" s="16" t="s">
        <v>141</v>
      </c>
      <c r="BM187" s="163" t="s">
        <v>231</v>
      </c>
    </row>
    <row r="188" spans="2:65" s="1" customFormat="1" ht="24" customHeight="1">
      <c r="B188" s="152"/>
      <c r="C188" s="153" t="s">
        <v>232</v>
      </c>
      <c r="D188" s="153" t="s">
        <v>136</v>
      </c>
      <c r="E188" s="154" t="s">
        <v>233</v>
      </c>
      <c r="F188" s="155" t="s">
        <v>234</v>
      </c>
      <c r="G188" s="156" t="s">
        <v>139</v>
      </c>
      <c r="H188" s="157">
        <v>36.6</v>
      </c>
      <c r="I188" s="157"/>
      <c r="J188" s="158">
        <f>ROUND(I188*H188,3)</f>
        <v>0</v>
      </c>
      <c r="K188" s="155" t="s">
        <v>177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2.4029999999999999E-2</v>
      </c>
      <c r="R188" s="161">
        <f>Q188*H188</f>
        <v>0.879498</v>
      </c>
      <c r="S188" s="161">
        <v>0</v>
      </c>
      <c r="T188" s="162">
        <f>S188*H188</f>
        <v>0</v>
      </c>
      <c r="AR188" s="163" t="s">
        <v>141</v>
      </c>
      <c r="AT188" s="163" t="s">
        <v>136</v>
      </c>
      <c r="AU188" s="163" t="s">
        <v>142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141</v>
      </c>
      <c r="BM188" s="163" t="s">
        <v>235</v>
      </c>
    </row>
    <row r="189" spans="2:65" s="12" customFormat="1" ht="12">
      <c r="B189" s="166"/>
      <c r="D189" s="167" t="s">
        <v>144</v>
      </c>
      <c r="E189" s="168" t="s">
        <v>1</v>
      </c>
      <c r="F189" s="169" t="s">
        <v>145</v>
      </c>
      <c r="H189" s="170">
        <v>36.6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142</v>
      </c>
      <c r="AV189" s="12" t="s">
        <v>142</v>
      </c>
      <c r="AW189" s="12" t="s">
        <v>30</v>
      </c>
      <c r="AX189" s="12" t="s">
        <v>83</v>
      </c>
      <c r="AY189" s="168" t="s">
        <v>133</v>
      </c>
    </row>
    <row r="190" spans="2:65" s="1" customFormat="1" ht="24" customHeight="1">
      <c r="B190" s="152"/>
      <c r="C190" s="153" t="s">
        <v>236</v>
      </c>
      <c r="D190" s="153" t="s">
        <v>136</v>
      </c>
      <c r="E190" s="154" t="s">
        <v>237</v>
      </c>
      <c r="F190" s="155" t="s">
        <v>238</v>
      </c>
      <c r="G190" s="156" t="s">
        <v>139</v>
      </c>
      <c r="H190" s="157">
        <v>32.94</v>
      </c>
      <c r="I190" s="157"/>
      <c r="J190" s="158">
        <f>ROUND(I190*H190,3)</f>
        <v>0</v>
      </c>
      <c r="K190" s="155" t="s">
        <v>177</v>
      </c>
      <c r="L190" s="31"/>
      <c r="M190" s="159" t="s">
        <v>1</v>
      </c>
      <c r="N190" s="160" t="s">
        <v>41</v>
      </c>
      <c r="O190" s="54"/>
      <c r="P190" s="161">
        <f>O190*H190</f>
        <v>0</v>
      </c>
      <c r="Q190" s="161">
        <v>2.5180000000000001E-2</v>
      </c>
      <c r="R190" s="161">
        <f>Q190*H190</f>
        <v>0.82942919999999998</v>
      </c>
      <c r="S190" s="161">
        <v>0</v>
      </c>
      <c r="T190" s="162">
        <f>S190*H190</f>
        <v>0</v>
      </c>
      <c r="AR190" s="163" t="s">
        <v>141</v>
      </c>
      <c r="AT190" s="163" t="s">
        <v>136</v>
      </c>
      <c r="AU190" s="163" t="s">
        <v>142</v>
      </c>
      <c r="AY190" s="16" t="s">
        <v>133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6" t="s">
        <v>142</v>
      </c>
      <c r="BK190" s="165">
        <f>ROUND(I190*H190,3)</f>
        <v>0</v>
      </c>
      <c r="BL190" s="16" t="s">
        <v>141</v>
      </c>
      <c r="BM190" s="163" t="s">
        <v>239</v>
      </c>
    </row>
    <row r="191" spans="2:65" s="12" customFormat="1" ht="12">
      <c r="B191" s="166"/>
      <c r="D191" s="167" t="s">
        <v>144</v>
      </c>
      <c r="E191" s="168" t="s">
        <v>1</v>
      </c>
      <c r="F191" s="169" t="s">
        <v>168</v>
      </c>
      <c r="H191" s="170">
        <v>32.94</v>
      </c>
      <c r="I191" s="171"/>
      <c r="L191" s="166"/>
      <c r="M191" s="172"/>
      <c r="N191" s="173"/>
      <c r="O191" s="173"/>
      <c r="P191" s="173"/>
      <c r="Q191" s="173"/>
      <c r="R191" s="173"/>
      <c r="S191" s="173"/>
      <c r="T191" s="174"/>
      <c r="AT191" s="168" t="s">
        <v>144</v>
      </c>
      <c r="AU191" s="168" t="s">
        <v>142</v>
      </c>
      <c r="AV191" s="12" t="s">
        <v>142</v>
      </c>
      <c r="AW191" s="12" t="s">
        <v>30</v>
      </c>
      <c r="AX191" s="12" t="s">
        <v>83</v>
      </c>
      <c r="AY191" s="168" t="s">
        <v>133</v>
      </c>
    </row>
    <row r="192" spans="2:65" s="1" customFormat="1" ht="36" customHeight="1">
      <c r="B192" s="152"/>
      <c r="C192" s="153" t="s">
        <v>240</v>
      </c>
      <c r="D192" s="153" t="s">
        <v>136</v>
      </c>
      <c r="E192" s="154" t="s">
        <v>241</v>
      </c>
      <c r="F192" s="155" t="s">
        <v>242</v>
      </c>
      <c r="G192" s="156" t="s">
        <v>139</v>
      </c>
      <c r="H192" s="157">
        <v>95</v>
      </c>
      <c r="I192" s="157"/>
      <c r="J192" s="158">
        <f>ROUND(I192*H192,3)</f>
        <v>0</v>
      </c>
      <c r="K192" s="155" t="s">
        <v>140</v>
      </c>
      <c r="L192" s="31"/>
      <c r="M192" s="159" t="s">
        <v>1</v>
      </c>
      <c r="N192" s="160" t="s">
        <v>41</v>
      </c>
      <c r="O192" s="54"/>
      <c r="P192" s="161">
        <f>O192*H192</f>
        <v>0</v>
      </c>
      <c r="Q192" s="161">
        <v>2.0820000000000002E-2</v>
      </c>
      <c r="R192" s="161">
        <f>Q192*H192</f>
        <v>1.9779000000000002</v>
      </c>
      <c r="S192" s="161">
        <v>0</v>
      </c>
      <c r="T192" s="162">
        <f>S192*H192</f>
        <v>0</v>
      </c>
      <c r="AR192" s="163" t="s">
        <v>141</v>
      </c>
      <c r="AT192" s="163" t="s">
        <v>136</v>
      </c>
      <c r="AU192" s="163" t="s">
        <v>142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141</v>
      </c>
      <c r="BM192" s="163" t="s">
        <v>243</v>
      </c>
    </row>
    <row r="193" spans="2:65" s="12" customFormat="1" ht="12">
      <c r="B193" s="166"/>
      <c r="D193" s="167" t="s">
        <v>144</v>
      </c>
      <c r="E193" s="168" t="s">
        <v>1</v>
      </c>
      <c r="F193" s="169" t="s">
        <v>191</v>
      </c>
      <c r="H193" s="170">
        <v>95</v>
      </c>
      <c r="I193" s="171"/>
      <c r="L193" s="166"/>
      <c r="M193" s="172"/>
      <c r="N193" s="173"/>
      <c r="O193" s="173"/>
      <c r="P193" s="173"/>
      <c r="Q193" s="173"/>
      <c r="R193" s="173"/>
      <c r="S193" s="173"/>
      <c r="T193" s="174"/>
      <c r="AT193" s="168" t="s">
        <v>144</v>
      </c>
      <c r="AU193" s="168" t="s">
        <v>142</v>
      </c>
      <c r="AV193" s="12" t="s">
        <v>142</v>
      </c>
      <c r="AW193" s="12" t="s">
        <v>30</v>
      </c>
      <c r="AX193" s="12" t="s">
        <v>83</v>
      </c>
      <c r="AY193" s="168" t="s">
        <v>133</v>
      </c>
    </row>
    <row r="194" spans="2:65" s="11" customFormat="1" ht="22.75" customHeight="1">
      <c r="B194" s="140"/>
      <c r="D194" s="141" t="s">
        <v>74</v>
      </c>
      <c r="E194" s="150" t="s">
        <v>179</v>
      </c>
      <c r="F194" s="150" t="s">
        <v>244</v>
      </c>
      <c r="I194" s="143"/>
      <c r="J194" s="151">
        <f>BK194</f>
        <v>0</v>
      </c>
      <c r="L194" s="140"/>
      <c r="M194" s="144"/>
      <c r="N194" s="145"/>
      <c r="O194" s="145"/>
      <c r="P194" s="146">
        <f>SUM(P195:P243)</f>
        <v>0</v>
      </c>
      <c r="Q194" s="145"/>
      <c r="R194" s="146">
        <f>SUM(R195:R243)</f>
        <v>16.208499999999997</v>
      </c>
      <c r="S194" s="145"/>
      <c r="T194" s="147">
        <f>SUM(T195:T243)</f>
        <v>12.56391</v>
      </c>
      <c r="AR194" s="141" t="s">
        <v>83</v>
      </c>
      <c r="AT194" s="148" t="s">
        <v>74</v>
      </c>
      <c r="AU194" s="148" t="s">
        <v>83</v>
      </c>
      <c r="AY194" s="141" t="s">
        <v>133</v>
      </c>
      <c r="BK194" s="149">
        <f>SUM(BK195:BK243)</f>
        <v>0</v>
      </c>
    </row>
    <row r="195" spans="2:65" s="1" customFormat="1" ht="24" customHeight="1">
      <c r="B195" s="152"/>
      <c r="C195" s="153" t="s">
        <v>245</v>
      </c>
      <c r="D195" s="153" t="s">
        <v>136</v>
      </c>
      <c r="E195" s="154" t="s">
        <v>246</v>
      </c>
      <c r="F195" s="155" t="s">
        <v>247</v>
      </c>
      <c r="G195" s="156" t="s">
        <v>139</v>
      </c>
      <c r="H195" s="157">
        <v>1443.63</v>
      </c>
      <c r="I195" s="157"/>
      <c r="J195" s="158">
        <f>ROUND(I195*H195,3)</f>
        <v>0</v>
      </c>
      <c r="K195" s="155" t="s">
        <v>140</v>
      </c>
      <c r="L195" s="31"/>
      <c r="M195" s="159" t="s">
        <v>1</v>
      </c>
      <c r="N195" s="160" t="s">
        <v>41</v>
      </c>
      <c r="O195" s="54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AR195" s="163" t="s">
        <v>209</v>
      </c>
      <c r="AT195" s="163" t="s">
        <v>136</v>
      </c>
      <c r="AU195" s="163" t="s">
        <v>142</v>
      </c>
      <c r="AY195" s="16" t="s">
        <v>133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6" t="s">
        <v>142</v>
      </c>
      <c r="BK195" s="165">
        <f>ROUND(I195*H195,3)</f>
        <v>0</v>
      </c>
      <c r="BL195" s="16" t="s">
        <v>209</v>
      </c>
      <c r="BM195" s="163" t="s">
        <v>248</v>
      </c>
    </row>
    <row r="196" spans="2:65" s="12" customFormat="1" ht="12">
      <c r="B196" s="166"/>
      <c r="D196" s="167" t="s">
        <v>144</v>
      </c>
      <c r="E196" s="168" t="s">
        <v>1</v>
      </c>
      <c r="F196" s="169" t="s">
        <v>249</v>
      </c>
      <c r="H196" s="170">
        <v>1082.02</v>
      </c>
      <c r="I196" s="171"/>
      <c r="L196" s="166"/>
      <c r="M196" s="172"/>
      <c r="N196" s="173"/>
      <c r="O196" s="173"/>
      <c r="P196" s="173"/>
      <c r="Q196" s="173"/>
      <c r="R196" s="173"/>
      <c r="S196" s="173"/>
      <c r="T196" s="174"/>
      <c r="AT196" s="168" t="s">
        <v>144</v>
      </c>
      <c r="AU196" s="168" t="s">
        <v>142</v>
      </c>
      <c r="AV196" s="12" t="s">
        <v>142</v>
      </c>
      <c r="AW196" s="12" t="s">
        <v>30</v>
      </c>
      <c r="AX196" s="12" t="s">
        <v>75</v>
      </c>
      <c r="AY196" s="168" t="s">
        <v>133</v>
      </c>
    </row>
    <row r="197" spans="2:65" s="12" customFormat="1" ht="12">
      <c r="B197" s="166"/>
      <c r="D197" s="167" t="s">
        <v>144</v>
      </c>
      <c r="E197" s="168" t="s">
        <v>1</v>
      </c>
      <c r="F197" s="169" t="s">
        <v>250</v>
      </c>
      <c r="H197" s="170">
        <v>361.61</v>
      </c>
      <c r="I197" s="171"/>
      <c r="L197" s="166"/>
      <c r="M197" s="172"/>
      <c r="N197" s="173"/>
      <c r="O197" s="173"/>
      <c r="P197" s="173"/>
      <c r="Q197" s="173"/>
      <c r="R197" s="173"/>
      <c r="S197" s="173"/>
      <c r="T197" s="174"/>
      <c r="AT197" s="168" t="s">
        <v>144</v>
      </c>
      <c r="AU197" s="168" t="s">
        <v>142</v>
      </c>
      <c r="AV197" s="12" t="s">
        <v>142</v>
      </c>
      <c r="AW197" s="12" t="s">
        <v>30</v>
      </c>
      <c r="AX197" s="12" t="s">
        <v>75</v>
      </c>
      <c r="AY197" s="168" t="s">
        <v>133</v>
      </c>
    </row>
    <row r="198" spans="2:65" s="13" customFormat="1" ht="12">
      <c r="B198" s="175"/>
      <c r="D198" s="167" t="s">
        <v>144</v>
      </c>
      <c r="E198" s="176" t="s">
        <v>1</v>
      </c>
      <c r="F198" s="177" t="s">
        <v>146</v>
      </c>
      <c r="H198" s="178">
        <v>1443.63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144</v>
      </c>
      <c r="AU198" s="176" t="s">
        <v>142</v>
      </c>
      <c r="AV198" s="13" t="s">
        <v>141</v>
      </c>
      <c r="AW198" s="13" t="s">
        <v>30</v>
      </c>
      <c r="AX198" s="13" t="s">
        <v>83</v>
      </c>
      <c r="AY198" s="176" t="s">
        <v>133</v>
      </c>
    </row>
    <row r="199" spans="2:65" s="1" customFormat="1" ht="16.5" customHeight="1">
      <c r="B199" s="152"/>
      <c r="C199" s="153" t="s">
        <v>251</v>
      </c>
      <c r="D199" s="153" t="s">
        <v>136</v>
      </c>
      <c r="E199" s="154" t="s">
        <v>252</v>
      </c>
      <c r="F199" s="155" t="s">
        <v>253</v>
      </c>
      <c r="G199" s="156" t="s">
        <v>139</v>
      </c>
      <c r="H199" s="157">
        <v>740</v>
      </c>
      <c r="I199" s="157"/>
      <c r="J199" s="158">
        <f>ROUND(I199*H199,3)</f>
        <v>0</v>
      </c>
      <c r="K199" s="155" t="s">
        <v>212</v>
      </c>
      <c r="L199" s="31"/>
      <c r="M199" s="159" t="s">
        <v>1</v>
      </c>
      <c r="N199" s="160" t="s">
        <v>41</v>
      </c>
      <c r="O199" s="54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AR199" s="163" t="s">
        <v>141</v>
      </c>
      <c r="AT199" s="163" t="s">
        <v>136</v>
      </c>
      <c r="AU199" s="163" t="s">
        <v>142</v>
      </c>
      <c r="AY199" s="16" t="s">
        <v>133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ROUND(I199*H199,3)</f>
        <v>0</v>
      </c>
      <c r="BL199" s="16" t="s">
        <v>141</v>
      </c>
      <c r="BM199" s="163" t="s">
        <v>254</v>
      </c>
    </row>
    <row r="200" spans="2:65" s="12" customFormat="1" ht="12">
      <c r="B200" s="166"/>
      <c r="D200" s="167" t="s">
        <v>144</v>
      </c>
      <c r="E200" s="168" t="s">
        <v>1</v>
      </c>
      <c r="F200" s="169" t="s">
        <v>214</v>
      </c>
      <c r="H200" s="170">
        <v>740</v>
      </c>
      <c r="I200" s="171"/>
      <c r="L200" s="166"/>
      <c r="M200" s="172"/>
      <c r="N200" s="173"/>
      <c r="O200" s="173"/>
      <c r="P200" s="173"/>
      <c r="Q200" s="173"/>
      <c r="R200" s="173"/>
      <c r="S200" s="173"/>
      <c r="T200" s="174"/>
      <c r="AT200" s="168" t="s">
        <v>144</v>
      </c>
      <c r="AU200" s="168" t="s">
        <v>142</v>
      </c>
      <c r="AV200" s="12" t="s">
        <v>142</v>
      </c>
      <c r="AW200" s="12" t="s">
        <v>30</v>
      </c>
      <c r="AX200" s="12" t="s">
        <v>83</v>
      </c>
      <c r="AY200" s="168" t="s">
        <v>133</v>
      </c>
    </row>
    <row r="201" spans="2:65" s="1" customFormat="1" ht="24" customHeight="1">
      <c r="B201" s="152"/>
      <c r="C201" s="153" t="s">
        <v>255</v>
      </c>
      <c r="D201" s="153" t="s">
        <v>136</v>
      </c>
      <c r="E201" s="154" t="s">
        <v>256</v>
      </c>
      <c r="F201" s="155" t="s">
        <v>257</v>
      </c>
      <c r="G201" s="156" t="s">
        <v>139</v>
      </c>
      <c r="H201" s="157">
        <v>740</v>
      </c>
      <c r="I201" s="157"/>
      <c r="J201" s="158">
        <f>ROUND(I201*H201,3)</f>
        <v>0</v>
      </c>
      <c r="K201" s="155" t="s">
        <v>140</v>
      </c>
      <c r="L201" s="31"/>
      <c r="M201" s="159" t="s">
        <v>1</v>
      </c>
      <c r="N201" s="160" t="s">
        <v>41</v>
      </c>
      <c r="O201" s="54"/>
      <c r="P201" s="161">
        <f>O201*H201</f>
        <v>0</v>
      </c>
      <c r="Q201" s="161">
        <v>2.0219999999999998E-2</v>
      </c>
      <c r="R201" s="161">
        <f>Q201*H201</f>
        <v>14.9628</v>
      </c>
      <c r="S201" s="161">
        <v>0</v>
      </c>
      <c r="T201" s="162">
        <f>S201*H201</f>
        <v>0</v>
      </c>
      <c r="AR201" s="163" t="s">
        <v>141</v>
      </c>
      <c r="AT201" s="163" t="s">
        <v>136</v>
      </c>
      <c r="AU201" s="163" t="s">
        <v>142</v>
      </c>
      <c r="AY201" s="16" t="s">
        <v>133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6" t="s">
        <v>142</v>
      </c>
      <c r="BK201" s="165">
        <f>ROUND(I201*H201,3)</f>
        <v>0</v>
      </c>
      <c r="BL201" s="16" t="s">
        <v>141</v>
      </c>
      <c r="BM201" s="163" t="s">
        <v>258</v>
      </c>
    </row>
    <row r="202" spans="2:65" s="12" customFormat="1" ht="12">
      <c r="B202" s="166"/>
      <c r="D202" s="167" t="s">
        <v>144</v>
      </c>
      <c r="E202" s="168" t="s">
        <v>1</v>
      </c>
      <c r="F202" s="169" t="s">
        <v>214</v>
      </c>
      <c r="H202" s="170">
        <v>740</v>
      </c>
      <c r="I202" s="171"/>
      <c r="L202" s="166"/>
      <c r="M202" s="172"/>
      <c r="N202" s="173"/>
      <c r="O202" s="173"/>
      <c r="P202" s="173"/>
      <c r="Q202" s="173"/>
      <c r="R202" s="173"/>
      <c r="S202" s="173"/>
      <c r="T202" s="174"/>
      <c r="AT202" s="168" t="s">
        <v>144</v>
      </c>
      <c r="AU202" s="168" t="s">
        <v>142</v>
      </c>
      <c r="AV202" s="12" t="s">
        <v>142</v>
      </c>
      <c r="AW202" s="12" t="s">
        <v>30</v>
      </c>
      <c r="AX202" s="12" t="s">
        <v>83</v>
      </c>
      <c r="AY202" s="168" t="s">
        <v>133</v>
      </c>
    </row>
    <row r="203" spans="2:65" s="1" customFormat="1" ht="36" customHeight="1">
      <c r="B203" s="152"/>
      <c r="C203" s="153" t="s">
        <v>259</v>
      </c>
      <c r="D203" s="153" t="s">
        <v>136</v>
      </c>
      <c r="E203" s="154" t="s">
        <v>260</v>
      </c>
      <c r="F203" s="155" t="s">
        <v>261</v>
      </c>
      <c r="G203" s="156" t="s">
        <v>139</v>
      </c>
      <c r="H203" s="157">
        <v>740</v>
      </c>
      <c r="I203" s="157"/>
      <c r="J203" s="158">
        <f>ROUND(I203*H203,3)</f>
        <v>0</v>
      </c>
      <c r="K203" s="155" t="s">
        <v>140</v>
      </c>
      <c r="L203" s="31"/>
      <c r="M203" s="159" t="s">
        <v>1</v>
      </c>
      <c r="N203" s="160" t="s">
        <v>41</v>
      </c>
      <c r="O203" s="54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141</v>
      </c>
      <c r="AT203" s="163" t="s">
        <v>136</v>
      </c>
      <c r="AU203" s="163" t="s">
        <v>142</v>
      </c>
      <c r="AY203" s="16" t="s">
        <v>133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ROUND(I203*H203,3)</f>
        <v>0</v>
      </c>
      <c r="BL203" s="16" t="s">
        <v>141</v>
      </c>
      <c r="BM203" s="163" t="s">
        <v>262</v>
      </c>
    </row>
    <row r="204" spans="2:65" s="1" customFormat="1" ht="36" customHeight="1">
      <c r="B204" s="152"/>
      <c r="C204" s="153" t="s">
        <v>263</v>
      </c>
      <c r="D204" s="153" t="s">
        <v>136</v>
      </c>
      <c r="E204" s="154" t="s">
        <v>264</v>
      </c>
      <c r="F204" s="155" t="s">
        <v>265</v>
      </c>
      <c r="G204" s="156" t="s">
        <v>139</v>
      </c>
      <c r="H204" s="157">
        <v>740</v>
      </c>
      <c r="I204" s="157"/>
      <c r="J204" s="158">
        <f>ROUND(I204*H204,3)</f>
        <v>0</v>
      </c>
      <c r="K204" s="155" t="s">
        <v>140</v>
      </c>
      <c r="L204" s="31"/>
      <c r="M204" s="159" t="s">
        <v>1</v>
      </c>
      <c r="N204" s="160" t="s">
        <v>41</v>
      </c>
      <c r="O204" s="54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AR204" s="163" t="s">
        <v>141</v>
      </c>
      <c r="AT204" s="163" t="s">
        <v>136</v>
      </c>
      <c r="AU204" s="163" t="s">
        <v>142</v>
      </c>
      <c r="AY204" s="16" t="s">
        <v>133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142</v>
      </c>
      <c r="BK204" s="165">
        <f>ROUND(I204*H204,3)</f>
        <v>0</v>
      </c>
      <c r="BL204" s="16" t="s">
        <v>141</v>
      </c>
      <c r="BM204" s="163" t="s">
        <v>266</v>
      </c>
    </row>
    <row r="205" spans="2:65" s="1" customFormat="1" ht="24">
      <c r="B205" s="31"/>
      <c r="D205" s="167" t="s">
        <v>267</v>
      </c>
      <c r="F205" s="191" t="s">
        <v>268</v>
      </c>
      <c r="I205" s="90"/>
      <c r="L205" s="31"/>
      <c r="M205" s="192"/>
      <c r="N205" s="54"/>
      <c r="O205" s="54"/>
      <c r="P205" s="54"/>
      <c r="Q205" s="54"/>
      <c r="R205" s="54"/>
      <c r="S205" s="54"/>
      <c r="T205" s="55"/>
      <c r="AT205" s="16" t="s">
        <v>267</v>
      </c>
      <c r="AU205" s="16" t="s">
        <v>142</v>
      </c>
    </row>
    <row r="206" spans="2:65" s="12" customFormat="1" ht="12">
      <c r="B206" s="166"/>
      <c r="D206" s="167" t="s">
        <v>144</v>
      </c>
      <c r="F206" s="169" t="s">
        <v>269</v>
      </c>
      <c r="H206" s="170">
        <v>740</v>
      </c>
      <c r="I206" s="171"/>
      <c r="L206" s="166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142</v>
      </c>
      <c r="AV206" s="12" t="s">
        <v>142</v>
      </c>
      <c r="AW206" s="12" t="s">
        <v>3</v>
      </c>
      <c r="AX206" s="12" t="s">
        <v>83</v>
      </c>
      <c r="AY206" s="168" t="s">
        <v>133</v>
      </c>
    </row>
    <row r="207" spans="2:65" s="1" customFormat="1" ht="24" customHeight="1">
      <c r="B207" s="152"/>
      <c r="C207" s="153" t="s">
        <v>270</v>
      </c>
      <c r="D207" s="153" t="s">
        <v>136</v>
      </c>
      <c r="E207" s="154" t="s">
        <v>271</v>
      </c>
      <c r="F207" s="155" t="s">
        <v>272</v>
      </c>
      <c r="G207" s="156" t="s">
        <v>139</v>
      </c>
      <c r="H207" s="157">
        <v>790</v>
      </c>
      <c r="I207" s="157"/>
      <c r="J207" s="158">
        <f>ROUND(I207*H207,3)</f>
        <v>0</v>
      </c>
      <c r="K207" s="155" t="s">
        <v>140</v>
      </c>
      <c r="L207" s="31"/>
      <c r="M207" s="159" t="s">
        <v>1</v>
      </c>
      <c r="N207" s="160" t="s">
        <v>41</v>
      </c>
      <c r="O207" s="54"/>
      <c r="P207" s="161">
        <f>O207*H207</f>
        <v>0</v>
      </c>
      <c r="Q207" s="161">
        <v>1.5299999999999999E-3</v>
      </c>
      <c r="R207" s="161">
        <f>Q207*H207</f>
        <v>1.2086999999999999</v>
      </c>
      <c r="S207" s="161">
        <v>0</v>
      </c>
      <c r="T207" s="162">
        <f>S207*H207</f>
        <v>0</v>
      </c>
      <c r="AR207" s="163" t="s">
        <v>141</v>
      </c>
      <c r="AT207" s="163" t="s">
        <v>136</v>
      </c>
      <c r="AU207" s="163" t="s">
        <v>142</v>
      </c>
      <c r="AY207" s="16" t="s">
        <v>133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ROUND(I207*H207,3)</f>
        <v>0</v>
      </c>
      <c r="BL207" s="16" t="s">
        <v>141</v>
      </c>
      <c r="BM207" s="163" t="s">
        <v>273</v>
      </c>
    </row>
    <row r="208" spans="2:65" s="1" customFormat="1" ht="16.5" customHeight="1">
      <c r="B208" s="152"/>
      <c r="C208" s="153" t="s">
        <v>274</v>
      </c>
      <c r="D208" s="153" t="s">
        <v>136</v>
      </c>
      <c r="E208" s="154" t="s">
        <v>275</v>
      </c>
      <c r="F208" s="155" t="s">
        <v>276</v>
      </c>
      <c r="G208" s="156" t="s">
        <v>139</v>
      </c>
      <c r="H208" s="157">
        <v>740</v>
      </c>
      <c r="I208" s="157"/>
      <c r="J208" s="158">
        <f>ROUND(I208*H208,3)</f>
        <v>0</v>
      </c>
      <c r="K208" s="155" t="s">
        <v>140</v>
      </c>
      <c r="L208" s="31"/>
      <c r="M208" s="159" t="s">
        <v>1</v>
      </c>
      <c r="N208" s="160" t="s">
        <v>41</v>
      </c>
      <c r="O208" s="54"/>
      <c r="P208" s="161">
        <f>O208*H208</f>
        <v>0</v>
      </c>
      <c r="Q208" s="161">
        <v>5.0000000000000002E-5</v>
      </c>
      <c r="R208" s="161">
        <f>Q208*H208</f>
        <v>3.7000000000000005E-2</v>
      </c>
      <c r="S208" s="161">
        <v>0</v>
      </c>
      <c r="T208" s="162">
        <f>S208*H208</f>
        <v>0</v>
      </c>
      <c r="AR208" s="163" t="s">
        <v>141</v>
      </c>
      <c r="AT208" s="163" t="s">
        <v>136</v>
      </c>
      <c r="AU208" s="163" t="s">
        <v>142</v>
      </c>
      <c r="AY208" s="16" t="s">
        <v>133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ROUND(I208*H208,3)</f>
        <v>0</v>
      </c>
      <c r="BL208" s="16" t="s">
        <v>141</v>
      </c>
      <c r="BM208" s="163" t="s">
        <v>277</v>
      </c>
    </row>
    <row r="209" spans="2:65" s="12" customFormat="1" ht="12">
      <c r="B209" s="166"/>
      <c r="D209" s="167" t="s">
        <v>144</v>
      </c>
      <c r="E209" s="168" t="s">
        <v>1</v>
      </c>
      <c r="F209" s="169" t="s">
        <v>214</v>
      </c>
      <c r="H209" s="170">
        <v>740</v>
      </c>
      <c r="I209" s="171"/>
      <c r="L209" s="166"/>
      <c r="M209" s="172"/>
      <c r="N209" s="173"/>
      <c r="O209" s="173"/>
      <c r="P209" s="173"/>
      <c r="Q209" s="173"/>
      <c r="R209" s="173"/>
      <c r="S209" s="173"/>
      <c r="T209" s="174"/>
      <c r="AT209" s="168" t="s">
        <v>144</v>
      </c>
      <c r="AU209" s="168" t="s">
        <v>142</v>
      </c>
      <c r="AV209" s="12" t="s">
        <v>142</v>
      </c>
      <c r="AW209" s="12" t="s">
        <v>30</v>
      </c>
      <c r="AX209" s="12" t="s">
        <v>83</v>
      </c>
      <c r="AY209" s="168" t="s">
        <v>133</v>
      </c>
    </row>
    <row r="210" spans="2:65" s="1" customFormat="1" ht="16.5" customHeight="1">
      <c r="B210" s="152"/>
      <c r="C210" s="153" t="s">
        <v>278</v>
      </c>
      <c r="D210" s="153" t="s">
        <v>136</v>
      </c>
      <c r="E210" s="154" t="s">
        <v>279</v>
      </c>
      <c r="F210" s="155" t="s">
        <v>280</v>
      </c>
      <c r="G210" s="156" t="s">
        <v>139</v>
      </c>
      <c r="H210" s="157">
        <v>740</v>
      </c>
      <c r="I210" s="157"/>
      <c r="J210" s="158">
        <f>ROUND(I210*H210,3)</f>
        <v>0</v>
      </c>
      <c r="K210" s="155" t="s">
        <v>140</v>
      </c>
      <c r="L210" s="31"/>
      <c r="M210" s="159" t="s">
        <v>1</v>
      </c>
      <c r="N210" s="160" t="s">
        <v>41</v>
      </c>
      <c r="O210" s="54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AR210" s="163" t="s">
        <v>141</v>
      </c>
      <c r="AT210" s="163" t="s">
        <v>136</v>
      </c>
      <c r="AU210" s="163" t="s">
        <v>142</v>
      </c>
      <c r="AY210" s="16" t="s">
        <v>133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6" t="s">
        <v>142</v>
      </c>
      <c r="BK210" s="165">
        <f>ROUND(I210*H210,3)</f>
        <v>0</v>
      </c>
      <c r="BL210" s="16" t="s">
        <v>141</v>
      </c>
      <c r="BM210" s="163" t="s">
        <v>281</v>
      </c>
    </row>
    <row r="211" spans="2:65" s="1" customFormat="1" ht="24" customHeight="1">
      <c r="B211" s="152"/>
      <c r="C211" s="153" t="s">
        <v>282</v>
      </c>
      <c r="D211" s="153" t="s">
        <v>136</v>
      </c>
      <c r="E211" s="154" t="s">
        <v>283</v>
      </c>
      <c r="F211" s="155" t="s">
        <v>284</v>
      </c>
      <c r="G211" s="156" t="s">
        <v>139</v>
      </c>
      <c r="H211" s="157">
        <v>1443.63</v>
      </c>
      <c r="I211" s="157"/>
      <c r="J211" s="158">
        <f>ROUND(I211*H211,3)</f>
        <v>0</v>
      </c>
      <c r="K211" s="155" t="s">
        <v>140</v>
      </c>
      <c r="L211" s="31"/>
      <c r="M211" s="159" t="s">
        <v>1</v>
      </c>
      <c r="N211" s="160" t="s">
        <v>41</v>
      </c>
      <c r="O211" s="54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AR211" s="163" t="s">
        <v>141</v>
      </c>
      <c r="AT211" s="163" t="s">
        <v>136</v>
      </c>
      <c r="AU211" s="163" t="s">
        <v>142</v>
      </c>
      <c r="AY211" s="16" t="s">
        <v>133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6" t="s">
        <v>142</v>
      </c>
      <c r="BK211" s="165">
        <f>ROUND(I211*H211,3)</f>
        <v>0</v>
      </c>
      <c r="BL211" s="16" t="s">
        <v>141</v>
      </c>
      <c r="BM211" s="163" t="s">
        <v>285</v>
      </c>
    </row>
    <row r="212" spans="2:65" s="12" customFormat="1" ht="12">
      <c r="B212" s="166"/>
      <c r="D212" s="167" t="s">
        <v>144</v>
      </c>
      <c r="E212" s="168" t="s">
        <v>1</v>
      </c>
      <c r="F212" s="169" t="s">
        <v>249</v>
      </c>
      <c r="H212" s="170">
        <v>1082.02</v>
      </c>
      <c r="I212" s="171"/>
      <c r="L212" s="166"/>
      <c r="M212" s="172"/>
      <c r="N212" s="173"/>
      <c r="O212" s="173"/>
      <c r="P212" s="173"/>
      <c r="Q212" s="173"/>
      <c r="R212" s="173"/>
      <c r="S212" s="173"/>
      <c r="T212" s="174"/>
      <c r="AT212" s="168" t="s">
        <v>144</v>
      </c>
      <c r="AU212" s="168" t="s">
        <v>142</v>
      </c>
      <c r="AV212" s="12" t="s">
        <v>142</v>
      </c>
      <c r="AW212" s="12" t="s">
        <v>30</v>
      </c>
      <c r="AX212" s="12" t="s">
        <v>75</v>
      </c>
      <c r="AY212" s="168" t="s">
        <v>133</v>
      </c>
    </row>
    <row r="213" spans="2:65" s="12" customFormat="1" ht="12">
      <c r="B213" s="166"/>
      <c r="D213" s="167" t="s">
        <v>144</v>
      </c>
      <c r="E213" s="168" t="s">
        <v>1</v>
      </c>
      <c r="F213" s="169" t="s">
        <v>250</v>
      </c>
      <c r="H213" s="170">
        <v>361.61</v>
      </c>
      <c r="I213" s="171"/>
      <c r="L213" s="166"/>
      <c r="M213" s="172"/>
      <c r="N213" s="173"/>
      <c r="O213" s="173"/>
      <c r="P213" s="173"/>
      <c r="Q213" s="173"/>
      <c r="R213" s="173"/>
      <c r="S213" s="173"/>
      <c r="T213" s="174"/>
      <c r="AT213" s="168" t="s">
        <v>144</v>
      </c>
      <c r="AU213" s="168" t="s">
        <v>142</v>
      </c>
      <c r="AV213" s="12" t="s">
        <v>142</v>
      </c>
      <c r="AW213" s="12" t="s">
        <v>30</v>
      </c>
      <c r="AX213" s="12" t="s">
        <v>75</v>
      </c>
      <c r="AY213" s="168" t="s">
        <v>133</v>
      </c>
    </row>
    <row r="214" spans="2:65" s="13" customFormat="1" ht="12">
      <c r="B214" s="175"/>
      <c r="D214" s="167" t="s">
        <v>144</v>
      </c>
      <c r="E214" s="176" t="s">
        <v>1</v>
      </c>
      <c r="F214" s="177" t="s">
        <v>146</v>
      </c>
      <c r="H214" s="178">
        <v>1443.63</v>
      </c>
      <c r="I214" s="179"/>
      <c r="L214" s="175"/>
      <c r="M214" s="180"/>
      <c r="N214" s="181"/>
      <c r="O214" s="181"/>
      <c r="P214" s="181"/>
      <c r="Q214" s="181"/>
      <c r="R214" s="181"/>
      <c r="S214" s="181"/>
      <c r="T214" s="182"/>
      <c r="AT214" s="176" t="s">
        <v>144</v>
      </c>
      <c r="AU214" s="176" t="s">
        <v>142</v>
      </c>
      <c r="AV214" s="13" t="s">
        <v>141</v>
      </c>
      <c r="AW214" s="13" t="s">
        <v>30</v>
      </c>
      <c r="AX214" s="13" t="s">
        <v>83</v>
      </c>
      <c r="AY214" s="176" t="s">
        <v>133</v>
      </c>
    </row>
    <row r="215" spans="2:65" s="1" customFormat="1" ht="16.5" customHeight="1">
      <c r="B215" s="152"/>
      <c r="C215" s="153" t="s">
        <v>286</v>
      </c>
      <c r="D215" s="153" t="s">
        <v>136</v>
      </c>
      <c r="E215" s="154" t="s">
        <v>287</v>
      </c>
      <c r="F215" s="155" t="s">
        <v>288</v>
      </c>
      <c r="G215" s="156" t="s">
        <v>139</v>
      </c>
      <c r="H215" s="157">
        <v>131.6</v>
      </c>
      <c r="I215" s="157"/>
      <c r="J215" s="158">
        <f>ROUND(I215*H215,3)</f>
        <v>0</v>
      </c>
      <c r="K215" s="155" t="s">
        <v>1</v>
      </c>
      <c r="L215" s="31"/>
      <c r="M215" s="159" t="s">
        <v>1</v>
      </c>
      <c r="N215" s="160" t="s">
        <v>41</v>
      </c>
      <c r="O215" s="54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AR215" s="163" t="s">
        <v>141</v>
      </c>
      <c r="AT215" s="163" t="s">
        <v>136</v>
      </c>
      <c r="AU215" s="163" t="s">
        <v>142</v>
      </c>
      <c r="AY215" s="16" t="s">
        <v>133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ROUND(I215*H215,3)</f>
        <v>0</v>
      </c>
      <c r="BL215" s="16" t="s">
        <v>141</v>
      </c>
      <c r="BM215" s="163" t="s">
        <v>289</v>
      </c>
    </row>
    <row r="216" spans="2:65" s="12" customFormat="1" ht="12">
      <c r="B216" s="166"/>
      <c r="D216" s="167" t="s">
        <v>144</v>
      </c>
      <c r="E216" s="168" t="s">
        <v>1</v>
      </c>
      <c r="F216" s="169" t="s">
        <v>145</v>
      </c>
      <c r="H216" s="170">
        <v>36.6</v>
      </c>
      <c r="I216" s="171"/>
      <c r="L216" s="166"/>
      <c r="M216" s="172"/>
      <c r="N216" s="173"/>
      <c r="O216" s="173"/>
      <c r="P216" s="173"/>
      <c r="Q216" s="173"/>
      <c r="R216" s="173"/>
      <c r="S216" s="173"/>
      <c r="T216" s="174"/>
      <c r="AT216" s="168" t="s">
        <v>144</v>
      </c>
      <c r="AU216" s="168" t="s">
        <v>142</v>
      </c>
      <c r="AV216" s="12" t="s">
        <v>142</v>
      </c>
      <c r="AW216" s="12" t="s">
        <v>30</v>
      </c>
      <c r="AX216" s="12" t="s">
        <v>75</v>
      </c>
      <c r="AY216" s="168" t="s">
        <v>133</v>
      </c>
    </row>
    <row r="217" spans="2:65" s="12" customFormat="1" ht="12">
      <c r="B217" s="166"/>
      <c r="D217" s="167" t="s">
        <v>144</v>
      </c>
      <c r="E217" s="168" t="s">
        <v>1</v>
      </c>
      <c r="F217" s="169" t="s">
        <v>290</v>
      </c>
      <c r="H217" s="170">
        <v>95</v>
      </c>
      <c r="I217" s="171"/>
      <c r="L217" s="166"/>
      <c r="M217" s="172"/>
      <c r="N217" s="173"/>
      <c r="O217" s="173"/>
      <c r="P217" s="173"/>
      <c r="Q217" s="173"/>
      <c r="R217" s="173"/>
      <c r="S217" s="173"/>
      <c r="T217" s="174"/>
      <c r="AT217" s="168" t="s">
        <v>144</v>
      </c>
      <c r="AU217" s="168" t="s">
        <v>142</v>
      </c>
      <c r="AV217" s="12" t="s">
        <v>142</v>
      </c>
      <c r="AW217" s="12" t="s">
        <v>30</v>
      </c>
      <c r="AX217" s="12" t="s">
        <v>75</v>
      </c>
      <c r="AY217" s="168" t="s">
        <v>133</v>
      </c>
    </row>
    <row r="218" spans="2:65" s="13" customFormat="1" ht="12">
      <c r="B218" s="175"/>
      <c r="D218" s="167" t="s">
        <v>144</v>
      </c>
      <c r="E218" s="176" t="s">
        <v>1</v>
      </c>
      <c r="F218" s="177" t="s">
        <v>146</v>
      </c>
      <c r="H218" s="178">
        <v>131.6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144</v>
      </c>
      <c r="AU218" s="176" t="s">
        <v>142</v>
      </c>
      <c r="AV218" s="13" t="s">
        <v>141</v>
      </c>
      <c r="AW218" s="13" t="s">
        <v>30</v>
      </c>
      <c r="AX218" s="13" t="s">
        <v>83</v>
      </c>
      <c r="AY218" s="176" t="s">
        <v>133</v>
      </c>
    </row>
    <row r="219" spans="2:65" s="1" customFormat="1" ht="24" customHeight="1">
      <c r="B219" s="152"/>
      <c r="C219" s="153" t="s">
        <v>291</v>
      </c>
      <c r="D219" s="153" t="s">
        <v>136</v>
      </c>
      <c r="E219" s="154" t="s">
        <v>292</v>
      </c>
      <c r="F219" s="155" t="s">
        <v>293</v>
      </c>
      <c r="G219" s="156" t="s">
        <v>139</v>
      </c>
      <c r="H219" s="157">
        <v>7.32</v>
      </c>
      <c r="I219" s="157"/>
      <c r="J219" s="158">
        <f>ROUND(I219*H219,3)</f>
        <v>0</v>
      </c>
      <c r="K219" s="155" t="s">
        <v>140</v>
      </c>
      <c r="L219" s="31"/>
      <c r="M219" s="159" t="s">
        <v>1</v>
      </c>
      <c r="N219" s="160" t="s">
        <v>41</v>
      </c>
      <c r="O219" s="54"/>
      <c r="P219" s="161">
        <f>O219*H219</f>
        <v>0</v>
      </c>
      <c r="Q219" s="161">
        <v>0</v>
      </c>
      <c r="R219" s="161">
        <f>Q219*H219</f>
        <v>0</v>
      </c>
      <c r="S219" s="161">
        <v>0.05</v>
      </c>
      <c r="T219" s="162">
        <f>S219*H219</f>
        <v>0.36600000000000005</v>
      </c>
      <c r="AR219" s="163" t="s">
        <v>141</v>
      </c>
      <c r="AT219" s="163" t="s">
        <v>136</v>
      </c>
      <c r="AU219" s="163" t="s">
        <v>142</v>
      </c>
      <c r="AY219" s="16" t="s">
        <v>133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6" t="s">
        <v>142</v>
      </c>
      <c r="BK219" s="165">
        <f>ROUND(I219*H219,3)</f>
        <v>0</v>
      </c>
      <c r="BL219" s="16" t="s">
        <v>141</v>
      </c>
      <c r="BM219" s="163" t="s">
        <v>294</v>
      </c>
    </row>
    <row r="220" spans="2:65" s="12" customFormat="1" ht="12">
      <c r="B220" s="166"/>
      <c r="D220" s="167" t="s">
        <v>144</v>
      </c>
      <c r="E220" s="168" t="s">
        <v>1</v>
      </c>
      <c r="F220" s="169" t="s">
        <v>145</v>
      </c>
      <c r="H220" s="170">
        <v>36.6</v>
      </c>
      <c r="I220" s="171"/>
      <c r="L220" s="166"/>
      <c r="M220" s="172"/>
      <c r="N220" s="173"/>
      <c r="O220" s="173"/>
      <c r="P220" s="173"/>
      <c r="Q220" s="173"/>
      <c r="R220" s="173"/>
      <c r="S220" s="173"/>
      <c r="T220" s="174"/>
      <c r="AT220" s="168" t="s">
        <v>144</v>
      </c>
      <c r="AU220" s="168" t="s">
        <v>142</v>
      </c>
      <c r="AV220" s="12" t="s">
        <v>142</v>
      </c>
      <c r="AW220" s="12" t="s">
        <v>30</v>
      </c>
      <c r="AX220" s="12" t="s">
        <v>75</v>
      </c>
      <c r="AY220" s="168" t="s">
        <v>133</v>
      </c>
    </row>
    <row r="221" spans="2:65" s="14" customFormat="1" ht="12">
      <c r="B221" s="183"/>
      <c r="D221" s="167" t="s">
        <v>144</v>
      </c>
      <c r="E221" s="184" t="s">
        <v>1</v>
      </c>
      <c r="F221" s="185" t="s">
        <v>150</v>
      </c>
      <c r="H221" s="186">
        <v>36.6</v>
      </c>
      <c r="I221" s="187"/>
      <c r="L221" s="183"/>
      <c r="M221" s="188"/>
      <c r="N221" s="189"/>
      <c r="O221" s="189"/>
      <c r="P221" s="189"/>
      <c r="Q221" s="189"/>
      <c r="R221" s="189"/>
      <c r="S221" s="189"/>
      <c r="T221" s="190"/>
      <c r="AT221" s="184" t="s">
        <v>144</v>
      </c>
      <c r="AU221" s="184" t="s">
        <v>142</v>
      </c>
      <c r="AV221" s="14" t="s">
        <v>151</v>
      </c>
      <c r="AW221" s="14" t="s">
        <v>30</v>
      </c>
      <c r="AX221" s="14" t="s">
        <v>75</v>
      </c>
      <c r="AY221" s="184" t="s">
        <v>133</v>
      </c>
    </row>
    <row r="222" spans="2:65" s="12" customFormat="1" ht="12">
      <c r="B222" s="166"/>
      <c r="D222" s="167" t="s">
        <v>144</v>
      </c>
      <c r="E222" s="168" t="s">
        <v>1</v>
      </c>
      <c r="F222" s="169" t="s">
        <v>152</v>
      </c>
      <c r="H222" s="170">
        <v>7.32</v>
      </c>
      <c r="I222" s="171"/>
      <c r="L222" s="166"/>
      <c r="M222" s="172"/>
      <c r="N222" s="173"/>
      <c r="O222" s="173"/>
      <c r="P222" s="173"/>
      <c r="Q222" s="173"/>
      <c r="R222" s="173"/>
      <c r="S222" s="173"/>
      <c r="T222" s="174"/>
      <c r="AT222" s="168" t="s">
        <v>144</v>
      </c>
      <c r="AU222" s="168" t="s">
        <v>142</v>
      </c>
      <c r="AV222" s="12" t="s">
        <v>142</v>
      </c>
      <c r="AW222" s="12" t="s">
        <v>30</v>
      </c>
      <c r="AX222" s="12" t="s">
        <v>83</v>
      </c>
      <c r="AY222" s="168" t="s">
        <v>133</v>
      </c>
    </row>
    <row r="223" spans="2:65" s="1" customFormat="1" ht="24" customHeight="1">
      <c r="B223" s="152"/>
      <c r="C223" s="153" t="s">
        <v>295</v>
      </c>
      <c r="D223" s="153" t="s">
        <v>136</v>
      </c>
      <c r="E223" s="154" t="s">
        <v>296</v>
      </c>
      <c r="F223" s="155" t="s">
        <v>297</v>
      </c>
      <c r="G223" s="156" t="s">
        <v>139</v>
      </c>
      <c r="H223" s="157">
        <v>234.71</v>
      </c>
      <c r="I223" s="157"/>
      <c r="J223" s="158">
        <f>ROUND(I223*H223,3)</f>
        <v>0</v>
      </c>
      <c r="K223" s="155" t="s">
        <v>140</v>
      </c>
      <c r="L223" s="31"/>
      <c r="M223" s="159" t="s">
        <v>1</v>
      </c>
      <c r="N223" s="160" t="s">
        <v>41</v>
      </c>
      <c r="O223" s="54"/>
      <c r="P223" s="161">
        <f>O223*H223</f>
        <v>0</v>
      </c>
      <c r="Q223" s="161">
        <v>0</v>
      </c>
      <c r="R223" s="161">
        <f>Q223*H223</f>
        <v>0</v>
      </c>
      <c r="S223" s="161">
        <v>4.5999999999999999E-2</v>
      </c>
      <c r="T223" s="162">
        <f>S223*H223</f>
        <v>10.796660000000001</v>
      </c>
      <c r="AR223" s="163" t="s">
        <v>141</v>
      </c>
      <c r="AT223" s="163" t="s">
        <v>136</v>
      </c>
      <c r="AU223" s="163" t="s">
        <v>142</v>
      </c>
      <c r="AY223" s="16" t="s">
        <v>133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6" t="s">
        <v>142</v>
      </c>
      <c r="BK223" s="165">
        <f>ROUND(I223*H223,3)</f>
        <v>0</v>
      </c>
      <c r="BL223" s="16" t="s">
        <v>141</v>
      </c>
      <c r="BM223" s="163" t="s">
        <v>298</v>
      </c>
    </row>
    <row r="224" spans="2:65" s="12" customFormat="1" ht="12">
      <c r="B224" s="166"/>
      <c r="D224" s="167" t="s">
        <v>144</v>
      </c>
      <c r="E224" s="168" t="s">
        <v>1</v>
      </c>
      <c r="F224" s="169" t="s">
        <v>166</v>
      </c>
      <c r="H224" s="170">
        <v>790</v>
      </c>
      <c r="I224" s="171"/>
      <c r="L224" s="166"/>
      <c r="M224" s="172"/>
      <c r="N224" s="173"/>
      <c r="O224" s="173"/>
      <c r="P224" s="173"/>
      <c r="Q224" s="173"/>
      <c r="R224" s="173"/>
      <c r="S224" s="173"/>
      <c r="T224" s="174"/>
      <c r="AT224" s="168" t="s">
        <v>144</v>
      </c>
      <c r="AU224" s="168" t="s">
        <v>142</v>
      </c>
      <c r="AV224" s="12" t="s">
        <v>142</v>
      </c>
      <c r="AW224" s="12" t="s">
        <v>30</v>
      </c>
      <c r="AX224" s="12" t="s">
        <v>75</v>
      </c>
      <c r="AY224" s="168" t="s">
        <v>133</v>
      </c>
    </row>
    <row r="225" spans="2:65" s="12" customFormat="1" ht="12">
      <c r="B225" s="166"/>
      <c r="D225" s="167" t="s">
        <v>144</v>
      </c>
      <c r="E225" s="168" t="s">
        <v>1</v>
      </c>
      <c r="F225" s="169" t="s">
        <v>167</v>
      </c>
      <c r="H225" s="170">
        <v>115.9</v>
      </c>
      <c r="I225" s="171"/>
      <c r="L225" s="166"/>
      <c r="M225" s="172"/>
      <c r="N225" s="173"/>
      <c r="O225" s="173"/>
      <c r="P225" s="173"/>
      <c r="Q225" s="173"/>
      <c r="R225" s="173"/>
      <c r="S225" s="173"/>
      <c r="T225" s="174"/>
      <c r="AT225" s="168" t="s">
        <v>144</v>
      </c>
      <c r="AU225" s="168" t="s">
        <v>142</v>
      </c>
      <c r="AV225" s="12" t="s">
        <v>142</v>
      </c>
      <c r="AW225" s="12" t="s">
        <v>30</v>
      </c>
      <c r="AX225" s="12" t="s">
        <v>75</v>
      </c>
      <c r="AY225" s="168" t="s">
        <v>133</v>
      </c>
    </row>
    <row r="226" spans="2:65" s="12" customFormat="1" ht="12">
      <c r="B226" s="166"/>
      <c r="D226" s="167" t="s">
        <v>144</v>
      </c>
      <c r="E226" s="168" t="s">
        <v>1</v>
      </c>
      <c r="F226" s="169" t="s">
        <v>168</v>
      </c>
      <c r="H226" s="170">
        <v>32.94</v>
      </c>
      <c r="I226" s="171"/>
      <c r="L226" s="166"/>
      <c r="M226" s="172"/>
      <c r="N226" s="173"/>
      <c r="O226" s="173"/>
      <c r="P226" s="173"/>
      <c r="Q226" s="173"/>
      <c r="R226" s="173"/>
      <c r="S226" s="173"/>
      <c r="T226" s="174"/>
      <c r="AT226" s="168" t="s">
        <v>144</v>
      </c>
      <c r="AU226" s="168" t="s">
        <v>142</v>
      </c>
      <c r="AV226" s="12" t="s">
        <v>142</v>
      </c>
      <c r="AW226" s="12" t="s">
        <v>30</v>
      </c>
      <c r="AX226" s="12" t="s">
        <v>75</v>
      </c>
      <c r="AY226" s="168" t="s">
        <v>133</v>
      </c>
    </row>
    <row r="227" spans="2:65" s="14" customFormat="1" ht="12">
      <c r="B227" s="183"/>
      <c r="D227" s="167" t="s">
        <v>144</v>
      </c>
      <c r="E227" s="184" t="s">
        <v>1</v>
      </c>
      <c r="F227" s="185" t="s">
        <v>150</v>
      </c>
      <c r="H227" s="186">
        <v>938.84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144</v>
      </c>
      <c r="AU227" s="184" t="s">
        <v>142</v>
      </c>
      <c r="AV227" s="14" t="s">
        <v>151</v>
      </c>
      <c r="AW227" s="14" t="s">
        <v>30</v>
      </c>
      <c r="AX227" s="14" t="s">
        <v>75</v>
      </c>
      <c r="AY227" s="184" t="s">
        <v>133</v>
      </c>
    </row>
    <row r="228" spans="2:65" s="12" customFormat="1" ht="12">
      <c r="B228" s="166"/>
      <c r="D228" s="167" t="s">
        <v>144</v>
      </c>
      <c r="E228" s="168" t="s">
        <v>1</v>
      </c>
      <c r="F228" s="169" t="s">
        <v>169</v>
      </c>
      <c r="H228" s="170">
        <v>234.71</v>
      </c>
      <c r="I228" s="171"/>
      <c r="L228" s="166"/>
      <c r="M228" s="172"/>
      <c r="N228" s="173"/>
      <c r="O228" s="173"/>
      <c r="P228" s="173"/>
      <c r="Q228" s="173"/>
      <c r="R228" s="173"/>
      <c r="S228" s="173"/>
      <c r="T228" s="174"/>
      <c r="AT228" s="168" t="s">
        <v>144</v>
      </c>
      <c r="AU228" s="168" t="s">
        <v>142</v>
      </c>
      <c r="AV228" s="12" t="s">
        <v>142</v>
      </c>
      <c r="AW228" s="12" t="s">
        <v>30</v>
      </c>
      <c r="AX228" s="12" t="s">
        <v>83</v>
      </c>
      <c r="AY228" s="168" t="s">
        <v>133</v>
      </c>
    </row>
    <row r="229" spans="2:65" s="1" customFormat="1" ht="36" customHeight="1">
      <c r="B229" s="152"/>
      <c r="C229" s="153" t="s">
        <v>299</v>
      </c>
      <c r="D229" s="153" t="s">
        <v>136</v>
      </c>
      <c r="E229" s="154" t="s">
        <v>300</v>
      </c>
      <c r="F229" s="155" t="s">
        <v>301</v>
      </c>
      <c r="G229" s="156" t="s">
        <v>139</v>
      </c>
      <c r="H229" s="157">
        <v>23.75</v>
      </c>
      <c r="I229" s="157"/>
      <c r="J229" s="158">
        <f>ROUND(I229*H229,3)</f>
        <v>0</v>
      </c>
      <c r="K229" s="155" t="s">
        <v>140</v>
      </c>
      <c r="L229" s="31"/>
      <c r="M229" s="159" t="s">
        <v>1</v>
      </c>
      <c r="N229" s="160" t="s">
        <v>41</v>
      </c>
      <c r="O229" s="54"/>
      <c r="P229" s="161">
        <f>O229*H229</f>
        <v>0</v>
      </c>
      <c r="Q229" s="161">
        <v>0</v>
      </c>
      <c r="R229" s="161">
        <f>Q229*H229</f>
        <v>0</v>
      </c>
      <c r="S229" s="161">
        <v>5.8999999999999997E-2</v>
      </c>
      <c r="T229" s="162">
        <f>S229*H229</f>
        <v>1.4012499999999999</v>
      </c>
      <c r="AR229" s="163" t="s">
        <v>141</v>
      </c>
      <c r="AT229" s="163" t="s">
        <v>136</v>
      </c>
      <c r="AU229" s="163" t="s">
        <v>142</v>
      </c>
      <c r="AY229" s="16" t="s">
        <v>133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6" t="s">
        <v>142</v>
      </c>
      <c r="BK229" s="165">
        <f>ROUND(I229*H229,3)</f>
        <v>0</v>
      </c>
      <c r="BL229" s="16" t="s">
        <v>141</v>
      </c>
      <c r="BM229" s="163" t="s">
        <v>302</v>
      </c>
    </row>
    <row r="230" spans="2:65" s="12" customFormat="1" ht="12">
      <c r="B230" s="166"/>
      <c r="D230" s="167" t="s">
        <v>144</v>
      </c>
      <c r="E230" s="168" t="s">
        <v>1</v>
      </c>
      <c r="F230" s="169" t="s">
        <v>191</v>
      </c>
      <c r="H230" s="170">
        <v>95</v>
      </c>
      <c r="I230" s="171"/>
      <c r="L230" s="166"/>
      <c r="M230" s="172"/>
      <c r="N230" s="173"/>
      <c r="O230" s="173"/>
      <c r="P230" s="173"/>
      <c r="Q230" s="173"/>
      <c r="R230" s="173"/>
      <c r="S230" s="173"/>
      <c r="T230" s="174"/>
      <c r="AT230" s="168" t="s">
        <v>144</v>
      </c>
      <c r="AU230" s="168" t="s">
        <v>142</v>
      </c>
      <c r="AV230" s="12" t="s">
        <v>142</v>
      </c>
      <c r="AW230" s="12" t="s">
        <v>30</v>
      </c>
      <c r="AX230" s="12" t="s">
        <v>75</v>
      </c>
      <c r="AY230" s="168" t="s">
        <v>133</v>
      </c>
    </row>
    <row r="231" spans="2:65" s="14" customFormat="1" ht="12">
      <c r="B231" s="183"/>
      <c r="D231" s="167" t="s">
        <v>144</v>
      </c>
      <c r="E231" s="184" t="s">
        <v>1</v>
      </c>
      <c r="F231" s="185" t="s">
        <v>150</v>
      </c>
      <c r="H231" s="186">
        <v>95</v>
      </c>
      <c r="I231" s="187"/>
      <c r="L231" s="183"/>
      <c r="M231" s="188"/>
      <c r="N231" s="189"/>
      <c r="O231" s="189"/>
      <c r="P231" s="189"/>
      <c r="Q231" s="189"/>
      <c r="R231" s="189"/>
      <c r="S231" s="189"/>
      <c r="T231" s="190"/>
      <c r="AT231" s="184" t="s">
        <v>144</v>
      </c>
      <c r="AU231" s="184" t="s">
        <v>142</v>
      </c>
      <c r="AV231" s="14" t="s">
        <v>151</v>
      </c>
      <c r="AW231" s="14" t="s">
        <v>30</v>
      </c>
      <c r="AX231" s="14" t="s">
        <v>75</v>
      </c>
      <c r="AY231" s="184" t="s">
        <v>133</v>
      </c>
    </row>
    <row r="232" spans="2:65" s="12" customFormat="1" ht="12">
      <c r="B232" s="166"/>
      <c r="D232" s="167" t="s">
        <v>144</v>
      </c>
      <c r="E232" s="168" t="s">
        <v>1</v>
      </c>
      <c r="F232" s="169" t="s">
        <v>196</v>
      </c>
      <c r="H232" s="170">
        <v>23.75</v>
      </c>
      <c r="I232" s="171"/>
      <c r="L232" s="166"/>
      <c r="M232" s="172"/>
      <c r="N232" s="173"/>
      <c r="O232" s="173"/>
      <c r="P232" s="173"/>
      <c r="Q232" s="173"/>
      <c r="R232" s="173"/>
      <c r="S232" s="173"/>
      <c r="T232" s="174"/>
      <c r="AT232" s="168" t="s">
        <v>144</v>
      </c>
      <c r="AU232" s="168" t="s">
        <v>142</v>
      </c>
      <c r="AV232" s="12" t="s">
        <v>142</v>
      </c>
      <c r="AW232" s="12" t="s">
        <v>30</v>
      </c>
      <c r="AX232" s="12" t="s">
        <v>83</v>
      </c>
      <c r="AY232" s="168" t="s">
        <v>133</v>
      </c>
    </row>
    <row r="233" spans="2:65" s="1" customFormat="1" ht="24" customHeight="1">
      <c r="B233" s="152"/>
      <c r="C233" s="153" t="s">
        <v>303</v>
      </c>
      <c r="D233" s="153" t="s">
        <v>136</v>
      </c>
      <c r="E233" s="154" t="s">
        <v>304</v>
      </c>
      <c r="F233" s="155" t="s">
        <v>305</v>
      </c>
      <c r="G233" s="156" t="s">
        <v>306</v>
      </c>
      <c r="H233" s="157">
        <v>12.564</v>
      </c>
      <c r="I233" s="157"/>
      <c r="J233" s="158">
        <f>ROUND(I233*H233,3)</f>
        <v>0</v>
      </c>
      <c r="K233" s="155" t="s">
        <v>140</v>
      </c>
      <c r="L233" s="31"/>
      <c r="M233" s="159" t="s">
        <v>1</v>
      </c>
      <c r="N233" s="160" t="s">
        <v>41</v>
      </c>
      <c r="O233" s="54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AR233" s="163" t="s">
        <v>141</v>
      </c>
      <c r="AT233" s="163" t="s">
        <v>136</v>
      </c>
      <c r="AU233" s="163" t="s">
        <v>142</v>
      </c>
      <c r="AY233" s="16" t="s">
        <v>133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6" t="s">
        <v>142</v>
      </c>
      <c r="BK233" s="165">
        <f>ROUND(I233*H233,3)</f>
        <v>0</v>
      </c>
      <c r="BL233" s="16" t="s">
        <v>141</v>
      </c>
      <c r="BM233" s="163" t="s">
        <v>307</v>
      </c>
    </row>
    <row r="234" spans="2:65" s="1" customFormat="1" ht="16.5" customHeight="1">
      <c r="B234" s="152"/>
      <c r="C234" s="153" t="s">
        <v>308</v>
      </c>
      <c r="D234" s="153" t="s">
        <v>136</v>
      </c>
      <c r="E234" s="154" t="s">
        <v>309</v>
      </c>
      <c r="F234" s="155" t="s">
        <v>310</v>
      </c>
      <c r="G234" s="156" t="s">
        <v>306</v>
      </c>
      <c r="H234" s="157">
        <v>12.564</v>
      </c>
      <c r="I234" s="157"/>
      <c r="J234" s="158">
        <f>ROUND(I234*H234,3)</f>
        <v>0</v>
      </c>
      <c r="K234" s="155" t="s">
        <v>140</v>
      </c>
      <c r="L234" s="31"/>
      <c r="M234" s="159" t="s">
        <v>1</v>
      </c>
      <c r="N234" s="160" t="s">
        <v>41</v>
      </c>
      <c r="O234" s="54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AR234" s="163" t="s">
        <v>141</v>
      </c>
      <c r="AT234" s="163" t="s">
        <v>136</v>
      </c>
      <c r="AU234" s="163" t="s">
        <v>142</v>
      </c>
      <c r="AY234" s="16" t="s">
        <v>133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6" t="s">
        <v>142</v>
      </c>
      <c r="BK234" s="165">
        <f>ROUND(I234*H234,3)</f>
        <v>0</v>
      </c>
      <c r="BL234" s="16" t="s">
        <v>141</v>
      </c>
      <c r="BM234" s="163" t="s">
        <v>311</v>
      </c>
    </row>
    <row r="235" spans="2:65" s="1" customFormat="1" ht="24" customHeight="1">
      <c r="B235" s="152"/>
      <c r="C235" s="153" t="s">
        <v>312</v>
      </c>
      <c r="D235" s="153" t="s">
        <v>136</v>
      </c>
      <c r="E235" s="154" t="s">
        <v>313</v>
      </c>
      <c r="F235" s="155" t="s">
        <v>314</v>
      </c>
      <c r="G235" s="156" t="s">
        <v>306</v>
      </c>
      <c r="H235" s="157">
        <v>125.64</v>
      </c>
      <c r="I235" s="157"/>
      <c r="J235" s="158">
        <f>ROUND(I235*H235,3)</f>
        <v>0</v>
      </c>
      <c r="K235" s="155" t="s">
        <v>140</v>
      </c>
      <c r="L235" s="31"/>
      <c r="M235" s="159" t="s">
        <v>1</v>
      </c>
      <c r="N235" s="160" t="s">
        <v>41</v>
      </c>
      <c r="O235" s="54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AR235" s="163" t="s">
        <v>141</v>
      </c>
      <c r="AT235" s="163" t="s">
        <v>136</v>
      </c>
      <c r="AU235" s="163" t="s">
        <v>142</v>
      </c>
      <c r="AY235" s="16" t="s">
        <v>133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6" t="s">
        <v>142</v>
      </c>
      <c r="BK235" s="165">
        <f>ROUND(I235*H235,3)</f>
        <v>0</v>
      </c>
      <c r="BL235" s="16" t="s">
        <v>141</v>
      </c>
      <c r="BM235" s="163" t="s">
        <v>315</v>
      </c>
    </row>
    <row r="236" spans="2:65" s="1" customFormat="1" ht="24">
      <c r="B236" s="31"/>
      <c r="D236" s="167" t="s">
        <v>267</v>
      </c>
      <c r="F236" s="191" t="s">
        <v>316</v>
      </c>
      <c r="I236" s="90"/>
      <c r="L236" s="31"/>
      <c r="M236" s="192"/>
      <c r="N236" s="54"/>
      <c r="O236" s="54"/>
      <c r="P236" s="54"/>
      <c r="Q236" s="54"/>
      <c r="R236" s="54"/>
      <c r="S236" s="54"/>
      <c r="T236" s="55"/>
      <c r="AT236" s="16" t="s">
        <v>267</v>
      </c>
      <c r="AU236" s="16" t="s">
        <v>142</v>
      </c>
    </row>
    <row r="237" spans="2:65" s="12" customFormat="1" ht="12">
      <c r="B237" s="166"/>
      <c r="D237" s="167" t="s">
        <v>144</v>
      </c>
      <c r="F237" s="169" t="s">
        <v>317</v>
      </c>
      <c r="H237" s="170">
        <v>125.64</v>
      </c>
      <c r="I237" s="171"/>
      <c r="L237" s="166"/>
      <c r="M237" s="172"/>
      <c r="N237" s="173"/>
      <c r="O237" s="173"/>
      <c r="P237" s="173"/>
      <c r="Q237" s="173"/>
      <c r="R237" s="173"/>
      <c r="S237" s="173"/>
      <c r="T237" s="174"/>
      <c r="AT237" s="168" t="s">
        <v>144</v>
      </c>
      <c r="AU237" s="168" t="s">
        <v>142</v>
      </c>
      <c r="AV237" s="12" t="s">
        <v>142</v>
      </c>
      <c r="AW237" s="12" t="s">
        <v>3</v>
      </c>
      <c r="AX237" s="12" t="s">
        <v>83</v>
      </c>
      <c r="AY237" s="168" t="s">
        <v>133</v>
      </c>
    </row>
    <row r="238" spans="2:65" s="1" customFormat="1" ht="24" customHeight="1">
      <c r="B238" s="152"/>
      <c r="C238" s="153" t="s">
        <v>318</v>
      </c>
      <c r="D238" s="153" t="s">
        <v>136</v>
      </c>
      <c r="E238" s="154" t="s">
        <v>319</v>
      </c>
      <c r="F238" s="155" t="s">
        <v>320</v>
      </c>
      <c r="G238" s="156" t="s">
        <v>306</v>
      </c>
      <c r="H238" s="157">
        <v>12.564</v>
      </c>
      <c r="I238" s="157"/>
      <c r="J238" s="158">
        <f>ROUND(I238*H238,3)</f>
        <v>0</v>
      </c>
      <c r="K238" s="155" t="s">
        <v>140</v>
      </c>
      <c r="L238" s="31"/>
      <c r="M238" s="159" t="s">
        <v>1</v>
      </c>
      <c r="N238" s="160" t="s">
        <v>41</v>
      </c>
      <c r="O238" s="54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AR238" s="163" t="s">
        <v>141</v>
      </c>
      <c r="AT238" s="163" t="s">
        <v>136</v>
      </c>
      <c r="AU238" s="163" t="s">
        <v>142</v>
      </c>
      <c r="AY238" s="16" t="s">
        <v>133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6" t="s">
        <v>142</v>
      </c>
      <c r="BK238" s="165">
        <f>ROUND(I238*H238,3)</f>
        <v>0</v>
      </c>
      <c r="BL238" s="16" t="s">
        <v>141</v>
      </c>
      <c r="BM238" s="163" t="s">
        <v>321</v>
      </c>
    </row>
    <row r="239" spans="2:65" s="1" customFormat="1" ht="24" customHeight="1">
      <c r="B239" s="152"/>
      <c r="C239" s="153" t="s">
        <v>322</v>
      </c>
      <c r="D239" s="153" t="s">
        <v>136</v>
      </c>
      <c r="E239" s="154" t="s">
        <v>323</v>
      </c>
      <c r="F239" s="155" t="s">
        <v>324</v>
      </c>
      <c r="G239" s="156" t="s">
        <v>306</v>
      </c>
      <c r="H239" s="157">
        <v>62.82</v>
      </c>
      <c r="I239" s="157"/>
      <c r="J239" s="158">
        <f>ROUND(I239*H239,3)</f>
        <v>0</v>
      </c>
      <c r="K239" s="155" t="s">
        <v>140</v>
      </c>
      <c r="L239" s="31"/>
      <c r="M239" s="159" t="s">
        <v>1</v>
      </c>
      <c r="N239" s="160" t="s">
        <v>41</v>
      </c>
      <c r="O239" s="54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AR239" s="163" t="s">
        <v>141</v>
      </c>
      <c r="AT239" s="163" t="s">
        <v>136</v>
      </c>
      <c r="AU239" s="163" t="s">
        <v>142</v>
      </c>
      <c r="AY239" s="16" t="s">
        <v>133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6" t="s">
        <v>142</v>
      </c>
      <c r="BK239" s="165">
        <f>ROUND(I239*H239,3)</f>
        <v>0</v>
      </c>
      <c r="BL239" s="16" t="s">
        <v>141</v>
      </c>
      <c r="BM239" s="163" t="s">
        <v>325</v>
      </c>
    </row>
    <row r="240" spans="2:65" s="1" customFormat="1" ht="36">
      <c r="B240" s="31"/>
      <c r="D240" s="167" t="s">
        <v>267</v>
      </c>
      <c r="F240" s="191" t="s">
        <v>326</v>
      </c>
      <c r="I240" s="90"/>
      <c r="L240" s="31"/>
      <c r="M240" s="192"/>
      <c r="N240" s="54"/>
      <c r="O240" s="54"/>
      <c r="P240" s="54"/>
      <c r="Q240" s="54"/>
      <c r="R240" s="54"/>
      <c r="S240" s="54"/>
      <c r="T240" s="55"/>
      <c r="AT240" s="16" t="s">
        <v>267</v>
      </c>
      <c r="AU240" s="16" t="s">
        <v>142</v>
      </c>
    </row>
    <row r="241" spans="2:65" s="12" customFormat="1" ht="12">
      <c r="B241" s="166"/>
      <c r="D241" s="167" t="s">
        <v>144</v>
      </c>
      <c r="F241" s="169" t="s">
        <v>327</v>
      </c>
      <c r="H241" s="170">
        <v>62.82</v>
      </c>
      <c r="I241" s="171"/>
      <c r="L241" s="166"/>
      <c r="M241" s="172"/>
      <c r="N241" s="173"/>
      <c r="O241" s="173"/>
      <c r="P241" s="173"/>
      <c r="Q241" s="173"/>
      <c r="R241" s="173"/>
      <c r="S241" s="173"/>
      <c r="T241" s="174"/>
      <c r="AT241" s="168" t="s">
        <v>144</v>
      </c>
      <c r="AU241" s="168" t="s">
        <v>142</v>
      </c>
      <c r="AV241" s="12" t="s">
        <v>142</v>
      </c>
      <c r="AW241" s="12" t="s">
        <v>3</v>
      </c>
      <c r="AX241" s="12" t="s">
        <v>83</v>
      </c>
      <c r="AY241" s="168" t="s">
        <v>133</v>
      </c>
    </row>
    <row r="242" spans="2:65" s="1" customFormat="1" ht="24" customHeight="1">
      <c r="B242" s="152"/>
      <c r="C242" s="153" t="s">
        <v>328</v>
      </c>
      <c r="D242" s="153" t="s">
        <v>136</v>
      </c>
      <c r="E242" s="154" t="s">
        <v>329</v>
      </c>
      <c r="F242" s="155" t="s">
        <v>330</v>
      </c>
      <c r="G242" s="156" t="s">
        <v>306</v>
      </c>
      <c r="H242" s="157">
        <v>12.564</v>
      </c>
      <c r="I242" s="157"/>
      <c r="J242" s="158">
        <f>ROUND(I242*H242,3)</f>
        <v>0</v>
      </c>
      <c r="K242" s="155" t="s">
        <v>140</v>
      </c>
      <c r="L242" s="31"/>
      <c r="M242" s="159" t="s">
        <v>1</v>
      </c>
      <c r="N242" s="160" t="s">
        <v>41</v>
      </c>
      <c r="O242" s="54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AR242" s="163" t="s">
        <v>141</v>
      </c>
      <c r="AT242" s="163" t="s">
        <v>136</v>
      </c>
      <c r="AU242" s="163" t="s">
        <v>142</v>
      </c>
      <c r="AY242" s="16" t="s">
        <v>133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6" t="s">
        <v>142</v>
      </c>
      <c r="BK242" s="165">
        <f>ROUND(I242*H242,3)</f>
        <v>0</v>
      </c>
      <c r="BL242" s="16" t="s">
        <v>141</v>
      </c>
      <c r="BM242" s="163" t="s">
        <v>331</v>
      </c>
    </row>
    <row r="243" spans="2:65" s="1" customFormat="1" ht="16.5" customHeight="1">
      <c r="B243" s="152"/>
      <c r="C243" s="153" t="s">
        <v>332</v>
      </c>
      <c r="D243" s="153" t="s">
        <v>136</v>
      </c>
      <c r="E243" s="154" t="s">
        <v>333</v>
      </c>
      <c r="F243" s="155" t="s">
        <v>334</v>
      </c>
      <c r="G243" s="156" t="s">
        <v>335</v>
      </c>
      <c r="H243" s="157">
        <v>2</v>
      </c>
      <c r="I243" s="157"/>
      <c r="J243" s="158">
        <f>ROUND(I243*H243,3)</f>
        <v>0</v>
      </c>
      <c r="K243" s="155" t="s">
        <v>140</v>
      </c>
      <c r="L243" s="31"/>
      <c r="M243" s="159" t="s">
        <v>1</v>
      </c>
      <c r="N243" s="160" t="s">
        <v>41</v>
      </c>
      <c r="O243" s="54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AR243" s="163" t="s">
        <v>141</v>
      </c>
      <c r="AT243" s="163" t="s">
        <v>136</v>
      </c>
      <c r="AU243" s="163" t="s">
        <v>142</v>
      </c>
      <c r="AY243" s="16" t="s">
        <v>133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6" t="s">
        <v>142</v>
      </c>
      <c r="BK243" s="165">
        <f>ROUND(I243*H243,3)</f>
        <v>0</v>
      </c>
      <c r="BL243" s="16" t="s">
        <v>141</v>
      </c>
      <c r="BM243" s="163" t="s">
        <v>336</v>
      </c>
    </row>
    <row r="244" spans="2:65" s="11" customFormat="1" ht="22.75" customHeight="1">
      <c r="B244" s="140"/>
      <c r="D244" s="141" t="s">
        <v>74</v>
      </c>
      <c r="E244" s="150" t="s">
        <v>337</v>
      </c>
      <c r="F244" s="150" t="s">
        <v>338</v>
      </c>
      <c r="I244" s="143"/>
      <c r="J244" s="151">
        <f>BK244</f>
        <v>0</v>
      </c>
      <c r="L244" s="140"/>
      <c r="M244" s="144"/>
      <c r="N244" s="145"/>
      <c r="O244" s="145"/>
      <c r="P244" s="146">
        <f>P245</f>
        <v>0</v>
      </c>
      <c r="Q244" s="145"/>
      <c r="R244" s="146">
        <f>R245</f>
        <v>0</v>
      </c>
      <c r="S244" s="145"/>
      <c r="T244" s="147">
        <f>T245</f>
        <v>0</v>
      </c>
      <c r="AR244" s="141" t="s">
        <v>83</v>
      </c>
      <c r="AT244" s="148" t="s">
        <v>74</v>
      </c>
      <c r="AU244" s="148" t="s">
        <v>83</v>
      </c>
      <c r="AY244" s="141" t="s">
        <v>133</v>
      </c>
      <c r="BK244" s="149">
        <f>BK245</f>
        <v>0</v>
      </c>
    </row>
    <row r="245" spans="2:65" s="1" customFormat="1" ht="24" customHeight="1">
      <c r="B245" s="152"/>
      <c r="C245" s="153" t="s">
        <v>339</v>
      </c>
      <c r="D245" s="153" t="s">
        <v>136</v>
      </c>
      <c r="E245" s="154" t="s">
        <v>340</v>
      </c>
      <c r="F245" s="155" t="s">
        <v>341</v>
      </c>
      <c r="G245" s="156" t="s">
        <v>306</v>
      </c>
      <c r="H245" s="157">
        <v>86.194999999999993</v>
      </c>
      <c r="I245" s="157"/>
      <c r="J245" s="158">
        <f>ROUND(I245*H245,3)</f>
        <v>0</v>
      </c>
      <c r="K245" s="155" t="s">
        <v>177</v>
      </c>
      <c r="L245" s="31"/>
      <c r="M245" s="159" t="s">
        <v>1</v>
      </c>
      <c r="N245" s="160" t="s">
        <v>41</v>
      </c>
      <c r="O245" s="54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AR245" s="163" t="s">
        <v>141</v>
      </c>
      <c r="AT245" s="163" t="s">
        <v>136</v>
      </c>
      <c r="AU245" s="163" t="s">
        <v>142</v>
      </c>
      <c r="AY245" s="16" t="s">
        <v>133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6" t="s">
        <v>142</v>
      </c>
      <c r="BK245" s="165">
        <f>ROUND(I245*H245,3)</f>
        <v>0</v>
      </c>
      <c r="BL245" s="16" t="s">
        <v>141</v>
      </c>
      <c r="BM245" s="163" t="s">
        <v>342</v>
      </c>
    </row>
    <row r="246" spans="2:65" s="11" customFormat="1" ht="26" customHeight="1">
      <c r="B246" s="140"/>
      <c r="D246" s="141" t="s">
        <v>74</v>
      </c>
      <c r="E246" s="142" t="s">
        <v>343</v>
      </c>
      <c r="F246" s="142" t="s">
        <v>344</v>
      </c>
      <c r="I246" s="143"/>
      <c r="J246" s="129">
        <f>BK246</f>
        <v>0</v>
      </c>
      <c r="L246" s="140"/>
      <c r="M246" s="144"/>
      <c r="N246" s="145"/>
      <c r="O246" s="145"/>
      <c r="P246" s="146">
        <v>0</v>
      </c>
      <c r="Q246" s="145"/>
      <c r="R246" s="146">
        <v>0</v>
      </c>
      <c r="S246" s="145"/>
      <c r="T246" s="147">
        <v>0</v>
      </c>
      <c r="AR246" s="141" t="s">
        <v>142</v>
      </c>
      <c r="AT246" s="148" t="s">
        <v>74</v>
      </c>
      <c r="AU246" s="148" t="s">
        <v>75</v>
      </c>
      <c r="AY246" s="141" t="s">
        <v>133</v>
      </c>
      <c r="BK246" s="149">
        <v>0</v>
      </c>
    </row>
    <row r="247" spans="2:65" s="11" customFormat="1" ht="26" customHeight="1">
      <c r="B247" s="140"/>
      <c r="D247" s="141" t="s">
        <v>74</v>
      </c>
      <c r="E247" s="142" t="s">
        <v>345</v>
      </c>
      <c r="F247" s="142" t="s">
        <v>346</v>
      </c>
      <c r="I247" s="143"/>
      <c r="J247" s="129">
        <f>BK247</f>
        <v>0</v>
      </c>
      <c r="L247" s="140"/>
      <c r="M247" s="144"/>
      <c r="N247" s="145"/>
      <c r="O247" s="145"/>
      <c r="P247" s="146">
        <f>P248</f>
        <v>0</v>
      </c>
      <c r="Q247" s="145"/>
      <c r="R247" s="146">
        <f>R248</f>
        <v>0</v>
      </c>
      <c r="S247" s="145"/>
      <c r="T247" s="147">
        <f>T248</f>
        <v>0</v>
      </c>
      <c r="AR247" s="141" t="s">
        <v>159</v>
      </c>
      <c r="AT247" s="148" t="s">
        <v>74</v>
      </c>
      <c r="AU247" s="148" t="s">
        <v>75</v>
      </c>
      <c r="AY247" s="141" t="s">
        <v>133</v>
      </c>
      <c r="BK247" s="149">
        <f>BK248</f>
        <v>0</v>
      </c>
    </row>
    <row r="248" spans="2:65" s="11" customFormat="1" ht="22.75" customHeight="1">
      <c r="B248" s="140"/>
      <c r="D248" s="141" t="s">
        <v>74</v>
      </c>
      <c r="E248" s="150" t="s">
        <v>347</v>
      </c>
      <c r="F248" s="150" t="s">
        <v>348</v>
      </c>
      <c r="I248" s="143"/>
      <c r="J248" s="151">
        <f>BK248</f>
        <v>0</v>
      </c>
      <c r="L248" s="140"/>
      <c r="M248" s="144"/>
      <c r="N248" s="145"/>
      <c r="O248" s="145"/>
      <c r="P248" s="146">
        <f>SUM(P249:P250)</f>
        <v>0</v>
      </c>
      <c r="Q248" s="145"/>
      <c r="R248" s="146">
        <f>SUM(R249:R250)</f>
        <v>0</v>
      </c>
      <c r="S248" s="145"/>
      <c r="T248" s="147">
        <f>SUM(T249:T250)</f>
        <v>0</v>
      </c>
      <c r="AR248" s="141" t="s">
        <v>159</v>
      </c>
      <c r="AT248" s="148" t="s">
        <v>74</v>
      </c>
      <c r="AU248" s="148" t="s">
        <v>83</v>
      </c>
      <c r="AY248" s="141" t="s">
        <v>133</v>
      </c>
      <c r="BK248" s="149">
        <f>SUM(BK249:BK250)</f>
        <v>0</v>
      </c>
    </row>
    <row r="249" spans="2:65" s="1" customFormat="1" ht="16.5" customHeight="1">
      <c r="B249" s="152"/>
      <c r="C249" s="153" t="s">
        <v>349</v>
      </c>
      <c r="D249" s="153" t="s">
        <v>136</v>
      </c>
      <c r="E249" s="154" t="s">
        <v>350</v>
      </c>
      <c r="F249" s="155" t="s">
        <v>351</v>
      </c>
      <c r="G249" s="156" t="s">
        <v>352</v>
      </c>
      <c r="H249" s="157">
        <v>0</v>
      </c>
      <c r="I249" s="157"/>
      <c r="J249" s="158">
        <f>ROUND(I249*H249,3)</f>
        <v>0</v>
      </c>
      <c r="K249" s="155" t="s">
        <v>1</v>
      </c>
      <c r="L249" s="31"/>
      <c r="M249" s="159" t="s">
        <v>1</v>
      </c>
      <c r="N249" s="160" t="s">
        <v>41</v>
      </c>
      <c r="O249" s="54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AR249" s="163" t="s">
        <v>353</v>
      </c>
      <c r="AT249" s="163" t="s">
        <v>136</v>
      </c>
      <c r="AU249" s="163" t="s">
        <v>142</v>
      </c>
      <c r="AY249" s="16" t="s">
        <v>133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6" t="s">
        <v>142</v>
      </c>
      <c r="BK249" s="165">
        <f>ROUND(I249*H249,3)</f>
        <v>0</v>
      </c>
      <c r="BL249" s="16" t="s">
        <v>353</v>
      </c>
      <c r="BM249" s="163" t="s">
        <v>354</v>
      </c>
    </row>
    <row r="250" spans="2:65" s="1" customFormat="1" ht="350">
      <c r="B250" s="31"/>
      <c r="D250" s="167" t="s">
        <v>267</v>
      </c>
      <c r="F250" s="191" t="s">
        <v>355</v>
      </c>
      <c r="I250" s="90"/>
      <c r="L250" s="31"/>
      <c r="M250" s="192"/>
      <c r="N250" s="54"/>
      <c r="O250" s="54"/>
      <c r="P250" s="54"/>
      <c r="Q250" s="54"/>
      <c r="R250" s="54"/>
      <c r="S250" s="54"/>
      <c r="T250" s="55"/>
      <c r="AT250" s="16" t="s">
        <v>267</v>
      </c>
      <c r="AU250" s="16" t="s">
        <v>142</v>
      </c>
    </row>
    <row r="251" spans="2:65" s="1" customFormat="1" ht="50" customHeight="1">
      <c r="B251" s="31"/>
      <c r="E251" s="142" t="s">
        <v>356</v>
      </c>
      <c r="F251" s="142" t="s">
        <v>357</v>
      </c>
      <c r="I251" s="90"/>
      <c r="J251" s="129">
        <f t="shared" ref="J251:J256" si="0">BK251</f>
        <v>0</v>
      </c>
      <c r="L251" s="31"/>
      <c r="M251" s="192"/>
      <c r="N251" s="54"/>
      <c r="O251" s="54"/>
      <c r="P251" s="54"/>
      <c r="Q251" s="54"/>
      <c r="R251" s="54"/>
      <c r="S251" s="54"/>
      <c r="T251" s="55"/>
      <c r="AT251" s="16" t="s">
        <v>74</v>
      </c>
      <c r="AU251" s="16" t="s">
        <v>75</v>
      </c>
      <c r="AY251" s="16" t="s">
        <v>358</v>
      </c>
      <c r="BK251" s="165">
        <f>SUM(BK252:BK256)</f>
        <v>0</v>
      </c>
    </row>
    <row r="252" spans="2:65" s="1" customFormat="1" ht="16.25" customHeight="1">
      <c r="B252" s="31"/>
      <c r="C252" s="193" t="s">
        <v>1</v>
      </c>
      <c r="D252" s="193" t="s">
        <v>136</v>
      </c>
      <c r="E252" s="194" t="s">
        <v>1</v>
      </c>
      <c r="F252" s="195" t="s">
        <v>1</v>
      </c>
      <c r="G252" s="196" t="s">
        <v>1</v>
      </c>
      <c r="H252" s="197"/>
      <c r="I252" s="197"/>
      <c r="J252" s="198">
        <f t="shared" si="0"/>
        <v>0</v>
      </c>
      <c r="K252" s="199"/>
      <c r="L252" s="31"/>
      <c r="M252" s="200" t="s">
        <v>1</v>
      </c>
      <c r="N252" s="201" t="s">
        <v>41</v>
      </c>
      <c r="O252" s="54"/>
      <c r="P252" s="54"/>
      <c r="Q252" s="54"/>
      <c r="R252" s="54"/>
      <c r="S252" s="54"/>
      <c r="T252" s="55"/>
      <c r="AT252" s="16" t="s">
        <v>358</v>
      </c>
      <c r="AU252" s="16" t="s">
        <v>83</v>
      </c>
      <c r="AY252" s="16" t="s">
        <v>358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6" t="s">
        <v>142</v>
      </c>
      <c r="BK252" s="165">
        <f>I252*H252</f>
        <v>0</v>
      </c>
    </row>
    <row r="253" spans="2:65" s="1" customFormat="1" ht="16.25" customHeight="1">
      <c r="B253" s="31"/>
      <c r="C253" s="193" t="s">
        <v>1</v>
      </c>
      <c r="D253" s="193" t="s">
        <v>136</v>
      </c>
      <c r="E253" s="194" t="s">
        <v>1</v>
      </c>
      <c r="F253" s="195" t="s">
        <v>1</v>
      </c>
      <c r="G253" s="196" t="s">
        <v>1</v>
      </c>
      <c r="H253" s="197"/>
      <c r="I253" s="197"/>
      <c r="J253" s="198">
        <f t="shared" si="0"/>
        <v>0</v>
      </c>
      <c r="K253" s="199"/>
      <c r="L253" s="31"/>
      <c r="M253" s="200" t="s">
        <v>1</v>
      </c>
      <c r="N253" s="201" t="s">
        <v>41</v>
      </c>
      <c r="O253" s="54"/>
      <c r="P253" s="54"/>
      <c r="Q253" s="54"/>
      <c r="R253" s="54"/>
      <c r="S253" s="54"/>
      <c r="T253" s="55"/>
      <c r="AT253" s="16" t="s">
        <v>358</v>
      </c>
      <c r="AU253" s="16" t="s">
        <v>83</v>
      </c>
      <c r="AY253" s="16" t="s">
        <v>358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6" t="s">
        <v>142</v>
      </c>
      <c r="BK253" s="165">
        <f>I253*H253</f>
        <v>0</v>
      </c>
    </row>
    <row r="254" spans="2:65" s="1" customFormat="1" ht="16.25" customHeight="1">
      <c r="B254" s="31"/>
      <c r="C254" s="193" t="s">
        <v>1</v>
      </c>
      <c r="D254" s="193" t="s">
        <v>136</v>
      </c>
      <c r="E254" s="194" t="s">
        <v>1</v>
      </c>
      <c r="F254" s="195" t="s">
        <v>1</v>
      </c>
      <c r="G254" s="196" t="s">
        <v>1</v>
      </c>
      <c r="H254" s="197"/>
      <c r="I254" s="197"/>
      <c r="J254" s="198">
        <f t="shared" si="0"/>
        <v>0</v>
      </c>
      <c r="K254" s="199"/>
      <c r="L254" s="31"/>
      <c r="M254" s="200" t="s">
        <v>1</v>
      </c>
      <c r="N254" s="201" t="s">
        <v>41</v>
      </c>
      <c r="O254" s="54"/>
      <c r="P254" s="54"/>
      <c r="Q254" s="54"/>
      <c r="R254" s="54"/>
      <c r="S254" s="54"/>
      <c r="T254" s="55"/>
      <c r="AT254" s="16" t="s">
        <v>358</v>
      </c>
      <c r="AU254" s="16" t="s">
        <v>83</v>
      </c>
      <c r="AY254" s="16" t="s">
        <v>358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6" t="s">
        <v>142</v>
      </c>
      <c r="BK254" s="165">
        <f>I254*H254</f>
        <v>0</v>
      </c>
    </row>
    <row r="255" spans="2:65" s="1" customFormat="1" ht="16.25" customHeight="1">
      <c r="B255" s="31"/>
      <c r="C255" s="193" t="s">
        <v>1</v>
      </c>
      <c r="D255" s="193" t="s">
        <v>136</v>
      </c>
      <c r="E255" s="194" t="s">
        <v>1</v>
      </c>
      <c r="F255" s="195" t="s">
        <v>1</v>
      </c>
      <c r="G255" s="196" t="s">
        <v>1</v>
      </c>
      <c r="H255" s="197"/>
      <c r="I255" s="197"/>
      <c r="J255" s="198">
        <f t="shared" si="0"/>
        <v>0</v>
      </c>
      <c r="K255" s="199"/>
      <c r="L255" s="31"/>
      <c r="M255" s="200" t="s">
        <v>1</v>
      </c>
      <c r="N255" s="201" t="s">
        <v>41</v>
      </c>
      <c r="O255" s="54"/>
      <c r="P255" s="54"/>
      <c r="Q255" s="54"/>
      <c r="R255" s="54"/>
      <c r="S255" s="54"/>
      <c r="T255" s="55"/>
      <c r="AT255" s="16" t="s">
        <v>358</v>
      </c>
      <c r="AU255" s="16" t="s">
        <v>83</v>
      </c>
      <c r="AY255" s="16" t="s">
        <v>358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6" t="s">
        <v>142</v>
      </c>
      <c r="BK255" s="165">
        <f>I255*H255</f>
        <v>0</v>
      </c>
    </row>
    <row r="256" spans="2:65" s="1" customFormat="1" ht="16.25" customHeight="1">
      <c r="B256" s="31"/>
      <c r="C256" s="193" t="s">
        <v>1</v>
      </c>
      <c r="D256" s="193" t="s">
        <v>136</v>
      </c>
      <c r="E256" s="194" t="s">
        <v>1</v>
      </c>
      <c r="F256" s="195" t="s">
        <v>1</v>
      </c>
      <c r="G256" s="196" t="s">
        <v>1</v>
      </c>
      <c r="H256" s="197"/>
      <c r="I256" s="197"/>
      <c r="J256" s="198">
        <f t="shared" si="0"/>
        <v>0</v>
      </c>
      <c r="K256" s="199"/>
      <c r="L256" s="31"/>
      <c r="M256" s="200" t="s">
        <v>1</v>
      </c>
      <c r="N256" s="201" t="s">
        <v>41</v>
      </c>
      <c r="O256" s="202"/>
      <c r="P256" s="202"/>
      <c r="Q256" s="202"/>
      <c r="R256" s="202"/>
      <c r="S256" s="202"/>
      <c r="T256" s="203"/>
      <c r="AT256" s="16" t="s">
        <v>358</v>
      </c>
      <c r="AU256" s="16" t="s">
        <v>83</v>
      </c>
      <c r="AY256" s="16" t="s">
        <v>358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6" t="s">
        <v>142</v>
      </c>
      <c r="BK256" s="165">
        <f>I256*H256</f>
        <v>0</v>
      </c>
    </row>
    <row r="257" spans="2:12" s="1" customFormat="1" ht="7" customHeight="1">
      <c r="B257" s="43"/>
      <c r="C257" s="44"/>
      <c r="D257" s="44"/>
      <c r="E257" s="44"/>
      <c r="F257" s="44"/>
      <c r="G257" s="44"/>
      <c r="H257" s="44"/>
      <c r="I257" s="111"/>
      <c r="J257" s="44"/>
      <c r="K257" s="44"/>
      <c r="L257" s="31"/>
    </row>
  </sheetData>
  <autoFilter ref="C123:K256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52:D257" xr:uid="{00000000-0002-0000-0100-000000000000}">
      <formula1>"K, M"</formula1>
    </dataValidation>
    <dataValidation type="list" allowBlank="1" showInputMessage="1" showErrorMessage="1" error="Povolené sú hodnoty základná, znížená, nulová." sqref="N252:N257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4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87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359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ROUND(J125,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ROUND((ROUND((SUM(BE125:BE197)),  2) + SUM(BE199:BE203)), 2)</f>
        <v>0</v>
      </c>
      <c r="I33" s="99">
        <v>0.2</v>
      </c>
      <c r="J33" s="98">
        <f>ROUND((ROUND(((SUM(BE125:BE197))*I33),  2) + (SUM(BE199:BE203)*I33)),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ROUND((ROUND((SUM(BF125:BF197)),  2) + SUM(BF199:BF203)), 2)</f>
        <v>0</v>
      </c>
      <c r="I34" s="99">
        <v>0.2</v>
      </c>
      <c r="J34" s="98">
        <f>ROUND((ROUND(((SUM(BF125:BF197))*I34),  2) + (SUM(BF199:BF203)*I34)),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ROUND((ROUND((SUM(BG125:BG197)),  2) + SUM(BG199:BG203)),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ROUND((ROUND((SUM(BH125:BH197)),  2) + SUM(BH199:BH203)),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ROUND((ROUND((SUM(BI125:BI197)),  2) + SUM(BI199:BI203)),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02 - Zateplenie strešného plášťa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J125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J126</f>
        <v>0</v>
      </c>
      <c r="L97" s="117"/>
    </row>
    <row r="98" spans="2:12" s="9" customFormat="1" ht="20" customHeight="1">
      <c r="B98" s="122"/>
      <c r="D98" s="123" t="s">
        <v>113</v>
      </c>
      <c r="E98" s="124"/>
      <c r="F98" s="124"/>
      <c r="G98" s="124"/>
      <c r="H98" s="124"/>
      <c r="I98" s="125"/>
      <c r="J98" s="126">
        <f>J127</f>
        <v>0</v>
      </c>
      <c r="L98" s="122"/>
    </row>
    <row r="99" spans="2:12" s="9" customFormat="1" ht="20" customHeight="1">
      <c r="B99" s="122"/>
      <c r="D99" s="123" t="s">
        <v>114</v>
      </c>
      <c r="E99" s="124"/>
      <c r="F99" s="124"/>
      <c r="G99" s="124"/>
      <c r="H99" s="124"/>
      <c r="I99" s="125"/>
      <c r="J99" s="126">
        <f>J143</f>
        <v>0</v>
      </c>
      <c r="L99" s="122"/>
    </row>
    <row r="100" spans="2:12" s="8" customFormat="1" ht="25" customHeight="1">
      <c r="B100" s="117"/>
      <c r="D100" s="118" t="s">
        <v>115</v>
      </c>
      <c r="E100" s="119"/>
      <c r="F100" s="119"/>
      <c r="G100" s="119"/>
      <c r="H100" s="119"/>
      <c r="I100" s="120"/>
      <c r="J100" s="121">
        <f>J145</f>
        <v>0</v>
      </c>
      <c r="L100" s="117"/>
    </row>
    <row r="101" spans="2:12" s="9" customFormat="1" ht="20" customHeight="1">
      <c r="B101" s="122"/>
      <c r="D101" s="123" t="s">
        <v>360</v>
      </c>
      <c r="E101" s="124"/>
      <c r="F101" s="124"/>
      <c r="G101" s="124"/>
      <c r="H101" s="124"/>
      <c r="I101" s="125"/>
      <c r="J101" s="126">
        <f>J146</f>
        <v>0</v>
      </c>
      <c r="L101" s="122"/>
    </row>
    <row r="102" spans="2:12" s="9" customFormat="1" ht="20" customHeight="1">
      <c r="B102" s="122"/>
      <c r="D102" s="123" t="s">
        <v>361</v>
      </c>
      <c r="E102" s="124"/>
      <c r="F102" s="124"/>
      <c r="G102" s="124"/>
      <c r="H102" s="124"/>
      <c r="I102" s="125"/>
      <c r="J102" s="126">
        <f>J185</f>
        <v>0</v>
      </c>
      <c r="L102" s="122"/>
    </row>
    <row r="103" spans="2:12" s="8" customFormat="1" ht="25" customHeight="1">
      <c r="B103" s="117"/>
      <c r="D103" s="118" t="s">
        <v>116</v>
      </c>
      <c r="E103" s="119"/>
      <c r="F103" s="119"/>
      <c r="G103" s="119"/>
      <c r="H103" s="119"/>
      <c r="I103" s="120"/>
      <c r="J103" s="121">
        <f>J194</f>
        <v>0</v>
      </c>
      <c r="L103" s="117"/>
    </row>
    <row r="104" spans="2:12" s="9" customFormat="1" ht="20" customHeight="1">
      <c r="B104" s="122"/>
      <c r="D104" s="123" t="s">
        <v>117</v>
      </c>
      <c r="E104" s="124"/>
      <c r="F104" s="124"/>
      <c r="G104" s="124"/>
      <c r="H104" s="124"/>
      <c r="I104" s="125"/>
      <c r="J104" s="126">
        <f>J195</f>
        <v>0</v>
      </c>
      <c r="L104" s="122"/>
    </row>
    <row r="105" spans="2:12" s="8" customFormat="1" ht="21.75" customHeight="1">
      <c r="B105" s="117"/>
      <c r="D105" s="127" t="s">
        <v>118</v>
      </c>
      <c r="I105" s="128"/>
      <c r="J105" s="129">
        <f>J198</f>
        <v>0</v>
      </c>
      <c r="L105" s="117"/>
    </row>
    <row r="106" spans="2:12" s="1" customFormat="1" ht="21.75" customHeight="1">
      <c r="B106" s="31"/>
      <c r="I106" s="90"/>
      <c r="L106" s="31"/>
    </row>
    <row r="107" spans="2:12" s="1" customFormat="1" ht="7" customHeight="1">
      <c r="B107" s="43"/>
      <c r="C107" s="44"/>
      <c r="D107" s="44"/>
      <c r="E107" s="44"/>
      <c r="F107" s="44"/>
      <c r="G107" s="44"/>
      <c r="H107" s="44"/>
      <c r="I107" s="111"/>
      <c r="J107" s="44"/>
      <c r="K107" s="44"/>
      <c r="L107" s="31"/>
    </row>
    <row r="111" spans="2:12" s="1" customFormat="1" ht="7" customHeight="1">
      <c r="B111" s="45"/>
      <c r="C111" s="46"/>
      <c r="D111" s="46"/>
      <c r="E111" s="46"/>
      <c r="F111" s="46"/>
      <c r="G111" s="46"/>
      <c r="H111" s="46"/>
      <c r="I111" s="112"/>
      <c r="J111" s="46"/>
      <c r="K111" s="46"/>
      <c r="L111" s="31"/>
    </row>
    <row r="112" spans="2:12" s="1" customFormat="1" ht="25" customHeight="1">
      <c r="B112" s="31"/>
      <c r="C112" s="20" t="s">
        <v>119</v>
      </c>
      <c r="I112" s="90"/>
      <c r="L112" s="31"/>
    </row>
    <row r="113" spans="2:65" s="1" customFormat="1" ht="7" customHeight="1">
      <c r="B113" s="31"/>
      <c r="I113" s="90"/>
      <c r="L113" s="31"/>
    </row>
    <row r="114" spans="2:65" s="1" customFormat="1" ht="12" customHeight="1">
      <c r="B114" s="31"/>
      <c r="C114" s="26" t="s">
        <v>14</v>
      </c>
      <c r="I114" s="90"/>
      <c r="L114" s="31"/>
    </row>
    <row r="115" spans="2:65" s="1" customFormat="1" ht="16.5" customHeight="1">
      <c r="B115" s="31"/>
      <c r="E115" s="253" t="str">
        <f>E7</f>
        <v>Zníženie energetickej náročnosti MÚ Rajecké Teplice</v>
      </c>
      <c r="F115" s="254"/>
      <c r="G115" s="254"/>
      <c r="H115" s="254"/>
      <c r="I115" s="90"/>
      <c r="L115" s="31"/>
    </row>
    <row r="116" spans="2:65" s="1" customFormat="1" ht="12" customHeight="1">
      <c r="B116" s="31"/>
      <c r="C116" s="26" t="s">
        <v>104</v>
      </c>
      <c r="I116" s="90"/>
      <c r="L116" s="31"/>
    </row>
    <row r="117" spans="2:65" s="1" customFormat="1" ht="16.5" customHeight="1">
      <c r="B117" s="31"/>
      <c r="E117" s="225" t="str">
        <f>E9</f>
        <v>02 - Zateplenie strešného plášťa</v>
      </c>
      <c r="F117" s="252"/>
      <c r="G117" s="252"/>
      <c r="H117" s="252"/>
      <c r="I117" s="90"/>
      <c r="L117" s="31"/>
    </row>
    <row r="118" spans="2:65" s="1" customFormat="1" ht="7" customHeight="1">
      <c r="B118" s="31"/>
      <c r="I118" s="90"/>
      <c r="L118" s="31"/>
    </row>
    <row r="119" spans="2:65" s="1" customFormat="1" ht="12" customHeight="1">
      <c r="B119" s="31"/>
      <c r="C119" s="26" t="s">
        <v>18</v>
      </c>
      <c r="F119" s="24" t="str">
        <f>F12</f>
        <v>Námestie NSP 29/4</v>
      </c>
      <c r="I119" s="91" t="s">
        <v>20</v>
      </c>
      <c r="J119" s="51" t="str">
        <f>IF(J12="","",J12)</f>
        <v>25. 3. 2019</v>
      </c>
      <c r="L119" s="31"/>
    </row>
    <row r="120" spans="2:65" s="1" customFormat="1" ht="7" customHeight="1">
      <c r="B120" s="31"/>
      <c r="I120" s="90"/>
      <c r="L120" s="31"/>
    </row>
    <row r="121" spans="2:65" s="1" customFormat="1" ht="15.25" customHeight="1">
      <c r="B121" s="31"/>
      <c r="C121" s="26" t="s">
        <v>22</v>
      </c>
      <c r="F121" s="24" t="str">
        <f>E15</f>
        <v xml:space="preserve"> </v>
      </c>
      <c r="I121" s="91" t="s">
        <v>28</v>
      </c>
      <c r="J121" s="29" t="str">
        <f>E21</f>
        <v>Orbita Motors, a.s.</v>
      </c>
      <c r="L121" s="31"/>
    </row>
    <row r="122" spans="2:65" s="1" customFormat="1" ht="15.25" customHeight="1">
      <c r="B122" s="31"/>
      <c r="C122" s="26" t="s">
        <v>26</v>
      </c>
      <c r="F122" s="24" t="str">
        <f>IF(E18="","",E18)</f>
        <v>Vyplň údaj</v>
      </c>
      <c r="I122" s="91" t="s">
        <v>32</v>
      </c>
      <c r="J122" s="29" t="str">
        <f>E24</f>
        <v>Ing. Žarnovický</v>
      </c>
      <c r="L122" s="31"/>
    </row>
    <row r="123" spans="2:65" s="1" customFormat="1" ht="10.25" customHeight="1">
      <c r="B123" s="31"/>
      <c r="I123" s="90"/>
      <c r="L123" s="31"/>
    </row>
    <row r="124" spans="2:65" s="10" customFormat="1" ht="29.25" customHeight="1">
      <c r="B124" s="130"/>
      <c r="C124" s="131" t="s">
        <v>120</v>
      </c>
      <c r="D124" s="132" t="s">
        <v>60</v>
      </c>
      <c r="E124" s="132" t="s">
        <v>56</v>
      </c>
      <c r="F124" s="132" t="s">
        <v>57</v>
      </c>
      <c r="G124" s="132" t="s">
        <v>121</v>
      </c>
      <c r="H124" s="132" t="s">
        <v>122</v>
      </c>
      <c r="I124" s="133" t="s">
        <v>123</v>
      </c>
      <c r="J124" s="134" t="s">
        <v>108</v>
      </c>
      <c r="K124" s="135" t="s">
        <v>124</v>
      </c>
      <c r="L124" s="130"/>
      <c r="M124" s="58" t="s">
        <v>1</v>
      </c>
      <c r="N124" s="59" t="s">
        <v>39</v>
      </c>
      <c r="O124" s="59" t="s">
        <v>125</v>
      </c>
      <c r="P124" s="59" t="s">
        <v>126</v>
      </c>
      <c r="Q124" s="59" t="s">
        <v>127</v>
      </c>
      <c r="R124" s="59" t="s">
        <v>128</v>
      </c>
      <c r="S124" s="59" t="s">
        <v>129</v>
      </c>
      <c r="T124" s="60" t="s">
        <v>130</v>
      </c>
    </row>
    <row r="125" spans="2:65" s="1" customFormat="1" ht="22.75" customHeight="1">
      <c r="B125" s="31"/>
      <c r="C125" s="63" t="s">
        <v>109</v>
      </c>
      <c r="I125" s="90"/>
      <c r="J125" s="136">
        <f>BK125</f>
        <v>0</v>
      </c>
      <c r="L125" s="31"/>
      <c r="M125" s="61"/>
      <c r="N125" s="52"/>
      <c r="O125" s="52"/>
      <c r="P125" s="137">
        <f>P126+P145+P194+P198</f>
        <v>0</v>
      </c>
      <c r="Q125" s="52"/>
      <c r="R125" s="137">
        <f>R126+R145+R194+R198</f>
        <v>11.452879679999999</v>
      </c>
      <c r="S125" s="52"/>
      <c r="T125" s="138">
        <f>T126+T145+T194+T198</f>
        <v>143.90883400000001</v>
      </c>
      <c r="AT125" s="16" t="s">
        <v>74</v>
      </c>
      <c r="AU125" s="16" t="s">
        <v>110</v>
      </c>
      <c r="BK125" s="139">
        <f>BK126+BK145+BK194+BK198</f>
        <v>0</v>
      </c>
    </row>
    <row r="126" spans="2:65" s="11" customFormat="1" ht="26" customHeight="1">
      <c r="B126" s="140"/>
      <c r="D126" s="141" t="s">
        <v>74</v>
      </c>
      <c r="E126" s="142" t="s">
        <v>131</v>
      </c>
      <c r="F126" s="142" t="s">
        <v>132</v>
      </c>
      <c r="I126" s="143"/>
      <c r="J126" s="129">
        <f>BK126</f>
        <v>0</v>
      </c>
      <c r="L126" s="140"/>
      <c r="M126" s="144"/>
      <c r="N126" s="145"/>
      <c r="O126" s="145"/>
      <c r="P126" s="146">
        <f>P127+P143</f>
        <v>0</v>
      </c>
      <c r="Q126" s="145"/>
      <c r="R126" s="146">
        <f>R127+R143</f>
        <v>0</v>
      </c>
      <c r="S126" s="145"/>
      <c r="T126" s="147">
        <f>T127+T143</f>
        <v>124.53400000000001</v>
      </c>
      <c r="AR126" s="141" t="s">
        <v>83</v>
      </c>
      <c r="AT126" s="148" t="s">
        <v>74</v>
      </c>
      <c r="AU126" s="148" t="s">
        <v>75</v>
      </c>
      <c r="AY126" s="141" t="s">
        <v>133</v>
      </c>
      <c r="BK126" s="149">
        <f>BK127+BK143</f>
        <v>0</v>
      </c>
    </row>
    <row r="127" spans="2:65" s="11" customFormat="1" ht="22.75" customHeight="1">
      <c r="B127" s="140"/>
      <c r="D127" s="141" t="s">
        <v>74</v>
      </c>
      <c r="E127" s="150" t="s">
        <v>179</v>
      </c>
      <c r="F127" s="150" t="s">
        <v>244</v>
      </c>
      <c r="I127" s="143"/>
      <c r="J127" s="151">
        <f>BK127</f>
        <v>0</v>
      </c>
      <c r="L127" s="140"/>
      <c r="M127" s="144"/>
      <c r="N127" s="145"/>
      <c r="O127" s="145"/>
      <c r="P127" s="146">
        <f>SUM(P128:P142)</f>
        <v>0</v>
      </c>
      <c r="Q127" s="145"/>
      <c r="R127" s="146">
        <f>SUM(R128:R142)</f>
        <v>0</v>
      </c>
      <c r="S127" s="145"/>
      <c r="T127" s="147">
        <f>SUM(T128:T142)</f>
        <v>124.53400000000001</v>
      </c>
      <c r="AR127" s="141" t="s">
        <v>83</v>
      </c>
      <c r="AT127" s="148" t="s">
        <v>74</v>
      </c>
      <c r="AU127" s="148" t="s">
        <v>83</v>
      </c>
      <c r="AY127" s="141" t="s">
        <v>133</v>
      </c>
      <c r="BK127" s="149">
        <f>SUM(BK128:BK142)</f>
        <v>0</v>
      </c>
    </row>
    <row r="128" spans="2:65" s="1" customFormat="1" ht="36" customHeight="1">
      <c r="B128" s="152"/>
      <c r="C128" s="153" t="s">
        <v>83</v>
      </c>
      <c r="D128" s="153" t="s">
        <v>136</v>
      </c>
      <c r="E128" s="154" t="s">
        <v>362</v>
      </c>
      <c r="F128" s="155" t="s">
        <v>363</v>
      </c>
      <c r="G128" s="156" t="s">
        <v>364</v>
      </c>
      <c r="H128" s="157">
        <v>65.775000000000006</v>
      </c>
      <c r="I128" s="157"/>
      <c r="J128" s="158">
        <f>ROUND(I128*H128,3)</f>
        <v>0</v>
      </c>
      <c r="K128" s="155" t="s">
        <v>177</v>
      </c>
      <c r="L128" s="31"/>
      <c r="M128" s="159" t="s">
        <v>1</v>
      </c>
      <c r="N128" s="160" t="s">
        <v>41</v>
      </c>
      <c r="O128" s="54"/>
      <c r="P128" s="161">
        <f>O128*H128</f>
        <v>0</v>
      </c>
      <c r="Q128" s="161">
        <v>0</v>
      </c>
      <c r="R128" s="161">
        <f>Q128*H128</f>
        <v>0</v>
      </c>
      <c r="S128" s="161">
        <v>1.6</v>
      </c>
      <c r="T128" s="162">
        <f>S128*H128</f>
        <v>105.24000000000001</v>
      </c>
      <c r="AR128" s="163" t="s">
        <v>141</v>
      </c>
      <c r="AT128" s="163" t="s">
        <v>136</v>
      </c>
      <c r="AU128" s="163" t="s">
        <v>142</v>
      </c>
      <c r="AY128" s="16" t="s">
        <v>133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142</v>
      </c>
      <c r="BK128" s="165">
        <f>ROUND(I128*H128,3)</f>
        <v>0</v>
      </c>
      <c r="BL128" s="16" t="s">
        <v>141</v>
      </c>
      <c r="BM128" s="163" t="s">
        <v>365</v>
      </c>
    </row>
    <row r="129" spans="2:65" s="12" customFormat="1" ht="12">
      <c r="B129" s="166"/>
      <c r="D129" s="167" t="s">
        <v>144</v>
      </c>
      <c r="E129" s="168" t="s">
        <v>1</v>
      </c>
      <c r="F129" s="169" t="s">
        <v>366</v>
      </c>
      <c r="H129" s="170">
        <v>65.775000000000006</v>
      </c>
      <c r="I129" s="171"/>
      <c r="L129" s="166"/>
      <c r="M129" s="172"/>
      <c r="N129" s="173"/>
      <c r="O129" s="173"/>
      <c r="P129" s="173"/>
      <c r="Q129" s="173"/>
      <c r="R129" s="173"/>
      <c r="S129" s="173"/>
      <c r="T129" s="174"/>
      <c r="AT129" s="168" t="s">
        <v>144</v>
      </c>
      <c r="AU129" s="168" t="s">
        <v>142</v>
      </c>
      <c r="AV129" s="12" t="s">
        <v>142</v>
      </c>
      <c r="AW129" s="12" t="s">
        <v>30</v>
      </c>
      <c r="AX129" s="12" t="s">
        <v>83</v>
      </c>
      <c r="AY129" s="168" t="s">
        <v>133</v>
      </c>
    </row>
    <row r="130" spans="2:65" s="1" customFormat="1" ht="36" customHeight="1">
      <c r="B130" s="152"/>
      <c r="C130" s="153" t="s">
        <v>142</v>
      </c>
      <c r="D130" s="153" t="s">
        <v>136</v>
      </c>
      <c r="E130" s="154" t="s">
        <v>367</v>
      </c>
      <c r="F130" s="155" t="s">
        <v>368</v>
      </c>
      <c r="G130" s="156" t="s">
        <v>364</v>
      </c>
      <c r="H130" s="157">
        <v>8.77</v>
      </c>
      <c r="I130" s="157"/>
      <c r="J130" s="158">
        <f>ROUND(I130*H130,3)</f>
        <v>0</v>
      </c>
      <c r="K130" s="155" t="s">
        <v>177</v>
      </c>
      <c r="L130" s="31"/>
      <c r="M130" s="159" t="s">
        <v>1</v>
      </c>
      <c r="N130" s="160" t="s">
        <v>41</v>
      </c>
      <c r="O130" s="54"/>
      <c r="P130" s="161">
        <f>O130*H130</f>
        <v>0</v>
      </c>
      <c r="Q130" s="161">
        <v>0</v>
      </c>
      <c r="R130" s="161">
        <f>Q130*H130</f>
        <v>0</v>
      </c>
      <c r="S130" s="161">
        <v>2.2000000000000002</v>
      </c>
      <c r="T130" s="162">
        <f>S130*H130</f>
        <v>19.294</v>
      </c>
      <c r="AR130" s="163" t="s">
        <v>141</v>
      </c>
      <c r="AT130" s="163" t="s">
        <v>136</v>
      </c>
      <c r="AU130" s="163" t="s">
        <v>142</v>
      </c>
      <c r="AY130" s="16" t="s">
        <v>133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142</v>
      </c>
      <c r="BK130" s="165">
        <f>ROUND(I130*H130,3)</f>
        <v>0</v>
      </c>
      <c r="BL130" s="16" t="s">
        <v>141</v>
      </c>
      <c r="BM130" s="163" t="s">
        <v>369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370</v>
      </c>
      <c r="H131" s="170">
        <v>8.77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83</v>
      </c>
      <c r="AY131" s="168" t="s">
        <v>133</v>
      </c>
    </row>
    <row r="132" spans="2:65" s="1" customFormat="1" ht="24" customHeight="1">
      <c r="B132" s="152"/>
      <c r="C132" s="153" t="s">
        <v>151</v>
      </c>
      <c r="D132" s="153" t="s">
        <v>136</v>
      </c>
      <c r="E132" s="154" t="s">
        <v>304</v>
      </c>
      <c r="F132" s="155" t="s">
        <v>305</v>
      </c>
      <c r="G132" s="156" t="s">
        <v>306</v>
      </c>
      <c r="H132" s="157">
        <v>143.90899999999999</v>
      </c>
      <c r="I132" s="157"/>
      <c r="J132" s="158">
        <f>ROUND(I132*H132,3)</f>
        <v>0</v>
      </c>
      <c r="K132" s="155" t="s">
        <v>140</v>
      </c>
      <c r="L132" s="31"/>
      <c r="M132" s="159" t="s">
        <v>1</v>
      </c>
      <c r="N132" s="160" t="s">
        <v>41</v>
      </c>
      <c r="O132" s="54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AR132" s="163" t="s">
        <v>141</v>
      </c>
      <c r="AT132" s="163" t="s">
        <v>136</v>
      </c>
      <c r="AU132" s="163" t="s">
        <v>142</v>
      </c>
      <c r="AY132" s="16" t="s">
        <v>133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6" t="s">
        <v>142</v>
      </c>
      <c r="BK132" s="165">
        <f>ROUND(I132*H132,3)</f>
        <v>0</v>
      </c>
      <c r="BL132" s="16" t="s">
        <v>141</v>
      </c>
      <c r="BM132" s="163" t="s">
        <v>307</v>
      </c>
    </row>
    <row r="133" spans="2:65" s="1" customFormat="1" ht="16.5" customHeight="1">
      <c r="B133" s="152"/>
      <c r="C133" s="153" t="s">
        <v>141</v>
      </c>
      <c r="D133" s="153" t="s">
        <v>136</v>
      </c>
      <c r="E133" s="154" t="s">
        <v>309</v>
      </c>
      <c r="F133" s="155" t="s">
        <v>310</v>
      </c>
      <c r="G133" s="156" t="s">
        <v>306</v>
      </c>
      <c r="H133" s="157">
        <v>143.90899999999999</v>
      </c>
      <c r="I133" s="157"/>
      <c r="J133" s="158">
        <f>ROUND(I133*H133,3)</f>
        <v>0</v>
      </c>
      <c r="K133" s="155" t="s">
        <v>140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311</v>
      </c>
    </row>
    <row r="134" spans="2:65" s="1" customFormat="1" ht="24" customHeight="1">
      <c r="B134" s="152"/>
      <c r="C134" s="153" t="s">
        <v>159</v>
      </c>
      <c r="D134" s="153" t="s">
        <v>136</v>
      </c>
      <c r="E134" s="154" t="s">
        <v>313</v>
      </c>
      <c r="F134" s="155" t="s">
        <v>314</v>
      </c>
      <c r="G134" s="156" t="s">
        <v>306</v>
      </c>
      <c r="H134" s="157">
        <v>1439.09</v>
      </c>
      <c r="I134" s="157"/>
      <c r="J134" s="158">
        <f>ROUND(I134*H134,3)</f>
        <v>0</v>
      </c>
      <c r="K134" s="155" t="s">
        <v>140</v>
      </c>
      <c r="L134" s="31"/>
      <c r="M134" s="159" t="s">
        <v>1</v>
      </c>
      <c r="N134" s="160" t="s">
        <v>41</v>
      </c>
      <c r="O134" s="54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63" t="s">
        <v>141</v>
      </c>
      <c r="AT134" s="163" t="s">
        <v>136</v>
      </c>
      <c r="AU134" s="163" t="s">
        <v>142</v>
      </c>
      <c r="AY134" s="16" t="s">
        <v>133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6" t="s">
        <v>142</v>
      </c>
      <c r="BK134" s="165">
        <f>ROUND(I134*H134,3)</f>
        <v>0</v>
      </c>
      <c r="BL134" s="16" t="s">
        <v>141</v>
      </c>
      <c r="BM134" s="163" t="s">
        <v>315</v>
      </c>
    </row>
    <row r="135" spans="2:65" s="1" customFormat="1" ht="24">
      <c r="B135" s="31"/>
      <c r="D135" s="167" t="s">
        <v>267</v>
      </c>
      <c r="F135" s="191" t="s">
        <v>316</v>
      </c>
      <c r="I135" s="90"/>
      <c r="L135" s="31"/>
      <c r="M135" s="192"/>
      <c r="N135" s="54"/>
      <c r="O135" s="54"/>
      <c r="P135" s="54"/>
      <c r="Q135" s="54"/>
      <c r="R135" s="54"/>
      <c r="S135" s="54"/>
      <c r="T135" s="55"/>
      <c r="AT135" s="16" t="s">
        <v>267</v>
      </c>
      <c r="AU135" s="16" t="s">
        <v>142</v>
      </c>
    </row>
    <row r="136" spans="2:65" s="12" customFormat="1" ht="12">
      <c r="B136" s="166"/>
      <c r="D136" s="167" t="s">
        <v>144</v>
      </c>
      <c r="F136" s="169" t="s">
        <v>371</v>
      </c>
      <c r="H136" s="170">
        <v>1439.09</v>
      </c>
      <c r="I136" s="171"/>
      <c r="L136" s="166"/>
      <c r="M136" s="172"/>
      <c r="N136" s="173"/>
      <c r="O136" s="173"/>
      <c r="P136" s="173"/>
      <c r="Q136" s="173"/>
      <c r="R136" s="173"/>
      <c r="S136" s="173"/>
      <c r="T136" s="174"/>
      <c r="AT136" s="168" t="s">
        <v>144</v>
      </c>
      <c r="AU136" s="168" t="s">
        <v>142</v>
      </c>
      <c r="AV136" s="12" t="s">
        <v>142</v>
      </c>
      <c r="AW136" s="12" t="s">
        <v>3</v>
      </c>
      <c r="AX136" s="12" t="s">
        <v>83</v>
      </c>
      <c r="AY136" s="168" t="s">
        <v>133</v>
      </c>
    </row>
    <row r="137" spans="2:65" s="1" customFormat="1" ht="24" customHeight="1">
      <c r="B137" s="152"/>
      <c r="C137" s="153" t="s">
        <v>134</v>
      </c>
      <c r="D137" s="153" t="s">
        <v>136</v>
      </c>
      <c r="E137" s="154" t="s">
        <v>319</v>
      </c>
      <c r="F137" s="155" t="s">
        <v>320</v>
      </c>
      <c r="G137" s="156" t="s">
        <v>306</v>
      </c>
      <c r="H137" s="157">
        <v>143.90899999999999</v>
      </c>
      <c r="I137" s="157"/>
      <c r="J137" s="158">
        <f>ROUND(I137*H137,3)</f>
        <v>0</v>
      </c>
      <c r="K137" s="155" t="s">
        <v>140</v>
      </c>
      <c r="L137" s="31"/>
      <c r="M137" s="159" t="s">
        <v>1</v>
      </c>
      <c r="N137" s="160" t="s">
        <v>41</v>
      </c>
      <c r="O137" s="54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AR137" s="163" t="s">
        <v>141</v>
      </c>
      <c r="AT137" s="163" t="s">
        <v>136</v>
      </c>
      <c r="AU137" s="163" t="s">
        <v>142</v>
      </c>
      <c r="AY137" s="16" t="s">
        <v>133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6" t="s">
        <v>142</v>
      </c>
      <c r="BK137" s="165">
        <f>ROUND(I137*H137,3)</f>
        <v>0</v>
      </c>
      <c r="BL137" s="16" t="s">
        <v>141</v>
      </c>
      <c r="BM137" s="163" t="s">
        <v>321</v>
      </c>
    </row>
    <row r="138" spans="2:65" s="1" customFormat="1" ht="24" customHeight="1">
      <c r="B138" s="152"/>
      <c r="C138" s="153" t="s">
        <v>170</v>
      </c>
      <c r="D138" s="153" t="s">
        <v>136</v>
      </c>
      <c r="E138" s="154" t="s">
        <v>323</v>
      </c>
      <c r="F138" s="155" t="s">
        <v>324</v>
      </c>
      <c r="G138" s="156" t="s">
        <v>306</v>
      </c>
      <c r="H138" s="157">
        <v>719.54499999999996</v>
      </c>
      <c r="I138" s="157"/>
      <c r="J138" s="158">
        <f>ROUND(I138*H138,3)</f>
        <v>0</v>
      </c>
      <c r="K138" s="155" t="s">
        <v>140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325</v>
      </c>
    </row>
    <row r="139" spans="2:65" s="1" customFormat="1" ht="36">
      <c r="B139" s="31"/>
      <c r="D139" s="167" t="s">
        <v>267</v>
      </c>
      <c r="F139" s="191" t="s">
        <v>326</v>
      </c>
      <c r="I139" s="90"/>
      <c r="L139" s="31"/>
      <c r="M139" s="192"/>
      <c r="N139" s="54"/>
      <c r="O139" s="54"/>
      <c r="P139" s="54"/>
      <c r="Q139" s="54"/>
      <c r="R139" s="54"/>
      <c r="S139" s="54"/>
      <c r="T139" s="55"/>
      <c r="AT139" s="16" t="s">
        <v>267</v>
      </c>
      <c r="AU139" s="16" t="s">
        <v>142</v>
      </c>
    </row>
    <row r="140" spans="2:65" s="12" customFormat="1" ht="12">
      <c r="B140" s="166"/>
      <c r="D140" s="167" t="s">
        <v>144</v>
      </c>
      <c r="F140" s="169" t="s">
        <v>372</v>
      </c>
      <c r="H140" s="170">
        <v>719.54499999999996</v>
      </c>
      <c r="I140" s="171"/>
      <c r="L140" s="166"/>
      <c r="M140" s="172"/>
      <c r="N140" s="173"/>
      <c r="O140" s="173"/>
      <c r="P140" s="173"/>
      <c r="Q140" s="173"/>
      <c r="R140" s="173"/>
      <c r="S140" s="173"/>
      <c r="T140" s="174"/>
      <c r="AT140" s="168" t="s">
        <v>144</v>
      </c>
      <c r="AU140" s="168" t="s">
        <v>142</v>
      </c>
      <c r="AV140" s="12" t="s">
        <v>142</v>
      </c>
      <c r="AW140" s="12" t="s">
        <v>3</v>
      </c>
      <c r="AX140" s="12" t="s">
        <v>83</v>
      </c>
      <c r="AY140" s="168" t="s">
        <v>133</v>
      </c>
    </row>
    <row r="141" spans="2:65" s="1" customFormat="1" ht="24" customHeight="1">
      <c r="B141" s="152"/>
      <c r="C141" s="153" t="s">
        <v>174</v>
      </c>
      <c r="D141" s="153" t="s">
        <v>136</v>
      </c>
      <c r="E141" s="154" t="s">
        <v>329</v>
      </c>
      <c r="F141" s="155" t="s">
        <v>330</v>
      </c>
      <c r="G141" s="156" t="s">
        <v>306</v>
      </c>
      <c r="H141" s="157">
        <v>143.90899999999999</v>
      </c>
      <c r="I141" s="157"/>
      <c r="J141" s="158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331</v>
      </c>
    </row>
    <row r="142" spans="2:65" s="1" customFormat="1" ht="16.5" customHeight="1">
      <c r="B142" s="152"/>
      <c r="C142" s="153" t="s">
        <v>179</v>
      </c>
      <c r="D142" s="153" t="s">
        <v>136</v>
      </c>
      <c r="E142" s="154" t="s">
        <v>333</v>
      </c>
      <c r="F142" s="155" t="s">
        <v>334</v>
      </c>
      <c r="G142" s="156" t="s">
        <v>335</v>
      </c>
      <c r="H142" s="157">
        <v>12</v>
      </c>
      <c r="I142" s="157"/>
      <c r="J142" s="158">
        <f>ROUND(I142*H142,3)</f>
        <v>0</v>
      </c>
      <c r="K142" s="155" t="s">
        <v>140</v>
      </c>
      <c r="L142" s="31"/>
      <c r="M142" s="159" t="s">
        <v>1</v>
      </c>
      <c r="N142" s="160" t="s">
        <v>41</v>
      </c>
      <c r="O142" s="54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63" t="s">
        <v>141</v>
      </c>
      <c r="AT142" s="163" t="s">
        <v>136</v>
      </c>
      <c r="AU142" s="163" t="s">
        <v>142</v>
      </c>
      <c r="AY142" s="16" t="s">
        <v>133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6" t="s">
        <v>142</v>
      </c>
      <c r="BK142" s="165">
        <f>ROUND(I142*H142,3)</f>
        <v>0</v>
      </c>
      <c r="BL142" s="16" t="s">
        <v>141</v>
      </c>
      <c r="BM142" s="163" t="s">
        <v>336</v>
      </c>
    </row>
    <row r="143" spans="2:65" s="11" customFormat="1" ht="22.75" customHeight="1">
      <c r="B143" s="140"/>
      <c r="D143" s="141" t="s">
        <v>74</v>
      </c>
      <c r="E143" s="150" t="s">
        <v>337</v>
      </c>
      <c r="F143" s="150" t="s">
        <v>338</v>
      </c>
      <c r="I143" s="143"/>
      <c r="J143" s="151">
        <f>BK143</f>
        <v>0</v>
      </c>
      <c r="L143" s="140"/>
      <c r="M143" s="144"/>
      <c r="N143" s="145"/>
      <c r="O143" s="145"/>
      <c r="P143" s="146">
        <f>P144</f>
        <v>0</v>
      </c>
      <c r="Q143" s="145"/>
      <c r="R143" s="146">
        <f>R144</f>
        <v>0</v>
      </c>
      <c r="S143" s="145"/>
      <c r="T143" s="147">
        <f>T144</f>
        <v>0</v>
      </c>
      <c r="AR143" s="141" t="s">
        <v>83</v>
      </c>
      <c r="AT143" s="148" t="s">
        <v>74</v>
      </c>
      <c r="AU143" s="148" t="s">
        <v>83</v>
      </c>
      <c r="AY143" s="141" t="s">
        <v>133</v>
      </c>
      <c r="BK143" s="149">
        <f>BK144</f>
        <v>0</v>
      </c>
    </row>
    <row r="144" spans="2:65" s="1" customFormat="1" ht="24" customHeight="1">
      <c r="B144" s="152"/>
      <c r="C144" s="153" t="s">
        <v>183</v>
      </c>
      <c r="D144" s="153" t="s">
        <v>136</v>
      </c>
      <c r="E144" s="154" t="s">
        <v>340</v>
      </c>
      <c r="F144" s="155" t="s">
        <v>341</v>
      </c>
      <c r="G144" s="156" t="s">
        <v>306</v>
      </c>
      <c r="H144" s="157">
        <v>4.0590000000000002</v>
      </c>
      <c r="I144" s="157"/>
      <c r="J144" s="158">
        <f>ROUND(I144*H144,3)</f>
        <v>0</v>
      </c>
      <c r="K144" s="155" t="s">
        <v>177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342</v>
      </c>
    </row>
    <row r="145" spans="2:65" s="11" customFormat="1" ht="26" customHeight="1">
      <c r="B145" s="140"/>
      <c r="D145" s="141" t="s">
        <v>74</v>
      </c>
      <c r="E145" s="142" t="s">
        <v>343</v>
      </c>
      <c r="F145" s="142" t="s">
        <v>344</v>
      </c>
      <c r="I145" s="143"/>
      <c r="J145" s="129">
        <f>BK145</f>
        <v>0</v>
      </c>
      <c r="L145" s="140"/>
      <c r="M145" s="144"/>
      <c r="N145" s="145"/>
      <c r="O145" s="145"/>
      <c r="P145" s="146">
        <f>P146+P185</f>
        <v>0</v>
      </c>
      <c r="Q145" s="145"/>
      <c r="R145" s="146">
        <f>R146+R185</f>
        <v>11.452879679999999</v>
      </c>
      <c r="S145" s="145"/>
      <c r="T145" s="147">
        <f>T146+T185</f>
        <v>19.374834</v>
      </c>
      <c r="AR145" s="141" t="s">
        <v>142</v>
      </c>
      <c r="AT145" s="148" t="s">
        <v>74</v>
      </c>
      <c r="AU145" s="148" t="s">
        <v>75</v>
      </c>
      <c r="AY145" s="141" t="s">
        <v>133</v>
      </c>
      <c r="BK145" s="149">
        <f>BK146+BK185</f>
        <v>0</v>
      </c>
    </row>
    <row r="146" spans="2:65" s="11" customFormat="1" ht="22.75" customHeight="1">
      <c r="B146" s="140"/>
      <c r="D146" s="141" t="s">
        <v>74</v>
      </c>
      <c r="E146" s="150" t="s">
        <v>373</v>
      </c>
      <c r="F146" s="150" t="s">
        <v>374</v>
      </c>
      <c r="I146" s="143"/>
      <c r="J146" s="151">
        <f>BK146</f>
        <v>0</v>
      </c>
      <c r="L146" s="140"/>
      <c r="M146" s="144"/>
      <c r="N146" s="145"/>
      <c r="O146" s="145"/>
      <c r="P146" s="146">
        <f>SUM(P147:P184)</f>
        <v>0</v>
      </c>
      <c r="Q146" s="145"/>
      <c r="R146" s="146">
        <f>SUM(R147:R184)</f>
        <v>9.8299112999999991</v>
      </c>
      <c r="S146" s="145"/>
      <c r="T146" s="147">
        <f>SUM(T147:T184)</f>
        <v>11.481833999999999</v>
      </c>
      <c r="AR146" s="141" t="s">
        <v>142</v>
      </c>
      <c r="AT146" s="148" t="s">
        <v>74</v>
      </c>
      <c r="AU146" s="148" t="s">
        <v>83</v>
      </c>
      <c r="AY146" s="141" t="s">
        <v>133</v>
      </c>
      <c r="BK146" s="149">
        <f>SUM(BK147:BK184)</f>
        <v>0</v>
      </c>
    </row>
    <row r="147" spans="2:65" s="1" customFormat="1" ht="24" customHeight="1">
      <c r="B147" s="152"/>
      <c r="C147" s="153" t="s">
        <v>187</v>
      </c>
      <c r="D147" s="153" t="s">
        <v>136</v>
      </c>
      <c r="E147" s="154" t="s">
        <v>375</v>
      </c>
      <c r="F147" s="155" t="s">
        <v>376</v>
      </c>
      <c r="G147" s="156" t="s">
        <v>139</v>
      </c>
      <c r="H147" s="157">
        <v>477.38</v>
      </c>
      <c r="I147" s="157"/>
      <c r="J147" s="158">
        <f>ROUND(I147*H147,3)</f>
        <v>0</v>
      </c>
      <c r="K147" s="155" t="s">
        <v>177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0.01</v>
      </c>
      <c r="T147" s="162">
        <f>S147*H147</f>
        <v>4.7738000000000005</v>
      </c>
      <c r="AR147" s="163" t="s">
        <v>209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209</v>
      </c>
      <c r="BM147" s="163" t="s">
        <v>377</v>
      </c>
    </row>
    <row r="148" spans="2:65" s="12" customFormat="1" ht="12">
      <c r="B148" s="166"/>
      <c r="D148" s="167" t="s">
        <v>144</v>
      </c>
      <c r="E148" s="168" t="s">
        <v>1</v>
      </c>
      <c r="F148" s="169" t="s">
        <v>378</v>
      </c>
      <c r="H148" s="170">
        <v>477.38</v>
      </c>
      <c r="I148" s="171"/>
      <c r="L148" s="166"/>
      <c r="M148" s="172"/>
      <c r="N148" s="173"/>
      <c r="O148" s="173"/>
      <c r="P148" s="173"/>
      <c r="Q148" s="173"/>
      <c r="R148" s="173"/>
      <c r="S148" s="173"/>
      <c r="T148" s="174"/>
      <c r="AT148" s="168" t="s">
        <v>144</v>
      </c>
      <c r="AU148" s="168" t="s">
        <v>142</v>
      </c>
      <c r="AV148" s="12" t="s">
        <v>142</v>
      </c>
      <c r="AW148" s="12" t="s">
        <v>30</v>
      </c>
      <c r="AX148" s="12" t="s">
        <v>83</v>
      </c>
      <c r="AY148" s="168" t="s">
        <v>133</v>
      </c>
    </row>
    <row r="149" spans="2:65" s="1" customFormat="1" ht="24" customHeight="1">
      <c r="B149" s="152"/>
      <c r="C149" s="153" t="s">
        <v>192</v>
      </c>
      <c r="D149" s="153" t="s">
        <v>136</v>
      </c>
      <c r="E149" s="154" t="s">
        <v>379</v>
      </c>
      <c r="F149" s="155" t="s">
        <v>380</v>
      </c>
      <c r="G149" s="156" t="s">
        <v>139</v>
      </c>
      <c r="H149" s="157">
        <v>477.38</v>
      </c>
      <c r="I149" s="157"/>
      <c r="J149" s="158">
        <f>ROUND(I149*H149,3)</f>
        <v>0</v>
      </c>
      <c r="K149" s="155" t="s">
        <v>177</v>
      </c>
      <c r="L149" s="31"/>
      <c r="M149" s="159" t="s">
        <v>1</v>
      </c>
      <c r="N149" s="160" t="s">
        <v>41</v>
      </c>
      <c r="O149" s="54"/>
      <c r="P149" s="161">
        <f>O149*H149</f>
        <v>0</v>
      </c>
      <c r="Q149" s="161">
        <v>0</v>
      </c>
      <c r="R149" s="161">
        <f>Q149*H149</f>
        <v>0</v>
      </c>
      <c r="S149" s="161">
        <v>1.4E-2</v>
      </c>
      <c r="T149" s="162">
        <f>S149*H149</f>
        <v>6.6833200000000001</v>
      </c>
      <c r="AR149" s="163" t="s">
        <v>209</v>
      </c>
      <c r="AT149" s="163" t="s">
        <v>136</v>
      </c>
      <c r="AU149" s="163" t="s">
        <v>142</v>
      </c>
      <c r="AY149" s="16" t="s">
        <v>133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142</v>
      </c>
      <c r="BK149" s="165">
        <f>ROUND(I149*H149,3)</f>
        <v>0</v>
      </c>
      <c r="BL149" s="16" t="s">
        <v>209</v>
      </c>
      <c r="BM149" s="163" t="s">
        <v>381</v>
      </c>
    </row>
    <row r="150" spans="2:65" s="12" customFormat="1" ht="12">
      <c r="B150" s="166"/>
      <c r="D150" s="167" t="s">
        <v>144</v>
      </c>
      <c r="E150" s="168" t="s">
        <v>1</v>
      </c>
      <c r="F150" s="169" t="s">
        <v>378</v>
      </c>
      <c r="H150" s="170">
        <v>477.38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142</v>
      </c>
      <c r="AV150" s="12" t="s">
        <v>142</v>
      </c>
      <c r="AW150" s="12" t="s">
        <v>30</v>
      </c>
      <c r="AX150" s="12" t="s">
        <v>83</v>
      </c>
      <c r="AY150" s="168" t="s">
        <v>133</v>
      </c>
    </row>
    <row r="151" spans="2:65" s="1" customFormat="1" ht="24" customHeight="1">
      <c r="B151" s="152"/>
      <c r="C151" s="153" t="s">
        <v>197</v>
      </c>
      <c r="D151" s="153" t="s">
        <v>136</v>
      </c>
      <c r="E151" s="154" t="s">
        <v>382</v>
      </c>
      <c r="F151" s="155" t="s">
        <v>383</v>
      </c>
      <c r="G151" s="156" t="s">
        <v>139</v>
      </c>
      <c r="H151" s="157">
        <v>1235.7</v>
      </c>
      <c r="I151" s="157"/>
      <c r="J151" s="158">
        <f>ROUND(I151*H151,3)</f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2.0000000000000002E-5</v>
      </c>
      <c r="T151" s="162">
        <f>S151*H151</f>
        <v>2.4714000000000003E-2</v>
      </c>
      <c r="AR151" s="163" t="s">
        <v>209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209</v>
      </c>
      <c r="BM151" s="163" t="s">
        <v>384</v>
      </c>
    </row>
    <row r="152" spans="2:65" s="12" customFormat="1" ht="12">
      <c r="B152" s="166"/>
      <c r="D152" s="167" t="s">
        <v>144</v>
      </c>
      <c r="E152" s="168" t="s">
        <v>1</v>
      </c>
      <c r="F152" s="169" t="s">
        <v>385</v>
      </c>
      <c r="H152" s="170">
        <v>438.5</v>
      </c>
      <c r="I152" s="171"/>
      <c r="L152" s="166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142</v>
      </c>
      <c r="AV152" s="12" t="s">
        <v>142</v>
      </c>
      <c r="AW152" s="12" t="s">
        <v>30</v>
      </c>
      <c r="AX152" s="12" t="s">
        <v>75</v>
      </c>
      <c r="AY152" s="168" t="s">
        <v>133</v>
      </c>
    </row>
    <row r="153" spans="2:65" s="12" customFormat="1" ht="12">
      <c r="B153" s="166"/>
      <c r="D153" s="167" t="s">
        <v>144</v>
      </c>
      <c r="E153" s="168" t="s">
        <v>1</v>
      </c>
      <c r="F153" s="169" t="s">
        <v>386</v>
      </c>
      <c r="H153" s="170">
        <v>797.2</v>
      </c>
      <c r="I153" s="171"/>
      <c r="L153" s="166"/>
      <c r="M153" s="172"/>
      <c r="N153" s="173"/>
      <c r="O153" s="173"/>
      <c r="P153" s="173"/>
      <c r="Q153" s="173"/>
      <c r="R153" s="173"/>
      <c r="S153" s="173"/>
      <c r="T153" s="174"/>
      <c r="AT153" s="168" t="s">
        <v>144</v>
      </c>
      <c r="AU153" s="168" t="s">
        <v>142</v>
      </c>
      <c r="AV153" s="12" t="s">
        <v>142</v>
      </c>
      <c r="AW153" s="12" t="s">
        <v>30</v>
      </c>
      <c r="AX153" s="12" t="s">
        <v>75</v>
      </c>
      <c r="AY153" s="168" t="s">
        <v>133</v>
      </c>
    </row>
    <row r="154" spans="2:65" s="13" customFormat="1" ht="12">
      <c r="B154" s="175"/>
      <c r="D154" s="167" t="s">
        <v>144</v>
      </c>
      <c r="E154" s="176" t="s">
        <v>1</v>
      </c>
      <c r="F154" s="177" t="s">
        <v>146</v>
      </c>
      <c r="H154" s="178">
        <v>1235.7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144</v>
      </c>
      <c r="AU154" s="176" t="s">
        <v>142</v>
      </c>
      <c r="AV154" s="13" t="s">
        <v>141</v>
      </c>
      <c r="AW154" s="13" t="s">
        <v>30</v>
      </c>
      <c r="AX154" s="13" t="s">
        <v>83</v>
      </c>
      <c r="AY154" s="176" t="s">
        <v>133</v>
      </c>
    </row>
    <row r="155" spans="2:65" s="1" customFormat="1" ht="24" customHeight="1">
      <c r="B155" s="152"/>
      <c r="C155" s="153" t="s">
        <v>201</v>
      </c>
      <c r="D155" s="153" t="s">
        <v>136</v>
      </c>
      <c r="E155" s="154" t="s">
        <v>387</v>
      </c>
      <c r="F155" s="155" t="s">
        <v>388</v>
      </c>
      <c r="G155" s="156" t="s">
        <v>139</v>
      </c>
      <c r="H155" s="157">
        <v>1352.46</v>
      </c>
      <c r="I155" s="157"/>
      <c r="J155" s="158">
        <f>ROUND(I155*H155,3)</f>
        <v>0</v>
      </c>
      <c r="K155" s="155" t="s">
        <v>177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5.4000000000000001E-4</v>
      </c>
      <c r="R155" s="161">
        <f>Q155*H155</f>
        <v>0.73032839999999999</v>
      </c>
      <c r="S155" s="161">
        <v>0</v>
      </c>
      <c r="T155" s="162">
        <f>S155*H155</f>
        <v>0</v>
      </c>
      <c r="AR155" s="163" t="s">
        <v>209</v>
      </c>
      <c r="AT155" s="163" t="s">
        <v>136</v>
      </c>
      <c r="AU155" s="163" t="s">
        <v>142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209</v>
      </c>
      <c r="BM155" s="163" t="s">
        <v>389</v>
      </c>
    </row>
    <row r="156" spans="2:65" s="12" customFormat="1" ht="12">
      <c r="B156" s="166"/>
      <c r="D156" s="167" t="s">
        <v>144</v>
      </c>
      <c r="E156" s="168" t="s">
        <v>1</v>
      </c>
      <c r="F156" s="169" t="s">
        <v>390</v>
      </c>
      <c r="H156" s="170">
        <v>477.38</v>
      </c>
      <c r="I156" s="171"/>
      <c r="L156" s="166"/>
      <c r="M156" s="172"/>
      <c r="N156" s="173"/>
      <c r="O156" s="173"/>
      <c r="P156" s="173"/>
      <c r="Q156" s="173"/>
      <c r="R156" s="173"/>
      <c r="S156" s="173"/>
      <c r="T156" s="174"/>
      <c r="AT156" s="168" t="s">
        <v>144</v>
      </c>
      <c r="AU156" s="168" t="s">
        <v>142</v>
      </c>
      <c r="AV156" s="12" t="s">
        <v>142</v>
      </c>
      <c r="AW156" s="12" t="s">
        <v>30</v>
      </c>
      <c r="AX156" s="12" t="s">
        <v>75</v>
      </c>
      <c r="AY156" s="168" t="s">
        <v>133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391</v>
      </c>
      <c r="H157" s="170">
        <v>875.08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75</v>
      </c>
      <c r="AY157" s="168" t="s">
        <v>133</v>
      </c>
    </row>
    <row r="158" spans="2:65" s="13" customFormat="1" ht="12">
      <c r="B158" s="175"/>
      <c r="D158" s="167" t="s">
        <v>144</v>
      </c>
      <c r="E158" s="176" t="s">
        <v>1</v>
      </c>
      <c r="F158" s="177" t="s">
        <v>146</v>
      </c>
      <c r="H158" s="178">
        <v>1352.46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144</v>
      </c>
      <c r="AU158" s="176" t="s">
        <v>142</v>
      </c>
      <c r="AV158" s="13" t="s">
        <v>141</v>
      </c>
      <c r="AW158" s="13" t="s">
        <v>30</v>
      </c>
      <c r="AX158" s="13" t="s">
        <v>83</v>
      </c>
      <c r="AY158" s="176" t="s">
        <v>133</v>
      </c>
    </row>
    <row r="159" spans="2:65" s="1" customFormat="1" ht="16.5" customHeight="1">
      <c r="B159" s="152"/>
      <c r="C159" s="204" t="s">
        <v>205</v>
      </c>
      <c r="D159" s="204" t="s">
        <v>392</v>
      </c>
      <c r="E159" s="205" t="s">
        <v>393</v>
      </c>
      <c r="F159" s="206" t="s">
        <v>394</v>
      </c>
      <c r="G159" s="207" t="s">
        <v>139</v>
      </c>
      <c r="H159" s="208">
        <v>1555.329</v>
      </c>
      <c r="I159" s="208"/>
      <c r="J159" s="209">
        <f>ROUND(I159*H159,3)</f>
        <v>0</v>
      </c>
      <c r="K159" s="206" t="s">
        <v>1</v>
      </c>
      <c r="L159" s="210"/>
      <c r="M159" s="211" t="s">
        <v>1</v>
      </c>
      <c r="N159" s="212" t="s">
        <v>41</v>
      </c>
      <c r="O159" s="54"/>
      <c r="P159" s="161">
        <f>O159*H159</f>
        <v>0</v>
      </c>
      <c r="Q159" s="161">
        <v>1.6999999999999999E-3</v>
      </c>
      <c r="R159" s="161">
        <f>Q159*H159</f>
        <v>2.6440592999999999</v>
      </c>
      <c r="S159" s="161">
        <v>0</v>
      </c>
      <c r="T159" s="162">
        <f>S159*H159</f>
        <v>0</v>
      </c>
      <c r="AR159" s="163" t="s">
        <v>282</v>
      </c>
      <c r="AT159" s="163" t="s">
        <v>392</v>
      </c>
      <c r="AU159" s="163" t="s">
        <v>142</v>
      </c>
      <c r="AY159" s="16" t="s">
        <v>133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6" t="s">
        <v>142</v>
      </c>
      <c r="BK159" s="165">
        <f>ROUND(I159*H159,3)</f>
        <v>0</v>
      </c>
      <c r="BL159" s="16" t="s">
        <v>209</v>
      </c>
      <c r="BM159" s="163" t="s">
        <v>395</v>
      </c>
    </row>
    <row r="160" spans="2:65" s="12" customFormat="1" ht="12">
      <c r="B160" s="166"/>
      <c r="D160" s="167" t="s">
        <v>144</v>
      </c>
      <c r="F160" s="169" t="s">
        <v>396</v>
      </c>
      <c r="H160" s="170">
        <v>1555.329</v>
      </c>
      <c r="I160" s="171"/>
      <c r="L160" s="166"/>
      <c r="M160" s="172"/>
      <c r="N160" s="173"/>
      <c r="O160" s="173"/>
      <c r="P160" s="173"/>
      <c r="Q160" s="173"/>
      <c r="R160" s="173"/>
      <c r="S160" s="173"/>
      <c r="T160" s="174"/>
      <c r="AT160" s="168" t="s">
        <v>144</v>
      </c>
      <c r="AU160" s="168" t="s">
        <v>142</v>
      </c>
      <c r="AV160" s="12" t="s">
        <v>142</v>
      </c>
      <c r="AW160" s="12" t="s">
        <v>3</v>
      </c>
      <c r="AX160" s="12" t="s">
        <v>83</v>
      </c>
      <c r="AY160" s="168" t="s">
        <v>133</v>
      </c>
    </row>
    <row r="161" spans="2:65" s="1" customFormat="1" ht="36" customHeight="1">
      <c r="B161" s="152"/>
      <c r="C161" s="153" t="s">
        <v>209</v>
      </c>
      <c r="D161" s="153" t="s">
        <v>136</v>
      </c>
      <c r="E161" s="154" t="s">
        <v>397</v>
      </c>
      <c r="F161" s="155" t="s">
        <v>398</v>
      </c>
      <c r="G161" s="156" t="s">
        <v>139</v>
      </c>
      <c r="H161" s="157">
        <v>1352.46</v>
      </c>
      <c r="I161" s="157"/>
      <c r="J161" s="158">
        <f>ROUND(I161*H161,3)</f>
        <v>0</v>
      </c>
      <c r="K161" s="155" t="s">
        <v>212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63" t="s">
        <v>141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141</v>
      </c>
      <c r="BM161" s="163" t="s">
        <v>399</v>
      </c>
    </row>
    <row r="162" spans="2:65" s="12" customFormat="1" ht="12">
      <c r="B162" s="166"/>
      <c r="D162" s="167" t="s">
        <v>144</v>
      </c>
      <c r="E162" s="168" t="s">
        <v>1</v>
      </c>
      <c r="F162" s="169" t="s">
        <v>390</v>
      </c>
      <c r="H162" s="170">
        <v>477.38</v>
      </c>
      <c r="I162" s="171"/>
      <c r="L162" s="166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142</v>
      </c>
      <c r="AV162" s="12" t="s">
        <v>142</v>
      </c>
      <c r="AW162" s="12" t="s">
        <v>30</v>
      </c>
      <c r="AX162" s="12" t="s">
        <v>75</v>
      </c>
      <c r="AY162" s="168" t="s">
        <v>133</v>
      </c>
    </row>
    <row r="163" spans="2:65" s="12" customFormat="1" ht="12">
      <c r="B163" s="166"/>
      <c r="D163" s="167" t="s">
        <v>144</v>
      </c>
      <c r="E163" s="168" t="s">
        <v>1</v>
      </c>
      <c r="F163" s="169" t="s">
        <v>391</v>
      </c>
      <c r="H163" s="170">
        <v>875.08</v>
      </c>
      <c r="I163" s="171"/>
      <c r="L163" s="166"/>
      <c r="M163" s="172"/>
      <c r="N163" s="173"/>
      <c r="O163" s="173"/>
      <c r="P163" s="173"/>
      <c r="Q163" s="173"/>
      <c r="R163" s="173"/>
      <c r="S163" s="173"/>
      <c r="T163" s="174"/>
      <c r="AT163" s="168" t="s">
        <v>144</v>
      </c>
      <c r="AU163" s="168" t="s">
        <v>142</v>
      </c>
      <c r="AV163" s="12" t="s">
        <v>142</v>
      </c>
      <c r="AW163" s="12" t="s">
        <v>30</v>
      </c>
      <c r="AX163" s="12" t="s">
        <v>75</v>
      </c>
      <c r="AY163" s="168" t="s">
        <v>133</v>
      </c>
    </row>
    <row r="164" spans="2:65" s="13" customFormat="1" ht="12">
      <c r="B164" s="175"/>
      <c r="D164" s="167" t="s">
        <v>144</v>
      </c>
      <c r="E164" s="176" t="s">
        <v>1</v>
      </c>
      <c r="F164" s="177" t="s">
        <v>146</v>
      </c>
      <c r="H164" s="178">
        <v>1352.46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144</v>
      </c>
      <c r="AU164" s="176" t="s">
        <v>142</v>
      </c>
      <c r="AV164" s="13" t="s">
        <v>141</v>
      </c>
      <c r="AW164" s="13" t="s">
        <v>30</v>
      </c>
      <c r="AX164" s="13" t="s">
        <v>83</v>
      </c>
      <c r="AY164" s="176" t="s">
        <v>133</v>
      </c>
    </row>
    <row r="165" spans="2:65" s="1" customFormat="1" ht="16.5" customHeight="1">
      <c r="B165" s="152"/>
      <c r="C165" s="204" t="s">
        <v>216</v>
      </c>
      <c r="D165" s="204" t="s">
        <v>392</v>
      </c>
      <c r="E165" s="205" t="s">
        <v>400</v>
      </c>
      <c r="F165" s="206" t="s">
        <v>401</v>
      </c>
      <c r="G165" s="207" t="s">
        <v>335</v>
      </c>
      <c r="H165" s="208">
        <v>4246.7240000000002</v>
      </c>
      <c r="I165" s="208"/>
      <c r="J165" s="209">
        <f>ROUND(I165*H165,3)</f>
        <v>0</v>
      </c>
      <c r="K165" s="206" t="s">
        <v>212</v>
      </c>
      <c r="L165" s="210"/>
      <c r="M165" s="211" t="s">
        <v>1</v>
      </c>
      <c r="N165" s="212" t="s">
        <v>41</v>
      </c>
      <c r="O165" s="54"/>
      <c r="P165" s="161">
        <f>O165*H165</f>
        <v>0</v>
      </c>
      <c r="Q165" s="161">
        <v>1.4999999999999999E-4</v>
      </c>
      <c r="R165" s="161">
        <f>Q165*H165</f>
        <v>0.63700859999999992</v>
      </c>
      <c r="S165" s="161">
        <v>0</v>
      </c>
      <c r="T165" s="162">
        <f>S165*H165</f>
        <v>0</v>
      </c>
      <c r="AR165" s="163" t="s">
        <v>174</v>
      </c>
      <c r="AT165" s="163" t="s">
        <v>392</v>
      </c>
      <c r="AU165" s="163" t="s">
        <v>142</v>
      </c>
      <c r="AY165" s="16" t="s">
        <v>133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142</v>
      </c>
      <c r="BK165" s="165">
        <f>ROUND(I165*H165,3)</f>
        <v>0</v>
      </c>
      <c r="BL165" s="16" t="s">
        <v>141</v>
      </c>
      <c r="BM165" s="163" t="s">
        <v>402</v>
      </c>
    </row>
    <row r="166" spans="2:65" s="1" customFormat="1" ht="16.5" customHeight="1">
      <c r="B166" s="152"/>
      <c r="C166" s="204" t="s">
        <v>220</v>
      </c>
      <c r="D166" s="204" t="s">
        <v>392</v>
      </c>
      <c r="E166" s="205" t="s">
        <v>403</v>
      </c>
      <c r="F166" s="206" t="s">
        <v>404</v>
      </c>
      <c r="G166" s="207" t="s">
        <v>139</v>
      </c>
      <c r="H166" s="208">
        <v>1555.329</v>
      </c>
      <c r="I166" s="208"/>
      <c r="J166" s="209">
        <f>ROUND(I166*H166,3)</f>
        <v>0</v>
      </c>
      <c r="K166" s="206" t="s">
        <v>212</v>
      </c>
      <c r="L166" s="210"/>
      <c r="M166" s="211" t="s">
        <v>1</v>
      </c>
      <c r="N166" s="212" t="s">
        <v>41</v>
      </c>
      <c r="O166" s="54"/>
      <c r="P166" s="161">
        <f>O166*H166</f>
        <v>0</v>
      </c>
      <c r="Q166" s="161">
        <v>2.2000000000000001E-3</v>
      </c>
      <c r="R166" s="161">
        <f>Q166*H166</f>
        <v>3.4217238000000001</v>
      </c>
      <c r="S166" s="161">
        <v>0</v>
      </c>
      <c r="T166" s="162">
        <f>S166*H166</f>
        <v>0</v>
      </c>
      <c r="AR166" s="163" t="s">
        <v>174</v>
      </c>
      <c r="AT166" s="163" t="s">
        <v>392</v>
      </c>
      <c r="AU166" s="163" t="s">
        <v>142</v>
      </c>
      <c r="AY166" s="16" t="s">
        <v>133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6" t="s">
        <v>142</v>
      </c>
      <c r="BK166" s="165">
        <f>ROUND(I166*H166,3)</f>
        <v>0</v>
      </c>
      <c r="BL166" s="16" t="s">
        <v>141</v>
      </c>
      <c r="BM166" s="163" t="s">
        <v>405</v>
      </c>
    </row>
    <row r="167" spans="2:65" s="1" customFormat="1" ht="24" customHeight="1">
      <c r="B167" s="152"/>
      <c r="C167" s="153" t="s">
        <v>224</v>
      </c>
      <c r="D167" s="153" t="s">
        <v>136</v>
      </c>
      <c r="E167" s="154" t="s">
        <v>406</v>
      </c>
      <c r="F167" s="155" t="s">
        <v>407</v>
      </c>
      <c r="G167" s="156" t="s">
        <v>335</v>
      </c>
      <c r="H167" s="157">
        <v>8</v>
      </c>
      <c r="I167" s="157"/>
      <c r="J167" s="158">
        <f>ROUND(I167*H167,3)</f>
        <v>0</v>
      </c>
      <c r="K167" s="155" t="s">
        <v>177</v>
      </c>
      <c r="L167" s="31"/>
      <c r="M167" s="159" t="s">
        <v>1</v>
      </c>
      <c r="N167" s="160" t="s">
        <v>41</v>
      </c>
      <c r="O167" s="54"/>
      <c r="P167" s="161">
        <f>O167*H167</f>
        <v>0</v>
      </c>
      <c r="Q167" s="161">
        <v>3.6999999999999999E-4</v>
      </c>
      <c r="R167" s="161">
        <f>Q167*H167</f>
        <v>2.96E-3</v>
      </c>
      <c r="S167" s="161">
        <v>0</v>
      </c>
      <c r="T167" s="162">
        <f>S167*H167</f>
        <v>0</v>
      </c>
      <c r="AR167" s="163" t="s">
        <v>209</v>
      </c>
      <c r="AT167" s="163" t="s">
        <v>136</v>
      </c>
      <c r="AU167" s="163" t="s">
        <v>142</v>
      </c>
      <c r="AY167" s="16" t="s">
        <v>133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6" t="s">
        <v>142</v>
      </c>
      <c r="BK167" s="165">
        <f>ROUND(I167*H167,3)</f>
        <v>0</v>
      </c>
      <c r="BL167" s="16" t="s">
        <v>209</v>
      </c>
      <c r="BM167" s="163" t="s">
        <v>408</v>
      </c>
    </row>
    <row r="168" spans="2:65" s="1" customFormat="1" ht="16.5" customHeight="1">
      <c r="B168" s="152"/>
      <c r="C168" s="204" t="s">
        <v>7</v>
      </c>
      <c r="D168" s="204" t="s">
        <v>392</v>
      </c>
      <c r="E168" s="205" t="s">
        <v>403</v>
      </c>
      <c r="F168" s="206" t="s">
        <v>404</v>
      </c>
      <c r="G168" s="207" t="s">
        <v>139</v>
      </c>
      <c r="H168" s="208">
        <v>2.2799999999999998</v>
      </c>
      <c r="I168" s="208"/>
      <c r="J168" s="209">
        <f>ROUND(I168*H168,3)</f>
        <v>0</v>
      </c>
      <c r="K168" s="206" t="s">
        <v>212</v>
      </c>
      <c r="L168" s="210"/>
      <c r="M168" s="211" t="s">
        <v>1</v>
      </c>
      <c r="N168" s="212" t="s">
        <v>41</v>
      </c>
      <c r="O168" s="54"/>
      <c r="P168" s="161">
        <f>O168*H168</f>
        <v>0</v>
      </c>
      <c r="Q168" s="161">
        <v>2.2000000000000001E-3</v>
      </c>
      <c r="R168" s="161">
        <f>Q168*H168</f>
        <v>5.0159999999999996E-3</v>
      </c>
      <c r="S168" s="161">
        <v>0</v>
      </c>
      <c r="T168" s="162">
        <f>S168*H168</f>
        <v>0</v>
      </c>
      <c r="AR168" s="163" t="s">
        <v>282</v>
      </c>
      <c r="AT168" s="163" t="s">
        <v>392</v>
      </c>
      <c r="AU168" s="163" t="s">
        <v>142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209</v>
      </c>
      <c r="BM168" s="163" t="s">
        <v>409</v>
      </c>
    </row>
    <row r="169" spans="2:65" s="12" customFormat="1" ht="12">
      <c r="B169" s="166"/>
      <c r="D169" s="167" t="s">
        <v>144</v>
      </c>
      <c r="F169" s="169" t="s">
        <v>410</v>
      </c>
      <c r="H169" s="170">
        <v>2.2799999999999998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144</v>
      </c>
      <c r="AU169" s="168" t="s">
        <v>142</v>
      </c>
      <c r="AV169" s="12" t="s">
        <v>142</v>
      </c>
      <c r="AW169" s="12" t="s">
        <v>3</v>
      </c>
      <c r="AX169" s="12" t="s">
        <v>83</v>
      </c>
      <c r="AY169" s="168" t="s">
        <v>133</v>
      </c>
    </row>
    <row r="170" spans="2:65" s="1" customFormat="1" ht="24" customHeight="1">
      <c r="B170" s="152"/>
      <c r="C170" s="153" t="s">
        <v>232</v>
      </c>
      <c r="D170" s="153" t="s">
        <v>136</v>
      </c>
      <c r="E170" s="154" t="s">
        <v>411</v>
      </c>
      <c r="F170" s="155" t="s">
        <v>412</v>
      </c>
      <c r="G170" s="156" t="s">
        <v>335</v>
      </c>
      <c r="H170" s="157">
        <v>2</v>
      </c>
      <c r="I170" s="157"/>
      <c r="J170" s="158">
        <f>ROUND(I170*H170,3)</f>
        <v>0</v>
      </c>
      <c r="K170" s="155" t="s">
        <v>177</v>
      </c>
      <c r="L170" s="31"/>
      <c r="M170" s="159" t="s">
        <v>1</v>
      </c>
      <c r="N170" s="160" t="s">
        <v>41</v>
      </c>
      <c r="O170" s="54"/>
      <c r="P170" s="161">
        <f>O170*H170</f>
        <v>0</v>
      </c>
      <c r="Q170" s="161">
        <v>4.2000000000000002E-4</v>
      </c>
      <c r="R170" s="161">
        <f>Q170*H170</f>
        <v>8.4000000000000003E-4</v>
      </c>
      <c r="S170" s="161">
        <v>0</v>
      </c>
      <c r="T170" s="162">
        <f>S170*H170</f>
        <v>0</v>
      </c>
      <c r="AR170" s="163" t="s">
        <v>209</v>
      </c>
      <c r="AT170" s="163" t="s">
        <v>136</v>
      </c>
      <c r="AU170" s="163" t="s">
        <v>142</v>
      </c>
      <c r="AY170" s="16" t="s">
        <v>133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6" t="s">
        <v>142</v>
      </c>
      <c r="BK170" s="165">
        <f>ROUND(I170*H170,3)</f>
        <v>0</v>
      </c>
      <c r="BL170" s="16" t="s">
        <v>209</v>
      </c>
      <c r="BM170" s="163" t="s">
        <v>413</v>
      </c>
    </row>
    <row r="171" spans="2:65" s="1" customFormat="1" ht="16.5" customHeight="1">
      <c r="B171" s="152"/>
      <c r="C171" s="204" t="s">
        <v>236</v>
      </c>
      <c r="D171" s="204" t="s">
        <v>392</v>
      </c>
      <c r="E171" s="205" t="s">
        <v>403</v>
      </c>
      <c r="F171" s="206" t="s">
        <v>404</v>
      </c>
      <c r="G171" s="207" t="s">
        <v>139</v>
      </c>
      <c r="H171" s="208">
        <v>1.258</v>
      </c>
      <c r="I171" s="208"/>
      <c r="J171" s="209">
        <f>ROUND(I171*H171,3)</f>
        <v>0</v>
      </c>
      <c r="K171" s="206" t="s">
        <v>212</v>
      </c>
      <c r="L171" s="210"/>
      <c r="M171" s="211" t="s">
        <v>1</v>
      </c>
      <c r="N171" s="212" t="s">
        <v>41</v>
      </c>
      <c r="O171" s="54"/>
      <c r="P171" s="161">
        <f>O171*H171</f>
        <v>0</v>
      </c>
      <c r="Q171" s="161">
        <v>2.2000000000000001E-3</v>
      </c>
      <c r="R171" s="161">
        <f>Q171*H171</f>
        <v>2.7676000000000003E-3</v>
      </c>
      <c r="S171" s="161">
        <v>0</v>
      </c>
      <c r="T171" s="162">
        <f>S171*H171</f>
        <v>0</v>
      </c>
      <c r="AR171" s="163" t="s">
        <v>282</v>
      </c>
      <c r="AT171" s="163" t="s">
        <v>392</v>
      </c>
      <c r="AU171" s="163" t="s">
        <v>142</v>
      </c>
      <c r="AY171" s="16" t="s">
        <v>133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6" t="s">
        <v>142</v>
      </c>
      <c r="BK171" s="165">
        <f>ROUND(I171*H171,3)</f>
        <v>0</v>
      </c>
      <c r="BL171" s="16" t="s">
        <v>209</v>
      </c>
      <c r="BM171" s="163" t="s">
        <v>414</v>
      </c>
    </row>
    <row r="172" spans="2:65" s="12" customFormat="1" ht="12">
      <c r="B172" s="166"/>
      <c r="D172" s="167" t="s">
        <v>144</v>
      </c>
      <c r="F172" s="169" t="s">
        <v>415</v>
      </c>
      <c r="H172" s="170">
        <v>1.258</v>
      </c>
      <c r="I172" s="171"/>
      <c r="L172" s="166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142</v>
      </c>
      <c r="AV172" s="12" t="s">
        <v>142</v>
      </c>
      <c r="AW172" s="12" t="s">
        <v>3</v>
      </c>
      <c r="AX172" s="12" t="s">
        <v>83</v>
      </c>
      <c r="AY172" s="168" t="s">
        <v>133</v>
      </c>
    </row>
    <row r="173" spans="2:65" s="1" customFormat="1" ht="16.5" customHeight="1">
      <c r="B173" s="152"/>
      <c r="C173" s="153" t="s">
        <v>240</v>
      </c>
      <c r="D173" s="153" t="s">
        <v>136</v>
      </c>
      <c r="E173" s="154" t="s">
        <v>416</v>
      </c>
      <c r="F173" s="155" t="s">
        <v>417</v>
      </c>
      <c r="G173" s="156" t="s">
        <v>227</v>
      </c>
      <c r="H173" s="157">
        <v>583.79999999999995</v>
      </c>
      <c r="I173" s="157"/>
      <c r="J173" s="158">
        <f>ROUND(I173*H173,3)</f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2.2000000000000001E-4</v>
      </c>
      <c r="R173" s="161">
        <f>Q173*H173</f>
        <v>0.12843599999999999</v>
      </c>
      <c r="S173" s="161">
        <v>0</v>
      </c>
      <c r="T173" s="162">
        <f>S173*H173</f>
        <v>0</v>
      </c>
      <c r="AR173" s="163" t="s">
        <v>209</v>
      </c>
      <c r="AT173" s="163" t="s">
        <v>136</v>
      </c>
      <c r="AU173" s="163" t="s">
        <v>142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209</v>
      </c>
      <c r="BM173" s="163" t="s">
        <v>418</v>
      </c>
    </row>
    <row r="174" spans="2:65" s="12" customFormat="1" ht="12">
      <c r="B174" s="166"/>
      <c r="D174" s="167" t="s">
        <v>144</v>
      </c>
      <c r="E174" s="168" t="s">
        <v>1</v>
      </c>
      <c r="F174" s="169" t="s">
        <v>419</v>
      </c>
      <c r="H174" s="170">
        <v>194.4</v>
      </c>
      <c r="I174" s="171"/>
      <c r="L174" s="166"/>
      <c r="M174" s="172"/>
      <c r="N174" s="173"/>
      <c r="O174" s="173"/>
      <c r="P174" s="173"/>
      <c r="Q174" s="173"/>
      <c r="R174" s="173"/>
      <c r="S174" s="173"/>
      <c r="T174" s="174"/>
      <c r="AT174" s="168" t="s">
        <v>144</v>
      </c>
      <c r="AU174" s="168" t="s">
        <v>142</v>
      </c>
      <c r="AV174" s="12" t="s">
        <v>142</v>
      </c>
      <c r="AW174" s="12" t="s">
        <v>30</v>
      </c>
      <c r="AX174" s="12" t="s">
        <v>75</v>
      </c>
      <c r="AY174" s="168" t="s">
        <v>133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420</v>
      </c>
      <c r="H175" s="170">
        <v>389.4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75</v>
      </c>
      <c r="AY175" s="168" t="s">
        <v>133</v>
      </c>
    </row>
    <row r="176" spans="2:65" s="13" customFormat="1" ht="12">
      <c r="B176" s="175"/>
      <c r="D176" s="167" t="s">
        <v>144</v>
      </c>
      <c r="E176" s="176" t="s">
        <v>1</v>
      </c>
      <c r="F176" s="177" t="s">
        <v>146</v>
      </c>
      <c r="H176" s="178">
        <v>583.79999999999995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144</v>
      </c>
      <c r="AU176" s="176" t="s">
        <v>142</v>
      </c>
      <c r="AV176" s="13" t="s">
        <v>141</v>
      </c>
      <c r="AW176" s="13" t="s">
        <v>30</v>
      </c>
      <c r="AX176" s="13" t="s">
        <v>83</v>
      </c>
      <c r="AY176" s="176" t="s">
        <v>133</v>
      </c>
    </row>
    <row r="177" spans="2:65" s="1" customFormat="1" ht="16.5" customHeight="1">
      <c r="B177" s="152"/>
      <c r="C177" s="204" t="s">
        <v>245</v>
      </c>
      <c r="D177" s="204" t="s">
        <v>392</v>
      </c>
      <c r="E177" s="205" t="s">
        <v>421</v>
      </c>
      <c r="F177" s="206" t="s">
        <v>422</v>
      </c>
      <c r="G177" s="207" t="s">
        <v>335</v>
      </c>
      <c r="H177" s="208">
        <v>4670.3999999999996</v>
      </c>
      <c r="I177" s="208"/>
      <c r="J177" s="209">
        <f>ROUND(I177*H177,3)</f>
        <v>0</v>
      </c>
      <c r="K177" s="206" t="s">
        <v>212</v>
      </c>
      <c r="L177" s="210"/>
      <c r="M177" s="211" t="s">
        <v>1</v>
      </c>
      <c r="N177" s="212" t="s">
        <v>41</v>
      </c>
      <c r="O177" s="54"/>
      <c r="P177" s="161">
        <f>O177*H177</f>
        <v>0</v>
      </c>
      <c r="Q177" s="161">
        <v>3.5E-4</v>
      </c>
      <c r="R177" s="161">
        <f>Q177*H177</f>
        <v>1.6346399999999999</v>
      </c>
      <c r="S177" s="161">
        <v>0</v>
      </c>
      <c r="T177" s="162">
        <f>S177*H177</f>
        <v>0</v>
      </c>
      <c r="AR177" s="163" t="s">
        <v>282</v>
      </c>
      <c r="AT177" s="163" t="s">
        <v>392</v>
      </c>
      <c r="AU177" s="163" t="s">
        <v>142</v>
      </c>
      <c r="AY177" s="16" t="s">
        <v>133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6" t="s">
        <v>142</v>
      </c>
      <c r="BK177" s="165">
        <f>ROUND(I177*H177,3)</f>
        <v>0</v>
      </c>
      <c r="BL177" s="16" t="s">
        <v>209</v>
      </c>
      <c r="BM177" s="163" t="s">
        <v>423</v>
      </c>
    </row>
    <row r="178" spans="2:65" s="1" customFormat="1" ht="24" customHeight="1">
      <c r="B178" s="152"/>
      <c r="C178" s="153" t="s">
        <v>251</v>
      </c>
      <c r="D178" s="153" t="s">
        <v>136</v>
      </c>
      <c r="E178" s="154" t="s">
        <v>424</v>
      </c>
      <c r="F178" s="155" t="s">
        <v>425</v>
      </c>
      <c r="G178" s="156" t="s">
        <v>139</v>
      </c>
      <c r="H178" s="157">
        <v>1352.46</v>
      </c>
      <c r="I178" s="157"/>
      <c r="J178" s="158">
        <f>ROUND(I178*H178,3)</f>
        <v>0</v>
      </c>
      <c r="K178" s="155" t="s">
        <v>212</v>
      </c>
      <c r="L178" s="31"/>
      <c r="M178" s="159" t="s">
        <v>1</v>
      </c>
      <c r="N178" s="160" t="s">
        <v>41</v>
      </c>
      <c r="O178" s="54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63" t="s">
        <v>209</v>
      </c>
      <c r="AT178" s="163" t="s">
        <v>136</v>
      </c>
      <c r="AU178" s="163" t="s">
        <v>142</v>
      </c>
      <c r="AY178" s="16" t="s">
        <v>133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6" t="s">
        <v>142</v>
      </c>
      <c r="BK178" s="165">
        <f>ROUND(I178*H178,3)</f>
        <v>0</v>
      </c>
      <c r="BL178" s="16" t="s">
        <v>209</v>
      </c>
      <c r="BM178" s="163" t="s">
        <v>426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390</v>
      </c>
      <c r="H179" s="170">
        <v>477.38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75</v>
      </c>
      <c r="AY179" s="168" t="s">
        <v>133</v>
      </c>
    </row>
    <row r="180" spans="2:65" s="12" customFormat="1" ht="12">
      <c r="B180" s="166"/>
      <c r="D180" s="167" t="s">
        <v>144</v>
      </c>
      <c r="E180" s="168" t="s">
        <v>1</v>
      </c>
      <c r="F180" s="169" t="s">
        <v>391</v>
      </c>
      <c r="H180" s="170">
        <v>875.08</v>
      </c>
      <c r="I180" s="171"/>
      <c r="L180" s="166"/>
      <c r="M180" s="172"/>
      <c r="N180" s="173"/>
      <c r="O180" s="173"/>
      <c r="P180" s="173"/>
      <c r="Q180" s="173"/>
      <c r="R180" s="173"/>
      <c r="S180" s="173"/>
      <c r="T180" s="174"/>
      <c r="AT180" s="168" t="s">
        <v>144</v>
      </c>
      <c r="AU180" s="168" t="s">
        <v>142</v>
      </c>
      <c r="AV180" s="12" t="s">
        <v>142</v>
      </c>
      <c r="AW180" s="12" t="s">
        <v>30</v>
      </c>
      <c r="AX180" s="12" t="s">
        <v>75</v>
      </c>
      <c r="AY180" s="168" t="s">
        <v>133</v>
      </c>
    </row>
    <row r="181" spans="2:65" s="13" customFormat="1" ht="12">
      <c r="B181" s="175"/>
      <c r="D181" s="167" t="s">
        <v>144</v>
      </c>
      <c r="E181" s="176" t="s">
        <v>1</v>
      </c>
      <c r="F181" s="177" t="s">
        <v>146</v>
      </c>
      <c r="H181" s="178">
        <v>1352.46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144</v>
      </c>
      <c r="AU181" s="176" t="s">
        <v>142</v>
      </c>
      <c r="AV181" s="13" t="s">
        <v>141</v>
      </c>
      <c r="AW181" s="13" t="s">
        <v>30</v>
      </c>
      <c r="AX181" s="13" t="s">
        <v>83</v>
      </c>
      <c r="AY181" s="176" t="s">
        <v>133</v>
      </c>
    </row>
    <row r="182" spans="2:65" s="1" customFormat="1" ht="16.5" customHeight="1">
      <c r="B182" s="152"/>
      <c r="C182" s="204" t="s">
        <v>255</v>
      </c>
      <c r="D182" s="204" t="s">
        <v>392</v>
      </c>
      <c r="E182" s="205" t="s">
        <v>427</v>
      </c>
      <c r="F182" s="206" t="s">
        <v>428</v>
      </c>
      <c r="G182" s="207" t="s">
        <v>139</v>
      </c>
      <c r="H182" s="208">
        <v>1555.329</v>
      </c>
      <c r="I182" s="208"/>
      <c r="J182" s="209">
        <f>ROUND(I182*H182,3)</f>
        <v>0</v>
      </c>
      <c r="K182" s="206" t="s">
        <v>212</v>
      </c>
      <c r="L182" s="210"/>
      <c r="M182" s="211" t="s">
        <v>1</v>
      </c>
      <c r="N182" s="212" t="s">
        <v>41</v>
      </c>
      <c r="O182" s="54"/>
      <c r="P182" s="161">
        <f>O182*H182</f>
        <v>0</v>
      </c>
      <c r="Q182" s="161">
        <v>4.0000000000000002E-4</v>
      </c>
      <c r="R182" s="161">
        <f>Q182*H182</f>
        <v>0.62213160000000001</v>
      </c>
      <c r="S182" s="161">
        <v>0</v>
      </c>
      <c r="T182" s="162">
        <f>S182*H182</f>
        <v>0</v>
      </c>
      <c r="AR182" s="163" t="s">
        <v>282</v>
      </c>
      <c r="AT182" s="163" t="s">
        <v>392</v>
      </c>
      <c r="AU182" s="163" t="s">
        <v>142</v>
      </c>
      <c r="AY182" s="16" t="s">
        <v>133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6" t="s">
        <v>142</v>
      </c>
      <c r="BK182" s="165">
        <f>ROUND(I182*H182,3)</f>
        <v>0</v>
      </c>
      <c r="BL182" s="16" t="s">
        <v>209</v>
      </c>
      <c r="BM182" s="163" t="s">
        <v>429</v>
      </c>
    </row>
    <row r="183" spans="2:65" s="12" customFormat="1" ht="12">
      <c r="B183" s="166"/>
      <c r="D183" s="167" t="s">
        <v>144</v>
      </c>
      <c r="F183" s="169" t="s">
        <v>396</v>
      </c>
      <c r="H183" s="170">
        <v>1555.329</v>
      </c>
      <c r="I183" s="171"/>
      <c r="L183" s="166"/>
      <c r="M183" s="172"/>
      <c r="N183" s="173"/>
      <c r="O183" s="173"/>
      <c r="P183" s="173"/>
      <c r="Q183" s="173"/>
      <c r="R183" s="173"/>
      <c r="S183" s="173"/>
      <c r="T183" s="174"/>
      <c r="AT183" s="168" t="s">
        <v>144</v>
      </c>
      <c r="AU183" s="168" t="s">
        <v>142</v>
      </c>
      <c r="AV183" s="12" t="s">
        <v>142</v>
      </c>
      <c r="AW183" s="12" t="s">
        <v>3</v>
      </c>
      <c r="AX183" s="12" t="s">
        <v>83</v>
      </c>
      <c r="AY183" s="168" t="s">
        <v>133</v>
      </c>
    </row>
    <row r="184" spans="2:65" s="1" customFormat="1" ht="24" customHeight="1">
      <c r="B184" s="152"/>
      <c r="C184" s="153" t="s">
        <v>259</v>
      </c>
      <c r="D184" s="153" t="s">
        <v>136</v>
      </c>
      <c r="E184" s="154" t="s">
        <v>430</v>
      </c>
      <c r="F184" s="155" t="s">
        <v>431</v>
      </c>
      <c r="G184" s="156" t="s">
        <v>306</v>
      </c>
      <c r="H184" s="157">
        <v>5.7709999999999999</v>
      </c>
      <c r="I184" s="157"/>
      <c r="J184" s="158">
        <f>ROUND(I184*H184,3)</f>
        <v>0</v>
      </c>
      <c r="K184" s="155" t="s">
        <v>177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63" t="s">
        <v>209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209</v>
      </c>
      <c r="BM184" s="163" t="s">
        <v>432</v>
      </c>
    </row>
    <row r="185" spans="2:65" s="11" customFormat="1" ht="22.75" customHeight="1">
      <c r="B185" s="140"/>
      <c r="D185" s="141" t="s">
        <v>74</v>
      </c>
      <c r="E185" s="150" t="s">
        <v>433</v>
      </c>
      <c r="F185" s="150" t="s">
        <v>434</v>
      </c>
      <c r="I185" s="143"/>
      <c r="J185" s="151">
        <f>BK185</f>
        <v>0</v>
      </c>
      <c r="L185" s="140"/>
      <c r="M185" s="144"/>
      <c r="N185" s="145"/>
      <c r="O185" s="145"/>
      <c r="P185" s="146">
        <f>SUM(P186:P193)</f>
        <v>0</v>
      </c>
      <c r="Q185" s="145"/>
      <c r="R185" s="146">
        <f>SUM(R186:R193)</f>
        <v>1.6229683800000001</v>
      </c>
      <c r="S185" s="145"/>
      <c r="T185" s="147">
        <f>SUM(T186:T193)</f>
        <v>7.8929999999999998</v>
      </c>
      <c r="AR185" s="141" t="s">
        <v>142</v>
      </c>
      <c r="AT185" s="148" t="s">
        <v>74</v>
      </c>
      <c r="AU185" s="148" t="s">
        <v>83</v>
      </c>
      <c r="AY185" s="141" t="s">
        <v>133</v>
      </c>
      <c r="BK185" s="149">
        <f>SUM(BK186:BK193)</f>
        <v>0</v>
      </c>
    </row>
    <row r="186" spans="2:65" s="1" customFormat="1" ht="36" customHeight="1">
      <c r="B186" s="152"/>
      <c r="C186" s="153" t="s">
        <v>263</v>
      </c>
      <c r="D186" s="153" t="s">
        <v>136</v>
      </c>
      <c r="E186" s="154" t="s">
        <v>435</v>
      </c>
      <c r="F186" s="155" t="s">
        <v>436</v>
      </c>
      <c r="G186" s="156" t="s">
        <v>139</v>
      </c>
      <c r="H186" s="157">
        <v>438.5</v>
      </c>
      <c r="I186" s="157"/>
      <c r="J186" s="158">
        <f>ROUND(I186*H186,3)</f>
        <v>0</v>
      </c>
      <c r="K186" s="155" t="s">
        <v>177</v>
      </c>
      <c r="L186" s="31"/>
      <c r="M186" s="159" t="s">
        <v>1</v>
      </c>
      <c r="N186" s="160" t="s">
        <v>41</v>
      </c>
      <c r="O186" s="54"/>
      <c r="P186" s="161">
        <f>O186*H186</f>
        <v>0</v>
      </c>
      <c r="Q186" s="161">
        <v>0</v>
      </c>
      <c r="R186" s="161">
        <f>Q186*H186</f>
        <v>0</v>
      </c>
      <c r="S186" s="161">
        <v>1.7999999999999999E-2</v>
      </c>
      <c r="T186" s="162">
        <f>S186*H186</f>
        <v>7.8929999999999998</v>
      </c>
      <c r="AR186" s="163" t="s">
        <v>209</v>
      </c>
      <c r="AT186" s="163" t="s">
        <v>136</v>
      </c>
      <c r="AU186" s="163" t="s">
        <v>142</v>
      </c>
      <c r="AY186" s="16" t="s">
        <v>133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6" t="s">
        <v>142</v>
      </c>
      <c r="BK186" s="165">
        <f>ROUND(I186*H186,3)</f>
        <v>0</v>
      </c>
      <c r="BL186" s="16" t="s">
        <v>209</v>
      </c>
      <c r="BM186" s="163" t="s">
        <v>437</v>
      </c>
    </row>
    <row r="187" spans="2:65" s="12" customFormat="1" ht="12">
      <c r="B187" s="166"/>
      <c r="D187" s="167" t="s">
        <v>144</v>
      </c>
      <c r="E187" s="168" t="s">
        <v>1</v>
      </c>
      <c r="F187" s="169" t="s">
        <v>438</v>
      </c>
      <c r="H187" s="170">
        <v>438.5</v>
      </c>
      <c r="I187" s="171"/>
      <c r="L187" s="166"/>
      <c r="M187" s="172"/>
      <c r="N187" s="173"/>
      <c r="O187" s="173"/>
      <c r="P187" s="173"/>
      <c r="Q187" s="173"/>
      <c r="R187" s="173"/>
      <c r="S187" s="173"/>
      <c r="T187" s="174"/>
      <c r="AT187" s="168" t="s">
        <v>144</v>
      </c>
      <c r="AU187" s="168" t="s">
        <v>142</v>
      </c>
      <c r="AV187" s="12" t="s">
        <v>142</v>
      </c>
      <c r="AW187" s="12" t="s">
        <v>30</v>
      </c>
      <c r="AX187" s="12" t="s">
        <v>83</v>
      </c>
      <c r="AY187" s="168" t="s">
        <v>133</v>
      </c>
    </row>
    <row r="188" spans="2:65" s="1" customFormat="1" ht="24" customHeight="1">
      <c r="B188" s="152"/>
      <c r="C188" s="153" t="s">
        <v>270</v>
      </c>
      <c r="D188" s="153" t="s">
        <v>136</v>
      </c>
      <c r="E188" s="154" t="s">
        <v>439</v>
      </c>
      <c r="F188" s="155" t="s">
        <v>440</v>
      </c>
      <c r="G188" s="156" t="s">
        <v>139</v>
      </c>
      <c r="H188" s="157">
        <v>1235.7</v>
      </c>
      <c r="I188" s="157"/>
      <c r="J188" s="158">
        <f>ROUND(I188*H188,3)</f>
        <v>0</v>
      </c>
      <c r="K188" s="155" t="s">
        <v>177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1.2E-4</v>
      </c>
      <c r="R188" s="161">
        <f>Q188*H188</f>
        <v>0.148284</v>
      </c>
      <c r="S188" s="161">
        <v>0</v>
      </c>
      <c r="T188" s="162">
        <f>S188*H188</f>
        <v>0</v>
      </c>
      <c r="AR188" s="163" t="s">
        <v>209</v>
      </c>
      <c r="AT188" s="163" t="s">
        <v>136</v>
      </c>
      <c r="AU188" s="163" t="s">
        <v>142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209</v>
      </c>
      <c r="BM188" s="163" t="s">
        <v>441</v>
      </c>
    </row>
    <row r="189" spans="2:65" s="12" customFormat="1" ht="12">
      <c r="B189" s="166"/>
      <c r="D189" s="167" t="s">
        <v>144</v>
      </c>
      <c r="E189" s="168" t="s">
        <v>1</v>
      </c>
      <c r="F189" s="169" t="s">
        <v>385</v>
      </c>
      <c r="H189" s="170">
        <v>438.5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142</v>
      </c>
      <c r="AV189" s="12" t="s">
        <v>142</v>
      </c>
      <c r="AW189" s="12" t="s">
        <v>30</v>
      </c>
      <c r="AX189" s="12" t="s">
        <v>75</v>
      </c>
      <c r="AY189" s="168" t="s">
        <v>133</v>
      </c>
    </row>
    <row r="190" spans="2:65" s="12" customFormat="1" ht="12">
      <c r="B190" s="166"/>
      <c r="D190" s="167" t="s">
        <v>144</v>
      </c>
      <c r="E190" s="168" t="s">
        <v>1</v>
      </c>
      <c r="F190" s="169" t="s">
        <v>386</v>
      </c>
      <c r="H190" s="170">
        <v>797.2</v>
      </c>
      <c r="I190" s="171"/>
      <c r="L190" s="166"/>
      <c r="M190" s="172"/>
      <c r="N190" s="173"/>
      <c r="O190" s="173"/>
      <c r="P190" s="173"/>
      <c r="Q190" s="173"/>
      <c r="R190" s="173"/>
      <c r="S190" s="173"/>
      <c r="T190" s="174"/>
      <c r="AT190" s="168" t="s">
        <v>144</v>
      </c>
      <c r="AU190" s="168" t="s">
        <v>142</v>
      </c>
      <c r="AV190" s="12" t="s">
        <v>142</v>
      </c>
      <c r="AW190" s="12" t="s">
        <v>30</v>
      </c>
      <c r="AX190" s="12" t="s">
        <v>75</v>
      </c>
      <c r="AY190" s="168" t="s">
        <v>133</v>
      </c>
    </row>
    <row r="191" spans="2:65" s="13" customFormat="1" ht="12">
      <c r="B191" s="175"/>
      <c r="D191" s="167" t="s">
        <v>144</v>
      </c>
      <c r="E191" s="176" t="s">
        <v>1</v>
      </c>
      <c r="F191" s="177" t="s">
        <v>146</v>
      </c>
      <c r="H191" s="178">
        <v>1235.7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144</v>
      </c>
      <c r="AU191" s="176" t="s">
        <v>142</v>
      </c>
      <c r="AV191" s="13" t="s">
        <v>141</v>
      </c>
      <c r="AW191" s="13" t="s">
        <v>30</v>
      </c>
      <c r="AX191" s="13" t="s">
        <v>83</v>
      </c>
      <c r="AY191" s="176" t="s">
        <v>133</v>
      </c>
    </row>
    <row r="192" spans="2:65" s="1" customFormat="1" ht="16.5" customHeight="1">
      <c r="B192" s="152"/>
      <c r="C192" s="204" t="s">
        <v>274</v>
      </c>
      <c r="D192" s="204" t="s">
        <v>392</v>
      </c>
      <c r="E192" s="205" t="s">
        <v>442</v>
      </c>
      <c r="F192" s="206" t="s">
        <v>443</v>
      </c>
      <c r="G192" s="207" t="s">
        <v>139</v>
      </c>
      <c r="H192" s="208">
        <v>1260.414</v>
      </c>
      <c r="I192" s="208"/>
      <c r="J192" s="209">
        <f>ROUND(I192*H192,3)</f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>O192*H192</f>
        <v>0</v>
      </c>
      <c r="Q192" s="161">
        <v>1.17E-3</v>
      </c>
      <c r="R192" s="161">
        <f>Q192*H192</f>
        <v>1.47468438</v>
      </c>
      <c r="S192" s="161">
        <v>0</v>
      </c>
      <c r="T192" s="162">
        <f>S192*H192</f>
        <v>0</v>
      </c>
      <c r="AR192" s="163" t="s">
        <v>282</v>
      </c>
      <c r="AT192" s="163" t="s">
        <v>392</v>
      </c>
      <c r="AU192" s="163" t="s">
        <v>142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209</v>
      </c>
      <c r="BM192" s="163" t="s">
        <v>444</v>
      </c>
    </row>
    <row r="193" spans="2:65" s="1" customFormat="1" ht="24" customHeight="1">
      <c r="B193" s="152"/>
      <c r="C193" s="153" t="s">
        <v>278</v>
      </c>
      <c r="D193" s="153" t="s">
        <v>136</v>
      </c>
      <c r="E193" s="154" t="s">
        <v>445</v>
      </c>
      <c r="F193" s="155" t="s">
        <v>446</v>
      </c>
      <c r="G193" s="156" t="s">
        <v>306</v>
      </c>
      <c r="H193" s="157">
        <v>1.623</v>
      </c>
      <c r="I193" s="157"/>
      <c r="J193" s="158">
        <f>ROUND(I193*H193,3)</f>
        <v>0</v>
      </c>
      <c r="K193" s="155" t="s">
        <v>177</v>
      </c>
      <c r="L193" s="31"/>
      <c r="M193" s="159" t="s">
        <v>1</v>
      </c>
      <c r="N193" s="160" t="s">
        <v>41</v>
      </c>
      <c r="O193" s="54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AR193" s="163" t="s">
        <v>209</v>
      </c>
      <c r="AT193" s="163" t="s">
        <v>136</v>
      </c>
      <c r="AU193" s="163" t="s">
        <v>142</v>
      </c>
      <c r="AY193" s="16" t="s">
        <v>133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6" t="s">
        <v>142</v>
      </c>
      <c r="BK193" s="165">
        <f>ROUND(I193*H193,3)</f>
        <v>0</v>
      </c>
      <c r="BL193" s="16" t="s">
        <v>209</v>
      </c>
      <c r="BM193" s="163" t="s">
        <v>447</v>
      </c>
    </row>
    <row r="194" spans="2:65" s="11" customFormat="1" ht="26" customHeight="1">
      <c r="B194" s="140"/>
      <c r="D194" s="141" t="s">
        <v>74</v>
      </c>
      <c r="E194" s="142" t="s">
        <v>345</v>
      </c>
      <c r="F194" s="142" t="s">
        <v>346</v>
      </c>
      <c r="I194" s="143"/>
      <c r="J194" s="129">
        <f>BK194</f>
        <v>0</v>
      </c>
      <c r="L194" s="140"/>
      <c r="M194" s="144"/>
      <c r="N194" s="145"/>
      <c r="O194" s="145"/>
      <c r="P194" s="146">
        <f>P195</f>
        <v>0</v>
      </c>
      <c r="Q194" s="145"/>
      <c r="R194" s="146">
        <f>R195</f>
        <v>0</v>
      </c>
      <c r="S194" s="145"/>
      <c r="T194" s="147">
        <f>T195</f>
        <v>0</v>
      </c>
      <c r="AR194" s="141" t="s">
        <v>159</v>
      </c>
      <c r="AT194" s="148" t="s">
        <v>74</v>
      </c>
      <c r="AU194" s="148" t="s">
        <v>75</v>
      </c>
      <c r="AY194" s="141" t="s">
        <v>133</v>
      </c>
      <c r="BK194" s="149">
        <f>BK195</f>
        <v>0</v>
      </c>
    </row>
    <row r="195" spans="2:65" s="11" customFormat="1" ht="22.75" customHeight="1">
      <c r="B195" s="140"/>
      <c r="D195" s="141" t="s">
        <v>74</v>
      </c>
      <c r="E195" s="150" t="s">
        <v>347</v>
      </c>
      <c r="F195" s="150" t="s">
        <v>348</v>
      </c>
      <c r="I195" s="143"/>
      <c r="J195" s="151">
        <f>BK195</f>
        <v>0</v>
      </c>
      <c r="L195" s="140"/>
      <c r="M195" s="144"/>
      <c r="N195" s="145"/>
      <c r="O195" s="145"/>
      <c r="P195" s="146">
        <f>SUM(P196:P197)</f>
        <v>0</v>
      </c>
      <c r="Q195" s="145"/>
      <c r="R195" s="146">
        <f>SUM(R196:R197)</f>
        <v>0</v>
      </c>
      <c r="S195" s="145"/>
      <c r="T195" s="147">
        <f>SUM(T196:T197)</f>
        <v>0</v>
      </c>
      <c r="AR195" s="141" t="s">
        <v>159</v>
      </c>
      <c r="AT195" s="148" t="s">
        <v>74</v>
      </c>
      <c r="AU195" s="148" t="s">
        <v>83</v>
      </c>
      <c r="AY195" s="141" t="s">
        <v>133</v>
      </c>
      <c r="BK195" s="149">
        <f>SUM(BK196:BK197)</f>
        <v>0</v>
      </c>
    </row>
    <row r="196" spans="2:65" s="1" customFormat="1" ht="16.5" customHeight="1">
      <c r="B196" s="152"/>
      <c r="C196" s="153" t="s">
        <v>282</v>
      </c>
      <c r="D196" s="153" t="s">
        <v>136</v>
      </c>
      <c r="E196" s="154" t="s">
        <v>350</v>
      </c>
      <c r="F196" s="155" t="s">
        <v>351</v>
      </c>
      <c r="G196" s="156" t="s">
        <v>352</v>
      </c>
      <c r="H196" s="157">
        <v>0</v>
      </c>
      <c r="I196" s="157"/>
      <c r="J196" s="158">
        <f>ROUND(I196*H196,3)</f>
        <v>0</v>
      </c>
      <c r="K196" s="155" t="s">
        <v>1</v>
      </c>
      <c r="L196" s="31"/>
      <c r="M196" s="159" t="s">
        <v>1</v>
      </c>
      <c r="N196" s="160" t="s">
        <v>41</v>
      </c>
      <c r="O196" s="54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AR196" s="163" t="s">
        <v>353</v>
      </c>
      <c r="AT196" s="163" t="s">
        <v>136</v>
      </c>
      <c r="AU196" s="163" t="s">
        <v>142</v>
      </c>
      <c r="AY196" s="16" t="s">
        <v>133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142</v>
      </c>
      <c r="BK196" s="165">
        <f>ROUND(I196*H196,3)</f>
        <v>0</v>
      </c>
      <c r="BL196" s="16" t="s">
        <v>353</v>
      </c>
      <c r="BM196" s="163" t="s">
        <v>354</v>
      </c>
    </row>
    <row r="197" spans="2:65" s="1" customFormat="1" ht="350">
      <c r="B197" s="31"/>
      <c r="D197" s="167" t="s">
        <v>267</v>
      </c>
      <c r="F197" s="191" t="s">
        <v>355</v>
      </c>
      <c r="I197" s="90"/>
      <c r="L197" s="31"/>
      <c r="M197" s="192"/>
      <c r="N197" s="54"/>
      <c r="O197" s="54"/>
      <c r="P197" s="54"/>
      <c r="Q197" s="54"/>
      <c r="R197" s="54"/>
      <c r="S197" s="54"/>
      <c r="T197" s="55"/>
      <c r="AT197" s="16" t="s">
        <v>267</v>
      </c>
      <c r="AU197" s="16" t="s">
        <v>142</v>
      </c>
    </row>
    <row r="198" spans="2:65" s="1" customFormat="1" ht="50" customHeight="1">
      <c r="B198" s="31"/>
      <c r="E198" s="142" t="s">
        <v>356</v>
      </c>
      <c r="F198" s="142" t="s">
        <v>357</v>
      </c>
      <c r="I198" s="90"/>
      <c r="J198" s="129">
        <f t="shared" ref="J198:J203" si="0">BK198</f>
        <v>0</v>
      </c>
      <c r="L198" s="31"/>
      <c r="M198" s="192"/>
      <c r="N198" s="54"/>
      <c r="O198" s="54"/>
      <c r="P198" s="54"/>
      <c r="Q198" s="54"/>
      <c r="R198" s="54"/>
      <c r="S198" s="54"/>
      <c r="T198" s="55"/>
      <c r="AT198" s="16" t="s">
        <v>74</v>
      </c>
      <c r="AU198" s="16" t="s">
        <v>75</v>
      </c>
      <c r="AY198" s="16" t="s">
        <v>358</v>
      </c>
      <c r="BK198" s="165">
        <f>SUM(BK199:BK203)</f>
        <v>0</v>
      </c>
    </row>
    <row r="199" spans="2:65" s="1" customFormat="1" ht="16.25" customHeight="1">
      <c r="B199" s="31"/>
      <c r="C199" s="193" t="s">
        <v>1</v>
      </c>
      <c r="D199" s="193" t="s">
        <v>136</v>
      </c>
      <c r="E199" s="194" t="s">
        <v>1</v>
      </c>
      <c r="F199" s="195" t="s">
        <v>1</v>
      </c>
      <c r="G199" s="196" t="s">
        <v>1</v>
      </c>
      <c r="H199" s="197"/>
      <c r="I199" s="197"/>
      <c r="J199" s="198">
        <f t="shared" si="0"/>
        <v>0</v>
      </c>
      <c r="K199" s="199"/>
      <c r="L199" s="31"/>
      <c r="M199" s="200" t="s">
        <v>1</v>
      </c>
      <c r="N199" s="201" t="s">
        <v>41</v>
      </c>
      <c r="O199" s="54"/>
      <c r="P199" s="54"/>
      <c r="Q199" s="54"/>
      <c r="R199" s="54"/>
      <c r="S199" s="54"/>
      <c r="T199" s="55"/>
      <c r="AT199" s="16" t="s">
        <v>358</v>
      </c>
      <c r="AU199" s="16" t="s">
        <v>83</v>
      </c>
      <c r="AY199" s="16" t="s">
        <v>358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I199*H199</f>
        <v>0</v>
      </c>
    </row>
    <row r="200" spans="2:65" s="1" customFormat="1" ht="16.25" customHeight="1">
      <c r="B200" s="31"/>
      <c r="C200" s="193" t="s">
        <v>1</v>
      </c>
      <c r="D200" s="193" t="s">
        <v>136</v>
      </c>
      <c r="E200" s="194" t="s">
        <v>1</v>
      </c>
      <c r="F200" s="195" t="s">
        <v>1</v>
      </c>
      <c r="G200" s="196" t="s">
        <v>1</v>
      </c>
      <c r="H200" s="197"/>
      <c r="I200" s="197"/>
      <c r="J200" s="198">
        <f t="shared" si="0"/>
        <v>0</v>
      </c>
      <c r="K200" s="199"/>
      <c r="L200" s="31"/>
      <c r="M200" s="200" t="s">
        <v>1</v>
      </c>
      <c r="N200" s="201" t="s">
        <v>41</v>
      </c>
      <c r="O200" s="54"/>
      <c r="P200" s="54"/>
      <c r="Q200" s="54"/>
      <c r="R200" s="54"/>
      <c r="S200" s="54"/>
      <c r="T200" s="55"/>
      <c r="AT200" s="16" t="s">
        <v>358</v>
      </c>
      <c r="AU200" s="16" t="s">
        <v>83</v>
      </c>
      <c r="AY200" s="16" t="s">
        <v>358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6" t="s">
        <v>142</v>
      </c>
      <c r="BK200" s="165">
        <f>I200*H200</f>
        <v>0</v>
      </c>
    </row>
    <row r="201" spans="2:65" s="1" customFormat="1" ht="16.25" customHeight="1">
      <c r="B201" s="31"/>
      <c r="C201" s="193" t="s">
        <v>1</v>
      </c>
      <c r="D201" s="193" t="s">
        <v>136</v>
      </c>
      <c r="E201" s="194" t="s">
        <v>1</v>
      </c>
      <c r="F201" s="195" t="s">
        <v>1</v>
      </c>
      <c r="G201" s="196" t="s">
        <v>1</v>
      </c>
      <c r="H201" s="197"/>
      <c r="I201" s="197"/>
      <c r="J201" s="198">
        <f t="shared" si="0"/>
        <v>0</v>
      </c>
      <c r="K201" s="199"/>
      <c r="L201" s="31"/>
      <c r="M201" s="200" t="s">
        <v>1</v>
      </c>
      <c r="N201" s="201" t="s">
        <v>41</v>
      </c>
      <c r="O201" s="54"/>
      <c r="P201" s="54"/>
      <c r="Q201" s="54"/>
      <c r="R201" s="54"/>
      <c r="S201" s="54"/>
      <c r="T201" s="55"/>
      <c r="AT201" s="16" t="s">
        <v>358</v>
      </c>
      <c r="AU201" s="16" t="s">
        <v>83</v>
      </c>
      <c r="AY201" s="16" t="s">
        <v>358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6" t="s">
        <v>142</v>
      </c>
      <c r="BK201" s="165">
        <f>I201*H201</f>
        <v>0</v>
      </c>
    </row>
    <row r="202" spans="2:65" s="1" customFormat="1" ht="16.25" customHeight="1">
      <c r="B202" s="31"/>
      <c r="C202" s="193" t="s">
        <v>1</v>
      </c>
      <c r="D202" s="193" t="s">
        <v>136</v>
      </c>
      <c r="E202" s="194" t="s">
        <v>1</v>
      </c>
      <c r="F202" s="195" t="s">
        <v>1</v>
      </c>
      <c r="G202" s="196" t="s">
        <v>1</v>
      </c>
      <c r="H202" s="197"/>
      <c r="I202" s="197"/>
      <c r="J202" s="198">
        <f t="shared" si="0"/>
        <v>0</v>
      </c>
      <c r="K202" s="199"/>
      <c r="L202" s="31"/>
      <c r="M202" s="200" t="s">
        <v>1</v>
      </c>
      <c r="N202" s="201" t="s">
        <v>41</v>
      </c>
      <c r="O202" s="54"/>
      <c r="P202" s="54"/>
      <c r="Q202" s="54"/>
      <c r="R202" s="54"/>
      <c r="S202" s="54"/>
      <c r="T202" s="55"/>
      <c r="AT202" s="16" t="s">
        <v>358</v>
      </c>
      <c r="AU202" s="16" t="s">
        <v>83</v>
      </c>
      <c r="AY202" s="16" t="s">
        <v>358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6" t="s">
        <v>142</v>
      </c>
      <c r="BK202" s="165">
        <f>I202*H202</f>
        <v>0</v>
      </c>
    </row>
    <row r="203" spans="2:65" s="1" customFormat="1" ht="16.25" customHeight="1">
      <c r="B203" s="31"/>
      <c r="C203" s="193" t="s">
        <v>1</v>
      </c>
      <c r="D203" s="193" t="s">
        <v>136</v>
      </c>
      <c r="E203" s="194" t="s">
        <v>1</v>
      </c>
      <c r="F203" s="195" t="s">
        <v>1</v>
      </c>
      <c r="G203" s="196" t="s">
        <v>1</v>
      </c>
      <c r="H203" s="197"/>
      <c r="I203" s="197"/>
      <c r="J203" s="198">
        <f t="shared" si="0"/>
        <v>0</v>
      </c>
      <c r="K203" s="199"/>
      <c r="L203" s="31"/>
      <c r="M203" s="200" t="s">
        <v>1</v>
      </c>
      <c r="N203" s="201" t="s">
        <v>41</v>
      </c>
      <c r="O203" s="202"/>
      <c r="P203" s="202"/>
      <c r="Q203" s="202"/>
      <c r="R203" s="202"/>
      <c r="S203" s="202"/>
      <c r="T203" s="203"/>
      <c r="AT203" s="16" t="s">
        <v>358</v>
      </c>
      <c r="AU203" s="16" t="s">
        <v>83</v>
      </c>
      <c r="AY203" s="16" t="s">
        <v>358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I203*H203</f>
        <v>0</v>
      </c>
    </row>
    <row r="204" spans="2:65" s="1" customFormat="1" ht="7" customHeight="1">
      <c r="B204" s="43"/>
      <c r="C204" s="44"/>
      <c r="D204" s="44"/>
      <c r="E204" s="44"/>
      <c r="F204" s="44"/>
      <c r="G204" s="44"/>
      <c r="H204" s="44"/>
      <c r="I204" s="111"/>
      <c r="J204" s="44"/>
      <c r="K204" s="44"/>
      <c r="L204" s="31"/>
    </row>
  </sheetData>
  <autoFilter ref="C124:K203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9:D204" xr:uid="{00000000-0002-0000-0200-000000000000}">
      <formula1>"K, M"</formula1>
    </dataValidation>
    <dataValidation type="list" allowBlank="1" showInputMessage="1" showErrorMessage="1" error="Povolené sú hodnoty základná, znížená, nulová." sqref="N199:N204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7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90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448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ROUND(J128,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ROUND((ROUND((SUM(BE128:BE210)),  2) + SUM(BE212:BE216)), 2)</f>
        <v>0</v>
      </c>
      <c r="I33" s="99">
        <v>0.2</v>
      </c>
      <c r="J33" s="98">
        <f>ROUND((ROUND(((SUM(BE128:BE210))*I33),  2) + (SUM(BE212:BE216)*I33)),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ROUND((ROUND((SUM(BF128:BF210)),  2) + SUM(BF212:BF216)), 2)</f>
        <v>0</v>
      </c>
      <c r="I34" s="99">
        <v>0.2</v>
      </c>
      <c r="J34" s="98">
        <f>ROUND((ROUND(((SUM(BF128:BF210))*I34),  2) + (SUM(BF212:BF216)*I34)),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ROUND((ROUND((SUM(BG128:BG210)),  2) + SUM(BG212:BG216)),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ROUND((ROUND((SUM(BH128:BH210)),  2) + SUM(BH212:BH216)),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ROUND((ROUND((SUM(BI128:BI210)),  2) + SUM(BI212:BI216)),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03 - Výmena otvorových konštrukcií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J128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J129</f>
        <v>0</v>
      </c>
      <c r="L97" s="117"/>
    </row>
    <row r="98" spans="2:12" s="9" customFormat="1" ht="20" customHeight="1">
      <c r="B98" s="122"/>
      <c r="D98" s="123" t="s">
        <v>112</v>
      </c>
      <c r="E98" s="124"/>
      <c r="F98" s="124"/>
      <c r="G98" s="124"/>
      <c r="H98" s="124"/>
      <c r="I98" s="125"/>
      <c r="J98" s="126">
        <f>J130</f>
        <v>0</v>
      </c>
      <c r="L98" s="122"/>
    </row>
    <row r="99" spans="2:12" s="9" customFormat="1" ht="20" customHeight="1">
      <c r="B99" s="122"/>
      <c r="D99" s="123" t="s">
        <v>113</v>
      </c>
      <c r="E99" s="124"/>
      <c r="F99" s="124"/>
      <c r="G99" s="124"/>
      <c r="H99" s="124"/>
      <c r="I99" s="125"/>
      <c r="J99" s="126">
        <f>J139</f>
        <v>0</v>
      </c>
      <c r="L99" s="122"/>
    </row>
    <row r="100" spans="2:12" s="9" customFormat="1" ht="20" customHeight="1">
      <c r="B100" s="122"/>
      <c r="D100" s="123" t="s">
        <v>114</v>
      </c>
      <c r="E100" s="124"/>
      <c r="F100" s="124"/>
      <c r="G100" s="124"/>
      <c r="H100" s="124"/>
      <c r="I100" s="125"/>
      <c r="J100" s="126">
        <f>J157</f>
        <v>0</v>
      </c>
      <c r="L100" s="122"/>
    </row>
    <row r="101" spans="2:12" s="8" customFormat="1" ht="25" customHeight="1">
      <c r="B101" s="117"/>
      <c r="D101" s="118" t="s">
        <v>115</v>
      </c>
      <c r="E101" s="119"/>
      <c r="F101" s="119"/>
      <c r="G101" s="119"/>
      <c r="H101" s="119"/>
      <c r="I101" s="120"/>
      <c r="J101" s="121">
        <f>J159</f>
        <v>0</v>
      </c>
      <c r="L101" s="117"/>
    </row>
    <row r="102" spans="2:12" s="9" customFormat="1" ht="20" customHeight="1">
      <c r="B102" s="122"/>
      <c r="D102" s="123" t="s">
        <v>449</v>
      </c>
      <c r="E102" s="124"/>
      <c r="F102" s="124"/>
      <c r="G102" s="124"/>
      <c r="H102" s="124"/>
      <c r="I102" s="125"/>
      <c r="J102" s="126">
        <f>J160</f>
        <v>0</v>
      </c>
      <c r="L102" s="122"/>
    </row>
    <row r="103" spans="2:12" s="9" customFormat="1" ht="20" customHeight="1">
      <c r="B103" s="122"/>
      <c r="D103" s="123" t="s">
        <v>450</v>
      </c>
      <c r="E103" s="124"/>
      <c r="F103" s="124"/>
      <c r="G103" s="124"/>
      <c r="H103" s="124"/>
      <c r="I103" s="125"/>
      <c r="J103" s="126">
        <f>J164</f>
        <v>0</v>
      </c>
      <c r="L103" s="122"/>
    </row>
    <row r="104" spans="2:12" s="9" customFormat="1" ht="20" customHeight="1">
      <c r="B104" s="122"/>
      <c r="D104" s="123" t="s">
        <v>451</v>
      </c>
      <c r="E104" s="124"/>
      <c r="F104" s="124"/>
      <c r="G104" s="124"/>
      <c r="H104" s="124"/>
      <c r="I104" s="125"/>
      <c r="J104" s="126">
        <f>J192</f>
        <v>0</v>
      </c>
      <c r="L104" s="122"/>
    </row>
    <row r="105" spans="2:12" s="9" customFormat="1" ht="20" customHeight="1">
      <c r="B105" s="122"/>
      <c r="D105" s="123" t="s">
        <v>452</v>
      </c>
      <c r="E105" s="124"/>
      <c r="F105" s="124"/>
      <c r="G105" s="124"/>
      <c r="H105" s="124"/>
      <c r="I105" s="125"/>
      <c r="J105" s="126">
        <f>J204</f>
        <v>0</v>
      </c>
      <c r="L105" s="122"/>
    </row>
    <row r="106" spans="2:12" s="8" customFormat="1" ht="25" customHeight="1">
      <c r="B106" s="117"/>
      <c r="D106" s="118" t="s">
        <v>116</v>
      </c>
      <c r="E106" s="119"/>
      <c r="F106" s="119"/>
      <c r="G106" s="119"/>
      <c r="H106" s="119"/>
      <c r="I106" s="120"/>
      <c r="J106" s="121">
        <f>J207</f>
        <v>0</v>
      </c>
      <c r="L106" s="117"/>
    </row>
    <row r="107" spans="2:12" s="9" customFormat="1" ht="20" customHeight="1">
      <c r="B107" s="122"/>
      <c r="D107" s="123" t="s">
        <v>117</v>
      </c>
      <c r="E107" s="124"/>
      <c r="F107" s="124"/>
      <c r="G107" s="124"/>
      <c r="H107" s="124"/>
      <c r="I107" s="125"/>
      <c r="J107" s="126">
        <f>J208</f>
        <v>0</v>
      </c>
      <c r="L107" s="122"/>
    </row>
    <row r="108" spans="2:12" s="8" customFormat="1" ht="21.75" customHeight="1">
      <c r="B108" s="117"/>
      <c r="D108" s="127" t="s">
        <v>118</v>
      </c>
      <c r="I108" s="128"/>
      <c r="J108" s="129">
        <f>J211</f>
        <v>0</v>
      </c>
      <c r="L108" s="117"/>
    </row>
    <row r="109" spans="2:12" s="1" customFormat="1" ht="21.75" customHeight="1">
      <c r="B109" s="31"/>
      <c r="I109" s="90"/>
      <c r="L109" s="31"/>
    </row>
    <row r="110" spans="2:12" s="1" customFormat="1" ht="7" customHeight="1">
      <c r="B110" s="43"/>
      <c r="C110" s="44"/>
      <c r="D110" s="44"/>
      <c r="E110" s="44"/>
      <c r="F110" s="44"/>
      <c r="G110" s="44"/>
      <c r="H110" s="44"/>
      <c r="I110" s="111"/>
      <c r="J110" s="44"/>
      <c r="K110" s="44"/>
      <c r="L110" s="31"/>
    </row>
    <row r="114" spans="2:63" s="1" customFormat="1" ht="7" customHeight="1">
      <c r="B114" s="45"/>
      <c r="C114" s="46"/>
      <c r="D114" s="46"/>
      <c r="E114" s="46"/>
      <c r="F114" s="46"/>
      <c r="G114" s="46"/>
      <c r="H114" s="46"/>
      <c r="I114" s="112"/>
      <c r="J114" s="46"/>
      <c r="K114" s="46"/>
      <c r="L114" s="31"/>
    </row>
    <row r="115" spans="2:63" s="1" customFormat="1" ht="25" customHeight="1">
      <c r="B115" s="31"/>
      <c r="C115" s="20" t="s">
        <v>119</v>
      </c>
      <c r="I115" s="90"/>
      <c r="L115" s="31"/>
    </row>
    <row r="116" spans="2:63" s="1" customFormat="1" ht="7" customHeight="1">
      <c r="B116" s="31"/>
      <c r="I116" s="90"/>
      <c r="L116" s="31"/>
    </row>
    <row r="117" spans="2:63" s="1" customFormat="1" ht="12" customHeight="1">
      <c r="B117" s="31"/>
      <c r="C117" s="26" t="s">
        <v>14</v>
      </c>
      <c r="I117" s="90"/>
      <c r="L117" s="31"/>
    </row>
    <row r="118" spans="2:63" s="1" customFormat="1" ht="16.5" customHeight="1">
      <c r="B118" s="31"/>
      <c r="E118" s="253" t="str">
        <f>E7</f>
        <v>Zníženie energetickej náročnosti MÚ Rajecké Teplice</v>
      </c>
      <c r="F118" s="254"/>
      <c r="G118" s="254"/>
      <c r="H118" s="254"/>
      <c r="I118" s="90"/>
      <c r="L118" s="31"/>
    </row>
    <row r="119" spans="2:63" s="1" customFormat="1" ht="12" customHeight="1">
      <c r="B119" s="31"/>
      <c r="C119" s="26" t="s">
        <v>104</v>
      </c>
      <c r="I119" s="90"/>
      <c r="L119" s="31"/>
    </row>
    <row r="120" spans="2:63" s="1" customFormat="1" ht="16.5" customHeight="1">
      <c r="B120" s="31"/>
      <c r="E120" s="225" t="str">
        <f>E9</f>
        <v>03 - Výmena otvorových konštrukcií</v>
      </c>
      <c r="F120" s="252"/>
      <c r="G120" s="252"/>
      <c r="H120" s="252"/>
      <c r="I120" s="90"/>
      <c r="L120" s="31"/>
    </row>
    <row r="121" spans="2:63" s="1" customFormat="1" ht="7" customHeight="1">
      <c r="B121" s="31"/>
      <c r="I121" s="90"/>
      <c r="L121" s="31"/>
    </row>
    <row r="122" spans="2:63" s="1" customFormat="1" ht="12" customHeight="1">
      <c r="B122" s="31"/>
      <c r="C122" s="26" t="s">
        <v>18</v>
      </c>
      <c r="F122" s="24" t="str">
        <f>F12</f>
        <v>Námestie NSP 29/4</v>
      </c>
      <c r="I122" s="91" t="s">
        <v>20</v>
      </c>
      <c r="J122" s="51" t="str">
        <f>IF(J12="","",J12)</f>
        <v>25. 3. 2019</v>
      </c>
      <c r="L122" s="31"/>
    </row>
    <row r="123" spans="2:63" s="1" customFormat="1" ht="7" customHeight="1">
      <c r="B123" s="31"/>
      <c r="I123" s="90"/>
      <c r="L123" s="31"/>
    </row>
    <row r="124" spans="2:63" s="1" customFormat="1" ht="15.25" customHeight="1">
      <c r="B124" s="31"/>
      <c r="C124" s="26" t="s">
        <v>22</v>
      </c>
      <c r="F124" s="24" t="str">
        <f>E15</f>
        <v xml:space="preserve"> </v>
      </c>
      <c r="I124" s="91" t="s">
        <v>28</v>
      </c>
      <c r="J124" s="29" t="str">
        <f>E21</f>
        <v>Orbita Motors, a.s.</v>
      </c>
      <c r="L124" s="31"/>
    </row>
    <row r="125" spans="2:63" s="1" customFormat="1" ht="15.25" customHeight="1">
      <c r="B125" s="31"/>
      <c r="C125" s="26" t="s">
        <v>26</v>
      </c>
      <c r="F125" s="24" t="str">
        <f>IF(E18="","",E18)</f>
        <v>Vyplň údaj</v>
      </c>
      <c r="I125" s="91" t="s">
        <v>32</v>
      </c>
      <c r="J125" s="29" t="str">
        <f>E24</f>
        <v>Ing. Žarnovický</v>
      </c>
      <c r="L125" s="31"/>
    </row>
    <row r="126" spans="2:63" s="1" customFormat="1" ht="10.25" customHeight="1">
      <c r="B126" s="31"/>
      <c r="I126" s="90"/>
      <c r="L126" s="31"/>
    </row>
    <row r="127" spans="2:63" s="10" customFormat="1" ht="29.25" customHeight="1">
      <c r="B127" s="130"/>
      <c r="C127" s="131" t="s">
        <v>120</v>
      </c>
      <c r="D127" s="132" t="s">
        <v>60</v>
      </c>
      <c r="E127" s="132" t="s">
        <v>56</v>
      </c>
      <c r="F127" s="132" t="s">
        <v>57</v>
      </c>
      <c r="G127" s="132" t="s">
        <v>121</v>
      </c>
      <c r="H127" s="132" t="s">
        <v>122</v>
      </c>
      <c r="I127" s="133" t="s">
        <v>123</v>
      </c>
      <c r="J127" s="134" t="s">
        <v>108</v>
      </c>
      <c r="K127" s="135" t="s">
        <v>124</v>
      </c>
      <c r="L127" s="130"/>
      <c r="M127" s="58" t="s">
        <v>1</v>
      </c>
      <c r="N127" s="59" t="s">
        <v>39</v>
      </c>
      <c r="O127" s="59" t="s">
        <v>125</v>
      </c>
      <c r="P127" s="59" t="s">
        <v>126</v>
      </c>
      <c r="Q127" s="59" t="s">
        <v>127</v>
      </c>
      <c r="R127" s="59" t="s">
        <v>128</v>
      </c>
      <c r="S127" s="59" t="s">
        <v>129</v>
      </c>
      <c r="T127" s="60" t="s">
        <v>130</v>
      </c>
    </row>
    <row r="128" spans="2:63" s="1" customFormat="1" ht="22.75" customHeight="1">
      <c r="B128" s="31"/>
      <c r="C128" s="63" t="s">
        <v>109</v>
      </c>
      <c r="I128" s="90"/>
      <c r="J128" s="136">
        <f>BK128</f>
        <v>0</v>
      </c>
      <c r="L128" s="31"/>
      <c r="M128" s="61"/>
      <c r="N128" s="52"/>
      <c r="O128" s="52"/>
      <c r="P128" s="137">
        <f>P129+P159+P207+P211</f>
        <v>0</v>
      </c>
      <c r="Q128" s="52"/>
      <c r="R128" s="137">
        <f>R129+R159+R207+R211</f>
        <v>6.9556461000000001</v>
      </c>
      <c r="S128" s="52"/>
      <c r="T128" s="138">
        <f>T129+T159+T207+T211</f>
        <v>5.8239784999999999</v>
      </c>
      <c r="AT128" s="16" t="s">
        <v>74</v>
      </c>
      <c r="AU128" s="16" t="s">
        <v>110</v>
      </c>
      <c r="BK128" s="139">
        <f>BK129+BK159+BK207+BK211</f>
        <v>0</v>
      </c>
    </row>
    <row r="129" spans="2:65" s="11" customFormat="1" ht="26" customHeight="1">
      <c r="B129" s="140"/>
      <c r="D129" s="141" t="s">
        <v>74</v>
      </c>
      <c r="E129" s="142" t="s">
        <v>131</v>
      </c>
      <c r="F129" s="142" t="s">
        <v>132</v>
      </c>
      <c r="I129" s="143"/>
      <c r="J129" s="129">
        <f>BK129</f>
        <v>0</v>
      </c>
      <c r="L129" s="140"/>
      <c r="M129" s="144"/>
      <c r="N129" s="145"/>
      <c r="O129" s="145"/>
      <c r="P129" s="146">
        <f>P130+P139+P157</f>
        <v>0</v>
      </c>
      <c r="Q129" s="145"/>
      <c r="R129" s="146">
        <f>R130+R139+R157</f>
        <v>4.6837439999999999</v>
      </c>
      <c r="S129" s="145"/>
      <c r="T129" s="147">
        <f>T130+T139+T157</f>
        <v>5.2940800000000001</v>
      </c>
      <c r="AR129" s="141" t="s">
        <v>83</v>
      </c>
      <c r="AT129" s="148" t="s">
        <v>74</v>
      </c>
      <c r="AU129" s="148" t="s">
        <v>75</v>
      </c>
      <c r="AY129" s="141" t="s">
        <v>133</v>
      </c>
      <c r="BK129" s="149">
        <f>BK130+BK139+BK157</f>
        <v>0</v>
      </c>
    </row>
    <row r="130" spans="2:65" s="11" customFormat="1" ht="22.75" customHeight="1">
      <c r="B130" s="140"/>
      <c r="D130" s="141" t="s">
        <v>74</v>
      </c>
      <c r="E130" s="150" t="s">
        <v>134</v>
      </c>
      <c r="F130" s="150" t="s">
        <v>135</v>
      </c>
      <c r="I130" s="143"/>
      <c r="J130" s="151">
        <f>BK130</f>
        <v>0</v>
      </c>
      <c r="L130" s="140"/>
      <c r="M130" s="144"/>
      <c r="N130" s="145"/>
      <c r="O130" s="145"/>
      <c r="P130" s="146">
        <f>SUM(P131:P138)</f>
        <v>0</v>
      </c>
      <c r="Q130" s="145"/>
      <c r="R130" s="146">
        <f>SUM(R131:R138)</f>
        <v>4.6837439999999999</v>
      </c>
      <c r="S130" s="145"/>
      <c r="T130" s="147">
        <f>SUM(T131:T138)</f>
        <v>0</v>
      </c>
      <c r="AR130" s="141" t="s">
        <v>83</v>
      </c>
      <c r="AT130" s="148" t="s">
        <v>74</v>
      </c>
      <c r="AU130" s="148" t="s">
        <v>83</v>
      </c>
      <c r="AY130" s="141" t="s">
        <v>133</v>
      </c>
      <c r="BK130" s="149">
        <f>SUM(BK131:BK138)</f>
        <v>0</v>
      </c>
    </row>
    <row r="131" spans="2:65" s="1" customFormat="1" ht="24" customHeight="1">
      <c r="B131" s="152"/>
      <c r="C131" s="153" t="s">
        <v>83</v>
      </c>
      <c r="D131" s="153" t="s">
        <v>136</v>
      </c>
      <c r="E131" s="154" t="s">
        <v>453</v>
      </c>
      <c r="F131" s="155" t="s">
        <v>454</v>
      </c>
      <c r="G131" s="156" t="s">
        <v>139</v>
      </c>
      <c r="H131" s="157">
        <v>115.9</v>
      </c>
      <c r="I131" s="157"/>
      <c r="J131" s="158">
        <f>ROUND(I131*H131,3)</f>
        <v>0</v>
      </c>
      <c r="K131" s="155" t="s">
        <v>177</v>
      </c>
      <c r="L131" s="31"/>
      <c r="M131" s="159" t="s">
        <v>1</v>
      </c>
      <c r="N131" s="160" t="s">
        <v>41</v>
      </c>
      <c r="O131" s="54"/>
      <c r="P131" s="161">
        <f>O131*H131</f>
        <v>0</v>
      </c>
      <c r="Q131" s="161">
        <v>3.5869999999999999E-2</v>
      </c>
      <c r="R131" s="161">
        <f>Q131*H131</f>
        <v>4.1573330000000004</v>
      </c>
      <c r="S131" s="161">
        <v>0</v>
      </c>
      <c r="T131" s="162">
        <f>S131*H131</f>
        <v>0</v>
      </c>
      <c r="AR131" s="163" t="s">
        <v>141</v>
      </c>
      <c r="AT131" s="163" t="s">
        <v>136</v>
      </c>
      <c r="AU131" s="163" t="s">
        <v>142</v>
      </c>
      <c r="AY131" s="16" t="s">
        <v>133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142</v>
      </c>
      <c r="BK131" s="165">
        <f>ROUND(I131*H131,3)</f>
        <v>0</v>
      </c>
      <c r="BL131" s="16" t="s">
        <v>141</v>
      </c>
      <c r="BM131" s="163" t="s">
        <v>455</v>
      </c>
    </row>
    <row r="132" spans="2:65" s="12" customFormat="1" ht="12">
      <c r="B132" s="166"/>
      <c r="D132" s="167" t="s">
        <v>144</v>
      </c>
      <c r="E132" s="168" t="s">
        <v>1</v>
      </c>
      <c r="F132" s="169" t="s">
        <v>456</v>
      </c>
      <c r="H132" s="170">
        <v>115.9</v>
      </c>
      <c r="I132" s="171"/>
      <c r="L132" s="166"/>
      <c r="M132" s="172"/>
      <c r="N132" s="173"/>
      <c r="O132" s="173"/>
      <c r="P132" s="173"/>
      <c r="Q132" s="173"/>
      <c r="R132" s="173"/>
      <c r="S132" s="173"/>
      <c r="T132" s="174"/>
      <c r="AT132" s="168" t="s">
        <v>144</v>
      </c>
      <c r="AU132" s="168" t="s">
        <v>142</v>
      </c>
      <c r="AV132" s="12" t="s">
        <v>142</v>
      </c>
      <c r="AW132" s="12" t="s">
        <v>30</v>
      </c>
      <c r="AX132" s="12" t="s">
        <v>83</v>
      </c>
      <c r="AY132" s="168" t="s">
        <v>133</v>
      </c>
    </row>
    <row r="133" spans="2:65" s="1" customFormat="1" ht="24" customHeight="1">
      <c r="B133" s="152"/>
      <c r="C133" s="153" t="s">
        <v>142</v>
      </c>
      <c r="D133" s="153" t="s">
        <v>136</v>
      </c>
      <c r="E133" s="154" t="s">
        <v>180</v>
      </c>
      <c r="F133" s="155" t="s">
        <v>181</v>
      </c>
      <c r="G133" s="156" t="s">
        <v>139</v>
      </c>
      <c r="H133" s="157">
        <v>115.9</v>
      </c>
      <c r="I133" s="157"/>
      <c r="J133" s="158">
        <f>ROUND(I133*H133,3)</f>
        <v>0</v>
      </c>
      <c r="K133" s="155" t="s">
        <v>177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6.9999999999999994E-5</v>
      </c>
      <c r="R133" s="161">
        <f>Q133*H133</f>
        <v>8.1130000000000004E-3</v>
      </c>
      <c r="S133" s="161">
        <v>0</v>
      </c>
      <c r="T133" s="162">
        <f>S133*H133</f>
        <v>0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182</v>
      </c>
    </row>
    <row r="134" spans="2:65" s="12" customFormat="1" ht="12">
      <c r="B134" s="166"/>
      <c r="D134" s="167" t="s">
        <v>144</v>
      </c>
      <c r="E134" s="168" t="s">
        <v>1</v>
      </c>
      <c r="F134" s="169" t="s">
        <v>456</v>
      </c>
      <c r="H134" s="170">
        <v>115.9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142</v>
      </c>
      <c r="AV134" s="12" t="s">
        <v>142</v>
      </c>
      <c r="AW134" s="12" t="s">
        <v>30</v>
      </c>
      <c r="AX134" s="12" t="s">
        <v>75</v>
      </c>
      <c r="AY134" s="168" t="s">
        <v>133</v>
      </c>
    </row>
    <row r="135" spans="2:65" s="13" customFormat="1" ht="12">
      <c r="B135" s="175"/>
      <c r="D135" s="167" t="s">
        <v>144</v>
      </c>
      <c r="E135" s="176" t="s">
        <v>1</v>
      </c>
      <c r="F135" s="177" t="s">
        <v>146</v>
      </c>
      <c r="H135" s="178">
        <v>115.9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144</v>
      </c>
      <c r="AU135" s="176" t="s">
        <v>142</v>
      </c>
      <c r="AV135" s="13" t="s">
        <v>141</v>
      </c>
      <c r="AW135" s="13" t="s">
        <v>30</v>
      </c>
      <c r="AX135" s="13" t="s">
        <v>83</v>
      </c>
      <c r="AY135" s="176" t="s">
        <v>133</v>
      </c>
    </row>
    <row r="136" spans="2:65" s="1" customFormat="1" ht="24" customHeight="1">
      <c r="B136" s="152"/>
      <c r="C136" s="153" t="s">
        <v>151</v>
      </c>
      <c r="D136" s="153" t="s">
        <v>136</v>
      </c>
      <c r="E136" s="154" t="s">
        <v>457</v>
      </c>
      <c r="F136" s="155" t="s">
        <v>458</v>
      </c>
      <c r="G136" s="156" t="s">
        <v>139</v>
      </c>
      <c r="H136" s="157">
        <v>115.9</v>
      </c>
      <c r="I136" s="157"/>
      <c r="J136" s="158">
        <f>ROUND(I136*H136,3)</f>
        <v>0</v>
      </c>
      <c r="K136" s="155" t="s">
        <v>177</v>
      </c>
      <c r="L136" s="31"/>
      <c r="M136" s="159" t="s">
        <v>1</v>
      </c>
      <c r="N136" s="160" t="s">
        <v>41</v>
      </c>
      <c r="O136" s="54"/>
      <c r="P136" s="161">
        <f>O136*H136</f>
        <v>0</v>
      </c>
      <c r="Q136" s="161">
        <v>4.1599999999999996E-3</v>
      </c>
      <c r="R136" s="161">
        <f>Q136*H136</f>
        <v>0.48214399999999996</v>
      </c>
      <c r="S136" s="161">
        <v>0</v>
      </c>
      <c r="T136" s="162">
        <f>S136*H136</f>
        <v>0</v>
      </c>
      <c r="AR136" s="163" t="s">
        <v>141</v>
      </c>
      <c r="AT136" s="163" t="s">
        <v>136</v>
      </c>
      <c r="AU136" s="163" t="s">
        <v>142</v>
      </c>
      <c r="AY136" s="16" t="s">
        <v>133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142</v>
      </c>
      <c r="BK136" s="165">
        <f>ROUND(I136*H136,3)</f>
        <v>0</v>
      </c>
      <c r="BL136" s="16" t="s">
        <v>141</v>
      </c>
      <c r="BM136" s="163" t="s">
        <v>459</v>
      </c>
    </row>
    <row r="137" spans="2:65" s="12" customFormat="1" ht="12">
      <c r="B137" s="166"/>
      <c r="D137" s="167" t="s">
        <v>144</v>
      </c>
      <c r="E137" s="168" t="s">
        <v>1</v>
      </c>
      <c r="F137" s="169" t="s">
        <v>456</v>
      </c>
      <c r="H137" s="170">
        <v>115.9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142</v>
      </c>
      <c r="AV137" s="12" t="s">
        <v>142</v>
      </c>
      <c r="AW137" s="12" t="s">
        <v>30</v>
      </c>
      <c r="AX137" s="12" t="s">
        <v>83</v>
      </c>
      <c r="AY137" s="168" t="s">
        <v>133</v>
      </c>
    </row>
    <row r="138" spans="2:65" s="1" customFormat="1" ht="36" customHeight="1">
      <c r="B138" s="152"/>
      <c r="C138" s="153" t="s">
        <v>141</v>
      </c>
      <c r="D138" s="153" t="s">
        <v>136</v>
      </c>
      <c r="E138" s="154" t="s">
        <v>184</v>
      </c>
      <c r="F138" s="155" t="s">
        <v>185</v>
      </c>
      <c r="G138" s="156" t="s">
        <v>139</v>
      </c>
      <c r="H138" s="157">
        <v>361.54</v>
      </c>
      <c r="I138" s="157"/>
      <c r="J138" s="158">
        <f>ROUND(I138*H138,3)</f>
        <v>0</v>
      </c>
      <c r="K138" s="155" t="s">
        <v>177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1E-4</v>
      </c>
      <c r="R138" s="161">
        <f>Q138*H138</f>
        <v>3.6154000000000006E-2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186</v>
      </c>
    </row>
    <row r="139" spans="2:65" s="11" customFormat="1" ht="22.75" customHeight="1">
      <c r="B139" s="140"/>
      <c r="D139" s="141" t="s">
        <v>74</v>
      </c>
      <c r="E139" s="150" t="s">
        <v>179</v>
      </c>
      <c r="F139" s="150" t="s">
        <v>244</v>
      </c>
      <c r="I139" s="143"/>
      <c r="J139" s="151">
        <f>BK139</f>
        <v>0</v>
      </c>
      <c r="L139" s="140"/>
      <c r="M139" s="144"/>
      <c r="N139" s="145"/>
      <c r="O139" s="145"/>
      <c r="P139" s="146">
        <f>SUM(P140:P156)</f>
        <v>0</v>
      </c>
      <c r="Q139" s="145"/>
      <c r="R139" s="146">
        <f>SUM(R140:R156)</f>
        <v>0</v>
      </c>
      <c r="S139" s="145"/>
      <c r="T139" s="147">
        <f>SUM(T140:T156)</f>
        <v>5.2940800000000001</v>
      </c>
      <c r="AR139" s="141" t="s">
        <v>83</v>
      </c>
      <c r="AT139" s="148" t="s">
        <v>74</v>
      </c>
      <c r="AU139" s="148" t="s">
        <v>83</v>
      </c>
      <c r="AY139" s="141" t="s">
        <v>133</v>
      </c>
      <c r="BK139" s="149">
        <f>SUM(BK140:BK156)</f>
        <v>0</v>
      </c>
    </row>
    <row r="140" spans="2:65" s="1" customFormat="1" ht="16.5" customHeight="1">
      <c r="B140" s="152"/>
      <c r="C140" s="153" t="s">
        <v>159</v>
      </c>
      <c r="D140" s="153" t="s">
        <v>136</v>
      </c>
      <c r="E140" s="154" t="s">
        <v>460</v>
      </c>
      <c r="F140" s="155" t="s">
        <v>461</v>
      </c>
      <c r="G140" s="156" t="s">
        <v>227</v>
      </c>
      <c r="H140" s="157">
        <v>624.55999999999995</v>
      </c>
      <c r="I140" s="157"/>
      <c r="J140" s="158">
        <f>ROUND(I140*H140,3)</f>
        <v>0</v>
      </c>
      <c r="K140" s="155" t="s">
        <v>177</v>
      </c>
      <c r="L140" s="31"/>
      <c r="M140" s="159" t="s">
        <v>1</v>
      </c>
      <c r="N140" s="160" t="s">
        <v>41</v>
      </c>
      <c r="O140" s="54"/>
      <c r="P140" s="161">
        <f>O140*H140</f>
        <v>0</v>
      </c>
      <c r="Q140" s="161">
        <v>0</v>
      </c>
      <c r="R140" s="161">
        <f>Q140*H140</f>
        <v>0</v>
      </c>
      <c r="S140" s="161">
        <v>8.0000000000000002E-3</v>
      </c>
      <c r="T140" s="162">
        <f>S140*H140</f>
        <v>4.99648</v>
      </c>
      <c r="AR140" s="163" t="s">
        <v>141</v>
      </c>
      <c r="AT140" s="163" t="s">
        <v>136</v>
      </c>
      <c r="AU140" s="163" t="s">
        <v>142</v>
      </c>
      <c r="AY140" s="16" t="s">
        <v>133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142</v>
      </c>
      <c r="BK140" s="165">
        <f>ROUND(I140*H140,3)</f>
        <v>0</v>
      </c>
      <c r="BL140" s="16" t="s">
        <v>141</v>
      </c>
      <c r="BM140" s="163" t="s">
        <v>462</v>
      </c>
    </row>
    <row r="141" spans="2:65" s="12" customFormat="1" ht="12">
      <c r="B141" s="166"/>
      <c r="D141" s="167" t="s">
        <v>144</v>
      </c>
      <c r="E141" s="168" t="s">
        <v>1</v>
      </c>
      <c r="F141" s="169" t="s">
        <v>463</v>
      </c>
      <c r="H141" s="170">
        <v>506.24</v>
      </c>
      <c r="I141" s="171"/>
      <c r="L141" s="166"/>
      <c r="M141" s="172"/>
      <c r="N141" s="173"/>
      <c r="O141" s="173"/>
      <c r="P141" s="173"/>
      <c r="Q141" s="173"/>
      <c r="R141" s="173"/>
      <c r="S141" s="173"/>
      <c r="T141" s="174"/>
      <c r="AT141" s="168" t="s">
        <v>144</v>
      </c>
      <c r="AU141" s="168" t="s">
        <v>142</v>
      </c>
      <c r="AV141" s="12" t="s">
        <v>142</v>
      </c>
      <c r="AW141" s="12" t="s">
        <v>30</v>
      </c>
      <c r="AX141" s="12" t="s">
        <v>75</v>
      </c>
      <c r="AY141" s="168" t="s">
        <v>133</v>
      </c>
    </row>
    <row r="142" spans="2:65" s="12" customFormat="1" ht="12">
      <c r="B142" s="166"/>
      <c r="D142" s="167" t="s">
        <v>144</v>
      </c>
      <c r="E142" s="168" t="s">
        <v>1</v>
      </c>
      <c r="F142" s="169" t="s">
        <v>464</v>
      </c>
      <c r="H142" s="170">
        <v>118.32</v>
      </c>
      <c r="I142" s="171"/>
      <c r="L142" s="166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142</v>
      </c>
      <c r="AV142" s="12" t="s">
        <v>142</v>
      </c>
      <c r="AW142" s="12" t="s">
        <v>30</v>
      </c>
      <c r="AX142" s="12" t="s">
        <v>75</v>
      </c>
      <c r="AY142" s="168" t="s">
        <v>133</v>
      </c>
    </row>
    <row r="143" spans="2:65" s="13" customFormat="1" ht="12">
      <c r="B143" s="175"/>
      <c r="D143" s="167" t="s">
        <v>144</v>
      </c>
      <c r="E143" s="176" t="s">
        <v>1</v>
      </c>
      <c r="F143" s="177" t="s">
        <v>146</v>
      </c>
      <c r="H143" s="178">
        <v>624.55999999999995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144</v>
      </c>
      <c r="AU143" s="176" t="s">
        <v>142</v>
      </c>
      <c r="AV143" s="13" t="s">
        <v>141</v>
      </c>
      <c r="AW143" s="13" t="s">
        <v>30</v>
      </c>
      <c r="AX143" s="13" t="s">
        <v>83</v>
      </c>
      <c r="AY143" s="176" t="s">
        <v>133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465</v>
      </c>
      <c r="F144" s="155" t="s">
        <v>466</v>
      </c>
      <c r="G144" s="156" t="s">
        <v>227</v>
      </c>
      <c r="H144" s="157">
        <v>24.8</v>
      </c>
      <c r="I144" s="157"/>
      <c r="J144" s="158">
        <f>ROUND(I144*H144,3)</f>
        <v>0</v>
      </c>
      <c r="K144" s="155" t="s">
        <v>177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0</v>
      </c>
      <c r="R144" s="161">
        <f>Q144*H144</f>
        <v>0</v>
      </c>
      <c r="S144" s="161">
        <v>1.2E-2</v>
      </c>
      <c r="T144" s="162">
        <f>S144*H144</f>
        <v>0.29760000000000003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467</v>
      </c>
    </row>
    <row r="145" spans="2:65" s="12" customFormat="1" ht="12">
      <c r="B145" s="166"/>
      <c r="D145" s="167" t="s">
        <v>144</v>
      </c>
      <c r="E145" s="168" t="s">
        <v>1</v>
      </c>
      <c r="F145" s="169" t="s">
        <v>468</v>
      </c>
      <c r="H145" s="170">
        <v>24.8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30</v>
      </c>
      <c r="AX145" s="12" t="s">
        <v>83</v>
      </c>
      <c r="AY145" s="168" t="s">
        <v>133</v>
      </c>
    </row>
    <row r="146" spans="2:65" s="1" customFormat="1" ht="24" customHeight="1">
      <c r="B146" s="152"/>
      <c r="C146" s="153" t="s">
        <v>170</v>
      </c>
      <c r="D146" s="153" t="s">
        <v>136</v>
      </c>
      <c r="E146" s="154" t="s">
        <v>304</v>
      </c>
      <c r="F146" s="155" t="s">
        <v>305</v>
      </c>
      <c r="G146" s="156" t="s">
        <v>306</v>
      </c>
      <c r="H146" s="157">
        <v>5.8239999999999998</v>
      </c>
      <c r="I146" s="157"/>
      <c r="J146" s="158">
        <f>ROUND(I146*H146,3)</f>
        <v>0</v>
      </c>
      <c r="K146" s="155" t="s">
        <v>140</v>
      </c>
      <c r="L146" s="31"/>
      <c r="M146" s="159" t="s">
        <v>1</v>
      </c>
      <c r="N146" s="160" t="s">
        <v>41</v>
      </c>
      <c r="O146" s="54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63" t="s">
        <v>141</v>
      </c>
      <c r="AT146" s="163" t="s">
        <v>136</v>
      </c>
      <c r="AU146" s="163" t="s">
        <v>142</v>
      </c>
      <c r="AY146" s="16" t="s">
        <v>133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6" t="s">
        <v>142</v>
      </c>
      <c r="BK146" s="165">
        <f>ROUND(I146*H146,3)</f>
        <v>0</v>
      </c>
      <c r="BL146" s="16" t="s">
        <v>141</v>
      </c>
      <c r="BM146" s="163" t="s">
        <v>307</v>
      </c>
    </row>
    <row r="147" spans="2:65" s="1" customFormat="1" ht="16.5" customHeight="1">
      <c r="B147" s="152"/>
      <c r="C147" s="153" t="s">
        <v>174</v>
      </c>
      <c r="D147" s="153" t="s">
        <v>136</v>
      </c>
      <c r="E147" s="154" t="s">
        <v>309</v>
      </c>
      <c r="F147" s="155" t="s">
        <v>310</v>
      </c>
      <c r="G147" s="156" t="s">
        <v>306</v>
      </c>
      <c r="H147" s="157">
        <v>5.8239999999999998</v>
      </c>
      <c r="I147" s="157"/>
      <c r="J147" s="158">
        <f>ROUND(I147*H147,3)</f>
        <v>0</v>
      </c>
      <c r="K147" s="155" t="s">
        <v>140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163" t="s">
        <v>141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141</v>
      </c>
      <c r="BM147" s="163" t="s">
        <v>311</v>
      </c>
    </row>
    <row r="148" spans="2:65" s="1" customFormat="1" ht="24" customHeight="1">
      <c r="B148" s="152"/>
      <c r="C148" s="153" t="s">
        <v>179</v>
      </c>
      <c r="D148" s="153" t="s">
        <v>136</v>
      </c>
      <c r="E148" s="154" t="s">
        <v>313</v>
      </c>
      <c r="F148" s="155" t="s">
        <v>314</v>
      </c>
      <c r="G148" s="156" t="s">
        <v>306</v>
      </c>
      <c r="H148" s="157">
        <v>58.24</v>
      </c>
      <c r="I148" s="157"/>
      <c r="J148" s="158">
        <f>ROUND(I148*H148,3)</f>
        <v>0</v>
      </c>
      <c r="K148" s="155" t="s">
        <v>140</v>
      </c>
      <c r="L148" s="31"/>
      <c r="M148" s="159" t="s">
        <v>1</v>
      </c>
      <c r="N148" s="160" t="s">
        <v>41</v>
      </c>
      <c r="O148" s="54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AR148" s="163" t="s">
        <v>141</v>
      </c>
      <c r="AT148" s="163" t="s">
        <v>136</v>
      </c>
      <c r="AU148" s="163" t="s">
        <v>142</v>
      </c>
      <c r="AY148" s="16" t="s">
        <v>133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6" t="s">
        <v>142</v>
      </c>
      <c r="BK148" s="165">
        <f>ROUND(I148*H148,3)</f>
        <v>0</v>
      </c>
      <c r="BL148" s="16" t="s">
        <v>141</v>
      </c>
      <c r="BM148" s="163" t="s">
        <v>315</v>
      </c>
    </row>
    <row r="149" spans="2:65" s="1" customFormat="1" ht="24">
      <c r="B149" s="31"/>
      <c r="D149" s="167" t="s">
        <v>267</v>
      </c>
      <c r="F149" s="191" t="s">
        <v>316</v>
      </c>
      <c r="I149" s="90"/>
      <c r="L149" s="31"/>
      <c r="M149" s="192"/>
      <c r="N149" s="54"/>
      <c r="O149" s="54"/>
      <c r="P149" s="54"/>
      <c r="Q149" s="54"/>
      <c r="R149" s="54"/>
      <c r="S149" s="54"/>
      <c r="T149" s="55"/>
      <c r="AT149" s="16" t="s">
        <v>267</v>
      </c>
      <c r="AU149" s="16" t="s">
        <v>142</v>
      </c>
    </row>
    <row r="150" spans="2:65" s="12" customFormat="1" ht="12">
      <c r="B150" s="166"/>
      <c r="D150" s="167" t="s">
        <v>144</v>
      </c>
      <c r="F150" s="169" t="s">
        <v>469</v>
      </c>
      <c r="H150" s="170">
        <v>58.24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142</v>
      </c>
      <c r="AV150" s="12" t="s">
        <v>142</v>
      </c>
      <c r="AW150" s="12" t="s">
        <v>3</v>
      </c>
      <c r="AX150" s="12" t="s">
        <v>83</v>
      </c>
      <c r="AY150" s="168" t="s">
        <v>133</v>
      </c>
    </row>
    <row r="151" spans="2:65" s="1" customFormat="1" ht="24" customHeight="1">
      <c r="B151" s="152"/>
      <c r="C151" s="153" t="s">
        <v>183</v>
      </c>
      <c r="D151" s="153" t="s">
        <v>136</v>
      </c>
      <c r="E151" s="154" t="s">
        <v>319</v>
      </c>
      <c r="F151" s="155" t="s">
        <v>320</v>
      </c>
      <c r="G151" s="156" t="s">
        <v>306</v>
      </c>
      <c r="H151" s="157">
        <v>5.8239999999999998</v>
      </c>
      <c r="I151" s="157"/>
      <c r="J151" s="158">
        <f>ROUND(I151*H151,3)</f>
        <v>0</v>
      </c>
      <c r="K151" s="155" t="s">
        <v>140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141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141</v>
      </c>
      <c r="BM151" s="163" t="s">
        <v>321</v>
      </c>
    </row>
    <row r="152" spans="2:65" s="1" customFormat="1" ht="24" customHeight="1">
      <c r="B152" s="152"/>
      <c r="C152" s="153" t="s">
        <v>187</v>
      </c>
      <c r="D152" s="153" t="s">
        <v>136</v>
      </c>
      <c r="E152" s="154" t="s">
        <v>323</v>
      </c>
      <c r="F152" s="155" t="s">
        <v>324</v>
      </c>
      <c r="G152" s="156" t="s">
        <v>306</v>
      </c>
      <c r="H152" s="157">
        <v>29.12</v>
      </c>
      <c r="I152" s="157"/>
      <c r="J152" s="158">
        <f>ROUND(I152*H152,3)</f>
        <v>0</v>
      </c>
      <c r="K152" s="155" t="s">
        <v>140</v>
      </c>
      <c r="L152" s="31"/>
      <c r="M152" s="159" t="s">
        <v>1</v>
      </c>
      <c r="N152" s="160" t="s">
        <v>41</v>
      </c>
      <c r="O152" s="54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AR152" s="163" t="s">
        <v>141</v>
      </c>
      <c r="AT152" s="163" t="s">
        <v>136</v>
      </c>
      <c r="AU152" s="163" t="s">
        <v>142</v>
      </c>
      <c r="AY152" s="16" t="s">
        <v>133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6" t="s">
        <v>142</v>
      </c>
      <c r="BK152" s="165">
        <f>ROUND(I152*H152,3)</f>
        <v>0</v>
      </c>
      <c r="BL152" s="16" t="s">
        <v>141</v>
      </c>
      <c r="BM152" s="163" t="s">
        <v>325</v>
      </c>
    </row>
    <row r="153" spans="2:65" s="1" customFormat="1" ht="36">
      <c r="B153" s="31"/>
      <c r="D153" s="167" t="s">
        <v>267</v>
      </c>
      <c r="F153" s="191" t="s">
        <v>326</v>
      </c>
      <c r="I153" s="90"/>
      <c r="L153" s="31"/>
      <c r="M153" s="192"/>
      <c r="N153" s="54"/>
      <c r="O153" s="54"/>
      <c r="P153" s="54"/>
      <c r="Q153" s="54"/>
      <c r="R153" s="54"/>
      <c r="S153" s="54"/>
      <c r="T153" s="55"/>
      <c r="AT153" s="16" t="s">
        <v>267</v>
      </c>
      <c r="AU153" s="16" t="s">
        <v>142</v>
      </c>
    </row>
    <row r="154" spans="2:65" s="12" customFormat="1" ht="12">
      <c r="B154" s="166"/>
      <c r="D154" s="167" t="s">
        <v>144</v>
      </c>
      <c r="F154" s="169" t="s">
        <v>470</v>
      </c>
      <c r="H154" s="170">
        <v>29.12</v>
      </c>
      <c r="I154" s="171"/>
      <c r="L154" s="166"/>
      <c r="M154" s="172"/>
      <c r="N154" s="173"/>
      <c r="O154" s="173"/>
      <c r="P154" s="173"/>
      <c r="Q154" s="173"/>
      <c r="R154" s="173"/>
      <c r="S154" s="173"/>
      <c r="T154" s="174"/>
      <c r="AT154" s="168" t="s">
        <v>144</v>
      </c>
      <c r="AU154" s="168" t="s">
        <v>142</v>
      </c>
      <c r="AV154" s="12" t="s">
        <v>142</v>
      </c>
      <c r="AW154" s="12" t="s">
        <v>3</v>
      </c>
      <c r="AX154" s="12" t="s">
        <v>83</v>
      </c>
      <c r="AY154" s="168" t="s">
        <v>133</v>
      </c>
    </row>
    <row r="155" spans="2:65" s="1" customFormat="1" ht="24" customHeight="1">
      <c r="B155" s="152"/>
      <c r="C155" s="153" t="s">
        <v>192</v>
      </c>
      <c r="D155" s="153" t="s">
        <v>136</v>
      </c>
      <c r="E155" s="154" t="s">
        <v>329</v>
      </c>
      <c r="F155" s="155" t="s">
        <v>330</v>
      </c>
      <c r="G155" s="156" t="s">
        <v>306</v>
      </c>
      <c r="H155" s="157">
        <v>5.8239999999999998</v>
      </c>
      <c r="I155" s="157"/>
      <c r="J155" s="158">
        <f>ROUND(I155*H155,3)</f>
        <v>0</v>
      </c>
      <c r="K155" s="155" t="s">
        <v>140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141</v>
      </c>
      <c r="AT155" s="163" t="s">
        <v>136</v>
      </c>
      <c r="AU155" s="163" t="s">
        <v>142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141</v>
      </c>
      <c r="BM155" s="163" t="s">
        <v>331</v>
      </c>
    </row>
    <row r="156" spans="2:65" s="1" customFormat="1" ht="16.5" customHeight="1">
      <c r="B156" s="152"/>
      <c r="C156" s="153" t="s">
        <v>197</v>
      </c>
      <c r="D156" s="153" t="s">
        <v>136</v>
      </c>
      <c r="E156" s="154" t="s">
        <v>333</v>
      </c>
      <c r="F156" s="155" t="s">
        <v>334</v>
      </c>
      <c r="G156" s="156" t="s">
        <v>335</v>
      </c>
      <c r="H156" s="157">
        <v>1</v>
      </c>
      <c r="I156" s="157"/>
      <c r="J156" s="158">
        <f>ROUND(I156*H156,3)</f>
        <v>0</v>
      </c>
      <c r="K156" s="155" t="s">
        <v>140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63" t="s">
        <v>141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141</v>
      </c>
      <c r="BM156" s="163" t="s">
        <v>336</v>
      </c>
    </row>
    <row r="157" spans="2:65" s="11" customFormat="1" ht="22.75" customHeight="1">
      <c r="B157" s="140"/>
      <c r="D157" s="141" t="s">
        <v>74</v>
      </c>
      <c r="E157" s="150" t="s">
        <v>337</v>
      </c>
      <c r="F157" s="150" t="s">
        <v>338</v>
      </c>
      <c r="I157" s="143"/>
      <c r="J157" s="151">
        <f>BK157</f>
        <v>0</v>
      </c>
      <c r="L157" s="140"/>
      <c r="M157" s="144"/>
      <c r="N157" s="145"/>
      <c r="O157" s="145"/>
      <c r="P157" s="146">
        <f>P158</f>
        <v>0</v>
      </c>
      <c r="Q157" s="145"/>
      <c r="R157" s="146">
        <f>R158</f>
        <v>0</v>
      </c>
      <c r="S157" s="145"/>
      <c r="T157" s="147">
        <f>T158</f>
        <v>0</v>
      </c>
      <c r="AR157" s="141" t="s">
        <v>83</v>
      </c>
      <c r="AT157" s="148" t="s">
        <v>74</v>
      </c>
      <c r="AU157" s="148" t="s">
        <v>83</v>
      </c>
      <c r="AY157" s="141" t="s">
        <v>133</v>
      </c>
      <c r="BK157" s="149">
        <f>BK158</f>
        <v>0</v>
      </c>
    </row>
    <row r="158" spans="2:65" s="1" customFormat="1" ht="24" customHeight="1">
      <c r="B158" s="152"/>
      <c r="C158" s="153" t="s">
        <v>201</v>
      </c>
      <c r="D158" s="153" t="s">
        <v>136</v>
      </c>
      <c r="E158" s="154" t="s">
        <v>340</v>
      </c>
      <c r="F158" s="155" t="s">
        <v>341</v>
      </c>
      <c r="G158" s="156" t="s">
        <v>306</v>
      </c>
      <c r="H158" s="157">
        <v>4.6840000000000002</v>
      </c>
      <c r="I158" s="157"/>
      <c r="J158" s="158">
        <f>ROUND(I158*H158,3)</f>
        <v>0</v>
      </c>
      <c r="K158" s="155" t="s">
        <v>177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141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141</v>
      </c>
      <c r="BM158" s="163" t="s">
        <v>342</v>
      </c>
    </row>
    <row r="159" spans="2:65" s="11" customFormat="1" ht="26" customHeight="1">
      <c r="B159" s="140"/>
      <c r="D159" s="141" t="s">
        <v>74</v>
      </c>
      <c r="E159" s="142" t="s">
        <v>343</v>
      </c>
      <c r="F159" s="142" t="s">
        <v>344</v>
      </c>
      <c r="I159" s="143"/>
      <c r="J159" s="129">
        <f>BK159</f>
        <v>0</v>
      </c>
      <c r="L159" s="140"/>
      <c r="M159" s="144"/>
      <c r="N159" s="145"/>
      <c r="O159" s="145"/>
      <c r="P159" s="146">
        <f>P160+P164+P192+P204</f>
        <v>0</v>
      </c>
      <c r="Q159" s="145"/>
      <c r="R159" s="146">
        <f>R160+R164+R192+R204</f>
        <v>2.2719021000000001</v>
      </c>
      <c r="S159" s="145"/>
      <c r="T159" s="147">
        <f>T160+T164+T192+T204</f>
        <v>0.52989850000000005</v>
      </c>
      <c r="AR159" s="141" t="s">
        <v>142</v>
      </c>
      <c r="AT159" s="148" t="s">
        <v>74</v>
      </c>
      <c r="AU159" s="148" t="s">
        <v>75</v>
      </c>
      <c r="AY159" s="141" t="s">
        <v>133</v>
      </c>
      <c r="BK159" s="149">
        <f>BK160+BK164+BK192+BK204</f>
        <v>0</v>
      </c>
    </row>
    <row r="160" spans="2:65" s="11" customFormat="1" ht="22.75" customHeight="1">
      <c r="B160" s="140"/>
      <c r="D160" s="141" t="s">
        <v>74</v>
      </c>
      <c r="E160" s="150" t="s">
        <v>471</v>
      </c>
      <c r="F160" s="150" t="s">
        <v>472</v>
      </c>
      <c r="I160" s="143"/>
      <c r="J160" s="151">
        <f>BK160</f>
        <v>0</v>
      </c>
      <c r="L160" s="140"/>
      <c r="M160" s="144"/>
      <c r="N160" s="145"/>
      <c r="O160" s="145"/>
      <c r="P160" s="146">
        <f>SUM(P161:P163)</f>
        <v>0</v>
      </c>
      <c r="Q160" s="145"/>
      <c r="R160" s="146">
        <f>SUM(R161:R163)</f>
        <v>0.27707399999999999</v>
      </c>
      <c r="S160" s="145"/>
      <c r="T160" s="147">
        <f>SUM(T161:T163)</f>
        <v>0.26717849999999999</v>
      </c>
      <c r="AR160" s="141" t="s">
        <v>142</v>
      </c>
      <c r="AT160" s="148" t="s">
        <v>74</v>
      </c>
      <c r="AU160" s="148" t="s">
        <v>83</v>
      </c>
      <c r="AY160" s="141" t="s">
        <v>133</v>
      </c>
      <c r="BK160" s="149">
        <f>SUM(BK161:BK163)</f>
        <v>0</v>
      </c>
    </row>
    <row r="161" spans="2:65" s="1" customFormat="1" ht="24" customHeight="1">
      <c r="B161" s="152"/>
      <c r="C161" s="153" t="s">
        <v>205</v>
      </c>
      <c r="D161" s="153" t="s">
        <v>136</v>
      </c>
      <c r="E161" s="154" t="s">
        <v>473</v>
      </c>
      <c r="F161" s="155" t="s">
        <v>474</v>
      </c>
      <c r="G161" s="156" t="s">
        <v>227</v>
      </c>
      <c r="H161" s="157">
        <v>197.91</v>
      </c>
      <c r="I161" s="157"/>
      <c r="J161" s="158">
        <f>ROUND(I161*H161,3)</f>
        <v>0</v>
      </c>
      <c r="K161" s="155" t="s">
        <v>177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1.4E-3</v>
      </c>
      <c r="R161" s="161">
        <f>Q161*H161</f>
        <v>0.27707399999999999</v>
      </c>
      <c r="S161" s="161">
        <v>0</v>
      </c>
      <c r="T161" s="162">
        <f>S161*H161</f>
        <v>0</v>
      </c>
      <c r="AR161" s="163" t="s">
        <v>209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209</v>
      </c>
      <c r="BM161" s="163" t="s">
        <v>475</v>
      </c>
    </row>
    <row r="162" spans="2:65" s="1" customFormat="1" ht="24" customHeight="1">
      <c r="B162" s="152"/>
      <c r="C162" s="153" t="s">
        <v>209</v>
      </c>
      <c r="D162" s="153" t="s">
        <v>136</v>
      </c>
      <c r="E162" s="154" t="s">
        <v>476</v>
      </c>
      <c r="F162" s="155" t="s">
        <v>477</v>
      </c>
      <c r="G162" s="156" t="s">
        <v>227</v>
      </c>
      <c r="H162" s="157">
        <v>197.91</v>
      </c>
      <c r="I162" s="157"/>
      <c r="J162" s="158">
        <f>ROUND(I162*H162,3)</f>
        <v>0</v>
      </c>
      <c r="K162" s="155" t="s">
        <v>177</v>
      </c>
      <c r="L162" s="31"/>
      <c r="M162" s="159" t="s">
        <v>1</v>
      </c>
      <c r="N162" s="160" t="s">
        <v>41</v>
      </c>
      <c r="O162" s="54"/>
      <c r="P162" s="161">
        <f>O162*H162</f>
        <v>0</v>
      </c>
      <c r="Q162" s="161">
        <v>0</v>
      </c>
      <c r="R162" s="161">
        <f>Q162*H162</f>
        <v>0</v>
      </c>
      <c r="S162" s="161">
        <v>1.3500000000000001E-3</v>
      </c>
      <c r="T162" s="162">
        <f>S162*H162</f>
        <v>0.26717849999999999</v>
      </c>
      <c r="AR162" s="163" t="s">
        <v>209</v>
      </c>
      <c r="AT162" s="163" t="s">
        <v>136</v>
      </c>
      <c r="AU162" s="163" t="s">
        <v>142</v>
      </c>
      <c r="AY162" s="16" t="s">
        <v>133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6" t="s">
        <v>142</v>
      </c>
      <c r="BK162" s="165">
        <f>ROUND(I162*H162,3)</f>
        <v>0</v>
      </c>
      <c r="BL162" s="16" t="s">
        <v>209</v>
      </c>
      <c r="BM162" s="163" t="s">
        <v>478</v>
      </c>
    </row>
    <row r="163" spans="2:65" s="1" customFormat="1" ht="24" customHeight="1">
      <c r="B163" s="152"/>
      <c r="C163" s="153" t="s">
        <v>216</v>
      </c>
      <c r="D163" s="153" t="s">
        <v>136</v>
      </c>
      <c r="E163" s="154" t="s">
        <v>479</v>
      </c>
      <c r="F163" s="155" t="s">
        <v>480</v>
      </c>
      <c r="G163" s="156" t="s">
        <v>306</v>
      </c>
      <c r="H163" s="157">
        <v>0.27700000000000002</v>
      </c>
      <c r="I163" s="157"/>
      <c r="J163" s="158">
        <f>ROUND(I163*H163,3)</f>
        <v>0</v>
      </c>
      <c r="K163" s="155" t="s">
        <v>177</v>
      </c>
      <c r="L163" s="31"/>
      <c r="M163" s="159" t="s">
        <v>1</v>
      </c>
      <c r="N163" s="160" t="s">
        <v>41</v>
      </c>
      <c r="O163" s="54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AR163" s="163" t="s">
        <v>209</v>
      </c>
      <c r="AT163" s="163" t="s">
        <v>136</v>
      </c>
      <c r="AU163" s="163" t="s">
        <v>142</v>
      </c>
      <c r="AY163" s="16" t="s">
        <v>133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6" t="s">
        <v>142</v>
      </c>
      <c r="BK163" s="165">
        <f>ROUND(I163*H163,3)</f>
        <v>0</v>
      </c>
      <c r="BL163" s="16" t="s">
        <v>209</v>
      </c>
      <c r="BM163" s="163" t="s">
        <v>481</v>
      </c>
    </row>
    <row r="164" spans="2:65" s="11" customFormat="1" ht="22.75" customHeight="1">
      <c r="B164" s="140"/>
      <c r="D164" s="141" t="s">
        <v>74</v>
      </c>
      <c r="E164" s="150" t="s">
        <v>482</v>
      </c>
      <c r="F164" s="150" t="s">
        <v>483</v>
      </c>
      <c r="I164" s="143"/>
      <c r="J164" s="151">
        <f>BK164</f>
        <v>0</v>
      </c>
      <c r="L164" s="140"/>
      <c r="M164" s="144"/>
      <c r="N164" s="145"/>
      <c r="O164" s="145"/>
      <c r="P164" s="146">
        <f>SUM(P165:P191)</f>
        <v>0</v>
      </c>
      <c r="Q164" s="145"/>
      <c r="R164" s="146">
        <f>SUM(R165:R191)</f>
        <v>1.1229152000000002</v>
      </c>
      <c r="S164" s="145"/>
      <c r="T164" s="147">
        <f>SUM(T165:T191)</f>
        <v>0</v>
      </c>
      <c r="AR164" s="141" t="s">
        <v>142</v>
      </c>
      <c r="AT164" s="148" t="s">
        <v>74</v>
      </c>
      <c r="AU164" s="148" t="s">
        <v>83</v>
      </c>
      <c r="AY164" s="141" t="s">
        <v>133</v>
      </c>
      <c r="BK164" s="149">
        <f>SUM(BK165:BK191)</f>
        <v>0</v>
      </c>
    </row>
    <row r="165" spans="2:65" s="1" customFormat="1" ht="24" customHeight="1">
      <c r="B165" s="152"/>
      <c r="C165" s="153" t="s">
        <v>220</v>
      </c>
      <c r="D165" s="153" t="s">
        <v>136</v>
      </c>
      <c r="E165" s="154" t="s">
        <v>484</v>
      </c>
      <c r="F165" s="155" t="s">
        <v>485</v>
      </c>
      <c r="G165" s="156" t="s">
        <v>227</v>
      </c>
      <c r="H165" s="157">
        <v>506.24</v>
      </c>
      <c r="I165" s="157"/>
      <c r="J165" s="158">
        <f t="shared" ref="J165:J191" si="0">ROUND(I165*H165,3)</f>
        <v>0</v>
      </c>
      <c r="K165" s="155" t="s">
        <v>177</v>
      </c>
      <c r="L165" s="31"/>
      <c r="M165" s="159" t="s">
        <v>1</v>
      </c>
      <c r="N165" s="160" t="s">
        <v>41</v>
      </c>
      <c r="O165" s="54"/>
      <c r="P165" s="161">
        <f t="shared" ref="P165:P191" si="1">O165*H165</f>
        <v>0</v>
      </c>
      <c r="Q165" s="161">
        <v>2.1000000000000001E-4</v>
      </c>
      <c r="R165" s="161">
        <f t="shared" ref="R165:R191" si="2">Q165*H165</f>
        <v>0.10631040000000001</v>
      </c>
      <c r="S165" s="161">
        <v>0</v>
      </c>
      <c r="T165" s="162">
        <f t="shared" ref="T165:T191" si="3">S165*H165</f>
        <v>0</v>
      </c>
      <c r="AR165" s="163" t="s">
        <v>209</v>
      </c>
      <c r="AT165" s="163" t="s">
        <v>136</v>
      </c>
      <c r="AU165" s="163" t="s">
        <v>142</v>
      </c>
      <c r="AY165" s="16" t="s">
        <v>133</v>
      </c>
      <c r="BE165" s="164">
        <f t="shared" ref="BE165:BE191" si="4">IF(N165="základná",J165,0)</f>
        <v>0</v>
      </c>
      <c r="BF165" s="164">
        <f t="shared" ref="BF165:BF191" si="5">IF(N165="znížená",J165,0)</f>
        <v>0</v>
      </c>
      <c r="BG165" s="164">
        <f t="shared" ref="BG165:BG191" si="6">IF(N165="zákl. prenesená",J165,0)</f>
        <v>0</v>
      </c>
      <c r="BH165" s="164">
        <f t="shared" ref="BH165:BH191" si="7">IF(N165="zníž. prenesená",J165,0)</f>
        <v>0</v>
      </c>
      <c r="BI165" s="164">
        <f t="shared" ref="BI165:BI191" si="8">IF(N165="nulová",J165,0)</f>
        <v>0</v>
      </c>
      <c r="BJ165" s="16" t="s">
        <v>142</v>
      </c>
      <c r="BK165" s="165">
        <f t="shared" ref="BK165:BK191" si="9">ROUND(I165*H165,3)</f>
        <v>0</v>
      </c>
      <c r="BL165" s="16" t="s">
        <v>209</v>
      </c>
      <c r="BM165" s="163" t="s">
        <v>486</v>
      </c>
    </row>
    <row r="166" spans="2:65" s="1" customFormat="1" ht="24" customHeight="1">
      <c r="B166" s="152"/>
      <c r="C166" s="204" t="s">
        <v>224</v>
      </c>
      <c r="D166" s="204" t="s">
        <v>392</v>
      </c>
      <c r="E166" s="205" t="s">
        <v>487</v>
      </c>
      <c r="F166" s="206" t="s">
        <v>488</v>
      </c>
      <c r="G166" s="207" t="s">
        <v>227</v>
      </c>
      <c r="H166" s="208">
        <v>531.55200000000002</v>
      </c>
      <c r="I166" s="208"/>
      <c r="J166" s="209">
        <f t="shared" si="0"/>
        <v>0</v>
      </c>
      <c r="K166" s="206" t="s">
        <v>177</v>
      </c>
      <c r="L166" s="210"/>
      <c r="M166" s="211" t="s">
        <v>1</v>
      </c>
      <c r="N166" s="212" t="s">
        <v>41</v>
      </c>
      <c r="O166" s="54"/>
      <c r="P166" s="161">
        <f t="shared" si="1"/>
        <v>0</v>
      </c>
      <c r="Q166" s="161">
        <v>1E-4</v>
      </c>
      <c r="R166" s="161">
        <f t="shared" si="2"/>
        <v>5.3155200000000007E-2</v>
      </c>
      <c r="S166" s="161">
        <v>0</v>
      </c>
      <c r="T166" s="162">
        <f t="shared" si="3"/>
        <v>0</v>
      </c>
      <c r="AR166" s="163" t="s">
        <v>282</v>
      </c>
      <c r="AT166" s="163" t="s">
        <v>392</v>
      </c>
      <c r="AU166" s="163" t="s">
        <v>142</v>
      </c>
      <c r="AY166" s="16" t="s">
        <v>133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6" t="s">
        <v>142</v>
      </c>
      <c r="BK166" s="165">
        <f t="shared" si="9"/>
        <v>0</v>
      </c>
      <c r="BL166" s="16" t="s">
        <v>209</v>
      </c>
      <c r="BM166" s="163" t="s">
        <v>489</v>
      </c>
    </row>
    <row r="167" spans="2:65" s="1" customFormat="1" ht="24" customHeight="1">
      <c r="B167" s="152"/>
      <c r="C167" s="204" t="s">
        <v>7</v>
      </c>
      <c r="D167" s="204" t="s">
        <v>392</v>
      </c>
      <c r="E167" s="205" t="s">
        <v>490</v>
      </c>
      <c r="F167" s="206" t="s">
        <v>491</v>
      </c>
      <c r="G167" s="207" t="s">
        <v>227</v>
      </c>
      <c r="H167" s="208">
        <v>531.55200000000002</v>
      </c>
      <c r="I167" s="208"/>
      <c r="J167" s="209">
        <f t="shared" si="0"/>
        <v>0</v>
      </c>
      <c r="K167" s="206" t="s">
        <v>177</v>
      </c>
      <c r="L167" s="210"/>
      <c r="M167" s="211" t="s">
        <v>1</v>
      </c>
      <c r="N167" s="212" t="s">
        <v>41</v>
      </c>
      <c r="O167" s="54"/>
      <c r="P167" s="161">
        <f t="shared" si="1"/>
        <v>0</v>
      </c>
      <c r="Q167" s="161">
        <v>1E-4</v>
      </c>
      <c r="R167" s="161">
        <f t="shared" si="2"/>
        <v>5.3155200000000007E-2</v>
      </c>
      <c r="S167" s="161">
        <v>0</v>
      </c>
      <c r="T167" s="162">
        <f t="shared" si="3"/>
        <v>0</v>
      </c>
      <c r="AR167" s="163" t="s">
        <v>282</v>
      </c>
      <c r="AT167" s="163" t="s">
        <v>392</v>
      </c>
      <c r="AU167" s="163" t="s">
        <v>142</v>
      </c>
      <c r="AY167" s="16" t="s">
        <v>133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6" t="s">
        <v>142</v>
      </c>
      <c r="BK167" s="165">
        <f t="shared" si="9"/>
        <v>0</v>
      </c>
      <c r="BL167" s="16" t="s">
        <v>209</v>
      </c>
      <c r="BM167" s="163" t="s">
        <v>492</v>
      </c>
    </row>
    <row r="168" spans="2:65" s="1" customFormat="1" ht="48" customHeight="1">
      <c r="B168" s="152"/>
      <c r="C168" s="204" t="s">
        <v>232</v>
      </c>
      <c r="D168" s="204" t="s">
        <v>392</v>
      </c>
      <c r="E168" s="205" t="s">
        <v>493</v>
      </c>
      <c r="F168" s="206" t="s">
        <v>494</v>
      </c>
      <c r="G168" s="207" t="s">
        <v>335</v>
      </c>
      <c r="H168" s="208">
        <v>3</v>
      </c>
      <c r="I168" s="208"/>
      <c r="J168" s="209">
        <f t="shared" si="0"/>
        <v>0</v>
      </c>
      <c r="K168" s="206" t="s">
        <v>1</v>
      </c>
      <c r="L168" s="210"/>
      <c r="M168" s="211" t="s">
        <v>1</v>
      </c>
      <c r="N168" s="212" t="s">
        <v>41</v>
      </c>
      <c r="O168" s="54"/>
      <c r="P168" s="161">
        <f t="shared" si="1"/>
        <v>0</v>
      </c>
      <c r="Q168" s="161">
        <v>1.3559999999999999E-2</v>
      </c>
      <c r="R168" s="161">
        <f t="shared" si="2"/>
        <v>4.0679999999999994E-2</v>
      </c>
      <c r="S168" s="161">
        <v>0</v>
      </c>
      <c r="T168" s="162">
        <f t="shared" si="3"/>
        <v>0</v>
      </c>
      <c r="AR168" s="163" t="s">
        <v>282</v>
      </c>
      <c r="AT168" s="163" t="s">
        <v>392</v>
      </c>
      <c r="AU168" s="163" t="s">
        <v>142</v>
      </c>
      <c r="AY168" s="16" t="s">
        <v>133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6" t="s">
        <v>142</v>
      </c>
      <c r="BK168" s="165">
        <f t="shared" si="9"/>
        <v>0</v>
      </c>
      <c r="BL168" s="16" t="s">
        <v>209</v>
      </c>
      <c r="BM168" s="163" t="s">
        <v>495</v>
      </c>
    </row>
    <row r="169" spans="2:65" s="1" customFormat="1" ht="48" customHeight="1">
      <c r="B169" s="152"/>
      <c r="C169" s="204" t="s">
        <v>236</v>
      </c>
      <c r="D169" s="204" t="s">
        <v>392</v>
      </c>
      <c r="E169" s="205" t="s">
        <v>496</v>
      </c>
      <c r="F169" s="206" t="s">
        <v>497</v>
      </c>
      <c r="G169" s="207" t="s">
        <v>335</v>
      </c>
      <c r="H169" s="208">
        <v>1</v>
      </c>
      <c r="I169" s="208"/>
      <c r="J169" s="209">
        <f t="shared" si="0"/>
        <v>0</v>
      </c>
      <c r="K169" s="206" t="s">
        <v>1</v>
      </c>
      <c r="L169" s="210"/>
      <c r="M169" s="211" t="s">
        <v>1</v>
      </c>
      <c r="N169" s="212" t="s">
        <v>41</v>
      </c>
      <c r="O169" s="54"/>
      <c r="P169" s="161">
        <f t="shared" si="1"/>
        <v>0</v>
      </c>
      <c r="Q169" s="161">
        <v>1.3559999999999999E-2</v>
      </c>
      <c r="R169" s="161">
        <f t="shared" si="2"/>
        <v>1.3559999999999999E-2</v>
      </c>
      <c r="S169" s="161">
        <v>0</v>
      </c>
      <c r="T169" s="162">
        <f t="shared" si="3"/>
        <v>0</v>
      </c>
      <c r="AR169" s="163" t="s">
        <v>282</v>
      </c>
      <c r="AT169" s="163" t="s">
        <v>392</v>
      </c>
      <c r="AU169" s="163" t="s">
        <v>142</v>
      </c>
      <c r="AY169" s="16" t="s">
        <v>133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6" t="s">
        <v>142</v>
      </c>
      <c r="BK169" s="165">
        <f t="shared" si="9"/>
        <v>0</v>
      </c>
      <c r="BL169" s="16" t="s">
        <v>209</v>
      </c>
      <c r="BM169" s="163" t="s">
        <v>498</v>
      </c>
    </row>
    <row r="170" spans="2:65" s="1" customFormat="1" ht="48" customHeight="1">
      <c r="B170" s="152"/>
      <c r="C170" s="204" t="s">
        <v>240</v>
      </c>
      <c r="D170" s="204" t="s">
        <v>392</v>
      </c>
      <c r="E170" s="205" t="s">
        <v>499</v>
      </c>
      <c r="F170" s="206" t="s">
        <v>500</v>
      </c>
      <c r="G170" s="207" t="s">
        <v>335</v>
      </c>
      <c r="H170" s="208">
        <v>1</v>
      </c>
      <c r="I170" s="208"/>
      <c r="J170" s="209">
        <f t="shared" si="0"/>
        <v>0</v>
      </c>
      <c r="K170" s="206" t="s">
        <v>1</v>
      </c>
      <c r="L170" s="210"/>
      <c r="M170" s="211" t="s">
        <v>1</v>
      </c>
      <c r="N170" s="212" t="s">
        <v>41</v>
      </c>
      <c r="O170" s="54"/>
      <c r="P170" s="161">
        <f t="shared" si="1"/>
        <v>0</v>
      </c>
      <c r="Q170" s="161">
        <v>1.3559999999999999E-2</v>
      </c>
      <c r="R170" s="161">
        <f t="shared" si="2"/>
        <v>1.3559999999999999E-2</v>
      </c>
      <c r="S170" s="161">
        <v>0</v>
      </c>
      <c r="T170" s="162">
        <f t="shared" si="3"/>
        <v>0</v>
      </c>
      <c r="AR170" s="163" t="s">
        <v>282</v>
      </c>
      <c r="AT170" s="163" t="s">
        <v>392</v>
      </c>
      <c r="AU170" s="163" t="s">
        <v>142</v>
      </c>
      <c r="AY170" s="16" t="s">
        <v>133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6" t="s">
        <v>142</v>
      </c>
      <c r="BK170" s="165">
        <f t="shared" si="9"/>
        <v>0</v>
      </c>
      <c r="BL170" s="16" t="s">
        <v>209</v>
      </c>
      <c r="BM170" s="163" t="s">
        <v>501</v>
      </c>
    </row>
    <row r="171" spans="2:65" s="1" customFormat="1" ht="48" customHeight="1">
      <c r="B171" s="152"/>
      <c r="C171" s="204" t="s">
        <v>245</v>
      </c>
      <c r="D171" s="204" t="s">
        <v>392</v>
      </c>
      <c r="E171" s="205" t="s">
        <v>502</v>
      </c>
      <c r="F171" s="206" t="s">
        <v>503</v>
      </c>
      <c r="G171" s="207" t="s">
        <v>335</v>
      </c>
      <c r="H171" s="208">
        <v>5</v>
      </c>
      <c r="I171" s="208"/>
      <c r="J171" s="209">
        <f t="shared" si="0"/>
        <v>0</v>
      </c>
      <c r="K171" s="206" t="s">
        <v>1</v>
      </c>
      <c r="L171" s="210"/>
      <c r="M171" s="211" t="s">
        <v>1</v>
      </c>
      <c r="N171" s="212" t="s">
        <v>41</v>
      </c>
      <c r="O171" s="54"/>
      <c r="P171" s="161">
        <f t="shared" si="1"/>
        <v>0</v>
      </c>
      <c r="Q171" s="161">
        <v>1.3559999999999999E-2</v>
      </c>
      <c r="R171" s="161">
        <f t="shared" si="2"/>
        <v>6.7799999999999999E-2</v>
      </c>
      <c r="S171" s="161">
        <v>0</v>
      </c>
      <c r="T171" s="162">
        <f t="shared" si="3"/>
        <v>0</v>
      </c>
      <c r="AR171" s="163" t="s">
        <v>282</v>
      </c>
      <c r="AT171" s="163" t="s">
        <v>392</v>
      </c>
      <c r="AU171" s="163" t="s">
        <v>142</v>
      </c>
      <c r="AY171" s="16" t="s">
        <v>133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6" t="s">
        <v>142</v>
      </c>
      <c r="BK171" s="165">
        <f t="shared" si="9"/>
        <v>0</v>
      </c>
      <c r="BL171" s="16" t="s">
        <v>209</v>
      </c>
      <c r="BM171" s="163" t="s">
        <v>504</v>
      </c>
    </row>
    <row r="172" spans="2:65" s="1" customFormat="1" ht="48" customHeight="1">
      <c r="B172" s="152"/>
      <c r="C172" s="204" t="s">
        <v>251</v>
      </c>
      <c r="D172" s="204" t="s">
        <v>392</v>
      </c>
      <c r="E172" s="205" t="s">
        <v>505</v>
      </c>
      <c r="F172" s="206" t="s">
        <v>506</v>
      </c>
      <c r="G172" s="207" t="s">
        <v>335</v>
      </c>
      <c r="H172" s="208">
        <v>1</v>
      </c>
      <c r="I172" s="208"/>
      <c r="J172" s="209">
        <f t="shared" si="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1"/>
        <v>0</v>
      </c>
      <c r="Q172" s="161">
        <v>1.3559999999999999E-2</v>
      </c>
      <c r="R172" s="161">
        <f t="shared" si="2"/>
        <v>1.3559999999999999E-2</v>
      </c>
      <c r="S172" s="161">
        <v>0</v>
      </c>
      <c r="T172" s="162">
        <f t="shared" si="3"/>
        <v>0</v>
      </c>
      <c r="AR172" s="163" t="s">
        <v>282</v>
      </c>
      <c r="AT172" s="163" t="s">
        <v>392</v>
      </c>
      <c r="AU172" s="163" t="s">
        <v>142</v>
      </c>
      <c r="AY172" s="16" t="s">
        <v>133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6" t="s">
        <v>142</v>
      </c>
      <c r="BK172" s="165">
        <f t="shared" si="9"/>
        <v>0</v>
      </c>
      <c r="BL172" s="16" t="s">
        <v>209</v>
      </c>
      <c r="BM172" s="163" t="s">
        <v>507</v>
      </c>
    </row>
    <row r="173" spans="2:65" s="1" customFormat="1" ht="48" customHeight="1">
      <c r="B173" s="152"/>
      <c r="C173" s="204" t="s">
        <v>255</v>
      </c>
      <c r="D173" s="204" t="s">
        <v>392</v>
      </c>
      <c r="E173" s="205" t="s">
        <v>508</v>
      </c>
      <c r="F173" s="206" t="s">
        <v>509</v>
      </c>
      <c r="G173" s="207" t="s">
        <v>335</v>
      </c>
      <c r="H173" s="208">
        <v>1</v>
      </c>
      <c r="I173" s="208"/>
      <c r="J173" s="209">
        <f t="shared" si="0"/>
        <v>0</v>
      </c>
      <c r="K173" s="206" t="s">
        <v>1</v>
      </c>
      <c r="L173" s="210"/>
      <c r="M173" s="211" t="s">
        <v>1</v>
      </c>
      <c r="N173" s="212" t="s">
        <v>41</v>
      </c>
      <c r="O173" s="54"/>
      <c r="P173" s="161">
        <f t="shared" si="1"/>
        <v>0</v>
      </c>
      <c r="Q173" s="161">
        <v>1.3559999999999999E-2</v>
      </c>
      <c r="R173" s="161">
        <f t="shared" si="2"/>
        <v>1.3559999999999999E-2</v>
      </c>
      <c r="S173" s="161">
        <v>0</v>
      </c>
      <c r="T173" s="162">
        <f t="shared" si="3"/>
        <v>0</v>
      </c>
      <c r="AR173" s="163" t="s">
        <v>282</v>
      </c>
      <c r="AT173" s="163" t="s">
        <v>392</v>
      </c>
      <c r="AU173" s="163" t="s">
        <v>142</v>
      </c>
      <c r="AY173" s="16" t="s">
        <v>133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6" t="s">
        <v>142</v>
      </c>
      <c r="BK173" s="165">
        <f t="shared" si="9"/>
        <v>0</v>
      </c>
      <c r="BL173" s="16" t="s">
        <v>209</v>
      </c>
      <c r="BM173" s="163" t="s">
        <v>510</v>
      </c>
    </row>
    <row r="174" spans="2:65" s="1" customFormat="1" ht="48" customHeight="1">
      <c r="B174" s="152"/>
      <c r="C174" s="204" t="s">
        <v>259</v>
      </c>
      <c r="D174" s="204" t="s">
        <v>392</v>
      </c>
      <c r="E174" s="205" t="s">
        <v>511</v>
      </c>
      <c r="F174" s="206" t="s">
        <v>512</v>
      </c>
      <c r="G174" s="207" t="s">
        <v>335</v>
      </c>
      <c r="H174" s="208">
        <v>1</v>
      </c>
      <c r="I174" s="208"/>
      <c r="J174" s="209">
        <f t="shared" si="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1"/>
        <v>0</v>
      </c>
      <c r="Q174" s="161">
        <v>1.3559999999999999E-2</v>
      </c>
      <c r="R174" s="161">
        <f t="shared" si="2"/>
        <v>1.3559999999999999E-2</v>
      </c>
      <c r="S174" s="161">
        <v>0</v>
      </c>
      <c r="T174" s="162">
        <f t="shared" si="3"/>
        <v>0</v>
      </c>
      <c r="AR174" s="163" t="s">
        <v>282</v>
      </c>
      <c r="AT174" s="163" t="s">
        <v>392</v>
      </c>
      <c r="AU174" s="163" t="s">
        <v>142</v>
      </c>
      <c r="AY174" s="16" t="s">
        <v>133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6" t="s">
        <v>142</v>
      </c>
      <c r="BK174" s="165">
        <f t="shared" si="9"/>
        <v>0</v>
      </c>
      <c r="BL174" s="16" t="s">
        <v>209</v>
      </c>
      <c r="BM174" s="163" t="s">
        <v>513</v>
      </c>
    </row>
    <row r="175" spans="2:65" s="1" customFormat="1" ht="48" customHeight="1">
      <c r="B175" s="152"/>
      <c r="C175" s="204" t="s">
        <v>263</v>
      </c>
      <c r="D175" s="204" t="s">
        <v>392</v>
      </c>
      <c r="E175" s="205" t="s">
        <v>514</v>
      </c>
      <c r="F175" s="206" t="s">
        <v>515</v>
      </c>
      <c r="G175" s="207" t="s">
        <v>335</v>
      </c>
      <c r="H175" s="208">
        <v>1</v>
      </c>
      <c r="I175" s="208"/>
      <c r="J175" s="209">
        <f t="shared" si="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1"/>
        <v>0</v>
      </c>
      <c r="Q175" s="161">
        <v>1.3559999999999999E-2</v>
      </c>
      <c r="R175" s="161">
        <f t="shared" si="2"/>
        <v>1.3559999999999999E-2</v>
      </c>
      <c r="S175" s="161">
        <v>0</v>
      </c>
      <c r="T175" s="162">
        <f t="shared" si="3"/>
        <v>0</v>
      </c>
      <c r="AR175" s="163" t="s">
        <v>282</v>
      </c>
      <c r="AT175" s="163" t="s">
        <v>392</v>
      </c>
      <c r="AU175" s="163" t="s">
        <v>142</v>
      </c>
      <c r="AY175" s="16" t="s">
        <v>133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6" t="s">
        <v>142</v>
      </c>
      <c r="BK175" s="165">
        <f t="shared" si="9"/>
        <v>0</v>
      </c>
      <c r="BL175" s="16" t="s">
        <v>209</v>
      </c>
      <c r="BM175" s="163" t="s">
        <v>516</v>
      </c>
    </row>
    <row r="176" spans="2:65" s="1" customFormat="1" ht="60" customHeight="1">
      <c r="B176" s="152"/>
      <c r="C176" s="204" t="s">
        <v>270</v>
      </c>
      <c r="D176" s="204" t="s">
        <v>392</v>
      </c>
      <c r="E176" s="205" t="s">
        <v>517</v>
      </c>
      <c r="F176" s="206" t="s">
        <v>518</v>
      </c>
      <c r="G176" s="207" t="s">
        <v>335</v>
      </c>
      <c r="H176" s="208">
        <v>16</v>
      </c>
      <c r="I176" s="208"/>
      <c r="J176" s="209">
        <f t="shared" si="0"/>
        <v>0</v>
      </c>
      <c r="K176" s="206" t="s">
        <v>1</v>
      </c>
      <c r="L176" s="210"/>
      <c r="M176" s="211" t="s">
        <v>1</v>
      </c>
      <c r="N176" s="212" t="s">
        <v>41</v>
      </c>
      <c r="O176" s="54"/>
      <c r="P176" s="161">
        <f t="shared" si="1"/>
        <v>0</v>
      </c>
      <c r="Q176" s="161">
        <v>1.3559999999999999E-2</v>
      </c>
      <c r="R176" s="161">
        <f t="shared" si="2"/>
        <v>0.21695999999999999</v>
      </c>
      <c r="S176" s="161">
        <v>0</v>
      </c>
      <c r="T176" s="162">
        <f t="shared" si="3"/>
        <v>0</v>
      </c>
      <c r="AR176" s="163" t="s">
        <v>282</v>
      </c>
      <c r="AT176" s="163" t="s">
        <v>392</v>
      </c>
      <c r="AU176" s="163" t="s">
        <v>142</v>
      </c>
      <c r="AY176" s="16" t="s">
        <v>133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6" t="s">
        <v>142</v>
      </c>
      <c r="BK176" s="165">
        <f t="shared" si="9"/>
        <v>0</v>
      </c>
      <c r="BL176" s="16" t="s">
        <v>209</v>
      </c>
      <c r="BM176" s="163" t="s">
        <v>519</v>
      </c>
    </row>
    <row r="177" spans="2:65" s="1" customFormat="1" ht="48" customHeight="1">
      <c r="B177" s="152"/>
      <c r="C177" s="204" t="s">
        <v>274</v>
      </c>
      <c r="D177" s="204" t="s">
        <v>392</v>
      </c>
      <c r="E177" s="205" t="s">
        <v>520</v>
      </c>
      <c r="F177" s="206" t="s">
        <v>521</v>
      </c>
      <c r="G177" s="207" t="s">
        <v>335</v>
      </c>
      <c r="H177" s="208">
        <v>1</v>
      </c>
      <c r="I177" s="208"/>
      <c r="J177" s="209">
        <f t="shared" si="0"/>
        <v>0</v>
      </c>
      <c r="K177" s="206" t="s">
        <v>1</v>
      </c>
      <c r="L177" s="210"/>
      <c r="M177" s="211" t="s">
        <v>1</v>
      </c>
      <c r="N177" s="212" t="s">
        <v>41</v>
      </c>
      <c r="O177" s="54"/>
      <c r="P177" s="161">
        <f t="shared" si="1"/>
        <v>0</v>
      </c>
      <c r="Q177" s="161">
        <v>1.3559999999999999E-2</v>
      </c>
      <c r="R177" s="161">
        <f t="shared" si="2"/>
        <v>1.3559999999999999E-2</v>
      </c>
      <c r="S177" s="161">
        <v>0</v>
      </c>
      <c r="T177" s="162">
        <f t="shared" si="3"/>
        <v>0</v>
      </c>
      <c r="AR177" s="163" t="s">
        <v>282</v>
      </c>
      <c r="AT177" s="163" t="s">
        <v>392</v>
      </c>
      <c r="AU177" s="163" t="s">
        <v>142</v>
      </c>
      <c r="AY177" s="16" t="s">
        <v>133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6" t="s">
        <v>142</v>
      </c>
      <c r="BK177" s="165">
        <f t="shared" si="9"/>
        <v>0</v>
      </c>
      <c r="BL177" s="16" t="s">
        <v>209</v>
      </c>
      <c r="BM177" s="163" t="s">
        <v>522</v>
      </c>
    </row>
    <row r="178" spans="2:65" s="1" customFormat="1" ht="48" customHeight="1">
      <c r="B178" s="152"/>
      <c r="C178" s="204" t="s">
        <v>278</v>
      </c>
      <c r="D178" s="204" t="s">
        <v>392</v>
      </c>
      <c r="E178" s="205" t="s">
        <v>523</v>
      </c>
      <c r="F178" s="206" t="s">
        <v>524</v>
      </c>
      <c r="G178" s="207" t="s">
        <v>335</v>
      </c>
      <c r="H178" s="208">
        <v>1</v>
      </c>
      <c r="I178" s="208"/>
      <c r="J178" s="209">
        <f t="shared" si="0"/>
        <v>0</v>
      </c>
      <c r="K178" s="206" t="s">
        <v>1</v>
      </c>
      <c r="L178" s="210"/>
      <c r="M178" s="211" t="s">
        <v>1</v>
      </c>
      <c r="N178" s="212" t="s">
        <v>41</v>
      </c>
      <c r="O178" s="54"/>
      <c r="P178" s="161">
        <f t="shared" si="1"/>
        <v>0</v>
      </c>
      <c r="Q178" s="161">
        <v>1.3559999999999999E-2</v>
      </c>
      <c r="R178" s="161">
        <f t="shared" si="2"/>
        <v>1.3559999999999999E-2</v>
      </c>
      <c r="S178" s="161">
        <v>0</v>
      </c>
      <c r="T178" s="162">
        <f t="shared" si="3"/>
        <v>0</v>
      </c>
      <c r="AR178" s="163" t="s">
        <v>282</v>
      </c>
      <c r="AT178" s="163" t="s">
        <v>392</v>
      </c>
      <c r="AU178" s="163" t="s">
        <v>142</v>
      </c>
      <c r="AY178" s="16" t="s">
        <v>133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6" t="s">
        <v>142</v>
      </c>
      <c r="BK178" s="165">
        <f t="shared" si="9"/>
        <v>0</v>
      </c>
      <c r="BL178" s="16" t="s">
        <v>209</v>
      </c>
      <c r="BM178" s="163" t="s">
        <v>525</v>
      </c>
    </row>
    <row r="179" spans="2:65" s="1" customFormat="1" ht="48" customHeight="1">
      <c r="B179" s="152"/>
      <c r="C179" s="204" t="s">
        <v>282</v>
      </c>
      <c r="D179" s="204" t="s">
        <v>392</v>
      </c>
      <c r="E179" s="205" t="s">
        <v>526</v>
      </c>
      <c r="F179" s="206" t="s">
        <v>527</v>
      </c>
      <c r="G179" s="207" t="s">
        <v>335</v>
      </c>
      <c r="H179" s="208">
        <v>3</v>
      </c>
      <c r="I179" s="208"/>
      <c r="J179" s="209">
        <f t="shared" si="0"/>
        <v>0</v>
      </c>
      <c r="K179" s="206" t="s">
        <v>1</v>
      </c>
      <c r="L179" s="210"/>
      <c r="M179" s="211" t="s">
        <v>1</v>
      </c>
      <c r="N179" s="212" t="s">
        <v>41</v>
      </c>
      <c r="O179" s="54"/>
      <c r="P179" s="161">
        <f t="shared" si="1"/>
        <v>0</v>
      </c>
      <c r="Q179" s="161">
        <v>1.3559999999999999E-2</v>
      </c>
      <c r="R179" s="161">
        <f t="shared" si="2"/>
        <v>4.0679999999999994E-2</v>
      </c>
      <c r="S179" s="161">
        <v>0</v>
      </c>
      <c r="T179" s="162">
        <f t="shared" si="3"/>
        <v>0</v>
      </c>
      <c r="AR179" s="163" t="s">
        <v>282</v>
      </c>
      <c r="AT179" s="163" t="s">
        <v>392</v>
      </c>
      <c r="AU179" s="163" t="s">
        <v>142</v>
      </c>
      <c r="AY179" s="16" t="s">
        <v>133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6" t="s">
        <v>142</v>
      </c>
      <c r="BK179" s="165">
        <f t="shared" si="9"/>
        <v>0</v>
      </c>
      <c r="BL179" s="16" t="s">
        <v>209</v>
      </c>
      <c r="BM179" s="163" t="s">
        <v>528</v>
      </c>
    </row>
    <row r="180" spans="2:65" s="1" customFormat="1" ht="60" customHeight="1">
      <c r="B180" s="152"/>
      <c r="C180" s="204" t="s">
        <v>286</v>
      </c>
      <c r="D180" s="204" t="s">
        <v>392</v>
      </c>
      <c r="E180" s="205" t="s">
        <v>529</v>
      </c>
      <c r="F180" s="206" t="s">
        <v>530</v>
      </c>
      <c r="G180" s="207" t="s">
        <v>335</v>
      </c>
      <c r="H180" s="208">
        <v>9</v>
      </c>
      <c r="I180" s="208"/>
      <c r="J180" s="209">
        <f t="shared" si="0"/>
        <v>0</v>
      </c>
      <c r="K180" s="206" t="s">
        <v>1</v>
      </c>
      <c r="L180" s="210"/>
      <c r="M180" s="211" t="s">
        <v>1</v>
      </c>
      <c r="N180" s="212" t="s">
        <v>41</v>
      </c>
      <c r="O180" s="54"/>
      <c r="P180" s="161">
        <f t="shared" si="1"/>
        <v>0</v>
      </c>
      <c r="Q180" s="161">
        <v>1.3559999999999999E-2</v>
      </c>
      <c r="R180" s="161">
        <f t="shared" si="2"/>
        <v>0.12204</v>
      </c>
      <c r="S180" s="161">
        <v>0</v>
      </c>
      <c r="T180" s="162">
        <f t="shared" si="3"/>
        <v>0</v>
      </c>
      <c r="AR180" s="163" t="s">
        <v>282</v>
      </c>
      <c r="AT180" s="163" t="s">
        <v>392</v>
      </c>
      <c r="AU180" s="163" t="s">
        <v>142</v>
      </c>
      <c r="AY180" s="16" t="s">
        <v>133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6" t="s">
        <v>142</v>
      </c>
      <c r="BK180" s="165">
        <f t="shared" si="9"/>
        <v>0</v>
      </c>
      <c r="BL180" s="16" t="s">
        <v>209</v>
      </c>
      <c r="BM180" s="163" t="s">
        <v>531</v>
      </c>
    </row>
    <row r="181" spans="2:65" s="1" customFormat="1" ht="60" customHeight="1">
      <c r="B181" s="152"/>
      <c r="C181" s="204" t="s">
        <v>291</v>
      </c>
      <c r="D181" s="204" t="s">
        <v>392</v>
      </c>
      <c r="E181" s="205" t="s">
        <v>532</v>
      </c>
      <c r="F181" s="206" t="s">
        <v>533</v>
      </c>
      <c r="G181" s="207" t="s">
        <v>335</v>
      </c>
      <c r="H181" s="208">
        <v>1</v>
      </c>
      <c r="I181" s="208"/>
      <c r="J181" s="209">
        <f t="shared" si="0"/>
        <v>0</v>
      </c>
      <c r="K181" s="206" t="s">
        <v>1</v>
      </c>
      <c r="L181" s="210"/>
      <c r="M181" s="211" t="s">
        <v>1</v>
      </c>
      <c r="N181" s="212" t="s">
        <v>41</v>
      </c>
      <c r="O181" s="54"/>
      <c r="P181" s="161">
        <f t="shared" si="1"/>
        <v>0</v>
      </c>
      <c r="Q181" s="161">
        <v>1.3559999999999999E-2</v>
      </c>
      <c r="R181" s="161">
        <f t="shared" si="2"/>
        <v>1.3559999999999999E-2</v>
      </c>
      <c r="S181" s="161">
        <v>0</v>
      </c>
      <c r="T181" s="162">
        <f t="shared" si="3"/>
        <v>0</v>
      </c>
      <c r="AR181" s="163" t="s">
        <v>282</v>
      </c>
      <c r="AT181" s="163" t="s">
        <v>392</v>
      </c>
      <c r="AU181" s="163" t="s">
        <v>142</v>
      </c>
      <c r="AY181" s="16" t="s">
        <v>133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6" t="s">
        <v>142</v>
      </c>
      <c r="BK181" s="165">
        <f t="shared" si="9"/>
        <v>0</v>
      </c>
      <c r="BL181" s="16" t="s">
        <v>209</v>
      </c>
      <c r="BM181" s="163" t="s">
        <v>534</v>
      </c>
    </row>
    <row r="182" spans="2:65" s="1" customFormat="1" ht="60" customHeight="1">
      <c r="B182" s="152"/>
      <c r="C182" s="204" t="s">
        <v>295</v>
      </c>
      <c r="D182" s="204" t="s">
        <v>392</v>
      </c>
      <c r="E182" s="205" t="s">
        <v>535</v>
      </c>
      <c r="F182" s="206" t="s">
        <v>536</v>
      </c>
      <c r="G182" s="207" t="s">
        <v>335</v>
      </c>
      <c r="H182" s="208">
        <v>1</v>
      </c>
      <c r="I182" s="208"/>
      <c r="J182" s="209">
        <f t="shared" si="0"/>
        <v>0</v>
      </c>
      <c r="K182" s="206" t="s">
        <v>1</v>
      </c>
      <c r="L182" s="210"/>
      <c r="M182" s="211" t="s">
        <v>1</v>
      </c>
      <c r="N182" s="212" t="s">
        <v>41</v>
      </c>
      <c r="O182" s="54"/>
      <c r="P182" s="161">
        <f t="shared" si="1"/>
        <v>0</v>
      </c>
      <c r="Q182" s="161">
        <v>1.3559999999999999E-2</v>
      </c>
      <c r="R182" s="161">
        <f t="shared" si="2"/>
        <v>1.3559999999999999E-2</v>
      </c>
      <c r="S182" s="161">
        <v>0</v>
      </c>
      <c r="T182" s="162">
        <f t="shared" si="3"/>
        <v>0</v>
      </c>
      <c r="AR182" s="163" t="s">
        <v>282</v>
      </c>
      <c r="AT182" s="163" t="s">
        <v>392</v>
      </c>
      <c r="AU182" s="163" t="s">
        <v>142</v>
      </c>
      <c r="AY182" s="16" t="s">
        <v>133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6" t="s">
        <v>142</v>
      </c>
      <c r="BK182" s="165">
        <f t="shared" si="9"/>
        <v>0</v>
      </c>
      <c r="BL182" s="16" t="s">
        <v>209</v>
      </c>
      <c r="BM182" s="163" t="s">
        <v>537</v>
      </c>
    </row>
    <row r="183" spans="2:65" s="1" customFormat="1" ht="48" customHeight="1">
      <c r="B183" s="152"/>
      <c r="C183" s="204" t="s">
        <v>299</v>
      </c>
      <c r="D183" s="204" t="s">
        <v>392</v>
      </c>
      <c r="E183" s="205" t="s">
        <v>538</v>
      </c>
      <c r="F183" s="206" t="s">
        <v>539</v>
      </c>
      <c r="G183" s="207" t="s">
        <v>335</v>
      </c>
      <c r="H183" s="208">
        <v>1</v>
      </c>
      <c r="I183" s="208"/>
      <c r="J183" s="209">
        <f t="shared" si="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1"/>
        <v>0</v>
      </c>
      <c r="Q183" s="161">
        <v>1.3559999999999999E-2</v>
      </c>
      <c r="R183" s="161">
        <f t="shared" si="2"/>
        <v>1.3559999999999999E-2</v>
      </c>
      <c r="S183" s="161">
        <v>0</v>
      </c>
      <c r="T183" s="162">
        <f t="shared" si="3"/>
        <v>0</v>
      </c>
      <c r="AR183" s="163" t="s">
        <v>282</v>
      </c>
      <c r="AT183" s="163" t="s">
        <v>392</v>
      </c>
      <c r="AU183" s="163" t="s">
        <v>142</v>
      </c>
      <c r="AY183" s="16" t="s">
        <v>133</v>
      </c>
      <c r="BE183" s="164">
        <f t="shared" si="4"/>
        <v>0</v>
      </c>
      <c r="BF183" s="164">
        <f t="shared" si="5"/>
        <v>0</v>
      </c>
      <c r="BG183" s="164">
        <f t="shared" si="6"/>
        <v>0</v>
      </c>
      <c r="BH183" s="164">
        <f t="shared" si="7"/>
        <v>0</v>
      </c>
      <c r="BI183" s="164">
        <f t="shared" si="8"/>
        <v>0</v>
      </c>
      <c r="BJ183" s="16" t="s">
        <v>142</v>
      </c>
      <c r="BK183" s="165">
        <f t="shared" si="9"/>
        <v>0</v>
      </c>
      <c r="BL183" s="16" t="s">
        <v>209</v>
      </c>
      <c r="BM183" s="163" t="s">
        <v>540</v>
      </c>
    </row>
    <row r="184" spans="2:65" s="1" customFormat="1" ht="24" customHeight="1">
      <c r="B184" s="152"/>
      <c r="C184" s="153" t="s">
        <v>303</v>
      </c>
      <c r="D184" s="153" t="s">
        <v>136</v>
      </c>
      <c r="E184" s="154" t="s">
        <v>541</v>
      </c>
      <c r="F184" s="155" t="s">
        <v>542</v>
      </c>
      <c r="G184" s="156" t="s">
        <v>227</v>
      </c>
      <c r="H184" s="157">
        <v>118.32</v>
      </c>
      <c r="I184" s="157"/>
      <c r="J184" s="158">
        <f t="shared" si="0"/>
        <v>0</v>
      </c>
      <c r="K184" s="155" t="s">
        <v>177</v>
      </c>
      <c r="L184" s="31"/>
      <c r="M184" s="159" t="s">
        <v>1</v>
      </c>
      <c r="N184" s="160" t="s">
        <v>41</v>
      </c>
      <c r="O184" s="54"/>
      <c r="P184" s="161">
        <f t="shared" si="1"/>
        <v>0</v>
      </c>
      <c r="Q184" s="161">
        <v>2.1000000000000001E-4</v>
      </c>
      <c r="R184" s="161">
        <f t="shared" si="2"/>
        <v>2.48472E-2</v>
      </c>
      <c r="S184" s="161">
        <v>0</v>
      </c>
      <c r="T184" s="162">
        <f t="shared" si="3"/>
        <v>0</v>
      </c>
      <c r="AR184" s="163" t="s">
        <v>209</v>
      </c>
      <c r="AT184" s="163" t="s">
        <v>136</v>
      </c>
      <c r="AU184" s="163" t="s">
        <v>142</v>
      </c>
      <c r="AY184" s="16" t="s">
        <v>133</v>
      </c>
      <c r="BE184" s="164">
        <f t="shared" si="4"/>
        <v>0</v>
      </c>
      <c r="BF184" s="164">
        <f t="shared" si="5"/>
        <v>0</v>
      </c>
      <c r="BG184" s="164">
        <f t="shared" si="6"/>
        <v>0</v>
      </c>
      <c r="BH184" s="164">
        <f t="shared" si="7"/>
        <v>0</v>
      </c>
      <c r="BI184" s="164">
        <f t="shared" si="8"/>
        <v>0</v>
      </c>
      <c r="BJ184" s="16" t="s">
        <v>142</v>
      </c>
      <c r="BK184" s="165">
        <f t="shared" si="9"/>
        <v>0</v>
      </c>
      <c r="BL184" s="16" t="s">
        <v>209</v>
      </c>
      <c r="BM184" s="163" t="s">
        <v>543</v>
      </c>
    </row>
    <row r="185" spans="2:65" s="1" customFormat="1" ht="24" customHeight="1">
      <c r="B185" s="152"/>
      <c r="C185" s="204" t="s">
        <v>308</v>
      </c>
      <c r="D185" s="204" t="s">
        <v>392</v>
      </c>
      <c r="E185" s="205" t="s">
        <v>487</v>
      </c>
      <c r="F185" s="206" t="s">
        <v>488</v>
      </c>
      <c r="G185" s="207" t="s">
        <v>227</v>
      </c>
      <c r="H185" s="208">
        <v>124.236</v>
      </c>
      <c r="I185" s="208"/>
      <c r="J185" s="209">
        <f t="shared" si="0"/>
        <v>0</v>
      </c>
      <c r="K185" s="206" t="s">
        <v>177</v>
      </c>
      <c r="L185" s="210"/>
      <c r="M185" s="211" t="s">
        <v>1</v>
      </c>
      <c r="N185" s="212" t="s">
        <v>41</v>
      </c>
      <c r="O185" s="54"/>
      <c r="P185" s="161">
        <f t="shared" si="1"/>
        <v>0</v>
      </c>
      <c r="Q185" s="161">
        <v>1E-4</v>
      </c>
      <c r="R185" s="161">
        <f t="shared" si="2"/>
        <v>1.2423600000000002E-2</v>
      </c>
      <c r="S185" s="161">
        <v>0</v>
      </c>
      <c r="T185" s="162">
        <f t="shared" si="3"/>
        <v>0</v>
      </c>
      <c r="AR185" s="163" t="s">
        <v>282</v>
      </c>
      <c r="AT185" s="163" t="s">
        <v>392</v>
      </c>
      <c r="AU185" s="163" t="s">
        <v>142</v>
      </c>
      <c r="AY185" s="16" t="s">
        <v>133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6" t="s">
        <v>142</v>
      </c>
      <c r="BK185" s="165">
        <f t="shared" si="9"/>
        <v>0</v>
      </c>
      <c r="BL185" s="16" t="s">
        <v>209</v>
      </c>
      <c r="BM185" s="163" t="s">
        <v>544</v>
      </c>
    </row>
    <row r="186" spans="2:65" s="1" customFormat="1" ht="24" customHeight="1">
      <c r="B186" s="152"/>
      <c r="C186" s="204" t="s">
        <v>312</v>
      </c>
      <c r="D186" s="204" t="s">
        <v>392</v>
      </c>
      <c r="E186" s="205" t="s">
        <v>490</v>
      </c>
      <c r="F186" s="206" t="s">
        <v>491</v>
      </c>
      <c r="G186" s="207" t="s">
        <v>227</v>
      </c>
      <c r="H186" s="208">
        <v>124.236</v>
      </c>
      <c r="I186" s="208"/>
      <c r="J186" s="209">
        <f t="shared" si="0"/>
        <v>0</v>
      </c>
      <c r="K186" s="206" t="s">
        <v>177</v>
      </c>
      <c r="L186" s="210"/>
      <c r="M186" s="211" t="s">
        <v>1</v>
      </c>
      <c r="N186" s="212" t="s">
        <v>41</v>
      </c>
      <c r="O186" s="54"/>
      <c r="P186" s="161">
        <f t="shared" si="1"/>
        <v>0</v>
      </c>
      <c r="Q186" s="161">
        <v>1E-4</v>
      </c>
      <c r="R186" s="161">
        <f t="shared" si="2"/>
        <v>1.2423600000000002E-2</v>
      </c>
      <c r="S186" s="161">
        <v>0</v>
      </c>
      <c r="T186" s="162">
        <f t="shared" si="3"/>
        <v>0</v>
      </c>
      <c r="AR186" s="163" t="s">
        <v>282</v>
      </c>
      <c r="AT186" s="163" t="s">
        <v>392</v>
      </c>
      <c r="AU186" s="163" t="s">
        <v>142</v>
      </c>
      <c r="AY186" s="16" t="s">
        <v>133</v>
      </c>
      <c r="BE186" s="164">
        <f t="shared" si="4"/>
        <v>0</v>
      </c>
      <c r="BF186" s="164">
        <f t="shared" si="5"/>
        <v>0</v>
      </c>
      <c r="BG186" s="164">
        <f t="shared" si="6"/>
        <v>0</v>
      </c>
      <c r="BH186" s="164">
        <f t="shared" si="7"/>
        <v>0</v>
      </c>
      <c r="BI186" s="164">
        <f t="shared" si="8"/>
        <v>0</v>
      </c>
      <c r="BJ186" s="16" t="s">
        <v>142</v>
      </c>
      <c r="BK186" s="165">
        <f t="shared" si="9"/>
        <v>0</v>
      </c>
      <c r="BL186" s="16" t="s">
        <v>209</v>
      </c>
      <c r="BM186" s="163" t="s">
        <v>545</v>
      </c>
    </row>
    <row r="187" spans="2:65" s="1" customFormat="1" ht="60" customHeight="1">
      <c r="B187" s="152"/>
      <c r="C187" s="204" t="s">
        <v>318</v>
      </c>
      <c r="D187" s="204" t="s">
        <v>392</v>
      </c>
      <c r="E187" s="205" t="s">
        <v>546</v>
      </c>
      <c r="F187" s="206" t="s">
        <v>547</v>
      </c>
      <c r="G187" s="207" t="s">
        <v>335</v>
      </c>
      <c r="H187" s="208">
        <v>2</v>
      </c>
      <c r="I187" s="208"/>
      <c r="J187" s="209">
        <f t="shared" si="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1"/>
        <v>0</v>
      </c>
      <c r="Q187" s="161">
        <v>2.7910000000000001E-2</v>
      </c>
      <c r="R187" s="161">
        <f t="shared" si="2"/>
        <v>5.5820000000000002E-2</v>
      </c>
      <c r="S187" s="161">
        <v>0</v>
      </c>
      <c r="T187" s="162">
        <f t="shared" si="3"/>
        <v>0</v>
      </c>
      <c r="AR187" s="163" t="s">
        <v>282</v>
      </c>
      <c r="AT187" s="163" t="s">
        <v>392</v>
      </c>
      <c r="AU187" s="163" t="s">
        <v>142</v>
      </c>
      <c r="AY187" s="16" t="s">
        <v>133</v>
      </c>
      <c r="BE187" s="164">
        <f t="shared" si="4"/>
        <v>0</v>
      </c>
      <c r="BF187" s="164">
        <f t="shared" si="5"/>
        <v>0</v>
      </c>
      <c r="BG187" s="164">
        <f t="shared" si="6"/>
        <v>0</v>
      </c>
      <c r="BH187" s="164">
        <f t="shared" si="7"/>
        <v>0</v>
      </c>
      <c r="BI187" s="164">
        <f t="shared" si="8"/>
        <v>0</v>
      </c>
      <c r="BJ187" s="16" t="s">
        <v>142</v>
      </c>
      <c r="BK187" s="165">
        <f t="shared" si="9"/>
        <v>0</v>
      </c>
      <c r="BL187" s="16" t="s">
        <v>209</v>
      </c>
      <c r="BM187" s="163" t="s">
        <v>548</v>
      </c>
    </row>
    <row r="188" spans="2:65" s="1" customFormat="1" ht="60" customHeight="1">
      <c r="B188" s="152"/>
      <c r="C188" s="204" t="s">
        <v>322</v>
      </c>
      <c r="D188" s="204" t="s">
        <v>392</v>
      </c>
      <c r="E188" s="205" t="s">
        <v>549</v>
      </c>
      <c r="F188" s="206" t="s">
        <v>550</v>
      </c>
      <c r="G188" s="207" t="s">
        <v>335</v>
      </c>
      <c r="H188" s="208">
        <v>2</v>
      </c>
      <c r="I188" s="208"/>
      <c r="J188" s="209">
        <f t="shared" si="0"/>
        <v>0</v>
      </c>
      <c r="K188" s="206" t="s">
        <v>1</v>
      </c>
      <c r="L188" s="210"/>
      <c r="M188" s="211" t="s">
        <v>1</v>
      </c>
      <c r="N188" s="212" t="s">
        <v>41</v>
      </c>
      <c r="O188" s="54"/>
      <c r="P188" s="161">
        <f t="shared" si="1"/>
        <v>0</v>
      </c>
      <c r="Q188" s="161">
        <v>2.7910000000000001E-2</v>
      </c>
      <c r="R188" s="161">
        <f t="shared" si="2"/>
        <v>5.5820000000000002E-2</v>
      </c>
      <c r="S188" s="161">
        <v>0</v>
      </c>
      <c r="T188" s="162">
        <f t="shared" si="3"/>
        <v>0</v>
      </c>
      <c r="AR188" s="163" t="s">
        <v>282</v>
      </c>
      <c r="AT188" s="163" t="s">
        <v>392</v>
      </c>
      <c r="AU188" s="163" t="s">
        <v>142</v>
      </c>
      <c r="AY188" s="16" t="s">
        <v>133</v>
      </c>
      <c r="BE188" s="164">
        <f t="shared" si="4"/>
        <v>0</v>
      </c>
      <c r="BF188" s="164">
        <f t="shared" si="5"/>
        <v>0</v>
      </c>
      <c r="BG188" s="164">
        <f t="shared" si="6"/>
        <v>0</v>
      </c>
      <c r="BH188" s="164">
        <f t="shared" si="7"/>
        <v>0</v>
      </c>
      <c r="BI188" s="164">
        <f t="shared" si="8"/>
        <v>0</v>
      </c>
      <c r="BJ188" s="16" t="s">
        <v>142</v>
      </c>
      <c r="BK188" s="165">
        <f t="shared" si="9"/>
        <v>0</v>
      </c>
      <c r="BL188" s="16" t="s">
        <v>209</v>
      </c>
      <c r="BM188" s="163" t="s">
        <v>551</v>
      </c>
    </row>
    <row r="189" spans="2:65" s="1" customFormat="1" ht="60" customHeight="1">
      <c r="B189" s="152"/>
      <c r="C189" s="204" t="s">
        <v>328</v>
      </c>
      <c r="D189" s="204" t="s">
        <v>392</v>
      </c>
      <c r="E189" s="205" t="s">
        <v>552</v>
      </c>
      <c r="F189" s="206" t="s">
        <v>553</v>
      </c>
      <c r="G189" s="207" t="s">
        <v>335</v>
      </c>
      <c r="H189" s="208">
        <v>2</v>
      </c>
      <c r="I189" s="208"/>
      <c r="J189" s="209">
        <f t="shared" si="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1"/>
        <v>0</v>
      </c>
      <c r="Q189" s="161">
        <v>2.7910000000000001E-2</v>
      </c>
      <c r="R189" s="161">
        <f t="shared" si="2"/>
        <v>5.5820000000000002E-2</v>
      </c>
      <c r="S189" s="161">
        <v>0</v>
      </c>
      <c r="T189" s="162">
        <f t="shared" si="3"/>
        <v>0</v>
      </c>
      <c r="AR189" s="163" t="s">
        <v>282</v>
      </c>
      <c r="AT189" s="163" t="s">
        <v>392</v>
      </c>
      <c r="AU189" s="163" t="s">
        <v>142</v>
      </c>
      <c r="AY189" s="16" t="s">
        <v>133</v>
      </c>
      <c r="BE189" s="164">
        <f t="shared" si="4"/>
        <v>0</v>
      </c>
      <c r="BF189" s="164">
        <f t="shared" si="5"/>
        <v>0</v>
      </c>
      <c r="BG189" s="164">
        <f t="shared" si="6"/>
        <v>0</v>
      </c>
      <c r="BH189" s="164">
        <f t="shared" si="7"/>
        <v>0</v>
      </c>
      <c r="BI189" s="164">
        <f t="shared" si="8"/>
        <v>0</v>
      </c>
      <c r="BJ189" s="16" t="s">
        <v>142</v>
      </c>
      <c r="BK189" s="165">
        <f t="shared" si="9"/>
        <v>0</v>
      </c>
      <c r="BL189" s="16" t="s">
        <v>209</v>
      </c>
      <c r="BM189" s="163" t="s">
        <v>554</v>
      </c>
    </row>
    <row r="190" spans="2:65" s="1" customFormat="1" ht="60" customHeight="1">
      <c r="B190" s="152"/>
      <c r="C190" s="204" t="s">
        <v>332</v>
      </c>
      <c r="D190" s="204" t="s">
        <v>392</v>
      </c>
      <c r="E190" s="205" t="s">
        <v>555</v>
      </c>
      <c r="F190" s="206" t="s">
        <v>556</v>
      </c>
      <c r="G190" s="207" t="s">
        <v>335</v>
      </c>
      <c r="H190" s="208">
        <v>2</v>
      </c>
      <c r="I190" s="208"/>
      <c r="J190" s="209">
        <f t="shared" si="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1"/>
        <v>0</v>
      </c>
      <c r="Q190" s="161">
        <v>2.7910000000000001E-2</v>
      </c>
      <c r="R190" s="161">
        <f t="shared" si="2"/>
        <v>5.5820000000000002E-2</v>
      </c>
      <c r="S190" s="161">
        <v>0</v>
      </c>
      <c r="T190" s="162">
        <f t="shared" si="3"/>
        <v>0</v>
      </c>
      <c r="AR190" s="163" t="s">
        <v>282</v>
      </c>
      <c r="AT190" s="163" t="s">
        <v>392</v>
      </c>
      <c r="AU190" s="163" t="s">
        <v>142</v>
      </c>
      <c r="AY190" s="16" t="s">
        <v>133</v>
      </c>
      <c r="BE190" s="164">
        <f t="shared" si="4"/>
        <v>0</v>
      </c>
      <c r="BF190" s="164">
        <f t="shared" si="5"/>
        <v>0</v>
      </c>
      <c r="BG190" s="164">
        <f t="shared" si="6"/>
        <v>0</v>
      </c>
      <c r="BH190" s="164">
        <f t="shared" si="7"/>
        <v>0</v>
      </c>
      <c r="BI190" s="164">
        <f t="shared" si="8"/>
        <v>0</v>
      </c>
      <c r="BJ190" s="16" t="s">
        <v>142</v>
      </c>
      <c r="BK190" s="165">
        <f t="shared" si="9"/>
        <v>0</v>
      </c>
      <c r="BL190" s="16" t="s">
        <v>209</v>
      </c>
      <c r="BM190" s="163" t="s">
        <v>557</v>
      </c>
    </row>
    <row r="191" spans="2:65" s="1" customFormat="1" ht="24" customHeight="1">
      <c r="B191" s="152"/>
      <c r="C191" s="153" t="s">
        <v>339</v>
      </c>
      <c r="D191" s="153" t="s">
        <v>136</v>
      </c>
      <c r="E191" s="154" t="s">
        <v>558</v>
      </c>
      <c r="F191" s="155" t="s">
        <v>559</v>
      </c>
      <c r="G191" s="156" t="s">
        <v>306</v>
      </c>
      <c r="H191" s="157">
        <v>1.123</v>
      </c>
      <c r="I191" s="157"/>
      <c r="J191" s="158">
        <f t="shared" si="0"/>
        <v>0</v>
      </c>
      <c r="K191" s="155" t="s">
        <v>177</v>
      </c>
      <c r="L191" s="31"/>
      <c r="M191" s="159" t="s">
        <v>1</v>
      </c>
      <c r="N191" s="160" t="s">
        <v>41</v>
      </c>
      <c r="O191" s="54"/>
      <c r="P191" s="161">
        <f t="shared" si="1"/>
        <v>0</v>
      </c>
      <c r="Q191" s="161">
        <v>0</v>
      </c>
      <c r="R191" s="161">
        <f t="shared" si="2"/>
        <v>0</v>
      </c>
      <c r="S191" s="161">
        <v>0</v>
      </c>
      <c r="T191" s="162">
        <f t="shared" si="3"/>
        <v>0</v>
      </c>
      <c r="AR191" s="163" t="s">
        <v>209</v>
      </c>
      <c r="AT191" s="163" t="s">
        <v>136</v>
      </c>
      <c r="AU191" s="163" t="s">
        <v>142</v>
      </c>
      <c r="AY191" s="16" t="s">
        <v>133</v>
      </c>
      <c r="BE191" s="164">
        <f t="shared" si="4"/>
        <v>0</v>
      </c>
      <c r="BF191" s="164">
        <f t="shared" si="5"/>
        <v>0</v>
      </c>
      <c r="BG191" s="164">
        <f t="shared" si="6"/>
        <v>0</v>
      </c>
      <c r="BH191" s="164">
        <f t="shared" si="7"/>
        <v>0</v>
      </c>
      <c r="BI191" s="164">
        <f t="shared" si="8"/>
        <v>0</v>
      </c>
      <c r="BJ191" s="16" t="s">
        <v>142</v>
      </c>
      <c r="BK191" s="165">
        <f t="shared" si="9"/>
        <v>0</v>
      </c>
      <c r="BL191" s="16" t="s">
        <v>209</v>
      </c>
      <c r="BM191" s="163" t="s">
        <v>560</v>
      </c>
    </row>
    <row r="192" spans="2:65" s="11" customFormat="1" ht="22.75" customHeight="1">
      <c r="B192" s="140"/>
      <c r="D192" s="141" t="s">
        <v>74</v>
      </c>
      <c r="E192" s="150" t="s">
        <v>561</v>
      </c>
      <c r="F192" s="150" t="s">
        <v>562</v>
      </c>
      <c r="I192" s="143"/>
      <c r="J192" s="151">
        <f>BK192</f>
        <v>0</v>
      </c>
      <c r="L192" s="140"/>
      <c r="M192" s="144"/>
      <c r="N192" s="145"/>
      <c r="O192" s="145"/>
      <c r="P192" s="146">
        <f>SUM(P193:P203)</f>
        <v>0</v>
      </c>
      <c r="Q192" s="145"/>
      <c r="R192" s="146">
        <f>SUM(R193:R203)</f>
        <v>0.87191289999999999</v>
      </c>
      <c r="S192" s="145"/>
      <c r="T192" s="147">
        <f>SUM(T193:T203)</f>
        <v>0.14777999999999999</v>
      </c>
      <c r="AR192" s="141" t="s">
        <v>142</v>
      </c>
      <c r="AT192" s="148" t="s">
        <v>74</v>
      </c>
      <c r="AU192" s="148" t="s">
        <v>83</v>
      </c>
      <c r="AY192" s="141" t="s">
        <v>133</v>
      </c>
      <c r="BK192" s="149">
        <f>SUM(BK193:BK203)</f>
        <v>0</v>
      </c>
    </row>
    <row r="193" spans="2:65" s="1" customFormat="1" ht="16.5" customHeight="1">
      <c r="B193" s="152"/>
      <c r="C193" s="153" t="s">
        <v>349</v>
      </c>
      <c r="D193" s="153" t="s">
        <v>136</v>
      </c>
      <c r="E193" s="154" t="s">
        <v>563</v>
      </c>
      <c r="F193" s="155" t="s">
        <v>564</v>
      </c>
      <c r="G193" s="156" t="s">
        <v>139</v>
      </c>
      <c r="H193" s="157">
        <v>8.2100000000000009</v>
      </c>
      <c r="I193" s="157"/>
      <c r="J193" s="158">
        <f t="shared" ref="J193:J201" si="10">ROUND(I193*H193,3)</f>
        <v>0</v>
      </c>
      <c r="K193" s="155" t="s">
        <v>177</v>
      </c>
      <c r="L193" s="31"/>
      <c r="M193" s="159" t="s">
        <v>1</v>
      </c>
      <c r="N193" s="160" t="s">
        <v>41</v>
      </c>
      <c r="O193" s="54"/>
      <c r="P193" s="161">
        <f t="shared" ref="P193:P201" si="11">O193*H193</f>
        <v>0</v>
      </c>
      <c r="Q193" s="161">
        <v>9.0000000000000006E-5</v>
      </c>
      <c r="R193" s="161">
        <f t="shared" ref="R193:R201" si="12">Q193*H193</f>
        <v>7.3890000000000013E-4</v>
      </c>
      <c r="S193" s="161">
        <v>0</v>
      </c>
      <c r="T193" s="162">
        <f t="shared" ref="T193:T201" si="13">S193*H193</f>
        <v>0</v>
      </c>
      <c r="AR193" s="163" t="s">
        <v>209</v>
      </c>
      <c r="AT193" s="163" t="s">
        <v>136</v>
      </c>
      <c r="AU193" s="163" t="s">
        <v>142</v>
      </c>
      <c r="AY193" s="16" t="s">
        <v>133</v>
      </c>
      <c r="BE193" s="164">
        <f t="shared" ref="BE193:BE201" si="14">IF(N193="základná",J193,0)</f>
        <v>0</v>
      </c>
      <c r="BF193" s="164">
        <f t="shared" ref="BF193:BF201" si="15">IF(N193="znížená",J193,0)</f>
        <v>0</v>
      </c>
      <c r="BG193" s="164">
        <f t="shared" ref="BG193:BG201" si="16">IF(N193="zákl. prenesená",J193,0)</f>
        <v>0</v>
      </c>
      <c r="BH193" s="164">
        <f t="shared" ref="BH193:BH201" si="17">IF(N193="zníž. prenesená",J193,0)</f>
        <v>0</v>
      </c>
      <c r="BI193" s="164">
        <f t="shared" ref="BI193:BI201" si="18">IF(N193="nulová",J193,0)</f>
        <v>0</v>
      </c>
      <c r="BJ193" s="16" t="s">
        <v>142</v>
      </c>
      <c r="BK193" s="165">
        <f t="shared" ref="BK193:BK201" si="19">ROUND(I193*H193,3)</f>
        <v>0</v>
      </c>
      <c r="BL193" s="16" t="s">
        <v>209</v>
      </c>
      <c r="BM193" s="163" t="s">
        <v>565</v>
      </c>
    </row>
    <row r="194" spans="2:65" s="1" customFormat="1" ht="24" customHeight="1">
      <c r="B194" s="152"/>
      <c r="C194" s="153" t="s">
        <v>566</v>
      </c>
      <c r="D194" s="153" t="s">
        <v>136</v>
      </c>
      <c r="E194" s="154" t="s">
        <v>567</v>
      </c>
      <c r="F194" s="155" t="s">
        <v>568</v>
      </c>
      <c r="G194" s="156" t="s">
        <v>227</v>
      </c>
      <c r="H194" s="157">
        <v>13.2</v>
      </c>
      <c r="I194" s="157"/>
      <c r="J194" s="158">
        <f t="shared" si="10"/>
        <v>0</v>
      </c>
      <c r="K194" s="155" t="s">
        <v>177</v>
      </c>
      <c r="L194" s="31"/>
      <c r="M194" s="159" t="s">
        <v>1</v>
      </c>
      <c r="N194" s="160" t="s">
        <v>41</v>
      </c>
      <c r="O194" s="54"/>
      <c r="P194" s="161">
        <f t="shared" si="11"/>
        <v>0</v>
      </c>
      <c r="Q194" s="161">
        <v>2.1000000000000001E-4</v>
      </c>
      <c r="R194" s="161">
        <f t="shared" si="12"/>
        <v>2.7720000000000002E-3</v>
      </c>
      <c r="S194" s="161">
        <v>0</v>
      </c>
      <c r="T194" s="162">
        <f t="shared" si="13"/>
        <v>0</v>
      </c>
      <c r="AR194" s="163" t="s">
        <v>209</v>
      </c>
      <c r="AT194" s="163" t="s">
        <v>136</v>
      </c>
      <c r="AU194" s="163" t="s">
        <v>142</v>
      </c>
      <c r="AY194" s="16" t="s">
        <v>133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6" t="s">
        <v>142</v>
      </c>
      <c r="BK194" s="165">
        <f t="shared" si="19"/>
        <v>0</v>
      </c>
      <c r="BL194" s="16" t="s">
        <v>209</v>
      </c>
      <c r="BM194" s="163" t="s">
        <v>569</v>
      </c>
    </row>
    <row r="195" spans="2:65" s="1" customFormat="1" ht="24" customHeight="1">
      <c r="B195" s="152"/>
      <c r="C195" s="204" t="s">
        <v>570</v>
      </c>
      <c r="D195" s="204" t="s">
        <v>392</v>
      </c>
      <c r="E195" s="205" t="s">
        <v>487</v>
      </c>
      <c r="F195" s="206" t="s">
        <v>488</v>
      </c>
      <c r="G195" s="207" t="s">
        <v>227</v>
      </c>
      <c r="H195" s="208">
        <v>13.86</v>
      </c>
      <c r="I195" s="208"/>
      <c r="J195" s="209">
        <f t="shared" si="10"/>
        <v>0</v>
      </c>
      <c r="K195" s="206" t="s">
        <v>177</v>
      </c>
      <c r="L195" s="210"/>
      <c r="M195" s="211" t="s">
        <v>1</v>
      </c>
      <c r="N195" s="212" t="s">
        <v>41</v>
      </c>
      <c r="O195" s="54"/>
      <c r="P195" s="161">
        <f t="shared" si="11"/>
        <v>0</v>
      </c>
      <c r="Q195" s="161">
        <v>1E-4</v>
      </c>
      <c r="R195" s="161">
        <f t="shared" si="12"/>
        <v>1.3860000000000001E-3</v>
      </c>
      <c r="S195" s="161">
        <v>0</v>
      </c>
      <c r="T195" s="162">
        <f t="shared" si="13"/>
        <v>0</v>
      </c>
      <c r="AR195" s="163" t="s">
        <v>282</v>
      </c>
      <c r="AT195" s="163" t="s">
        <v>392</v>
      </c>
      <c r="AU195" s="163" t="s">
        <v>142</v>
      </c>
      <c r="AY195" s="16" t="s">
        <v>133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6" t="s">
        <v>142</v>
      </c>
      <c r="BK195" s="165">
        <f t="shared" si="19"/>
        <v>0</v>
      </c>
      <c r="BL195" s="16" t="s">
        <v>209</v>
      </c>
      <c r="BM195" s="163" t="s">
        <v>571</v>
      </c>
    </row>
    <row r="196" spans="2:65" s="1" customFormat="1" ht="24" customHeight="1">
      <c r="B196" s="152"/>
      <c r="C196" s="204" t="s">
        <v>572</v>
      </c>
      <c r="D196" s="204" t="s">
        <v>392</v>
      </c>
      <c r="E196" s="205" t="s">
        <v>490</v>
      </c>
      <c r="F196" s="206" t="s">
        <v>491</v>
      </c>
      <c r="G196" s="207" t="s">
        <v>227</v>
      </c>
      <c r="H196" s="208">
        <v>13.86</v>
      </c>
      <c r="I196" s="208"/>
      <c r="J196" s="209">
        <f t="shared" si="10"/>
        <v>0</v>
      </c>
      <c r="K196" s="206" t="s">
        <v>177</v>
      </c>
      <c r="L196" s="210"/>
      <c r="M196" s="211" t="s">
        <v>1</v>
      </c>
      <c r="N196" s="212" t="s">
        <v>41</v>
      </c>
      <c r="O196" s="54"/>
      <c r="P196" s="161">
        <f t="shared" si="11"/>
        <v>0</v>
      </c>
      <c r="Q196" s="161">
        <v>1E-4</v>
      </c>
      <c r="R196" s="161">
        <f t="shared" si="12"/>
        <v>1.3860000000000001E-3</v>
      </c>
      <c r="S196" s="161">
        <v>0</v>
      </c>
      <c r="T196" s="162">
        <f t="shared" si="13"/>
        <v>0</v>
      </c>
      <c r="AR196" s="163" t="s">
        <v>282</v>
      </c>
      <c r="AT196" s="163" t="s">
        <v>392</v>
      </c>
      <c r="AU196" s="163" t="s">
        <v>142</v>
      </c>
      <c r="AY196" s="16" t="s">
        <v>133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6" t="s">
        <v>142</v>
      </c>
      <c r="BK196" s="165">
        <f t="shared" si="19"/>
        <v>0</v>
      </c>
      <c r="BL196" s="16" t="s">
        <v>209</v>
      </c>
      <c r="BM196" s="163" t="s">
        <v>573</v>
      </c>
    </row>
    <row r="197" spans="2:65" s="1" customFormat="1" ht="36" customHeight="1">
      <c r="B197" s="152"/>
      <c r="C197" s="204" t="s">
        <v>574</v>
      </c>
      <c r="D197" s="204" t="s">
        <v>392</v>
      </c>
      <c r="E197" s="205" t="s">
        <v>575</v>
      </c>
      <c r="F197" s="206" t="s">
        <v>576</v>
      </c>
      <c r="G197" s="207" t="s">
        <v>335</v>
      </c>
      <c r="H197" s="208">
        <v>1</v>
      </c>
      <c r="I197" s="208"/>
      <c r="J197" s="209">
        <f t="shared" si="1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11"/>
        <v>0</v>
      </c>
      <c r="Q197" s="161">
        <v>0.4</v>
      </c>
      <c r="R197" s="161">
        <f t="shared" si="12"/>
        <v>0.4</v>
      </c>
      <c r="S197" s="161">
        <v>0</v>
      </c>
      <c r="T197" s="162">
        <f t="shared" si="13"/>
        <v>0</v>
      </c>
      <c r="AR197" s="163" t="s">
        <v>282</v>
      </c>
      <c r="AT197" s="163" t="s">
        <v>392</v>
      </c>
      <c r="AU197" s="163" t="s">
        <v>142</v>
      </c>
      <c r="AY197" s="16" t="s">
        <v>133</v>
      </c>
      <c r="BE197" s="164">
        <f t="shared" si="14"/>
        <v>0</v>
      </c>
      <c r="BF197" s="164">
        <f t="shared" si="15"/>
        <v>0</v>
      </c>
      <c r="BG197" s="164">
        <f t="shared" si="16"/>
        <v>0</v>
      </c>
      <c r="BH197" s="164">
        <f t="shared" si="17"/>
        <v>0</v>
      </c>
      <c r="BI197" s="164">
        <f t="shared" si="18"/>
        <v>0</v>
      </c>
      <c r="BJ197" s="16" t="s">
        <v>142</v>
      </c>
      <c r="BK197" s="165">
        <f t="shared" si="19"/>
        <v>0</v>
      </c>
      <c r="BL197" s="16" t="s">
        <v>209</v>
      </c>
      <c r="BM197" s="163" t="s">
        <v>577</v>
      </c>
    </row>
    <row r="198" spans="2:65" s="1" customFormat="1" ht="36" customHeight="1">
      <c r="B198" s="152"/>
      <c r="C198" s="204" t="s">
        <v>578</v>
      </c>
      <c r="D198" s="204" t="s">
        <v>392</v>
      </c>
      <c r="E198" s="205" t="s">
        <v>579</v>
      </c>
      <c r="F198" s="206" t="s">
        <v>580</v>
      </c>
      <c r="G198" s="207" t="s">
        <v>335</v>
      </c>
      <c r="H198" s="208">
        <v>1</v>
      </c>
      <c r="I198" s="208"/>
      <c r="J198" s="209">
        <f t="shared" si="1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11"/>
        <v>0</v>
      </c>
      <c r="Q198" s="161">
        <v>0.4</v>
      </c>
      <c r="R198" s="161">
        <f t="shared" si="12"/>
        <v>0.4</v>
      </c>
      <c r="S198" s="161">
        <v>0</v>
      </c>
      <c r="T198" s="162">
        <f t="shared" si="13"/>
        <v>0</v>
      </c>
      <c r="AR198" s="163" t="s">
        <v>282</v>
      </c>
      <c r="AT198" s="163" t="s">
        <v>392</v>
      </c>
      <c r="AU198" s="163" t="s">
        <v>142</v>
      </c>
      <c r="AY198" s="16" t="s">
        <v>133</v>
      </c>
      <c r="BE198" s="164">
        <f t="shared" si="14"/>
        <v>0</v>
      </c>
      <c r="BF198" s="164">
        <f t="shared" si="15"/>
        <v>0</v>
      </c>
      <c r="BG198" s="164">
        <f t="shared" si="16"/>
        <v>0</v>
      </c>
      <c r="BH198" s="164">
        <f t="shared" si="17"/>
        <v>0</v>
      </c>
      <c r="BI198" s="164">
        <f t="shared" si="18"/>
        <v>0</v>
      </c>
      <c r="BJ198" s="16" t="s">
        <v>142</v>
      </c>
      <c r="BK198" s="165">
        <f t="shared" si="19"/>
        <v>0</v>
      </c>
      <c r="BL198" s="16" t="s">
        <v>209</v>
      </c>
      <c r="BM198" s="163" t="s">
        <v>581</v>
      </c>
    </row>
    <row r="199" spans="2:65" s="1" customFormat="1" ht="24" customHeight="1">
      <c r="B199" s="152"/>
      <c r="C199" s="153" t="s">
        <v>582</v>
      </c>
      <c r="D199" s="153" t="s">
        <v>136</v>
      </c>
      <c r="E199" s="154" t="s">
        <v>583</v>
      </c>
      <c r="F199" s="155" t="s">
        <v>584</v>
      </c>
      <c r="G199" s="156" t="s">
        <v>335</v>
      </c>
      <c r="H199" s="157">
        <v>1</v>
      </c>
      <c r="I199" s="157"/>
      <c r="J199" s="158">
        <f t="shared" si="10"/>
        <v>0</v>
      </c>
      <c r="K199" s="155" t="s">
        <v>177</v>
      </c>
      <c r="L199" s="31"/>
      <c r="M199" s="159" t="s">
        <v>1</v>
      </c>
      <c r="N199" s="160" t="s">
        <v>41</v>
      </c>
      <c r="O199" s="54"/>
      <c r="P199" s="161">
        <f t="shared" si="11"/>
        <v>0</v>
      </c>
      <c r="Q199" s="161">
        <v>0</v>
      </c>
      <c r="R199" s="161">
        <f t="shared" si="12"/>
        <v>0</v>
      </c>
      <c r="S199" s="161">
        <v>0</v>
      </c>
      <c r="T199" s="162">
        <f t="shared" si="13"/>
        <v>0</v>
      </c>
      <c r="AR199" s="163" t="s">
        <v>209</v>
      </c>
      <c r="AT199" s="163" t="s">
        <v>136</v>
      </c>
      <c r="AU199" s="163" t="s">
        <v>142</v>
      </c>
      <c r="AY199" s="16" t="s">
        <v>133</v>
      </c>
      <c r="BE199" s="164">
        <f t="shared" si="14"/>
        <v>0</v>
      </c>
      <c r="BF199" s="164">
        <f t="shared" si="15"/>
        <v>0</v>
      </c>
      <c r="BG199" s="164">
        <f t="shared" si="16"/>
        <v>0</v>
      </c>
      <c r="BH199" s="164">
        <f t="shared" si="17"/>
        <v>0</v>
      </c>
      <c r="BI199" s="164">
        <f t="shared" si="18"/>
        <v>0</v>
      </c>
      <c r="BJ199" s="16" t="s">
        <v>142</v>
      </c>
      <c r="BK199" s="165">
        <f t="shared" si="19"/>
        <v>0</v>
      </c>
      <c r="BL199" s="16" t="s">
        <v>209</v>
      </c>
      <c r="BM199" s="163" t="s">
        <v>585</v>
      </c>
    </row>
    <row r="200" spans="2:65" s="1" customFormat="1" ht="24" customHeight="1">
      <c r="B200" s="152"/>
      <c r="C200" s="204" t="s">
        <v>586</v>
      </c>
      <c r="D200" s="204" t="s">
        <v>392</v>
      </c>
      <c r="E200" s="205" t="s">
        <v>587</v>
      </c>
      <c r="F200" s="206" t="s">
        <v>588</v>
      </c>
      <c r="G200" s="207" t="s">
        <v>335</v>
      </c>
      <c r="H200" s="208">
        <v>1</v>
      </c>
      <c r="I200" s="208"/>
      <c r="J200" s="209">
        <f t="shared" si="10"/>
        <v>0</v>
      </c>
      <c r="K200" s="206" t="s">
        <v>177</v>
      </c>
      <c r="L200" s="210"/>
      <c r="M200" s="211" t="s">
        <v>1</v>
      </c>
      <c r="N200" s="212" t="s">
        <v>41</v>
      </c>
      <c r="O200" s="54"/>
      <c r="P200" s="161">
        <f t="shared" si="11"/>
        <v>0</v>
      </c>
      <c r="Q200" s="161">
        <v>6.5629999999999994E-2</v>
      </c>
      <c r="R200" s="161">
        <f t="shared" si="12"/>
        <v>6.5629999999999994E-2</v>
      </c>
      <c r="S200" s="161">
        <v>0</v>
      </c>
      <c r="T200" s="162">
        <f t="shared" si="13"/>
        <v>0</v>
      </c>
      <c r="AR200" s="163" t="s">
        <v>282</v>
      </c>
      <c r="AT200" s="163" t="s">
        <v>392</v>
      </c>
      <c r="AU200" s="163" t="s">
        <v>142</v>
      </c>
      <c r="AY200" s="16" t="s">
        <v>133</v>
      </c>
      <c r="BE200" s="164">
        <f t="shared" si="14"/>
        <v>0</v>
      </c>
      <c r="BF200" s="164">
        <f t="shared" si="15"/>
        <v>0</v>
      </c>
      <c r="BG200" s="164">
        <f t="shared" si="16"/>
        <v>0</v>
      </c>
      <c r="BH200" s="164">
        <f t="shared" si="17"/>
        <v>0</v>
      </c>
      <c r="BI200" s="164">
        <f t="shared" si="18"/>
        <v>0</v>
      </c>
      <c r="BJ200" s="16" t="s">
        <v>142</v>
      </c>
      <c r="BK200" s="165">
        <f t="shared" si="19"/>
        <v>0</v>
      </c>
      <c r="BL200" s="16" t="s">
        <v>209</v>
      </c>
      <c r="BM200" s="163" t="s">
        <v>589</v>
      </c>
    </row>
    <row r="201" spans="2:65" s="1" customFormat="1" ht="16.5" customHeight="1">
      <c r="B201" s="152"/>
      <c r="C201" s="153" t="s">
        <v>590</v>
      </c>
      <c r="D201" s="153" t="s">
        <v>136</v>
      </c>
      <c r="E201" s="154" t="s">
        <v>591</v>
      </c>
      <c r="F201" s="155" t="s">
        <v>592</v>
      </c>
      <c r="G201" s="156" t="s">
        <v>139</v>
      </c>
      <c r="H201" s="157">
        <v>8.2100000000000009</v>
      </c>
      <c r="I201" s="157"/>
      <c r="J201" s="158">
        <f t="shared" si="10"/>
        <v>0</v>
      </c>
      <c r="K201" s="155" t="s">
        <v>1</v>
      </c>
      <c r="L201" s="31"/>
      <c r="M201" s="159" t="s">
        <v>1</v>
      </c>
      <c r="N201" s="160" t="s">
        <v>41</v>
      </c>
      <c r="O201" s="54"/>
      <c r="P201" s="161">
        <f t="shared" si="11"/>
        <v>0</v>
      </c>
      <c r="Q201" s="161">
        <v>0</v>
      </c>
      <c r="R201" s="161">
        <f t="shared" si="12"/>
        <v>0</v>
      </c>
      <c r="S201" s="161">
        <v>1.7999999999999999E-2</v>
      </c>
      <c r="T201" s="162">
        <f t="shared" si="13"/>
        <v>0.14777999999999999</v>
      </c>
      <c r="AR201" s="163" t="s">
        <v>209</v>
      </c>
      <c r="AT201" s="163" t="s">
        <v>136</v>
      </c>
      <c r="AU201" s="163" t="s">
        <v>142</v>
      </c>
      <c r="AY201" s="16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16" t="s">
        <v>142</v>
      </c>
      <c r="BK201" s="165">
        <f t="shared" si="19"/>
        <v>0</v>
      </c>
      <c r="BL201" s="16" t="s">
        <v>209</v>
      </c>
      <c r="BM201" s="163" t="s">
        <v>593</v>
      </c>
    </row>
    <row r="202" spans="2:65" s="12" customFormat="1" ht="12">
      <c r="B202" s="166"/>
      <c r="D202" s="167" t="s">
        <v>144</v>
      </c>
      <c r="E202" s="168" t="s">
        <v>1</v>
      </c>
      <c r="F202" s="169" t="s">
        <v>594</v>
      </c>
      <c r="H202" s="170">
        <v>8.2100000000000009</v>
      </c>
      <c r="I202" s="171"/>
      <c r="L202" s="166"/>
      <c r="M202" s="172"/>
      <c r="N202" s="173"/>
      <c r="O202" s="173"/>
      <c r="P202" s="173"/>
      <c r="Q202" s="173"/>
      <c r="R202" s="173"/>
      <c r="S202" s="173"/>
      <c r="T202" s="174"/>
      <c r="AT202" s="168" t="s">
        <v>144</v>
      </c>
      <c r="AU202" s="168" t="s">
        <v>142</v>
      </c>
      <c r="AV202" s="12" t="s">
        <v>142</v>
      </c>
      <c r="AW202" s="12" t="s">
        <v>30</v>
      </c>
      <c r="AX202" s="12" t="s">
        <v>83</v>
      </c>
      <c r="AY202" s="168" t="s">
        <v>133</v>
      </c>
    </row>
    <row r="203" spans="2:65" s="1" customFormat="1" ht="24" customHeight="1">
      <c r="B203" s="152"/>
      <c r="C203" s="153" t="s">
        <v>595</v>
      </c>
      <c r="D203" s="153" t="s">
        <v>136</v>
      </c>
      <c r="E203" s="154" t="s">
        <v>596</v>
      </c>
      <c r="F203" s="155" t="s">
        <v>597</v>
      </c>
      <c r="G203" s="156" t="s">
        <v>306</v>
      </c>
      <c r="H203" s="157">
        <v>0.872</v>
      </c>
      <c r="I203" s="157"/>
      <c r="J203" s="158">
        <f>ROUND(I203*H203,3)</f>
        <v>0</v>
      </c>
      <c r="K203" s="155" t="s">
        <v>177</v>
      </c>
      <c r="L203" s="31"/>
      <c r="M203" s="159" t="s">
        <v>1</v>
      </c>
      <c r="N203" s="160" t="s">
        <v>41</v>
      </c>
      <c r="O203" s="54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209</v>
      </c>
      <c r="AT203" s="163" t="s">
        <v>136</v>
      </c>
      <c r="AU203" s="163" t="s">
        <v>142</v>
      </c>
      <c r="AY203" s="16" t="s">
        <v>133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ROUND(I203*H203,3)</f>
        <v>0</v>
      </c>
      <c r="BL203" s="16" t="s">
        <v>209</v>
      </c>
      <c r="BM203" s="163" t="s">
        <v>598</v>
      </c>
    </row>
    <row r="204" spans="2:65" s="11" customFormat="1" ht="22.75" customHeight="1">
      <c r="B204" s="140"/>
      <c r="D204" s="141" t="s">
        <v>74</v>
      </c>
      <c r="E204" s="150" t="s">
        <v>599</v>
      </c>
      <c r="F204" s="150" t="s">
        <v>600</v>
      </c>
      <c r="I204" s="143"/>
      <c r="J204" s="151">
        <f>BK204</f>
        <v>0</v>
      </c>
      <c r="L204" s="140"/>
      <c r="M204" s="144"/>
      <c r="N204" s="145"/>
      <c r="O204" s="145"/>
      <c r="P204" s="146">
        <f>SUM(P205:P206)</f>
        <v>0</v>
      </c>
      <c r="Q204" s="145"/>
      <c r="R204" s="146">
        <f>SUM(R205:R206)</f>
        <v>0</v>
      </c>
      <c r="S204" s="145"/>
      <c r="T204" s="147">
        <f>SUM(T205:T206)</f>
        <v>0.11494000000000001</v>
      </c>
      <c r="AR204" s="141" t="s">
        <v>142</v>
      </c>
      <c r="AT204" s="148" t="s">
        <v>74</v>
      </c>
      <c r="AU204" s="148" t="s">
        <v>83</v>
      </c>
      <c r="AY204" s="141" t="s">
        <v>133</v>
      </c>
      <c r="BK204" s="149">
        <f>SUM(BK205:BK206)</f>
        <v>0</v>
      </c>
    </row>
    <row r="205" spans="2:65" s="1" customFormat="1" ht="36" customHeight="1">
      <c r="B205" s="152"/>
      <c r="C205" s="153" t="s">
        <v>601</v>
      </c>
      <c r="D205" s="153" t="s">
        <v>136</v>
      </c>
      <c r="E205" s="154" t="s">
        <v>602</v>
      </c>
      <c r="F205" s="155" t="s">
        <v>603</v>
      </c>
      <c r="G205" s="156" t="s">
        <v>139</v>
      </c>
      <c r="H205" s="157">
        <v>8.2100000000000009</v>
      </c>
      <c r="I205" s="157"/>
      <c r="J205" s="158">
        <f>ROUND(I205*H205,3)</f>
        <v>0</v>
      </c>
      <c r="K205" s="155" t="s">
        <v>177</v>
      </c>
      <c r="L205" s="31"/>
      <c r="M205" s="159" t="s">
        <v>1</v>
      </c>
      <c r="N205" s="160" t="s">
        <v>41</v>
      </c>
      <c r="O205" s="54"/>
      <c r="P205" s="161">
        <f>O205*H205</f>
        <v>0</v>
      </c>
      <c r="Q205" s="161">
        <v>0</v>
      </c>
      <c r="R205" s="161">
        <f>Q205*H205</f>
        <v>0</v>
      </c>
      <c r="S205" s="161">
        <v>1.4E-2</v>
      </c>
      <c r="T205" s="162">
        <f>S205*H205</f>
        <v>0.11494000000000001</v>
      </c>
      <c r="AR205" s="163" t="s">
        <v>209</v>
      </c>
      <c r="AT205" s="163" t="s">
        <v>136</v>
      </c>
      <c r="AU205" s="163" t="s">
        <v>142</v>
      </c>
      <c r="AY205" s="16" t="s">
        <v>133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142</v>
      </c>
      <c r="BK205" s="165">
        <f>ROUND(I205*H205,3)</f>
        <v>0</v>
      </c>
      <c r="BL205" s="16" t="s">
        <v>209</v>
      </c>
      <c r="BM205" s="163" t="s">
        <v>604</v>
      </c>
    </row>
    <row r="206" spans="2:65" s="12" customFormat="1" ht="12">
      <c r="B206" s="166"/>
      <c r="D206" s="167" t="s">
        <v>144</v>
      </c>
      <c r="E206" s="168" t="s">
        <v>1</v>
      </c>
      <c r="F206" s="169" t="s">
        <v>594</v>
      </c>
      <c r="H206" s="170">
        <v>8.2100000000000009</v>
      </c>
      <c r="I206" s="171"/>
      <c r="L206" s="166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142</v>
      </c>
      <c r="AV206" s="12" t="s">
        <v>142</v>
      </c>
      <c r="AW206" s="12" t="s">
        <v>30</v>
      </c>
      <c r="AX206" s="12" t="s">
        <v>83</v>
      </c>
      <c r="AY206" s="168" t="s">
        <v>133</v>
      </c>
    </row>
    <row r="207" spans="2:65" s="11" customFormat="1" ht="26" customHeight="1">
      <c r="B207" s="140"/>
      <c r="D207" s="141" t="s">
        <v>74</v>
      </c>
      <c r="E207" s="142" t="s">
        <v>345</v>
      </c>
      <c r="F207" s="142" t="s">
        <v>346</v>
      </c>
      <c r="I207" s="143"/>
      <c r="J207" s="129">
        <f>BK207</f>
        <v>0</v>
      </c>
      <c r="L207" s="140"/>
      <c r="M207" s="144"/>
      <c r="N207" s="145"/>
      <c r="O207" s="145"/>
      <c r="P207" s="146">
        <f>P208</f>
        <v>0</v>
      </c>
      <c r="Q207" s="145"/>
      <c r="R207" s="146">
        <f>R208</f>
        <v>0</v>
      </c>
      <c r="S207" s="145"/>
      <c r="T207" s="147">
        <f>T208</f>
        <v>0</v>
      </c>
      <c r="AR207" s="141" t="s">
        <v>159</v>
      </c>
      <c r="AT207" s="148" t="s">
        <v>74</v>
      </c>
      <c r="AU207" s="148" t="s">
        <v>75</v>
      </c>
      <c r="AY207" s="141" t="s">
        <v>133</v>
      </c>
      <c r="BK207" s="149">
        <f>BK208</f>
        <v>0</v>
      </c>
    </row>
    <row r="208" spans="2:65" s="11" customFormat="1" ht="22.75" customHeight="1">
      <c r="B208" s="140"/>
      <c r="D208" s="141" t="s">
        <v>74</v>
      </c>
      <c r="E208" s="150" t="s">
        <v>347</v>
      </c>
      <c r="F208" s="150" t="s">
        <v>348</v>
      </c>
      <c r="I208" s="143"/>
      <c r="J208" s="151">
        <f>BK208</f>
        <v>0</v>
      </c>
      <c r="L208" s="140"/>
      <c r="M208" s="144"/>
      <c r="N208" s="145"/>
      <c r="O208" s="145"/>
      <c r="P208" s="146">
        <f>SUM(P209:P210)</f>
        <v>0</v>
      </c>
      <c r="Q208" s="145"/>
      <c r="R208" s="146">
        <f>SUM(R209:R210)</f>
        <v>0</v>
      </c>
      <c r="S208" s="145"/>
      <c r="T208" s="147">
        <f>SUM(T209:T210)</f>
        <v>0</v>
      </c>
      <c r="AR208" s="141" t="s">
        <v>159</v>
      </c>
      <c r="AT208" s="148" t="s">
        <v>74</v>
      </c>
      <c r="AU208" s="148" t="s">
        <v>83</v>
      </c>
      <c r="AY208" s="141" t="s">
        <v>133</v>
      </c>
      <c r="BK208" s="149">
        <f>SUM(BK209:BK210)</f>
        <v>0</v>
      </c>
    </row>
    <row r="209" spans="2:65" s="1" customFormat="1" ht="16.5" customHeight="1">
      <c r="B209" s="152"/>
      <c r="C209" s="153" t="s">
        <v>605</v>
      </c>
      <c r="D209" s="153" t="s">
        <v>136</v>
      </c>
      <c r="E209" s="154" t="s">
        <v>350</v>
      </c>
      <c r="F209" s="155" t="s">
        <v>351</v>
      </c>
      <c r="G209" s="156" t="s">
        <v>352</v>
      </c>
      <c r="H209" s="157">
        <v>0</v>
      </c>
      <c r="I209" s="157"/>
      <c r="J209" s="158">
        <f>ROUND(I209*H209,3)</f>
        <v>0</v>
      </c>
      <c r="K209" s="155" t="s">
        <v>1</v>
      </c>
      <c r="L209" s="31"/>
      <c r="M209" s="159" t="s">
        <v>1</v>
      </c>
      <c r="N209" s="160" t="s">
        <v>41</v>
      </c>
      <c r="O209" s="54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AR209" s="163" t="s">
        <v>353</v>
      </c>
      <c r="AT209" s="163" t="s">
        <v>136</v>
      </c>
      <c r="AU209" s="163" t="s">
        <v>142</v>
      </c>
      <c r="AY209" s="16" t="s">
        <v>133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6" t="s">
        <v>142</v>
      </c>
      <c r="BK209" s="165">
        <f>ROUND(I209*H209,3)</f>
        <v>0</v>
      </c>
      <c r="BL209" s="16" t="s">
        <v>353</v>
      </c>
      <c r="BM209" s="163" t="s">
        <v>354</v>
      </c>
    </row>
    <row r="210" spans="2:65" s="1" customFormat="1" ht="350">
      <c r="B210" s="31"/>
      <c r="D210" s="167" t="s">
        <v>267</v>
      </c>
      <c r="F210" s="191" t="s">
        <v>355</v>
      </c>
      <c r="I210" s="90"/>
      <c r="L210" s="31"/>
      <c r="M210" s="192"/>
      <c r="N210" s="54"/>
      <c r="O210" s="54"/>
      <c r="P210" s="54"/>
      <c r="Q210" s="54"/>
      <c r="R210" s="54"/>
      <c r="S210" s="54"/>
      <c r="T210" s="55"/>
      <c r="AT210" s="16" t="s">
        <v>267</v>
      </c>
      <c r="AU210" s="16" t="s">
        <v>142</v>
      </c>
    </row>
    <row r="211" spans="2:65" s="1" customFormat="1" ht="50" customHeight="1">
      <c r="B211" s="31"/>
      <c r="E211" s="142" t="s">
        <v>356</v>
      </c>
      <c r="F211" s="142" t="s">
        <v>357</v>
      </c>
      <c r="I211" s="90"/>
      <c r="J211" s="129">
        <f t="shared" ref="J211:J216" si="20">BK211</f>
        <v>0</v>
      </c>
      <c r="L211" s="31"/>
      <c r="M211" s="192"/>
      <c r="N211" s="54"/>
      <c r="O211" s="54"/>
      <c r="P211" s="54"/>
      <c r="Q211" s="54"/>
      <c r="R211" s="54"/>
      <c r="S211" s="54"/>
      <c r="T211" s="55"/>
      <c r="AT211" s="16" t="s">
        <v>74</v>
      </c>
      <c r="AU211" s="16" t="s">
        <v>75</v>
      </c>
      <c r="AY211" s="16" t="s">
        <v>358</v>
      </c>
      <c r="BK211" s="165">
        <f>SUM(BK212:BK216)</f>
        <v>0</v>
      </c>
    </row>
    <row r="212" spans="2:65" s="1" customFormat="1" ht="16.25" customHeight="1">
      <c r="B212" s="31"/>
      <c r="C212" s="193" t="s">
        <v>1</v>
      </c>
      <c r="D212" s="193" t="s">
        <v>136</v>
      </c>
      <c r="E212" s="194" t="s">
        <v>1</v>
      </c>
      <c r="F212" s="195" t="s">
        <v>1</v>
      </c>
      <c r="G212" s="196" t="s">
        <v>1</v>
      </c>
      <c r="H212" s="197"/>
      <c r="I212" s="197"/>
      <c r="J212" s="198">
        <f t="shared" si="20"/>
        <v>0</v>
      </c>
      <c r="K212" s="199"/>
      <c r="L212" s="31"/>
      <c r="M212" s="200" t="s">
        <v>1</v>
      </c>
      <c r="N212" s="201" t="s">
        <v>41</v>
      </c>
      <c r="O212" s="54"/>
      <c r="P212" s="54"/>
      <c r="Q212" s="54"/>
      <c r="R212" s="54"/>
      <c r="S212" s="54"/>
      <c r="T212" s="55"/>
      <c r="AT212" s="16" t="s">
        <v>358</v>
      </c>
      <c r="AU212" s="16" t="s">
        <v>83</v>
      </c>
      <c r="AY212" s="16" t="s">
        <v>358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142</v>
      </c>
      <c r="BK212" s="165">
        <f>I212*H212</f>
        <v>0</v>
      </c>
    </row>
    <row r="213" spans="2:65" s="1" customFormat="1" ht="16.25" customHeight="1">
      <c r="B213" s="31"/>
      <c r="C213" s="193" t="s">
        <v>1</v>
      </c>
      <c r="D213" s="193" t="s">
        <v>136</v>
      </c>
      <c r="E213" s="194" t="s">
        <v>1</v>
      </c>
      <c r="F213" s="195" t="s">
        <v>1</v>
      </c>
      <c r="G213" s="196" t="s">
        <v>1</v>
      </c>
      <c r="H213" s="197"/>
      <c r="I213" s="197"/>
      <c r="J213" s="198">
        <f t="shared" si="20"/>
        <v>0</v>
      </c>
      <c r="K213" s="199"/>
      <c r="L213" s="31"/>
      <c r="M213" s="200" t="s">
        <v>1</v>
      </c>
      <c r="N213" s="201" t="s">
        <v>41</v>
      </c>
      <c r="O213" s="54"/>
      <c r="P213" s="54"/>
      <c r="Q213" s="54"/>
      <c r="R213" s="54"/>
      <c r="S213" s="54"/>
      <c r="T213" s="55"/>
      <c r="AT213" s="16" t="s">
        <v>358</v>
      </c>
      <c r="AU213" s="16" t="s">
        <v>83</v>
      </c>
      <c r="AY213" s="16" t="s">
        <v>358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6" t="s">
        <v>142</v>
      </c>
      <c r="BK213" s="165">
        <f>I213*H213</f>
        <v>0</v>
      </c>
    </row>
    <row r="214" spans="2:65" s="1" customFormat="1" ht="16.25" customHeight="1">
      <c r="B214" s="31"/>
      <c r="C214" s="193" t="s">
        <v>1</v>
      </c>
      <c r="D214" s="193" t="s">
        <v>136</v>
      </c>
      <c r="E214" s="194" t="s">
        <v>1</v>
      </c>
      <c r="F214" s="195" t="s">
        <v>1</v>
      </c>
      <c r="G214" s="196" t="s">
        <v>1</v>
      </c>
      <c r="H214" s="197"/>
      <c r="I214" s="197"/>
      <c r="J214" s="198">
        <f t="shared" si="20"/>
        <v>0</v>
      </c>
      <c r="K214" s="199"/>
      <c r="L214" s="31"/>
      <c r="M214" s="200" t="s">
        <v>1</v>
      </c>
      <c r="N214" s="201" t="s">
        <v>41</v>
      </c>
      <c r="O214" s="54"/>
      <c r="P214" s="54"/>
      <c r="Q214" s="54"/>
      <c r="R214" s="54"/>
      <c r="S214" s="54"/>
      <c r="T214" s="55"/>
      <c r="AT214" s="16" t="s">
        <v>358</v>
      </c>
      <c r="AU214" s="16" t="s">
        <v>83</v>
      </c>
      <c r="AY214" s="16" t="s">
        <v>358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6" t="s">
        <v>142</v>
      </c>
      <c r="BK214" s="165">
        <f>I214*H214</f>
        <v>0</v>
      </c>
    </row>
    <row r="215" spans="2:65" s="1" customFormat="1" ht="16.25" customHeight="1">
      <c r="B215" s="31"/>
      <c r="C215" s="193" t="s">
        <v>1</v>
      </c>
      <c r="D215" s="193" t="s">
        <v>136</v>
      </c>
      <c r="E215" s="194" t="s">
        <v>1</v>
      </c>
      <c r="F215" s="195" t="s">
        <v>1</v>
      </c>
      <c r="G215" s="196" t="s">
        <v>1</v>
      </c>
      <c r="H215" s="197"/>
      <c r="I215" s="197"/>
      <c r="J215" s="198">
        <f t="shared" si="20"/>
        <v>0</v>
      </c>
      <c r="K215" s="199"/>
      <c r="L215" s="31"/>
      <c r="M215" s="200" t="s">
        <v>1</v>
      </c>
      <c r="N215" s="201" t="s">
        <v>41</v>
      </c>
      <c r="O215" s="54"/>
      <c r="P215" s="54"/>
      <c r="Q215" s="54"/>
      <c r="R215" s="54"/>
      <c r="S215" s="54"/>
      <c r="T215" s="55"/>
      <c r="AT215" s="16" t="s">
        <v>358</v>
      </c>
      <c r="AU215" s="16" t="s">
        <v>83</v>
      </c>
      <c r="AY215" s="16" t="s">
        <v>358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I215*H215</f>
        <v>0</v>
      </c>
    </row>
    <row r="216" spans="2:65" s="1" customFormat="1" ht="16.25" customHeight="1">
      <c r="B216" s="31"/>
      <c r="C216" s="193" t="s">
        <v>1</v>
      </c>
      <c r="D216" s="193" t="s">
        <v>136</v>
      </c>
      <c r="E216" s="194" t="s">
        <v>1</v>
      </c>
      <c r="F216" s="195" t="s">
        <v>1</v>
      </c>
      <c r="G216" s="196" t="s">
        <v>1</v>
      </c>
      <c r="H216" s="197"/>
      <c r="I216" s="197"/>
      <c r="J216" s="198">
        <f t="shared" si="20"/>
        <v>0</v>
      </c>
      <c r="K216" s="199"/>
      <c r="L216" s="31"/>
      <c r="M216" s="200" t="s">
        <v>1</v>
      </c>
      <c r="N216" s="201" t="s">
        <v>41</v>
      </c>
      <c r="O216" s="202"/>
      <c r="P216" s="202"/>
      <c r="Q216" s="202"/>
      <c r="R216" s="202"/>
      <c r="S216" s="202"/>
      <c r="T216" s="203"/>
      <c r="AT216" s="16" t="s">
        <v>358</v>
      </c>
      <c r="AU216" s="16" t="s">
        <v>83</v>
      </c>
      <c r="AY216" s="16" t="s">
        <v>358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6" t="s">
        <v>142</v>
      </c>
      <c r="BK216" s="165">
        <f>I216*H216</f>
        <v>0</v>
      </c>
    </row>
    <row r="217" spans="2:65" s="1" customFormat="1" ht="7" customHeight="1">
      <c r="B217" s="43"/>
      <c r="C217" s="44"/>
      <c r="D217" s="44"/>
      <c r="E217" s="44"/>
      <c r="F217" s="44"/>
      <c r="G217" s="44"/>
      <c r="H217" s="44"/>
      <c r="I217" s="111"/>
      <c r="J217" s="44"/>
      <c r="K217" s="44"/>
      <c r="L217" s="31"/>
    </row>
  </sheetData>
  <autoFilter ref="C127:K216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2:D217" xr:uid="{00000000-0002-0000-0300-000000000000}">
      <formula1>"K, M"</formula1>
    </dataValidation>
    <dataValidation type="list" allowBlank="1" showInputMessage="1" showErrorMessage="1" error="Povolené sú hodnoty základná, znížená, nulová." sqref="N212:N217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93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93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606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ROUND(J126,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ROUND((ROUND((SUM(BE126:BE186)),  2) + SUM(BE188:BE192)), 2)</f>
        <v>0</v>
      </c>
      <c r="I33" s="99">
        <v>0.2</v>
      </c>
      <c r="J33" s="98">
        <f>ROUND((ROUND(((SUM(BE126:BE186))*I33),  2) + (SUM(BE188:BE192)*I33)),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ROUND((ROUND((SUM(BF126:BF186)),  2) + SUM(BF188:BF192)), 2)</f>
        <v>0</v>
      </c>
      <c r="I34" s="99">
        <v>0.2</v>
      </c>
      <c r="J34" s="98">
        <f>ROUND((ROUND(((SUM(BF126:BF186))*I34),  2) + (SUM(BF188:BF192)*I34)),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ROUND((ROUND((SUM(BG126:BG186)),  2) + SUM(BG188:BG192)),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ROUND((ROUND((SUM(BH126:BH186)),  2) + SUM(BH188:BH192)),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ROUND((ROUND((SUM(BI126:BI186)),  2) + SUM(BI188:BI192)),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04 - Ostatné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J126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J127</f>
        <v>0</v>
      </c>
      <c r="L97" s="117"/>
    </row>
    <row r="98" spans="2:12" s="9" customFormat="1" ht="20" customHeight="1">
      <c r="B98" s="122"/>
      <c r="D98" s="123" t="s">
        <v>113</v>
      </c>
      <c r="E98" s="124"/>
      <c r="F98" s="124"/>
      <c r="G98" s="124"/>
      <c r="H98" s="124"/>
      <c r="I98" s="125"/>
      <c r="J98" s="126">
        <f>J128</f>
        <v>0</v>
      </c>
      <c r="L98" s="122"/>
    </row>
    <row r="99" spans="2:12" s="9" customFormat="1" ht="20" customHeight="1">
      <c r="B99" s="122"/>
      <c r="D99" s="123" t="s">
        <v>114</v>
      </c>
      <c r="E99" s="124"/>
      <c r="F99" s="124"/>
      <c r="G99" s="124"/>
      <c r="H99" s="124"/>
      <c r="I99" s="125"/>
      <c r="J99" s="126">
        <f>J152</f>
        <v>0</v>
      </c>
      <c r="L99" s="122"/>
    </row>
    <row r="100" spans="2:12" s="8" customFormat="1" ht="25" customHeight="1">
      <c r="B100" s="117"/>
      <c r="D100" s="118" t="s">
        <v>115</v>
      </c>
      <c r="E100" s="119"/>
      <c r="F100" s="119"/>
      <c r="G100" s="119"/>
      <c r="H100" s="119"/>
      <c r="I100" s="120"/>
      <c r="J100" s="121">
        <f>J154</f>
        <v>0</v>
      </c>
      <c r="L100" s="117"/>
    </row>
    <row r="101" spans="2:12" s="9" customFormat="1" ht="20" customHeight="1">
      <c r="B101" s="122"/>
      <c r="D101" s="123" t="s">
        <v>607</v>
      </c>
      <c r="E101" s="124"/>
      <c r="F101" s="124"/>
      <c r="G101" s="124"/>
      <c r="H101" s="124"/>
      <c r="I101" s="125"/>
      <c r="J101" s="126">
        <f>J155</f>
        <v>0</v>
      </c>
      <c r="L101" s="122"/>
    </row>
    <row r="102" spans="2:12" s="9" customFormat="1" ht="20" customHeight="1">
      <c r="B102" s="122"/>
      <c r="D102" s="123" t="s">
        <v>451</v>
      </c>
      <c r="E102" s="124"/>
      <c r="F102" s="124"/>
      <c r="G102" s="124"/>
      <c r="H102" s="124"/>
      <c r="I102" s="125"/>
      <c r="J102" s="126">
        <f>J159</f>
        <v>0</v>
      </c>
      <c r="L102" s="122"/>
    </row>
    <row r="103" spans="2:12" s="9" customFormat="1" ht="20" customHeight="1">
      <c r="B103" s="122"/>
      <c r="D103" s="123" t="s">
        <v>608</v>
      </c>
      <c r="E103" s="124"/>
      <c r="F103" s="124"/>
      <c r="G103" s="124"/>
      <c r="H103" s="124"/>
      <c r="I103" s="125"/>
      <c r="J103" s="126">
        <f>J164</f>
        <v>0</v>
      </c>
      <c r="L103" s="122"/>
    </row>
    <row r="104" spans="2:12" s="8" customFormat="1" ht="25" customHeight="1">
      <c r="B104" s="117"/>
      <c r="D104" s="118" t="s">
        <v>116</v>
      </c>
      <c r="E104" s="119"/>
      <c r="F104" s="119"/>
      <c r="G104" s="119"/>
      <c r="H104" s="119"/>
      <c r="I104" s="120"/>
      <c r="J104" s="121">
        <f>J181</f>
        <v>0</v>
      </c>
      <c r="L104" s="117"/>
    </row>
    <row r="105" spans="2:12" s="9" customFormat="1" ht="20" customHeight="1">
      <c r="B105" s="122"/>
      <c r="D105" s="123" t="s">
        <v>117</v>
      </c>
      <c r="E105" s="124"/>
      <c r="F105" s="124"/>
      <c r="G105" s="124"/>
      <c r="H105" s="124"/>
      <c r="I105" s="125"/>
      <c r="J105" s="126">
        <f>J182</f>
        <v>0</v>
      </c>
      <c r="L105" s="122"/>
    </row>
    <row r="106" spans="2:12" s="8" customFormat="1" ht="21.75" customHeight="1">
      <c r="B106" s="117"/>
      <c r="D106" s="127" t="s">
        <v>118</v>
      </c>
      <c r="I106" s="128"/>
      <c r="J106" s="129">
        <f>J187</f>
        <v>0</v>
      </c>
      <c r="L106" s="117"/>
    </row>
    <row r="107" spans="2:12" s="1" customFormat="1" ht="21.75" customHeight="1">
      <c r="B107" s="31"/>
      <c r="I107" s="90"/>
      <c r="L107" s="31"/>
    </row>
    <row r="108" spans="2:12" s="1" customFormat="1" ht="7" customHeight="1">
      <c r="B108" s="43"/>
      <c r="C108" s="44"/>
      <c r="D108" s="44"/>
      <c r="E108" s="44"/>
      <c r="F108" s="44"/>
      <c r="G108" s="44"/>
      <c r="H108" s="44"/>
      <c r="I108" s="111"/>
      <c r="J108" s="44"/>
      <c r="K108" s="44"/>
      <c r="L108" s="31"/>
    </row>
    <row r="112" spans="2:12" s="1" customFormat="1" ht="7" customHeight="1">
      <c r="B112" s="45"/>
      <c r="C112" s="46"/>
      <c r="D112" s="46"/>
      <c r="E112" s="46"/>
      <c r="F112" s="46"/>
      <c r="G112" s="46"/>
      <c r="H112" s="46"/>
      <c r="I112" s="112"/>
      <c r="J112" s="46"/>
      <c r="K112" s="46"/>
      <c r="L112" s="31"/>
    </row>
    <row r="113" spans="2:63" s="1" customFormat="1" ht="25" customHeight="1">
      <c r="B113" s="31"/>
      <c r="C113" s="20" t="s">
        <v>119</v>
      </c>
      <c r="I113" s="90"/>
      <c r="L113" s="31"/>
    </row>
    <row r="114" spans="2:63" s="1" customFormat="1" ht="7" customHeight="1">
      <c r="B114" s="31"/>
      <c r="I114" s="90"/>
      <c r="L114" s="31"/>
    </row>
    <row r="115" spans="2:63" s="1" customFormat="1" ht="12" customHeight="1">
      <c r="B115" s="31"/>
      <c r="C115" s="26" t="s">
        <v>14</v>
      </c>
      <c r="I115" s="90"/>
      <c r="L115" s="31"/>
    </row>
    <row r="116" spans="2:63" s="1" customFormat="1" ht="16.5" customHeight="1">
      <c r="B116" s="31"/>
      <c r="E116" s="253" t="str">
        <f>E7</f>
        <v>Zníženie energetickej náročnosti MÚ Rajecké Teplice</v>
      </c>
      <c r="F116" s="254"/>
      <c r="G116" s="254"/>
      <c r="H116" s="254"/>
      <c r="I116" s="90"/>
      <c r="L116" s="31"/>
    </row>
    <row r="117" spans="2:63" s="1" customFormat="1" ht="12" customHeight="1">
      <c r="B117" s="31"/>
      <c r="C117" s="26" t="s">
        <v>104</v>
      </c>
      <c r="I117" s="90"/>
      <c r="L117" s="31"/>
    </row>
    <row r="118" spans="2:63" s="1" customFormat="1" ht="16.5" customHeight="1">
      <c r="B118" s="31"/>
      <c r="E118" s="225" t="str">
        <f>E9</f>
        <v>04 - Ostatné</v>
      </c>
      <c r="F118" s="252"/>
      <c r="G118" s="252"/>
      <c r="H118" s="252"/>
      <c r="I118" s="90"/>
      <c r="L118" s="31"/>
    </row>
    <row r="119" spans="2:63" s="1" customFormat="1" ht="7" customHeight="1">
      <c r="B119" s="31"/>
      <c r="I119" s="90"/>
      <c r="L119" s="31"/>
    </row>
    <row r="120" spans="2:63" s="1" customFormat="1" ht="12" customHeight="1">
      <c r="B120" s="31"/>
      <c r="C120" s="26" t="s">
        <v>18</v>
      </c>
      <c r="F120" s="24" t="str">
        <f>F12</f>
        <v>Námestie NSP 29/4</v>
      </c>
      <c r="I120" s="91" t="s">
        <v>20</v>
      </c>
      <c r="J120" s="51" t="str">
        <f>IF(J12="","",J12)</f>
        <v>25. 3. 2019</v>
      </c>
      <c r="L120" s="31"/>
    </row>
    <row r="121" spans="2:63" s="1" customFormat="1" ht="7" customHeight="1">
      <c r="B121" s="31"/>
      <c r="I121" s="90"/>
      <c r="L121" s="31"/>
    </row>
    <row r="122" spans="2:63" s="1" customFormat="1" ht="15.25" customHeight="1">
      <c r="B122" s="31"/>
      <c r="C122" s="26" t="s">
        <v>22</v>
      </c>
      <c r="F122" s="24" t="str">
        <f>E15</f>
        <v xml:space="preserve"> </v>
      </c>
      <c r="I122" s="91" t="s">
        <v>28</v>
      </c>
      <c r="J122" s="29" t="str">
        <f>E21</f>
        <v>Orbita Motors, a.s.</v>
      </c>
      <c r="L122" s="31"/>
    </row>
    <row r="123" spans="2:63" s="1" customFormat="1" ht="15.25" customHeight="1">
      <c r="B123" s="31"/>
      <c r="C123" s="26" t="s">
        <v>26</v>
      </c>
      <c r="F123" s="24" t="str">
        <f>IF(E18="","",E18)</f>
        <v>Vyplň údaj</v>
      </c>
      <c r="I123" s="91" t="s">
        <v>32</v>
      </c>
      <c r="J123" s="29" t="str">
        <f>E24</f>
        <v>Ing. Žarnovický</v>
      </c>
      <c r="L123" s="31"/>
    </row>
    <row r="124" spans="2:63" s="1" customFormat="1" ht="10.25" customHeight="1">
      <c r="B124" s="31"/>
      <c r="I124" s="90"/>
      <c r="L124" s="31"/>
    </row>
    <row r="125" spans="2:63" s="10" customFormat="1" ht="29.25" customHeight="1">
      <c r="B125" s="130"/>
      <c r="C125" s="131" t="s">
        <v>120</v>
      </c>
      <c r="D125" s="132" t="s">
        <v>60</v>
      </c>
      <c r="E125" s="132" t="s">
        <v>56</v>
      </c>
      <c r="F125" s="132" t="s">
        <v>57</v>
      </c>
      <c r="G125" s="132" t="s">
        <v>121</v>
      </c>
      <c r="H125" s="132" t="s">
        <v>122</v>
      </c>
      <c r="I125" s="133" t="s">
        <v>123</v>
      </c>
      <c r="J125" s="134" t="s">
        <v>108</v>
      </c>
      <c r="K125" s="135" t="s">
        <v>124</v>
      </c>
      <c r="L125" s="130"/>
      <c r="M125" s="58" t="s">
        <v>1</v>
      </c>
      <c r="N125" s="59" t="s">
        <v>39</v>
      </c>
      <c r="O125" s="59" t="s">
        <v>125</v>
      </c>
      <c r="P125" s="59" t="s">
        <v>126</v>
      </c>
      <c r="Q125" s="59" t="s">
        <v>127</v>
      </c>
      <c r="R125" s="59" t="s">
        <v>128</v>
      </c>
      <c r="S125" s="59" t="s">
        <v>129</v>
      </c>
      <c r="T125" s="60" t="s">
        <v>130</v>
      </c>
    </row>
    <row r="126" spans="2:63" s="1" customFormat="1" ht="22.75" customHeight="1">
      <c r="B126" s="31"/>
      <c r="C126" s="63" t="s">
        <v>109</v>
      </c>
      <c r="I126" s="90"/>
      <c r="J126" s="136">
        <f>BK126</f>
        <v>0</v>
      </c>
      <c r="L126" s="31"/>
      <c r="M126" s="61"/>
      <c r="N126" s="52"/>
      <c r="O126" s="52"/>
      <c r="P126" s="137">
        <f>P127+P154+P181+P187</f>
        <v>0</v>
      </c>
      <c r="Q126" s="52"/>
      <c r="R126" s="137">
        <f>R127+R154+R181+R187</f>
        <v>7.6228975999999999</v>
      </c>
      <c r="S126" s="52"/>
      <c r="T126" s="138">
        <f>T127+T154+T181+T187</f>
        <v>2.9517199999999999</v>
      </c>
      <c r="AT126" s="16" t="s">
        <v>74</v>
      </c>
      <c r="AU126" s="16" t="s">
        <v>110</v>
      </c>
      <c r="BK126" s="139">
        <f>BK127+BK154+BK181+BK187</f>
        <v>0</v>
      </c>
    </row>
    <row r="127" spans="2:63" s="11" customFormat="1" ht="26" customHeight="1">
      <c r="B127" s="140"/>
      <c r="D127" s="141" t="s">
        <v>74</v>
      </c>
      <c r="E127" s="142" t="s">
        <v>131</v>
      </c>
      <c r="F127" s="142" t="s">
        <v>132</v>
      </c>
      <c r="I127" s="143"/>
      <c r="J127" s="129">
        <f>BK127</f>
        <v>0</v>
      </c>
      <c r="L127" s="140"/>
      <c r="M127" s="144"/>
      <c r="N127" s="145"/>
      <c r="O127" s="145"/>
      <c r="P127" s="146">
        <f>P128+P152</f>
        <v>0</v>
      </c>
      <c r="Q127" s="145"/>
      <c r="R127" s="146">
        <f>R128+R152</f>
        <v>6.1836000000000009E-3</v>
      </c>
      <c r="S127" s="145"/>
      <c r="T127" s="147">
        <f>T128+T152</f>
        <v>1.4197199999999999</v>
      </c>
      <c r="AR127" s="141" t="s">
        <v>83</v>
      </c>
      <c r="AT127" s="148" t="s">
        <v>74</v>
      </c>
      <c r="AU127" s="148" t="s">
        <v>75</v>
      </c>
      <c r="AY127" s="141" t="s">
        <v>133</v>
      </c>
      <c r="BK127" s="149">
        <f>BK128+BK152</f>
        <v>0</v>
      </c>
    </row>
    <row r="128" spans="2:63" s="11" customFormat="1" ht="22.75" customHeight="1">
      <c r="B128" s="140"/>
      <c r="D128" s="141" t="s">
        <v>74</v>
      </c>
      <c r="E128" s="150" t="s">
        <v>179</v>
      </c>
      <c r="F128" s="150" t="s">
        <v>244</v>
      </c>
      <c r="I128" s="143"/>
      <c r="J128" s="151">
        <f>BK128</f>
        <v>0</v>
      </c>
      <c r="L128" s="140"/>
      <c r="M128" s="144"/>
      <c r="N128" s="145"/>
      <c r="O128" s="145"/>
      <c r="P128" s="146">
        <f>SUM(P129:P151)</f>
        <v>0</v>
      </c>
      <c r="Q128" s="145"/>
      <c r="R128" s="146">
        <f>SUM(R129:R151)</f>
        <v>6.1836000000000009E-3</v>
      </c>
      <c r="S128" s="145"/>
      <c r="T128" s="147">
        <f>SUM(T129:T151)</f>
        <v>1.4197199999999999</v>
      </c>
      <c r="AR128" s="141" t="s">
        <v>83</v>
      </c>
      <c r="AT128" s="148" t="s">
        <v>74</v>
      </c>
      <c r="AU128" s="148" t="s">
        <v>83</v>
      </c>
      <c r="AY128" s="141" t="s">
        <v>133</v>
      </c>
      <c r="BK128" s="149">
        <f>SUM(BK129:BK151)</f>
        <v>0</v>
      </c>
    </row>
    <row r="129" spans="2:65" s="1" customFormat="1" ht="24" customHeight="1">
      <c r="B129" s="152"/>
      <c r="C129" s="153" t="s">
        <v>83</v>
      </c>
      <c r="D129" s="153" t="s">
        <v>136</v>
      </c>
      <c r="E129" s="154" t="s">
        <v>609</v>
      </c>
      <c r="F129" s="155" t="s">
        <v>610</v>
      </c>
      <c r="G129" s="156" t="s">
        <v>227</v>
      </c>
      <c r="H129" s="157">
        <v>10.039999999999999</v>
      </c>
      <c r="I129" s="157"/>
      <c r="J129" s="158">
        <f>ROUND(I129*H129,3)</f>
        <v>0</v>
      </c>
      <c r="K129" s="155" t="s">
        <v>177</v>
      </c>
      <c r="L129" s="31"/>
      <c r="M129" s="159" t="s">
        <v>1</v>
      </c>
      <c r="N129" s="160" t="s">
        <v>41</v>
      </c>
      <c r="O129" s="54"/>
      <c r="P129" s="161">
        <f>O129*H129</f>
        <v>0</v>
      </c>
      <c r="Q129" s="161">
        <v>9.0000000000000006E-5</v>
      </c>
      <c r="R129" s="161">
        <f>Q129*H129</f>
        <v>9.0359999999999995E-4</v>
      </c>
      <c r="S129" s="161">
        <v>0</v>
      </c>
      <c r="T129" s="162">
        <f>S129*H129</f>
        <v>0</v>
      </c>
      <c r="AR129" s="163" t="s">
        <v>141</v>
      </c>
      <c r="AT129" s="163" t="s">
        <v>136</v>
      </c>
      <c r="AU129" s="163" t="s">
        <v>142</v>
      </c>
      <c r="AY129" s="16" t="s">
        <v>133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6" t="s">
        <v>142</v>
      </c>
      <c r="BK129" s="165">
        <f>ROUND(I129*H129,3)</f>
        <v>0</v>
      </c>
      <c r="BL129" s="16" t="s">
        <v>141</v>
      </c>
      <c r="BM129" s="163" t="s">
        <v>611</v>
      </c>
    </row>
    <row r="130" spans="2:65" s="12" customFormat="1" ht="12">
      <c r="B130" s="166"/>
      <c r="D130" s="167" t="s">
        <v>144</v>
      </c>
      <c r="E130" s="168" t="s">
        <v>1</v>
      </c>
      <c r="F130" s="169" t="s">
        <v>612</v>
      </c>
      <c r="H130" s="170">
        <v>3.96</v>
      </c>
      <c r="I130" s="171"/>
      <c r="L130" s="166"/>
      <c r="M130" s="172"/>
      <c r="N130" s="173"/>
      <c r="O130" s="173"/>
      <c r="P130" s="173"/>
      <c r="Q130" s="173"/>
      <c r="R130" s="173"/>
      <c r="S130" s="173"/>
      <c r="T130" s="174"/>
      <c r="AT130" s="168" t="s">
        <v>144</v>
      </c>
      <c r="AU130" s="168" t="s">
        <v>142</v>
      </c>
      <c r="AV130" s="12" t="s">
        <v>142</v>
      </c>
      <c r="AW130" s="12" t="s">
        <v>30</v>
      </c>
      <c r="AX130" s="12" t="s">
        <v>75</v>
      </c>
      <c r="AY130" s="168" t="s">
        <v>133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613</v>
      </c>
      <c r="H131" s="170">
        <v>6.08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75</v>
      </c>
      <c r="AY131" s="168" t="s">
        <v>133</v>
      </c>
    </row>
    <row r="132" spans="2:65" s="13" customFormat="1" ht="12">
      <c r="B132" s="175"/>
      <c r="D132" s="167" t="s">
        <v>144</v>
      </c>
      <c r="E132" s="176" t="s">
        <v>1</v>
      </c>
      <c r="F132" s="177" t="s">
        <v>146</v>
      </c>
      <c r="H132" s="178">
        <v>10.039999999999999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144</v>
      </c>
      <c r="AU132" s="176" t="s">
        <v>142</v>
      </c>
      <c r="AV132" s="13" t="s">
        <v>141</v>
      </c>
      <c r="AW132" s="13" t="s">
        <v>30</v>
      </c>
      <c r="AX132" s="13" t="s">
        <v>83</v>
      </c>
      <c r="AY132" s="176" t="s">
        <v>133</v>
      </c>
    </row>
    <row r="133" spans="2:65" s="1" customFormat="1" ht="24" customHeight="1">
      <c r="B133" s="152"/>
      <c r="C133" s="153" t="s">
        <v>142</v>
      </c>
      <c r="D133" s="153" t="s">
        <v>136</v>
      </c>
      <c r="E133" s="154" t="s">
        <v>614</v>
      </c>
      <c r="F133" s="155" t="s">
        <v>615</v>
      </c>
      <c r="G133" s="156" t="s">
        <v>364</v>
      </c>
      <c r="H133" s="157">
        <v>0.42599999999999999</v>
      </c>
      <c r="I133" s="157"/>
      <c r="J133" s="158">
        <f>ROUND(I133*H133,3)</f>
        <v>0</v>
      </c>
      <c r="K133" s="155" t="s">
        <v>177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0</v>
      </c>
      <c r="R133" s="161">
        <f>Q133*H133</f>
        <v>0</v>
      </c>
      <c r="S133" s="161">
        <v>2.4</v>
      </c>
      <c r="T133" s="162">
        <f>S133*H133</f>
        <v>1.0224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616</v>
      </c>
    </row>
    <row r="134" spans="2:65" s="12" customFormat="1" ht="12">
      <c r="B134" s="166"/>
      <c r="D134" s="167" t="s">
        <v>144</v>
      </c>
      <c r="E134" s="168" t="s">
        <v>1</v>
      </c>
      <c r="F134" s="169" t="s">
        <v>617</v>
      </c>
      <c r="H134" s="170">
        <v>0.125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142</v>
      </c>
      <c r="AV134" s="12" t="s">
        <v>142</v>
      </c>
      <c r="AW134" s="12" t="s">
        <v>30</v>
      </c>
      <c r="AX134" s="12" t="s">
        <v>75</v>
      </c>
      <c r="AY134" s="168" t="s">
        <v>133</v>
      </c>
    </row>
    <row r="135" spans="2:65" s="12" customFormat="1" ht="12">
      <c r="B135" s="166"/>
      <c r="D135" s="167" t="s">
        <v>144</v>
      </c>
      <c r="E135" s="168" t="s">
        <v>1</v>
      </c>
      <c r="F135" s="169" t="s">
        <v>618</v>
      </c>
      <c r="H135" s="170">
        <v>0.30099999999999999</v>
      </c>
      <c r="I135" s="171"/>
      <c r="L135" s="166"/>
      <c r="M135" s="172"/>
      <c r="N135" s="173"/>
      <c r="O135" s="173"/>
      <c r="P135" s="173"/>
      <c r="Q135" s="173"/>
      <c r="R135" s="173"/>
      <c r="S135" s="173"/>
      <c r="T135" s="174"/>
      <c r="AT135" s="168" t="s">
        <v>144</v>
      </c>
      <c r="AU135" s="168" t="s">
        <v>142</v>
      </c>
      <c r="AV135" s="12" t="s">
        <v>142</v>
      </c>
      <c r="AW135" s="12" t="s">
        <v>30</v>
      </c>
      <c r="AX135" s="12" t="s">
        <v>75</v>
      </c>
      <c r="AY135" s="168" t="s">
        <v>133</v>
      </c>
    </row>
    <row r="136" spans="2:65" s="13" customFormat="1" ht="12">
      <c r="B136" s="175"/>
      <c r="D136" s="167" t="s">
        <v>144</v>
      </c>
      <c r="E136" s="176" t="s">
        <v>1</v>
      </c>
      <c r="F136" s="177" t="s">
        <v>146</v>
      </c>
      <c r="H136" s="178">
        <v>0.42599999999999999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144</v>
      </c>
      <c r="AU136" s="176" t="s">
        <v>142</v>
      </c>
      <c r="AV136" s="13" t="s">
        <v>141</v>
      </c>
      <c r="AW136" s="13" t="s">
        <v>30</v>
      </c>
      <c r="AX136" s="13" t="s">
        <v>83</v>
      </c>
      <c r="AY136" s="176" t="s">
        <v>133</v>
      </c>
    </row>
    <row r="137" spans="2:65" s="1" customFormat="1" ht="24" customHeight="1">
      <c r="B137" s="152"/>
      <c r="C137" s="153" t="s">
        <v>151</v>
      </c>
      <c r="D137" s="153" t="s">
        <v>136</v>
      </c>
      <c r="E137" s="154" t="s">
        <v>619</v>
      </c>
      <c r="F137" s="155" t="s">
        <v>620</v>
      </c>
      <c r="G137" s="156" t="s">
        <v>621</v>
      </c>
      <c r="H137" s="157">
        <v>132</v>
      </c>
      <c r="I137" s="157"/>
      <c r="J137" s="158">
        <f>ROUND(I137*H137,3)</f>
        <v>0</v>
      </c>
      <c r="K137" s="155" t="s">
        <v>177</v>
      </c>
      <c r="L137" s="31"/>
      <c r="M137" s="159" t="s">
        <v>1</v>
      </c>
      <c r="N137" s="160" t="s">
        <v>41</v>
      </c>
      <c r="O137" s="54"/>
      <c r="P137" s="161">
        <f>O137*H137</f>
        <v>0</v>
      </c>
      <c r="Q137" s="161">
        <v>4.0000000000000003E-5</v>
      </c>
      <c r="R137" s="161">
        <f>Q137*H137</f>
        <v>5.2800000000000008E-3</v>
      </c>
      <c r="S137" s="161">
        <v>3.0100000000000001E-3</v>
      </c>
      <c r="T137" s="162">
        <f>S137*H137</f>
        <v>0.39732000000000001</v>
      </c>
      <c r="AR137" s="163" t="s">
        <v>141</v>
      </c>
      <c r="AT137" s="163" t="s">
        <v>136</v>
      </c>
      <c r="AU137" s="163" t="s">
        <v>142</v>
      </c>
      <c r="AY137" s="16" t="s">
        <v>133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6" t="s">
        <v>142</v>
      </c>
      <c r="BK137" s="165">
        <f>ROUND(I137*H137,3)</f>
        <v>0</v>
      </c>
      <c r="BL137" s="16" t="s">
        <v>141</v>
      </c>
      <c r="BM137" s="163" t="s">
        <v>622</v>
      </c>
    </row>
    <row r="138" spans="2:65" s="12" customFormat="1" ht="12">
      <c r="B138" s="166"/>
      <c r="D138" s="167" t="s">
        <v>144</v>
      </c>
      <c r="E138" s="168" t="s">
        <v>1</v>
      </c>
      <c r="F138" s="169" t="s">
        <v>623</v>
      </c>
      <c r="H138" s="170">
        <v>66</v>
      </c>
      <c r="I138" s="171"/>
      <c r="L138" s="166"/>
      <c r="M138" s="172"/>
      <c r="N138" s="173"/>
      <c r="O138" s="173"/>
      <c r="P138" s="173"/>
      <c r="Q138" s="173"/>
      <c r="R138" s="173"/>
      <c r="S138" s="173"/>
      <c r="T138" s="174"/>
      <c r="AT138" s="168" t="s">
        <v>144</v>
      </c>
      <c r="AU138" s="168" t="s">
        <v>142</v>
      </c>
      <c r="AV138" s="12" t="s">
        <v>142</v>
      </c>
      <c r="AW138" s="12" t="s">
        <v>30</v>
      </c>
      <c r="AX138" s="12" t="s">
        <v>75</v>
      </c>
      <c r="AY138" s="168" t="s">
        <v>133</v>
      </c>
    </row>
    <row r="139" spans="2:65" s="12" customFormat="1" ht="12">
      <c r="B139" s="166"/>
      <c r="D139" s="167" t="s">
        <v>144</v>
      </c>
      <c r="E139" s="168" t="s">
        <v>1</v>
      </c>
      <c r="F139" s="169" t="s">
        <v>624</v>
      </c>
      <c r="H139" s="170">
        <v>66</v>
      </c>
      <c r="I139" s="171"/>
      <c r="L139" s="166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142</v>
      </c>
      <c r="AV139" s="12" t="s">
        <v>142</v>
      </c>
      <c r="AW139" s="12" t="s">
        <v>30</v>
      </c>
      <c r="AX139" s="12" t="s">
        <v>75</v>
      </c>
      <c r="AY139" s="168" t="s">
        <v>133</v>
      </c>
    </row>
    <row r="140" spans="2:65" s="13" customFormat="1" ht="12">
      <c r="B140" s="175"/>
      <c r="D140" s="167" t="s">
        <v>144</v>
      </c>
      <c r="E140" s="176" t="s">
        <v>1</v>
      </c>
      <c r="F140" s="177" t="s">
        <v>146</v>
      </c>
      <c r="H140" s="178">
        <v>132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144</v>
      </c>
      <c r="AU140" s="176" t="s">
        <v>142</v>
      </c>
      <c r="AV140" s="13" t="s">
        <v>141</v>
      </c>
      <c r="AW140" s="13" t="s">
        <v>30</v>
      </c>
      <c r="AX140" s="13" t="s">
        <v>83</v>
      </c>
      <c r="AY140" s="176" t="s">
        <v>133</v>
      </c>
    </row>
    <row r="141" spans="2:65" s="1" customFormat="1" ht="24" customHeight="1">
      <c r="B141" s="152"/>
      <c r="C141" s="153" t="s">
        <v>141</v>
      </c>
      <c r="D141" s="153" t="s">
        <v>136</v>
      </c>
      <c r="E141" s="154" t="s">
        <v>304</v>
      </c>
      <c r="F141" s="155" t="s">
        <v>305</v>
      </c>
      <c r="G141" s="156" t="s">
        <v>306</v>
      </c>
      <c r="H141" s="157">
        <v>2.952</v>
      </c>
      <c r="I141" s="157"/>
      <c r="J141" s="158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307</v>
      </c>
    </row>
    <row r="142" spans="2:65" s="1" customFormat="1" ht="16.5" customHeight="1">
      <c r="B142" s="152"/>
      <c r="C142" s="153" t="s">
        <v>159</v>
      </c>
      <c r="D142" s="153" t="s">
        <v>136</v>
      </c>
      <c r="E142" s="154" t="s">
        <v>309</v>
      </c>
      <c r="F142" s="155" t="s">
        <v>310</v>
      </c>
      <c r="G142" s="156" t="s">
        <v>306</v>
      </c>
      <c r="H142" s="157">
        <v>2.952</v>
      </c>
      <c r="I142" s="157"/>
      <c r="J142" s="158">
        <f>ROUND(I142*H142,3)</f>
        <v>0</v>
      </c>
      <c r="K142" s="155" t="s">
        <v>140</v>
      </c>
      <c r="L142" s="31"/>
      <c r="M142" s="159" t="s">
        <v>1</v>
      </c>
      <c r="N142" s="160" t="s">
        <v>41</v>
      </c>
      <c r="O142" s="54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63" t="s">
        <v>141</v>
      </c>
      <c r="AT142" s="163" t="s">
        <v>136</v>
      </c>
      <c r="AU142" s="163" t="s">
        <v>142</v>
      </c>
      <c r="AY142" s="16" t="s">
        <v>133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6" t="s">
        <v>142</v>
      </c>
      <c r="BK142" s="165">
        <f>ROUND(I142*H142,3)</f>
        <v>0</v>
      </c>
      <c r="BL142" s="16" t="s">
        <v>141</v>
      </c>
      <c r="BM142" s="163" t="s">
        <v>311</v>
      </c>
    </row>
    <row r="143" spans="2:65" s="1" customFormat="1" ht="24" customHeight="1">
      <c r="B143" s="152"/>
      <c r="C143" s="153" t="s">
        <v>134</v>
      </c>
      <c r="D143" s="153" t="s">
        <v>136</v>
      </c>
      <c r="E143" s="154" t="s">
        <v>313</v>
      </c>
      <c r="F143" s="155" t="s">
        <v>314</v>
      </c>
      <c r="G143" s="156" t="s">
        <v>306</v>
      </c>
      <c r="H143" s="157">
        <v>29.52</v>
      </c>
      <c r="I143" s="157"/>
      <c r="J143" s="158">
        <f>ROUND(I143*H143,3)</f>
        <v>0</v>
      </c>
      <c r="K143" s="155" t="s">
        <v>140</v>
      </c>
      <c r="L143" s="31"/>
      <c r="M143" s="159" t="s">
        <v>1</v>
      </c>
      <c r="N143" s="160" t="s">
        <v>41</v>
      </c>
      <c r="O143" s="54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AR143" s="163" t="s">
        <v>141</v>
      </c>
      <c r="AT143" s="163" t="s">
        <v>136</v>
      </c>
      <c r="AU143" s="163" t="s">
        <v>142</v>
      </c>
      <c r="AY143" s="16" t="s">
        <v>133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6" t="s">
        <v>142</v>
      </c>
      <c r="BK143" s="165">
        <f>ROUND(I143*H143,3)</f>
        <v>0</v>
      </c>
      <c r="BL143" s="16" t="s">
        <v>141</v>
      </c>
      <c r="BM143" s="163" t="s">
        <v>315</v>
      </c>
    </row>
    <row r="144" spans="2:65" s="1" customFormat="1" ht="24">
      <c r="B144" s="31"/>
      <c r="D144" s="167" t="s">
        <v>267</v>
      </c>
      <c r="F144" s="191" t="s">
        <v>316</v>
      </c>
      <c r="I144" s="90"/>
      <c r="L144" s="31"/>
      <c r="M144" s="192"/>
      <c r="N144" s="54"/>
      <c r="O144" s="54"/>
      <c r="P144" s="54"/>
      <c r="Q144" s="54"/>
      <c r="R144" s="54"/>
      <c r="S144" s="54"/>
      <c r="T144" s="55"/>
      <c r="AT144" s="16" t="s">
        <v>267</v>
      </c>
      <c r="AU144" s="16" t="s">
        <v>142</v>
      </c>
    </row>
    <row r="145" spans="2:65" s="12" customFormat="1" ht="12">
      <c r="B145" s="166"/>
      <c r="D145" s="167" t="s">
        <v>144</v>
      </c>
      <c r="F145" s="169" t="s">
        <v>625</v>
      </c>
      <c r="H145" s="170">
        <v>29.52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</v>
      </c>
      <c r="AX145" s="12" t="s">
        <v>83</v>
      </c>
      <c r="AY145" s="168" t="s">
        <v>133</v>
      </c>
    </row>
    <row r="146" spans="2:65" s="1" customFormat="1" ht="24" customHeight="1">
      <c r="B146" s="152"/>
      <c r="C146" s="153" t="s">
        <v>170</v>
      </c>
      <c r="D146" s="153" t="s">
        <v>136</v>
      </c>
      <c r="E146" s="154" t="s">
        <v>319</v>
      </c>
      <c r="F146" s="155" t="s">
        <v>320</v>
      </c>
      <c r="G146" s="156" t="s">
        <v>306</v>
      </c>
      <c r="H146" s="157">
        <v>2.952</v>
      </c>
      <c r="I146" s="157"/>
      <c r="J146" s="158">
        <f>ROUND(I146*H146,3)</f>
        <v>0</v>
      </c>
      <c r="K146" s="155" t="s">
        <v>140</v>
      </c>
      <c r="L146" s="31"/>
      <c r="M146" s="159" t="s">
        <v>1</v>
      </c>
      <c r="N146" s="160" t="s">
        <v>41</v>
      </c>
      <c r="O146" s="54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63" t="s">
        <v>141</v>
      </c>
      <c r="AT146" s="163" t="s">
        <v>136</v>
      </c>
      <c r="AU146" s="163" t="s">
        <v>142</v>
      </c>
      <c r="AY146" s="16" t="s">
        <v>133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6" t="s">
        <v>142</v>
      </c>
      <c r="BK146" s="165">
        <f>ROUND(I146*H146,3)</f>
        <v>0</v>
      </c>
      <c r="BL146" s="16" t="s">
        <v>141</v>
      </c>
      <c r="BM146" s="163" t="s">
        <v>321</v>
      </c>
    </row>
    <row r="147" spans="2:65" s="1" customFormat="1" ht="24" customHeight="1">
      <c r="B147" s="152"/>
      <c r="C147" s="153" t="s">
        <v>174</v>
      </c>
      <c r="D147" s="153" t="s">
        <v>136</v>
      </c>
      <c r="E147" s="154" t="s">
        <v>323</v>
      </c>
      <c r="F147" s="155" t="s">
        <v>324</v>
      </c>
      <c r="G147" s="156" t="s">
        <v>306</v>
      </c>
      <c r="H147" s="157">
        <v>14.76</v>
      </c>
      <c r="I147" s="157"/>
      <c r="J147" s="158">
        <f>ROUND(I147*H147,3)</f>
        <v>0</v>
      </c>
      <c r="K147" s="155" t="s">
        <v>140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163" t="s">
        <v>141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141</v>
      </c>
      <c r="BM147" s="163" t="s">
        <v>325</v>
      </c>
    </row>
    <row r="148" spans="2:65" s="1" customFormat="1" ht="36">
      <c r="B148" s="31"/>
      <c r="D148" s="167" t="s">
        <v>267</v>
      </c>
      <c r="F148" s="191" t="s">
        <v>326</v>
      </c>
      <c r="I148" s="90"/>
      <c r="L148" s="31"/>
      <c r="M148" s="192"/>
      <c r="N148" s="54"/>
      <c r="O148" s="54"/>
      <c r="P148" s="54"/>
      <c r="Q148" s="54"/>
      <c r="R148" s="54"/>
      <c r="S148" s="54"/>
      <c r="T148" s="55"/>
      <c r="AT148" s="16" t="s">
        <v>267</v>
      </c>
      <c r="AU148" s="16" t="s">
        <v>142</v>
      </c>
    </row>
    <row r="149" spans="2:65" s="12" customFormat="1" ht="12">
      <c r="B149" s="166"/>
      <c r="D149" s="167" t="s">
        <v>144</v>
      </c>
      <c r="F149" s="169" t="s">
        <v>626</v>
      </c>
      <c r="H149" s="170">
        <v>14.76</v>
      </c>
      <c r="I149" s="171"/>
      <c r="L149" s="166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142</v>
      </c>
      <c r="AV149" s="12" t="s">
        <v>142</v>
      </c>
      <c r="AW149" s="12" t="s">
        <v>3</v>
      </c>
      <c r="AX149" s="12" t="s">
        <v>83</v>
      </c>
      <c r="AY149" s="168" t="s">
        <v>133</v>
      </c>
    </row>
    <row r="150" spans="2:65" s="1" customFormat="1" ht="24" customHeight="1">
      <c r="B150" s="152"/>
      <c r="C150" s="153" t="s">
        <v>179</v>
      </c>
      <c r="D150" s="153" t="s">
        <v>136</v>
      </c>
      <c r="E150" s="154" t="s">
        <v>329</v>
      </c>
      <c r="F150" s="155" t="s">
        <v>330</v>
      </c>
      <c r="G150" s="156" t="s">
        <v>306</v>
      </c>
      <c r="H150" s="157">
        <v>2.952</v>
      </c>
      <c r="I150" s="157"/>
      <c r="J150" s="158">
        <f>ROUND(I150*H150,3)</f>
        <v>0</v>
      </c>
      <c r="K150" s="155" t="s">
        <v>140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AR150" s="163" t="s">
        <v>141</v>
      </c>
      <c r="AT150" s="163" t="s">
        <v>136</v>
      </c>
      <c r="AU150" s="163" t="s">
        <v>142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141</v>
      </c>
      <c r="BM150" s="163" t="s">
        <v>331</v>
      </c>
    </row>
    <row r="151" spans="2:65" s="1" customFormat="1" ht="16.5" customHeight="1">
      <c r="B151" s="152"/>
      <c r="C151" s="153" t="s">
        <v>183</v>
      </c>
      <c r="D151" s="153" t="s">
        <v>136</v>
      </c>
      <c r="E151" s="154" t="s">
        <v>333</v>
      </c>
      <c r="F151" s="155" t="s">
        <v>334</v>
      </c>
      <c r="G151" s="156" t="s">
        <v>335</v>
      </c>
      <c r="H151" s="157">
        <v>1</v>
      </c>
      <c r="I151" s="157"/>
      <c r="J151" s="158">
        <f>ROUND(I151*H151,3)</f>
        <v>0</v>
      </c>
      <c r="K151" s="155" t="s">
        <v>140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141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141</v>
      </c>
      <c r="BM151" s="163" t="s">
        <v>336</v>
      </c>
    </row>
    <row r="152" spans="2:65" s="11" customFormat="1" ht="22.75" customHeight="1">
      <c r="B152" s="140"/>
      <c r="D152" s="141" t="s">
        <v>74</v>
      </c>
      <c r="E152" s="150" t="s">
        <v>337</v>
      </c>
      <c r="F152" s="150" t="s">
        <v>338</v>
      </c>
      <c r="I152" s="143"/>
      <c r="J152" s="151">
        <f>BK152</f>
        <v>0</v>
      </c>
      <c r="L152" s="140"/>
      <c r="M152" s="144"/>
      <c r="N152" s="145"/>
      <c r="O152" s="145"/>
      <c r="P152" s="146">
        <f>P153</f>
        <v>0</v>
      </c>
      <c r="Q152" s="145"/>
      <c r="R152" s="146">
        <f>R153</f>
        <v>0</v>
      </c>
      <c r="S152" s="145"/>
      <c r="T152" s="147">
        <f>T153</f>
        <v>0</v>
      </c>
      <c r="AR152" s="141" t="s">
        <v>83</v>
      </c>
      <c r="AT152" s="148" t="s">
        <v>74</v>
      </c>
      <c r="AU152" s="148" t="s">
        <v>83</v>
      </c>
      <c r="AY152" s="141" t="s">
        <v>133</v>
      </c>
      <c r="BK152" s="149">
        <f>BK153</f>
        <v>0</v>
      </c>
    </row>
    <row r="153" spans="2:65" s="1" customFormat="1" ht="24" customHeight="1">
      <c r="B153" s="152"/>
      <c r="C153" s="153" t="s">
        <v>187</v>
      </c>
      <c r="D153" s="153" t="s">
        <v>136</v>
      </c>
      <c r="E153" s="154" t="s">
        <v>340</v>
      </c>
      <c r="F153" s="155" t="s">
        <v>341</v>
      </c>
      <c r="G153" s="156" t="s">
        <v>306</v>
      </c>
      <c r="H153" s="157">
        <v>6.0000000000000001E-3</v>
      </c>
      <c r="I153" s="157"/>
      <c r="J153" s="158">
        <f>ROUND(I153*H153,3)</f>
        <v>0</v>
      </c>
      <c r="K153" s="155" t="s">
        <v>177</v>
      </c>
      <c r="L153" s="31"/>
      <c r="M153" s="159" t="s">
        <v>1</v>
      </c>
      <c r="N153" s="160" t="s">
        <v>41</v>
      </c>
      <c r="O153" s="54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AR153" s="163" t="s">
        <v>141</v>
      </c>
      <c r="AT153" s="163" t="s">
        <v>136</v>
      </c>
      <c r="AU153" s="163" t="s">
        <v>142</v>
      </c>
      <c r="AY153" s="16" t="s">
        <v>133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6" t="s">
        <v>142</v>
      </c>
      <c r="BK153" s="165">
        <f>ROUND(I153*H153,3)</f>
        <v>0</v>
      </c>
      <c r="BL153" s="16" t="s">
        <v>141</v>
      </c>
      <c r="BM153" s="163" t="s">
        <v>342</v>
      </c>
    </row>
    <row r="154" spans="2:65" s="11" customFormat="1" ht="26" customHeight="1">
      <c r="B154" s="140"/>
      <c r="D154" s="141" t="s">
        <v>74</v>
      </c>
      <c r="E154" s="142" t="s">
        <v>343</v>
      </c>
      <c r="F154" s="142" t="s">
        <v>344</v>
      </c>
      <c r="I154" s="143"/>
      <c r="J154" s="129">
        <f>BK154</f>
        <v>0</v>
      </c>
      <c r="L154" s="140"/>
      <c r="M154" s="144"/>
      <c r="N154" s="145"/>
      <c r="O154" s="145"/>
      <c r="P154" s="146">
        <f>P155+P159+P164</f>
        <v>0</v>
      </c>
      <c r="Q154" s="145"/>
      <c r="R154" s="146">
        <f>R155+R159+R164</f>
        <v>7.616714</v>
      </c>
      <c r="S154" s="145"/>
      <c r="T154" s="147">
        <f>T155+T159+T164</f>
        <v>1.532</v>
      </c>
      <c r="AR154" s="141" t="s">
        <v>142</v>
      </c>
      <c r="AT154" s="148" t="s">
        <v>74</v>
      </c>
      <c r="AU154" s="148" t="s">
        <v>75</v>
      </c>
      <c r="AY154" s="141" t="s">
        <v>133</v>
      </c>
      <c r="BK154" s="149">
        <f>BK155+BK159+BK164</f>
        <v>0</v>
      </c>
    </row>
    <row r="155" spans="2:65" s="11" customFormat="1" ht="22.75" customHeight="1">
      <c r="B155" s="140"/>
      <c r="D155" s="141" t="s">
        <v>74</v>
      </c>
      <c r="E155" s="150" t="s">
        <v>627</v>
      </c>
      <c r="F155" s="150" t="s">
        <v>628</v>
      </c>
      <c r="I155" s="143"/>
      <c r="J155" s="151">
        <f>BK155</f>
        <v>0</v>
      </c>
      <c r="L155" s="140"/>
      <c r="M155" s="144"/>
      <c r="N155" s="145"/>
      <c r="O155" s="145"/>
      <c r="P155" s="146">
        <f>SUM(P156:P158)</f>
        <v>0</v>
      </c>
      <c r="Q155" s="145"/>
      <c r="R155" s="146">
        <f>SUM(R156:R158)</f>
        <v>7.2</v>
      </c>
      <c r="S155" s="145"/>
      <c r="T155" s="147">
        <f>SUM(T156:T158)</f>
        <v>0</v>
      </c>
      <c r="AR155" s="141" t="s">
        <v>142</v>
      </c>
      <c r="AT155" s="148" t="s">
        <v>74</v>
      </c>
      <c r="AU155" s="148" t="s">
        <v>83</v>
      </c>
      <c r="AY155" s="141" t="s">
        <v>133</v>
      </c>
      <c r="BK155" s="149">
        <f>SUM(BK156:BK158)</f>
        <v>0</v>
      </c>
    </row>
    <row r="156" spans="2:65" s="1" customFormat="1" ht="16.5" customHeight="1">
      <c r="B156" s="152"/>
      <c r="C156" s="153" t="s">
        <v>192</v>
      </c>
      <c r="D156" s="153" t="s">
        <v>136</v>
      </c>
      <c r="E156" s="154" t="s">
        <v>629</v>
      </c>
      <c r="F156" s="155" t="s">
        <v>630</v>
      </c>
      <c r="G156" s="156" t="s">
        <v>139</v>
      </c>
      <c r="H156" s="157">
        <v>288</v>
      </c>
      <c r="I156" s="157"/>
      <c r="J156" s="158">
        <f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2.5000000000000001E-2</v>
      </c>
      <c r="R156" s="161">
        <f>Q156*H156</f>
        <v>7.2</v>
      </c>
      <c r="S156" s="161">
        <v>0</v>
      </c>
      <c r="T156" s="162">
        <f>S156*H156</f>
        <v>0</v>
      </c>
      <c r="AR156" s="163" t="s">
        <v>209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209</v>
      </c>
      <c r="BM156" s="163" t="s">
        <v>631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632</v>
      </c>
      <c r="H157" s="170">
        <v>288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83</v>
      </c>
      <c r="AY157" s="168" t="s">
        <v>133</v>
      </c>
    </row>
    <row r="158" spans="2:65" s="1" customFormat="1" ht="24" customHeight="1">
      <c r="B158" s="152"/>
      <c r="C158" s="153" t="s">
        <v>197</v>
      </c>
      <c r="D158" s="153" t="s">
        <v>136</v>
      </c>
      <c r="E158" s="154" t="s">
        <v>633</v>
      </c>
      <c r="F158" s="155" t="s">
        <v>634</v>
      </c>
      <c r="G158" s="156" t="s">
        <v>306</v>
      </c>
      <c r="H158" s="157">
        <v>7.2</v>
      </c>
      <c r="I158" s="157"/>
      <c r="J158" s="158">
        <f>ROUND(I158*H158,3)</f>
        <v>0</v>
      </c>
      <c r="K158" s="155" t="s">
        <v>140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209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209</v>
      </c>
      <c r="BM158" s="163" t="s">
        <v>635</v>
      </c>
    </row>
    <row r="159" spans="2:65" s="11" customFormat="1" ht="22.75" customHeight="1">
      <c r="B159" s="140"/>
      <c r="D159" s="141" t="s">
        <v>74</v>
      </c>
      <c r="E159" s="150" t="s">
        <v>561</v>
      </c>
      <c r="F159" s="150" t="s">
        <v>562</v>
      </c>
      <c r="I159" s="143"/>
      <c r="J159" s="151">
        <f>BK159</f>
        <v>0</v>
      </c>
      <c r="L159" s="140"/>
      <c r="M159" s="144"/>
      <c r="N159" s="145"/>
      <c r="O159" s="145"/>
      <c r="P159" s="146">
        <f>SUM(P160:P163)</f>
        <v>0</v>
      </c>
      <c r="Q159" s="145"/>
      <c r="R159" s="146">
        <f>SUM(R160:R163)</f>
        <v>0</v>
      </c>
      <c r="S159" s="145"/>
      <c r="T159" s="147">
        <f>SUM(T160:T163)</f>
        <v>1.532</v>
      </c>
      <c r="AR159" s="141" t="s">
        <v>142</v>
      </c>
      <c r="AT159" s="148" t="s">
        <v>74</v>
      </c>
      <c r="AU159" s="148" t="s">
        <v>83</v>
      </c>
      <c r="AY159" s="141" t="s">
        <v>133</v>
      </c>
      <c r="BK159" s="149">
        <f>SUM(BK160:BK163)</f>
        <v>0</v>
      </c>
    </row>
    <row r="160" spans="2:65" s="1" customFormat="1" ht="16.5" customHeight="1">
      <c r="B160" s="152"/>
      <c r="C160" s="153" t="s">
        <v>201</v>
      </c>
      <c r="D160" s="153" t="s">
        <v>136</v>
      </c>
      <c r="E160" s="154" t="s">
        <v>636</v>
      </c>
      <c r="F160" s="155" t="s">
        <v>637</v>
      </c>
      <c r="G160" s="156" t="s">
        <v>139</v>
      </c>
      <c r="H160" s="157">
        <v>383</v>
      </c>
      <c r="I160" s="157"/>
      <c r="J160" s="158">
        <f>ROUND(I160*H160,3)</f>
        <v>0</v>
      </c>
      <c r="K160" s="155" t="s">
        <v>177</v>
      </c>
      <c r="L160" s="31"/>
      <c r="M160" s="159" t="s">
        <v>1</v>
      </c>
      <c r="N160" s="160" t="s">
        <v>41</v>
      </c>
      <c r="O160" s="54"/>
      <c r="P160" s="161">
        <f>O160*H160</f>
        <v>0</v>
      </c>
      <c r="Q160" s="161">
        <v>0</v>
      </c>
      <c r="R160" s="161">
        <f>Q160*H160</f>
        <v>0</v>
      </c>
      <c r="S160" s="161">
        <v>4.0000000000000001E-3</v>
      </c>
      <c r="T160" s="162">
        <f>S160*H160</f>
        <v>1.532</v>
      </c>
      <c r="AR160" s="163" t="s">
        <v>209</v>
      </c>
      <c r="AT160" s="163" t="s">
        <v>136</v>
      </c>
      <c r="AU160" s="163" t="s">
        <v>142</v>
      </c>
      <c r="AY160" s="16" t="s">
        <v>133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6" t="s">
        <v>142</v>
      </c>
      <c r="BK160" s="165">
        <f>ROUND(I160*H160,3)</f>
        <v>0</v>
      </c>
      <c r="BL160" s="16" t="s">
        <v>209</v>
      </c>
      <c r="BM160" s="163" t="s">
        <v>638</v>
      </c>
    </row>
    <row r="161" spans="2:65" s="12" customFormat="1" ht="12">
      <c r="B161" s="166"/>
      <c r="D161" s="167" t="s">
        <v>144</v>
      </c>
      <c r="E161" s="168" t="s">
        <v>1</v>
      </c>
      <c r="F161" s="169" t="s">
        <v>639</v>
      </c>
      <c r="H161" s="170">
        <v>288</v>
      </c>
      <c r="I161" s="171"/>
      <c r="L161" s="166"/>
      <c r="M161" s="172"/>
      <c r="N161" s="173"/>
      <c r="O161" s="173"/>
      <c r="P161" s="173"/>
      <c r="Q161" s="173"/>
      <c r="R161" s="173"/>
      <c r="S161" s="173"/>
      <c r="T161" s="174"/>
      <c r="AT161" s="168" t="s">
        <v>144</v>
      </c>
      <c r="AU161" s="168" t="s">
        <v>142</v>
      </c>
      <c r="AV161" s="12" t="s">
        <v>142</v>
      </c>
      <c r="AW161" s="12" t="s">
        <v>30</v>
      </c>
      <c r="AX161" s="12" t="s">
        <v>75</v>
      </c>
      <c r="AY161" s="168" t="s">
        <v>133</v>
      </c>
    </row>
    <row r="162" spans="2:65" s="12" customFormat="1" ht="12">
      <c r="B162" s="166"/>
      <c r="D162" s="167" t="s">
        <v>144</v>
      </c>
      <c r="E162" s="168" t="s">
        <v>1</v>
      </c>
      <c r="F162" s="169" t="s">
        <v>640</v>
      </c>
      <c r="H162" s="170">
        <v>95</v>
      </c>
      <c r="I162" s="171"/>
      <c r="L162" s="166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142</v>
      </c>
      <c r="AV162" s="12" t="s">
        <v>142</v>
      </c>
      <c r="AW162" s="12" t="s">
        <v>30</v>
      </c>
      <c r="AX162" s="12" t="s">
        <v>75</v>
      </c>
      <c r="AY162" s="168" t="s">
        <v>133</v>
      </c>
    </row>
    <row r="163" spans="2:65" s="13" customFormat="1" ht="12">
      <c r="B163" s="175"/>
      <c r="D163" s="167" t="s">
        <v>144</v>
      </c>
      <c r="E163" s="176" t="s">
        <v>1</v>
      </c>
      <c r="F163" s="177" t="s">
        <v>146</v>
      </c>
      <c r="H163" s="178">
        <v>383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144</v>
      </c>
      <c r="AU163" s="176" t="s">
        <v>142</v>
      </c>
      <c r="AV163" s="13" t="s">
        <v>141</v>
      </c>
      <c r="AW163" s="13" t="s">
        <v>30</v>
      </c>
      <c r="AX163" s="13" t="s">
        <v>83</v>
      </c>
      <c r="AY163" s="176" t="s">
        <v>133</v>
      </c>
    </row>
    <row r="164" spans="2:65" s="11" customFormat="1" ht="22.75" customHeight="1">
      <c r="B164" s="140"/>
      <c r="D164" s="141" t="s">
        <v>74</v>
      </c>
      <c r="E164" s="150" t="s">
        <v>641</v>
      </c>
      <c r="F164" s="150" t="s">
        <v>642</v>
      </c>
      <c r="I164" s="143"/>
      <c r="J164" s="151">
        <f>BK164</f>
        <v>0</v>
      </c>
      <c r="L164" s="140"/>
      <c r="M164" s="144"/>
      <c r="N164" s="145"/>
      <c r="O164" s="145"/>
      <c r="P164" s="146">
        <f>SUM(P165:P180)</f>
        <v>0</v>
      </c>
      <c r="Q164" s="145"/>
      <c r="R164" s="146">
        <f>SUM(R165:R180)</f>
        <v>0.41671400000000003</v>
      </c>
      <c r="S164" s="145"/>
      <c r="T164" s="147">
        <f>SUM(T165:T180)</f>
        <v>0</v>
      </c>
      <c r="AR164" s="141" t="s">
        <v>142</v>
      </c>
      <c r="AT164" s="148" t="s">
        <v>74</v>
      </c>
      <c r="AU164" s="148" t="s">
        <v>83</v>
      </c>
      <c r="AY164" s="141" t="s">
        <v>133</v>
      </c>
      <c r="BK164" s="149">
        <f>SUM(BK165:BK180)</f>
        <v>0</v>
      </c>
    </row>
    <row r="165" spans="2:65" s="1" customFormat="1" ht="24" customHeight="1">
      <c r="B165" s="152"/>
      <c r="C165" s="153" t="s">
        <v>205</v>
      </c>
      <c r="D165" s="153" t="s">
        <v>136</v>
      </c>
      <c r="E165" s="154" t="s">
        <v>643</v>
      </c>
      <c r="F165" s="155" t="s">
        <v>644</v>
      </c>
      <c r="G165" s="156" t="s">
        <v>139</v>
      </c>
      <c r="H165" s="157">
        <v>905.9</v>
      </c>
      <c r="I165" s="157"/>
      <c r="J165" s="158">
        <f>ROUND(I165*H165,3)</f>
        <v>0</v>
      </c>
      <c r="K165" s="155" t="s">
        <v>140</v>
      </c>
      <c r="L165" s="31"/>
      <c r="M165" s="159" t="s">
        <v>1</v>
      </c>
      <c r="N165" s="160" t="s">
        <v>41</v>
      </c>
      <c r="O165" s="54"/>
      <c r="P165" s="161">
        <f>O165*H165</f>
        <v>0</v>
      </c>
      <c r="Q165" s="161">
        <v>1E-4</v>
      </c>
      <c r="R165" s="161">
        <f>Q165*H165</f>
        <v>9.0590000000000004E-2</v>
      </c>
      <c r="S165" s="161">
        <v>0</v>
      </c>
      <c r="T165" s="162">
        <f>S165*H165</f>
        <v>0</v>
      </c>
      <c r="AR165" s="163" t="s">
        <v>209</v>
      </c>
      <c r="AT165" s="163" t="s">
        <v>136</v>
      </c>
      <c r="AU165" s="163" t="s">
        <v>142</v>
      </c>
      <c r="AY165" s="16" t="s">
        <v>133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142</v>
      </c>
      <c r="BK165" s="165">
        <f>ROUND(I165*H165,3)</f>
        <v>0</v>
      </c>
      <c r="BL165" s="16" t="s">
        <v>209</v>
      </c>
      <c r="BM165" s="163" t="s">
        <v>645</v>
      </c>
    </row>
    <row r="166" spans="2:65" s="12" customFormat="1" ht="12">
      <c r="B166" s="166"/>
      <c r="D166" s="167" t="s">
        <v>144</v>
      </c>
      <c r="E166" s="168" t="s">
        <v>1</v>
      </c>
      <c r="F166" s="169" t="s">
        <v>166</v>
      </c>
      <c r="H166" s="170">
        <v>790</v>
      </c>
      <c r="I166" s="171"/>
      <c r="L166" s="166"/>
      <c r="M166" s="172"/>
      <c r="N166" s="173"/>
      <c r="O166" s="173"/>
      <c r="P166" s="173"/>
      <c r="Q166" s="173"/>
      <c r="R166" s="173"/>
      <c r="S166" s="173"/>
      <c r="T166" s="174"/>
      <c r="AT166" s="168" t="s">
        <v>144</v>
      </c>
      <c r="AU166" s="168" t="s">
        <v>142</v>
      </c>
      <c r="AV166" s="12" t="s">
        <v>142</v>
      </c>
      <c r="AW166" s="12" t="s">
        <v>30</v>
      </c>
      <c r="AX166" s="12" t="s">
        <v>75</v>
      </c>
      <c r="AY166" s="168" t="s">
        <v>133</v>
      </c>
    </row>
    <row r="167" spans="2:65" s="12" customFormat="1" ht="12">
      <c r="B167" s="166"/>
      <c r="D167" s="167" t="s">
        <v>144</v>
      </c>
      <c r="E167" s="168" t="s">
        <v>1</v>
      </c>
      <c r="F167" s="169" t="s">
        <v>167</v>
      </c>
      <c r="H167" s="170">
        <v>115.9</v>
      </c>
      <c r="I167" s="171"/>
      <c r="L167" s="166"/>
      <c r="M167" s="172"/>
      <c r="N167" s="173"/>
      <c r="O167" s="173"/>
      <c r="P167" s="173"/>
      <c r="Q167" s="173"/>
      <c r="R167" s="173"/>
      <c r="S167" s="173"/>
      <c r="T167" s="174"/>
      <c r="AT167" s="168" t="s">
        <v>144</v>
      </c>
      <c r="AU167" s="168" t="s">
        <v>142</v>
      </c>
      <c r="AV167" s="12" t="s">
        <v>142</v>
      </c>
      <c r="AW167" s="12" t="s">
        <v>30</v>
      </c>
      <c r="AX167" s="12" t="s">
        <v>75</v>
      </c>
      <c r="AY167" s="168" t="s">
        <v>133</v>
      </c>
    </row>
    <row r="168" spans="2:65" s="13" customFormat="1" ht="12">
      <c r="B168" s="175"/>
      <c r="D168" s="167" t="s">
        <v>144</v>
      </c>
      <c r="E168" s="176" t="s">
        <v>1</v>
      </c>
      <c r="F168" s="177" t="s">
        <v>146</v>
      </c>
      <c r="H168" s="178">
        <v>905.9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144</v>
      </c>
      <c r="AU168" s="176" t="s">
        <v>142</v>
      </c>
      <c r="AV168" s="13" t="s">
        <v>141</v>
      </c>
      <c r="AW168" s="13" t="s">
        <v>30</v>
      </c>
      <c r="AX168" s="13" t="s">
        <v>83</v>
      </c>
      <c r="AY168" s="176" t="s">
        <v>133</v>
      </c>
    </row>
    <row r="169" spans="2:65" s="1" customFormat="1" ht="24" customHeight="1">
      <c r="B169" s="152"/>
      <c r="C169" s="153" t="s">
        <v>209</v>
      </c>
      <c r="D169" s="153" t="s">
        <v>136</v>
      </c>
      <c r="E169" s="154" t="s">
        <v>646</v>
      </c>
      <c r="F169" s="155" t="s">
        <v>647</v>
      </c>
      <c r="G169" s="156" t="s">
        <v>139</v>
      </c>
      <c r="H169" s="157">
        <v>905.9</v>
      </c>
      <c r="I169" s="157"/>
      <c r="J169" s="158">
        <f>ROUND(I169*H169,3)</f>
        <v>0</v>
      </c>
      <c r="K169" s="155" t="s">
        <v>140</v>
      </c>
      <c r="L169" s="31"/>
      <c r="M169" s="159" t="s">
        <v>1</v>
      </c>
      <c r="N169" s="160" t="s">
        <v>41</v>
      </c>
      <c r="O169" s="54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209</v>
      </c>
      <c r="AT169" s="163" t="s">
        <v>136</v>
      </c>
      <c r="AU169" s="163" t="s">
        <v>142</v>
      </c>
      <c r="AY169" s="16" t="s">
        <v>133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6" t="s">
        <v>142</v>
      </c>
      <c r="BK169" s="165">
        <f>ROUND(I169*H169,3)</f>
        <v>0</v>
      </c>
      <c r="BL169" s="16" t="s">
        <v>209</v>
      </c>
      <c r="BM169" s="163" t="s">
        <v>648</v>
      </c>
    </row>
    <row r="170" spans="2:65" s="12" customFormat="1" ht="12">
      <c r="B170" s="166"/>
      <c r="D170" s="167" t="s">
        <v>144</v>
      </c>
      <c r="E170" s="168" t="s">
        <v>1</v>
      </c>
      <c r="F170" s="169" t="s">
        <v>166</v>
      </c>
      <c r="H170" s="170">
        <v>790</v>
      </c>
      <c r="I170" s="171"/>
      <c r="L170" s="166"/>
      <c r="M170" s="172"/>
      <c r="N170" s="173"/>
      <c r="O170" s="173"/>
      <c r="P170" s="173"/>
      <c r="Q170" s="173"/>
      <c r="R170" s="173"/>
      <c r="S170" s="173"/>
      <c r="T170" s="174"/>
      <c r="AT170" s="168" t="s">
        <v>144</v>
      </c>
      <c r="AU170" s="168" t="s">
        <v>142</v>
      </c>
      <c r="AV170" s="12" t="s">
        <v>142</v>
      </c>
      <c r="AW170" s="12" t="s">
        <v>30</v>
      </c>
      <c r="AX170" s="12" t="s">
        <v>75</v>
      </c>
      <c r="AY170" s="168" t="s">
        <v>133</v>
      </c>
    </row>
    <row r="171" spans="2:65" s="12" customFormat="1" ht="12">
      <c r="B171" s="166"/>
      <c r="D171" s="167" t="s">
        <v>144</v>
      </c>
      <c r="E171" s="168" t="s">
        <v>1</v>
      </c>
      <c r="F171" s="169" t="s">
        <v>167</v>
      </c>
      <c r="H171" s="170">
        <v>115.9</v>
      </c>
      <c r="I171" s="171"/>
      <c r="L171" s="166"/>
      <c r="M171" s="172"/>
      <c r="N171" s="173"/>
      <c r="O171" s="173"/>
      <c r="P171" s="173"/>
      <c r="Q171" s="173"/>
      <c r="R171" s="173"/>
      <c r="S171" s="173"/>
      <c r="T171" s="174"/>
      <c r="AT171" s="168" t="s">
        <v>144</v>
      </c>
      <c r="AU171" s="168" t="s">
        <v>142</v>
      </c>
      <c r="AV171" s="12" t="s">
        <v>142</v>
      </c>
      <c r="AW171" s="12" t="s">
        <v>30</v>
      </c>
      <c r="AX171" s="12" t="s">
        <v>75</v>
      </c>
      <c r="AY171" s="168" t="s">
        <v>133</v>
      </c>
    </row>
    <row r="172" spans="2:65" s="13" customFormat="1" ht="12">
      <c r="B172" s="175"/>
      <c r="D172" s="167" t="s">
        <v>144</v>
      </c>
      <c r="E172" s="176" t="s">
        <v>1</v>
      </c>
      <c r="F172" s="177" t="s">
        <v>146</v>
      </c>
      <c r="H172" s="178">
        <v>905.9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144</v>
      </c>
      <c r="AU172" s="176" t="s">
        <v>142</v>
      </c>
      <c r="AV172" s="13" t="s">
        <v>141</v>
      </c>
      <c r="AW172" s="13" t="s">
        <v>30</v>
      </c>
      <c r="AX172" s="13" t="s">
        <v>83</v>
      </c>
      <c r="AY172" s="176" t="s">
        <v>133</v>
      </c>
    </row>
    <row r="173" spans="2:65" s="1" customFormat="1" ht="24" customHeight="1">
      <c r="B173" s="152"/>
      <c r="C173" s="153" t="s">
        <v>216</v>
      </c>
      <c r="D173" s="153" t="s">
        <v>136</v>
      </c>
      <c r="E173" s="154" t="s">
        <v>649</v>
      </c>
      <c r="F173" s="155" t="s">
        <v>650</v>
      </c>
      <c r="G173" s="156" t="s">
        <v>139</v>
      </c>
      <c r="H173" s="157">
        <v>905.9</v>
      </c>
      <c r="I173" s="157"/>
      <c r="J173" s="158">
        <f>ROUND(I173*H173,3)</f>
        <v>0</v>
      </c>
      <c r="K173" s="155" t="s">
        <v>140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3.0000000000000001E-5</v>
      </c>
      <c r="R173" s="161">
        <f>Q173*H173</f>
        <v>2.7177E-2</v>
      </c>
      <c r="S173" s="161">
        <v>0</v>
      </c>
      <c r="T173" s="162">
        <f>S173*H173</f>
        <v>0</v>
      </c>
      <c r="AR173" s="163" t="s">
        <v>209</v>
      </c>
      <c r="AT173" s="163" t="s">
        <v>136</v>
      </c>
      <c r="AU173" s="163" t="s">
        <v>142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209</v>
      </c>
      <c r="BM173" s="163" t="s">
        <v>651</v>
      </c>
    </row>
    <row r="174" spans="2:65" s="12" customFormat="1" ht="12">
      <c r="B174" s="166"/>
      <c r="D174" s="167" t="s">
        <v>144</v>
      </c>
      <c r="E174" s="168" t="s">
        <v>1</v>
      </c>
      <c r="F174" s="169" t="s">
        <v>166</v>
      </c>
      <c r="H174" s="170">
        <v>790</v>
      </c>
      <c r="I174" s="171"/>
      <c r="L174" s="166"/>
      <c r="M174" s="172"/>
      <c r="N174" s="173"/>
      <c r="O174" s="173"/>
      <c r="P174" s="173"/>
      <c r="Q174" s="173"/>
      <c r="R174" s="173"/>
      <c r="S174" s="173"/>
      <c r="T174" s="174"/>
      <c r="AT174" s="168" t="s">
        <v>144</v>
      </c>
      <c r="AU174" s="168" t="s">
        <v>142</v>
      </c>
      <c r="AV174" s="12" t="s">
        <v>142</v>
      </c>
      <c r="AW174" s="12" t="s">
        <v>30</v>
      </c>
      <c r="AX174" s="12" t="s">
        <v>75</v>
      </c>
      <c r="AY174" s="168" t="s">
        <v>133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167</v>
      </c>
      <c r="H175" s="170">
        <v>115.9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75</v>
      </c>
      <c r="AY175" s="168" t="s">
        <v>133</v>
      </c>
    </row>
    <row r="176" spans="2:65" s="13" customFormat="1" ht="12">
      <c r="B176" s="175"/>
      <c r="D176" s="167" t="s">
        <v>144</v>
      </c>
      <c r="E176" s="176" t="s">
        <v>1</v>
      </c>
      <c r="F176" s="177" t="s">
        <v>146</v>
      </c>
      <c r="H176" s="178">
        <v>905.9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144</v>
      </c>
      <c r="AU176" s="176" t="s">
        <v>142</v>
      </c>
      <c r="AV176" s="13" t="s">
        <v>141</v>
      </c>
      <c r="AW176" s="13" t="s">
        <v>30</v>
      </c>
      <c r="AX176" s="13" t="s">
        <v>83</v>
      </c>
      <c r="AY176" s="176" t="s">
        <v>133</v>
      </c>
    </row>
    <row r="177" spans="2:65" s="1" customFormat="1" ht="36" customHeight="1">
      <c r="B177" s="152"/>
      <c r="C177" s="153" t="s">
        <v>220</v>
      </c>
      <c r="D177" s="153" t="s">
        <v>136</v>
      </c>
      <c r="E177" s="154" t="s">
        <v>652</v>
      </c>
      <c r="F177" s="155" t="s">
        <v>653</v>
      </c>
      <c r="G177" s="156" t="s">
        <v>139</v>
      </c>
      <c r="H177" s="157">
        <v>905.9</v>
      </c>
      <c r="I177" s="157"/>
      <c r="J177" s="158">
        <f>ROUND(I177*H177,3)</f>
        <v>0</v>
      </c>
      <c r="K177" s="155" t="s">
        <v>177</v>
      </c>
      <c r="L177" s="31"/>
      <c r="M177" s="159" t="s">
        <v>1</v>
      </c>
      <c r="N177" s="160" t="s">
        <v>41</v>
      </c>
      <c r="O177" s="54"/>
      <c r="P177" s="161">
        <f>O177*H177</f>
        <v>0</v>
      </c>
      <c r="Q177" s="161">
        <v>3.3E-4</v>
      </c>
      <c r="R177" s="161">
        <f>Q177*H177</f>
        <v>0.29894700000000002</v>
      </c>
      <c r="S177" s="161">
        <v>0</v>
      </c>
      <c r="T177" s="162">
        <f>S177*H177</f>
        <v>0</v>
      </c>
      <c r="AR177" s="163" t="s">
        <v>209</v>
      </c>
      <c r="AT177" s="163" t="s">
        <v>136</v>
      </c>
      <c r="AU177" s="163" t="s">
        <v>142</v>
      </c>
      <c r="AY177" s="16" t="s">
        <v>133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6" t="s">
        <v>142</v>
      </c>
      <c r="BK177" s="165">
        <f>ROUND(I177*H177,3)</f>
        <v>0</v>
      </c>
      <c r="BL177" s="16" t="s">
        <v>209</v>
      </c>
      <c r="BM177" s="163" t="s">
        <v>654</v>
      </c>
    </row>
    <row r="178" spans="2:65" s="12" customFormat="1" ht="12">
      <c r="B178" s="166"/>
      <c r="D178" s="167" t="s">
        <v>144</v>
      </c>
      <c r="E178" s="168" t="s">
        <v>1</v>
      </c>
      <c r="F178" s="169" t="s">
        <v>166</v>
      </c>
      <c r="H178" s="170">
        <v>790</v>
      </c>
      <c r="I178" s="171"/>
      <c r="L178" s="166"/>
      <c r="M178" s="172"/>
      <c r="N178" s="173"/>
      <c r="O178" s="173"/>
      <c r="P178" s="173"/>
      <c r="Q178" s="173"/>
      <c r="R178" s="173"/>
      <c r="S178" s="173"/>
      <c r="T178" s="174"/>
      <c r="AT178" s="168" t="s">
        <v>144</v>
      </c>
      <c r="AU178" s="168" t="s">
        <v>142</v>
      </c>
      <c r="AV178" s="12" t="s">
        <v>142</v>
      </c>
      <c r="AW178" s="12" t="s">
        <v>30</v>
      </c>
      <c r="AX178" s="12" t="s">
        <v>75</v>
      </c>
      <c r="AY178" s="168" t="s">
        <v>133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167</v>
      </c>
      <c r="H179" s="170">
        <v>115.9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75</v>
      </c>
      <c r="AY179" s="168" t="s">
        <v>133</v>
      </c>
    </row>
    <row r="180" spans="2:65" s="13" customFormat="1" ht="12">
      <c r="B180" s="175"/>
      <c r="D180" s="167" t="s">
        <v>144</v>
      </c>
      <c r="E180" s="176" t="s">
        <v>1</v>
      </c>
      <c r="F180" s="177" t="s">
        <v>146</v>
      </c>
      <c r="H180" s="178">
        <v>905.9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144</v>
      </c>
      <c r="AU180" s="176" t="s">
        <v>142</v>
      </c>
      <c r="AV180" s="13" t="s">
        <v>141</v>
      </c>
      <c r="AW180" s="13" t="s">
        <v>30</v>
      </c>
      <c r="AX180" s="13" t="s">
        <v>83</v>
      </c>
      <c r="AY180" s="176" t="s">
        <v>133</v>
      </c>
    </row>
    <row r="181" spans="2:65" s="11" customFormat="1" ht="26" customHeight="1">
      <c r="B181" s="140"/>
      <c r="D181" s="141" t="s">
        <v>74</v>
      </c>
      <c r="E181" s="142" t="s">
        <v>345</v>
      </c>
      <c r="F181" s="142" t="s">
        <v>346</v>
      </c>
      <c r="I181" s="143"/>
      <c r="J181" s="129">
        <f>BK181</f>
        <v>0</v>
      </c>
      <c r="L181" s="140"/>
      <c r="M181" s="144"/>
      <c r="N181" s="145"/>
      <c r="O181" s="145"/>
      <c r="P181" s="146">
        <f>P182</f>
        <v>0</v>
      </c>
      <c r="Q181" s="145"/>
      <c r="R181" s="146">
        <f>R182</f>
        <v>0</v>
      </c>
      <c r="S181" s="145"/>
      <c r="T181" s="147">
        <f>T182</f>
        <v>0</v>
      </c>
      <c r="AR181" s="141" t="s">
        <v>159</v>
      </c>
      <c r="AT181" s="148" t="s">
        <v>74</v>
      </c>
      <c r="AU181" s="148" t="s">
        <v>75</v>
      </c>
      <c r="AY181" s="141" t="s">
        <v>133</v>
      </c>
      <c r="BK181" s="149">
        <f>BK182</f>
        <v>0</v>
      </c>
    </row>
    <row r="182" spans="2:65" s="11" customFormat="1" ht="22.75" customHeight="1">
      <c r="B182" s="140"/>
      <c r="D182" s="141" t="s">
        <v>74</v>
      </c>
      <c r="E182" s="150" t="s">
        <v>347</v>
      </c>
      <c r="F182" s="150" t="s">
        <v>348</v>
      </c>
      <c r="I182" s="143"/>
      <c r="J182" s="151">
        <f>BK182</f>
        <v>0</v>
      </c>
      <c r="L182" s="140"/>
      <c r="M182" s="144"/>
      <c r="N182" s="145"/>
      <c r="O182" s="145"/>
      <c r="P182" s="146">
        <f>SUM(P183:P186)</f>
        <v>0</v>
      </c>
      <c r="Q182" s="145"/>
      <c r="R182" s="146">
        <f>SUM(R183:R186)</f>
        <v>0</v>
      </c>
      <c r="S182" s="145"/>
      <c r="T182" s="147">
        <f>SUM(T183:T186)</f>
        <v>0</v>
      </c>
      <c r="AR182" s="141" t="s">
        <v>159</v>
      </c>
      <c r="AT182" s="148" t="s">
        <v>74</v>
      </c>
      <c r="AU182" s="148" t="s">
        <v>83</v>
      </c>
      <c r="AY182" s="141" t="s">
        <v>133</v>
      </c>
      <c r="BK182" s="149">
        <f>SUM(BK183:BK186)</f>
        <v>0</v>
      </c>
    </row>
    <row r="183" spans="2:65" s="1" customFormat="1" ht="16.5" customHeight="1">
      <c r="B183" s="152"/>
      <c r="C183" s="153" t="s">
        <v>224</v>
      </c>
      <c r="D183" s="153" t="s">
        <v>136</v>
      </c>
      <c r="E183" s="154" t="s">
        <v>655</v>
      </c>
      <c r="F183" s="155" t="s">
        <v>656</v>
      </c>
      <c r="G183" s="156" t="s">
        <v>352</v>
      </c>
      <c r="H183" s="157">
        <v>0</v>
      </c>
      <c r="I183" s="157"/>
      <c r="J183" s="158">
        <f>ROUND(I183*H183,3)</f>
        <v>0</v>
      </c>
      <c r="K183" s="155" t="s">
        <v>140</v>
      </c>
      <c r="L183" s="31"/>
      <c r="M183" s="159" t="s">
        <v>1</v>
      </c>
      <c r="N183" s="160" t="s">
        <v>41</v>
      </c>
      <c r="O183" s="54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AR183" s="163" t="s">
        <v>353</v>
      </c>
      <c r="AT183" s="163" t="s">
        <v>136</v>
      </c>
      <c r="AU183" s="163" t="s">
        <v>142</v>
      </c>
      <c r="AY183" s="16" t="s">
        <v>133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6" t="s">
        <v>142</v>
      </c>
      <c r="BK183" s="165">
        <f>ROUND(I183*H183,3)</f>
        <v>0</v>
      </c>
      <c r="BL183" s="16" t="s">
        <v>353</v>
      </c>
      <c r="BM183" s="163" t="s">
        <v>657</v>
      </c>
    </row>
    <row r="184" spans="2:65" s="1" customFormat="1" ht="16.5" customHeight="1">
      <c r="B184" s="152"/>
      <c r="C184" s="153" t="s">
        <v>7</v>
      </c>
      <c r="D184" s="153" t="s">
        <v>136</v>
      </c>
      <c r="E184" s="154" t="s">
        <v>658</v>
      </c>
      <c r="F184" s="155" t="s">
        <v>659</v>
      </c>
      <c r="G184" s="156" t="s">
        <v>352</v>
      </c>
      <c r="H184" s="157">
        <v>0</v>
      </c>
      <c r="I184" s="157"/>
      <c r="J184" s="158">
        <f>ROUND(I184*H184,3)</f>
        <v>0</v>
      </c>
      <c r="K184" s="155" t="s">
        <v>140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63" t="s">
        <v>353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353</v>
      </c>
      <c r="BM184" s="163" t="s">
        <v>660</v>
      </c>
    </row>
    <row r="185" spans="2:65" s="1" customFormat="1" ht="16.5" customHeight="1">
      <c r="B185" s="152"/>
      <c r="C185" s="153" t="s">
        <v>232</v>
      </c>
      <c r="D185" s="153" t="s">
        <v>136</v>
      </c>
      <c r="E185" s="154" t="s">
        <v>350</v>
      </c>
      <c r="F185" s="155" t="s">
        <v>351</v>
      </c>
      <c r="G185" s="156" t="s">
        <v>352</v>
      </c>
      <c r="H185" s="157">
        <v>0</v>
      </c>
      <c r="I185" s="157"/>
      <c r="J185" s="158">
        <f>ROUND(I185*H185,3)</f>
        <v>0</v>
      </c>
      <c r="K185" s="155" t="s">
        <v>1</v>
      </c>
      <c r="L185" s="31"/>
      <c r="M185" s="159" t="s">
        <v>1</v>
      </c>
      <c r="N185" s="160" t="s">
        <v>41</v>
      </c>
      <c r="O185" s="54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353</v>
      </c>
      <c r="AT185" s="163" t="s">
        <v>136</v>
      </c>
      <c r="AU185" s="163" t="s">
        <v>142</v>
      </c>
      <c r="AY185" s="16" t="s">
        <v>133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6" t="s">
        <v>142</v>
      </c>
      <c r="BK185" s="165">
        <f>ROUND(I185*H185,3)</f>
        <v>0</v>
      </c>
      <c r="BL185" s="16" t="s">
        <v>353</v>
      </c>
      <c r="BM185" s="163" t="s">
        <v>354</v>
      </c>
    </row>
    <row r="186" spans="2:65" s="1" customFormat="1" ht="350">
      <c r="B186" s="31"/>
      <c r="D186" s="167" t="s">
        <v>267</v>
      </c>
      <c r="F186" s="191" t="s">
        <v>355</v>
      </c>
      <c r="I186" s="90"/>
      <c r="L186" s="31"/>
      <c r="M186" s="192"/>
      <c r="N186" s="54"/>
      <c r="O186" s="54"/>
      <c r="P186" s="54"/>
      <c r="Q186" s="54"/>
      <c r="R186" s="54"/>
      <c r="S186" s="54"/>
      <c r="T186" s="55"/>
      <c r="AT186" s="16" t="s">
        <v>267</v>
      </c>
      <c r="AU186" s="16" t="s">
        <v>142</v>
      </c>
    </row>
    <row r="187" spans="2:65" s="1" customFormat="1" ht="50" customHeight="1">
      <c r="B187" s="31"/>
      <c r="E187" s="142" t="s">
        <v>356</v>
      </c>
      <c r="F187" s="142" t="s">
        <v>357</v>
      </c>
      <c r="I187" s="90"/>
      <c r="J187" s="129">
        <f t="shared" ref="J187:J192" si="0">BK187</f>
        <v>0</v>
      </c>
      <c r="L187" s="31"/>
      <c r="M187" s="192"/>
      <c r="N187" s="54"/>
      <c r="O187" s="54"/>
      <c r="P187" s="54"/>
      <c r="Q187" s="54"/>
      <c r="R187" s="54"/>
      <c r="S187" s="54"/>
      <c r="T187" s="55"/>
      <c r="AT187" s="16" t="s">
        <v>74</v>
      </c>
      <c r="AU187" s="16" t="s">
        <v>75</v>
      </c>
      <c r="AY187" s="16" t="s">
        <v>358</v>
      </c>
      <c r="BK187" s="165">
        <f>SUM(BK188:BK192)</f>
        <v>0</v>
      </c>
    </row>
    <row r="188" spans="2:65" s="1" customFormat="1" ht="16.25" customHeight="1">
      <c r="B188" s="31"/>
      <c r="C188" s="193" t="s">
        <v>1</v>
      </c>
      <c r="D188" s="193" t="s">
        <v>136</v>
      </c>
      <c r="E188" s="194" t="s">
        <v>1</v>
      </c>
      <c r="F188" s="195" t="s">
        <v>1</v>
      </c>
      <c r="G188" s="196" t="s">
        <v>1</v>
      </c>
      <c r="H188" s="197"/>
      <c r="I188" s="197"/>
      <c r="J188" s="198">
        <f t="shared" si="0"/>
        <v>0</v>
      </c>
      <c r="K188" s="199"/>
      <c r="L188" s="31"/>
      <c r="M188" s="200" t="s">
        <v>1</v>
      </c>
      <c r="N188" s="201" t="s">
        <v>41</v>
      </c>
      <c r="O188" s="54"/>
      <c r="P188" s="54"/>
      <c r="Q188" s="54"/>
      <c r="R188" s="54"/>
      <c r="S188" s="54"/>
      <c r="T188" s="55"/>
      <c r="AT188" s="16" t="s">
        <v>358</v>
      </c>
      <c r="AU188" s="16" t="s">
        <v>83</v>
      </c>
      <c r="AY188" s="16" t="s">
        <v>358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I188*H188</f>
        <v>0</v>
      </c>
    </row>
    <row r="189" spans="2:65" s="1" customFormat="1" ht="16.25" customHeight="1">
      <c r="B189" s="31"/>
      <c r="C189" s="193" t="s">
        <v>1</v>
      </c>
      <c r="D189" s="193" t="s">
        <v>136</v>
      </c>
      <c r="E189" s="194" t="s">
        <v>1</v>
      </c>
      <c r="F189" s="195" t="s">
        <v>1</v>
      </c>
      <c r="G189" s="196" t="s">
        <v>1</v>
      </c>
      <c r="H189" s="197"/>
      <c r="I189" s="197"/>
      <c r="J189" s="198">
        <f t="shared" si="0"/>
        <v>0</v>
      </c>
      <c r="K189" s="199"/>
      <c r="L189" s="31"/>
      <c r="M189" s="200" t="s">
        <v>1</v>
      </c>
      <c r="N189" s="201" t="s">
        <v>41</v>
      </c>
      <c r="O189" s="54"/>
      <c r="P189" s="54"/>
      <c r="Q189" s="54"/>
      <c r="R189" s="54"/>
      <c r="S189" s="54"/>
      <c r="T189" s="55"/>
      <c r="AT189" s="16" t="s">
        <v>358</v>
      </c>
      <c r="AU189" s="16" t="s">
        <v>83</v>
      </c>
      <c r="AY189" s="16" t="s">
        <v>358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6" t="s">
        <v>142</v>
      </c>
      <c r="BK189" s="165">
        <f>I189*H189</f>
        <v>0</v>
      </c>
    </row>
    <row r="190" spans="2:65" s="1" customFormat="1" ht="16.25" customHeight="1">
      <c r="B190" s="31"/>
      <c r="C190" s="193" t="s">
        <v>1</v>
      </c>
      <c r="D190" s="193" t="s">
        <v>136</v>
      </c>
      <c r="E190" s="194" t="s">
        <v>1</v>
      </c>
      <c r="F190" s="195" t="s">
        <v>1</v>
      </c>
      <c r="G190" s="196" t="s">
        <v>1</v>
      </c>
      <c r="H190" s="197"/>
      <c r="I190" s="197"/>
      <c r="J190" s="198">
        <f t="shared" si="0"/>
        <v>0</v>
      </c>
      <c r="K190" s="199"/>
      <c r="L190" s="31"/>
      <c r="M190" s="200" t="s">
        <v>1</v>
      </c>
      <c r="N190" s="201" t="s">
        <v>41</v>
      </c>
      <c r="O190" s="54"/>
      <c r="P190" s="54"/>
      <c r="Q190" s="54"/>
      <c r="R190" s="54"/>
      <c r="S190" s="54"/>
      <c r="T190" s="55"/>
      <c r="AT190" s="16" t="s">
        <v>358</v>
      </c>
      <c r="AU190" s="16" t="s">
        <v>83</v>
      </c>
      <c r="AY190" s="16" t="s">
        <v>358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6" t="s">
        <v>142</v>
      </c>
      <c r="BK190" s="165">
        <f>I190*H190</f>
        <v>0</v>
      </c>
    </row>
    <row r="191" spans="2:65" s="1" customFormat="1" ht="16.25" customHeight="1">
      <c r="B191" s="31"/>
      <c r="C191" s="193" t="s">
        <v>1</v>
      </c>
      <c r="D191" s="193" t="s">
        <v>136</v>
      </c>
      <c r="E191" s="194" t="s">
        <v>1</v>
      </c>
      <c r="F191" s="195" t="s">
        <v>1</v>
      </c>
      <c r="G191" s="196" t="s">
        <v>1</v>
      </c>
      <c r="H191" s="197"/>
      <c r="I191" s="197"/>
      <c r="J191" s="198">
        <f t="shared" si="0"/>
        <v>0</v>
      </c>
      <c r="K191" s="199"/>
      <c r="L191" s="31"/>
      <c r="M191" s="200" t="s">
        <v>1</v>
      </c>
      <c r="N191" s="201" t="s">
        <v>41</v>
      </c>
      <c r="O191" s="54"/>
      <c r="P191" s="54"/>
      <c r="Q191" s="54"/>
      <c r="R191" s="54"/>
      <c r="S191" s="54"/>
      <c r="T191" s="55"/>
      <c r="AT191" s="16" t="s">
        <v>358</v>
      </c>
      <c r="AU191" s="16" t="s">
        <v>83</v>
      </c>
      <c r="AY191" s="16" t="s">
        <v>358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6" t="s">
        <v>142</v>
      </c>
      <c r="BK191" s="165">
        <f>I191*H191</f>
        <v>0</v>
      </c>
    </row>
    <row r="192" spans="2:65" s="1" customFormat="1" ht="16.25" customHeight="1">
      <c r="B192" s="31"/>
      <c r="C192" s="193" t="s">
        <v>1</v>
      </c>
      <c r="D192" s="193" t="s">
        <v>136</v>
      </c>
      <c r="E192" s="194" t="s">
        <v>1</v>
      </c>
      <c r="F192" s="195" t="s">
        <v>1</v>
      </c>
      <c r="G192" s="196" t="s">
        <v>1</v>
      </c>
      <c r="H192" s="197"/>
      <c r="I192" s="197"/>
      <c r="J192" s="198">
        <f t="shared" si="0"/>
        <v>0</v>
      </c>
      <c r="K192" s="199"/>
      <c r="L192" s="31"/>
      <c r="M192" s="200" t="s">
        <v>1</v>
      </c>
      <c r="N192" s="201" t="s">
        <v>41</v>
      </c>
      <c r="O192" s="202"/>
      <c r="P192" s="202"/>
      <c r="Q192" s="202"/>
      <c r="R192" s="202"/>
      <c r="S192" s="202"/>
      <c r="T192" s="203"/>
      <c r="AT192" s="16" t="s">
        <v>358</v>
      </c>
      <c r="AU192" s="16" t="s">
        <v>83</v>
      </c>
      <c r="AY192" s="16" t="s">
        <v>358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I192*H192</f>
        <v>0</v>
      </c>
    </row>
    <row r="193" spans="2:12" s="1" customFormat="1" ht="7" customHeight="1">
      <c r="B193" s="43"/>
      <c r="C193" s="44"/>
      <c r="D193" s="44"/>
      <c r="E193" s="44"/>
      <c r="F193" s="44"/>
      <c r="G193" s="44"/>
      <c r="H193" s="44"/>
      <c r="I193" s="111"/>
      <c r="J193" s="44"/>
      <c r="K193" s="44"/>
      <c r="L193" s="31"/>
    </row>
  </sheetData>
  <autoFilter ref="C125:K192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8:D193" xr:uid="{00000000-0002-0000-0400-000000000000}">
      <formula1>"K, M"</formula1>
    </dataValidation>
    <dataValidation type="list" allowBlank="1" showInputMessage="1" showErrorMessage="1" error="Povolené sú hodnoty základná, znížená, nulová." sqref="N188:N193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2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96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661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ROUND(J136,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ROUND((ROUND((SUM(BE136:BE215)),  2) + SUM(BE217:BE221)), 2)</f>
        <v>0</v>
      </c>
      <c r="I33" s="99">
        <v>0.2</v>
      </c>
      <c r="J33" s="98">
        <f>ROUND((ROUND(((SUM(BE136:BE215))*I33),  2) + (SUM(BE217:BE221)*I33)),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ROUND((ROUND((SUM(BF136:BF215)),  2) + SUM(BF217:BF221)), 2)</f>
        <v>0</v>
      </c>
      <c r="I34" s="99">
        <v>0.2</v>
      </c>
      <c r="J34" s="98">
        <f>ROUND((ROUND(((SUM(BF136:BF215))*I34),  2) + (SUM(BF217:BF221)*I34)),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ROUND((ROUND((SUM(BG136:BG215)),  2) + SUM(BG217:BG221)),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ROUND((ROUND((SUM(BH136:BH215)),  2) + SUM(BH217:BH221)),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ROUND((ROUND((SUM(BI136:BI215)),  2) + SUM(BI217:BI221)),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05 - Vzduchotechnika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J136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662</v>
      </c>
      <c r="E97" s="119"/>
      <c r="F97" s="119"/>
      <c r="G97" s="119"/>
      <c r="H97" s="119"/>
      <c r="I97" s="120"/>
      <c r="J97" s="121">
        <f>J137</f>
        <v>0</v>
      </c>
      <c r="L97" s="117"/>
    </row>
    <row r="98" spans="2:12" s="9" customFormat="1" ht="20" customHeight="1">
      <c r="B98" s="122"/>
      <c r="D98" s="123" t="s">
        <v>663</v>
      </c>
      <c r="E98" s="124"/>
      <c r="F98" s="124"/>
      <c r="G98" s="124"/>
      <c r="H98" s="124"/>
      <c r="I98" s="125"/>
      <c r="J98" s="126">
        <f>J138</f>
        <v>0</v>
      </c>
      <c r="L98" s="122"/>
    </row>
    <row r="99" spans="2:12" s="9" customFormat="1" ht="14.75" customHeight="1">
      <c r="B99" s="122"/>
      <c r="D99" s="123" t="s">
        <v>664</v>
      </c>
      <c r="E99" s="124"/>
      <c r="F99" s="124"/>
      <c r="G99" s="124"/>
      <c r="H99" s="124"/>
      <c r="I99" s="125"/>
      <c r="J99" s="126">
        <f>J148</f>
        <v>0</v>
      </c>
      <c r="L99" s="122"/>
    </row>
    <row r="100" spans="2:12" s="9" customFormat="1" ht="14.75" customHeight="1">
      <c r="B100" s="122"/>
      <c r="D100" s="123" t="s">
        <v>665</v>
      </c>
      <c r="E100" s="124"/>
      <c r="F100" s="124"/>
      <c r="G100" s="124"/>
      <c r="H100" s="124"/>
      <c r="I100" s="125"/>
      <c r="J100" s="126">
        <f>J153</f>
        <v>0</v>
      </c>
      <c r="L100" s="122"/>
    </row>
    <row r="101" spans="2:12" s="9" customFormat="1" ht="20" customHeight="1">
      <c r="B101" s="122"/>
      <c r="D101" s="123" t="s">
        <v>666</v>
      </c>
      <c r="E101" s="124"/>
      <c r="F101" s="124"/>
      <c r="G101" s="124"/>
      <c r="H101" s="124"/>
      <c r="I101" s="125"/>
      <c r="J101" s="126">
        <f>J157</f>
        <v>0</v>
      </c>
      <c r="L101" s="122"/>
    </row>
    <row r="102" spans="2:12" s="9" customFormat="1" ht="14.75" customHeight="1">
      <c r="B102" s="122"/>
      <c r="D102" s="123" t="s">
        <v>664</v>
      </c>
      <c r="E102" s="124"/>
      <c r="F102" s="124"/>
      <c r="G102" s="124"/>
      <c r="H102" s="124"/>
      <c r="I102" s="125"/>
      <c r="J102" s="126">
        <f>J167</f>
        <v>0</v>
      </c>
      <c r="L102" s="122"/>
    </row>
    <row r="103" spans="2:12" s="9" customFormat="1" ht="14.75" customHeight="1">
      <c r="B103" s="122"/>
      <c r="D103" s="123" t="s">
        <v>665</v>
      </c>
      <c r="E103" s="124"/>
      <c r="F103" s="124"/>
      <c r="G103" s="124"/>
      <c r="H103" s="124"/>
      <c r="I103" s="125"/>
      <c r="J103" s="126">
        <f>J171</f>
        <v>0</v>
      </c>
      <c r="L103" s="122"/>
    </row>
    <row r="104" spans="2:12" s="9" customFormat="1" ht="20" customHeight="1">
      <c r="B104" s="122"/>
      <c r="D104" s="123" t="s">
        <v>667</v>
      </c>
      <c r="E104" s="124"/>
      <c r="F104" s="124"/>
      <c r="G104" s="124"/>
      <c r="H104" s="124"/>
      <c r="I104" s="125"/>
      <c r="J104" s="126">
        <f>J174</f>
        <v>0</v>
      </c>
      <c r="L104" s="122"/>
    </row>
    <row r="105" spans="2:12" s="9" customFormat="1" ht="14.75" customHeight="1">
      <c r="B105" s="122"/>
      <c r="D105" s="123" t="s">
        <v>664</v>
      </c>
      <c r="E105" s="124"/>
      <c r="F105" s="124"/>
      <c r="G105" s="124"/>
      <c r="H105" s="124"/>
      <c r="I105" s="125"/>
      <c r="J105" s="126">
        <f>J184</f>
        <v>0</v>
      </c>
      <c r="L105" s="122"/>
    </row>
    <row r="106" spans="2:12" s="9" customFormat="1" ht="14.75" customHeight="1">
      <c r="B106" s="122"/>
      <c r="D106" s="123" t="s">
        <v>665</v>
      </c>
      <c r="E106" s="124"/>
      <c r="F106" s="124"/>
      <c r="G106" s="124"/>
      <c r="H106" s="124"/>
      <c r="I106" s="125"/>
      <c r="J106" s="126">
        <f>J190</f>
        <v>0</v>
      </c>
      <c r="L106" s="122"/>
    </row>
    <row r="107" spans="2:12" s="9" customFormat="1" ht="20" customHeight="1">
      <c r="B107" s="122"/>
      <c r="D107" s="123" t="s">
        <v>668</v>
      </c>
      <c r="E107" s="124"/>
      <c r="F107" s="124"/>
      <c r="G107" s="124"/>
      <c r="H107" s="124"/>
      <c r="I107" s="125"/>
      <c r="J107" s="126">
        <f>J193</f>
        <v>0</v>
      </c>
      <c r="L107" s="122"/>
    </row>
    <row r="108" spans="2:12" s="9" customFormat="1" ht="20" customHeight="1">
      <c r="B108" s="122"/>
      <c r="D108" s="123" t="s">
        <v>669</v>
      </c>
      <c r="E108" s="124"/>
      <c r="F108" s="124"/>
      <c r="G108" s="124"/>
      <c r="H108" s="124"/>
      <c r="I108" s="125"/>
      <c r="J108" s="126">
        <f>J198</f>
        <v>0</v>
      </c>
      <c r="L108" s="122"/>
    </row>
    <row r="109" spans="2:12" s="8" customFormat="1" ht="25" customHeight="1">
      <c r="B109" s="117"/>
      <c r="D109" s="118" t="s">
        <v>115</v>
      </c>
      <c r="E109" s="119"/>
      <c r="F109" s="119"/>
      <c r="G109" s="119"/>
      <c r="H109" s="119"/>
      <c r="I109" s="120"/>
      <c r="J109" s="121">
        <f>J201</f>
        <v>0</v>
      </c>
      <c r="L109" s="117"/>
    </row>
    <row r="110" spans="2:12" s="9" customFormat="1" ht="20" customHeight="1">
      <c r="B110" s="122"/>
      <c r="D110" s="123" t="s">
        <v>670</v>
      </c>
      <c r="E110" s="124"/>
      <c r="F110" s="124"/>
      <c r="G110" s="124"/>
      <c r="H110" s="124"/>
      <c r="I110" s="125"/>
      <c r="J110" s="126">
        <f>J202</f>
        <v>0</v>
      </c>
      <c r="L110" s="122"/>
    </row>
    <row r="111" spans="2:12" s="9" customFormat="1" ht="14.75" customHeight="1">
      <c r="B111" s="122"/>
      <c r="D111" s="123" t="s">
        <v>671</v>
      </c>
      <c r="E111" s="124"/>
      <c r="F111" s="124"/>
      <c r="G111" s="124"/>
      <c r="H111" s="124"/>
      <c r="I111" s="125"/>
      <c r="J111" s="126">
        <f>J203</f>
        <v>0</v>
      </c>
      <c r="L111" s="122"/>
    </row>
    <row r="112" spans="2:12" s="9" customFormat="1" ht="20" customHeight="1">
      <c r="B112" s="122"/>
      <c r="D112" s="123" t="s">
        <v>672</v>
      </c>
      <c r="E112" s="124"/>
      <c r="F112" s="124"/>
      <c r="G112" s="124"/>
      <c r="H112" s="124"/>
      <c r="I112" s="125"/>
      <c r="J112" s="126">
        <f>J205</f>
        <v>0</v>
      </c>
      <c r="L112" s="122"/>
    </row>
    <row r="113" spans="2:12" s="9" customFormat="1" ht="14.75" customHeight="1">
      <c r="B113" s="122"/>
      <c r="D113" s="123" t="s">
        <v>673</v>
      </c>
      <c r="E113" s="124"/>
      <c r="F113" s="124"/>
      <c r="G113" s="124"/>
      <c r="H113" s="124"/>
      <c r="I113" s="125"/>
      <c r="J113" s="126">
        <f>J206</f>
        <v>0</v>
      </c>
      <c r="L113" s="122"/>
    </row>
    <row r="114" spans="2:12" s="9" customFormat="1" ht="20" customHeight="1">
      <c r="B114" s="122"/>
      <c r="D114" s="123" t="s">
        <v>674</v>
      </c>
      <c r="E114" s="124"/>
      <c r="F114" s="124"/>
      <c r="G114" s="124"/>
      <c r="H114" s="124"/>
      <c r="I114" s="125"/>
      <c r="J114" s="126">
        <f>J209</f>
        <v>0</v>
      </c>
      <c r="L114" s="122"/>
    </row>
    <row r="115" spans="2:12" s="9" customFormat="1" ht="20" customHeight="1">
      <c r="B115" s="122"/>
      <c r="D115" s="123" t="s">
        <v>675</v>
      </c>
      <c r="E115" s="124"/>
      <c r="F115" s="124"/>
      <c r="G115" s="124"/>
      <c r="H115" s="124"/>
      <c r="I115" s="125"/>
      <c r="J115" s="126">
        <f>J211</f>
        <v>0</v>
      </c>
      <c r="L115" s="122"/>
    </row>
    <row r="116" spans="2:12" s="8" customFormat="1" ht="21.75" customHeight="1">
      <c r="B116" s="117"/>
      <c r="D116" s="127" t="s">
        <v>118</v>
      </c>
      <c r="I116" s="128"/>
      <c r="J116" s="129">
        <f>J216</f>
        <v>0</v>
      </c>
      <c r="L116" s="117"/>
    </row>
    <row r="117" spans="2:12" s="1" customFormat="1" ht="21.75" customHeight="1">
      <c r="B117" s="31"/>
      <c r="I117" s="90"/>
      <c r="L117" s="31"/>
    </row>
    <row r="118" spans="2:12" s="1" customFormat="1" ht="7" customHeight="1">
      <c r="B118" s="43"/>
      <c r="C118" s="44"/>
      <c r="D118" s="44"/>
      <c r="E118" s="44"/>
      <c r="F118" s="44"/>
      <c r="G118" s="44"/>
      <c r="H118" s="44"/>
      <c r="I118" s="111"/>
      <c r="J118" s="44"/>
      <c r="K118" s="44"/>
      <c r="L118" s="31"/>
    </row>
    <row r="122" spans="2:12" s="1" customFormat="1" ht="7" customHeight="1">
      <c r="B122" s="45"/>
      <c r="C122" s="46"/>
      <c r="D122" s="46"/>
      <c r="E122" s="46"/>
      <c r="F122" s="46"/>
      <c r="G122" s="46"/>
      <c r="H122" s="46"/>
      <c r="I122" s="112"/>
      <c r="J122" s="46"/>
      <c r="K122" s="46"/>
      <c r="L122" s="31"/>
    </row>
    <row r="123" spans="2:12" s="1" customFormat="1" ht="25" customHeight="1">
      <c r="B123" s="31"/>
      <c r="C123" s="20" t="s">
        <v>119</v>
      </c>
      <c r="I123" s="90"/>
      <c r="L123" s="31"/>
    </row>
    <row r="124" spans="2:12" s="1" customFormat="1" ht="7" customHeight="1">
      <c r="B124" s="31"/>
      <c r="I124" s="90"/>
      <c r="L124" s="31"/>
    </row>
    <row r="125" spans="2:12" s="1" customFormat="1" ht="12" customHeight="1">
      <c r="B125" s="31"/>
      <c r="C125" s="26" t="s">
        <v>14</v>
      </c>
      <c r="I125" s="90"/>
      <c r="L125" s="31"/>
    </row>
    <row r="126" spans="2:12" s="1" customFormat="1" ht="16.5" customHeight="1">
      <c r="B126" s="31"/>
      <c r="E126" s="253" t="str">
        <f>E7</f>
        <v>Zníženie energetickej náročnosti MÚ Rajecké Teplice</v>
      </c>
      <c r="F126" s="254"/>
      <c r="G126" s="254"/>
      <c r="H126" s="254"/>
      <c r="I126" s="90"/>
      <c r="L126" s="31"/>
    </row>
    <row r="127" spans="2:12" s="1" customFormat="1" ht="12" customHeight="1">
      <c r="B127" s="31"/>
      <c r="C127" s="26" t="s">
        <v>104</v>
      </c>
      <c r="I127" s="90"/>
      <c r="L127" s="31"/>
    </row>
    <row r="128" spans="2:12" s="1" customFormat="1" ht="16.5" customHeight="1">
      <c r="B128" s="31"/>
      <c r="E128" s="225" t="str">
        <f>E9</f>
        <v>05 - Vzduchotechnika</v>
      </c>
      <c r="F128" s="252"/>
      <c r="G128" s="252"/>
      <c r="H128" s="252"/>
      <c r="I128" s="90"/>
      <c r="L128" s="31"/>
    </row>
    <row r="129" spans="2:65" s="1" customFormat="1" ht="7" customHeight="1">
      <c r="B129" s="31"/>
      <c r="I129" s="90"/>
      <c r="L129" s="31"/>
    </row>
    <row r="130" spans="2:65" s="1" customFormat="1" ht="12" customHeight="1">
      <c r="B130" s="31"/>
      <c r="C130" s="26" t="s">
        <v>18</v>
      </c>
      <c r="F130" s="24" t="str">
        <f>F12</f>
        <v>Námestie NSP 29/4</v>
      </c>
      <c r="I130" s="91" t="s">
        <v>20</v>
      </c>
      <c r="J130" s="51" t="str">
        <f>IF(J12="","",J12)</f>
        <v>25. 3. 2019</v>
      </c>
      <c r="L130" s="31"/>
    </row>
    <row r="131" spans="2:65" s="1" customFormat="1" ht="7" customHeight="1">
      <c r="B131" s="31"/>
      <c r="I131" s="90"/>
      <c r="L131" s="31"/>
    </row>
    <row r="132" spans="2:65" s="1" customFormat="1" ht="15.25" customHeight="1">
      <c r="B132" s="31"/>
      <c r="C132" s="26" t="s">
        <v>22</v>
      </c>
      <c r="F132" s="24" t="str">
        <f>E15</f>
        <v xml:space="preserve"> </v>
      </c>
      <c r="I132" s="91" t="s">
        <v>28</v>
      </c>
      <c r="J132" s="29" t="str">
        <f>E21</f>
        <v>Orbita Motors, a.s.</v>
      </c>
      <c r="L132" s="31"/>
    </row>
    <row r="133" spans="2:65" s="1" customFormat="1" ht="15.25" customHeight="1">
      <c r="B133" s="31"/>
      <c r="C133" s="26" t="s">
        <v>26</v>
      </c>
      <c r="F133" s="24" t="str">
        <f>IF(E18="","",E18)</f>
        <v>Vyplň údaj</v>
      </c>
      <c r="I133" s="91" t="s">
        <v>32</v>
      </c>
      <c r="J133" s="29" t="str">
        <f>E24</f>
        <v>Ing. Žarnovický</v>
      </c>
      <c r="L133" s="31"/>
    </row>
    <row r="134" spans="2:65" s="1" customFormat="1" ht="10.25" customHeight="1">
      <c r="B134" s="31"/>
      <c r="I134" s="90"/>
      <c r="L134" s="31"/>
    </row>
    <row r="135" spans="2:65" s="10" customFormat="1" ht="29.25" customHeight="1">
      <c r="B135" s="130"/>
      <c r="C135" s="131" t="s">
        <v>120</v>
      </c>
      <c r="D135" s="132" t="s">
        <v>60</v>
      </c>
      <c r="E135" s="132" t="s">
        <v>56</v>
      </c>
      <c r="F135" s="132" t="s">
        <v>57</v>
      </c>
      <c r="G135" s="132" t="s">
        <v>121</v>
      </c>
      <c r="H135" s="132" t="s">
        <v>122</v>
      </c>
      <c r="I135" s="133" t="s">
        <v>123</v>
      </c>
      <c r="J135" s="134" t="s">
        <v>108</v>
      </c>
      <c r="K135" s="135" t="s">
        <v>124</v>
      </c>
      <c r="L135" s="130"/>
      <c r="M135" s="58" t="s">
        <v>1</v>
      </c>
      <c r="N135" s="59" t="s">
        <v>39</v>
      </c>
      <c r="O135" s="59" t="s">
        <v>125</v>
      </c>
      <c r="P135" s="59" t="s">
        <v>126</v>
      </c>
      <c r="Q135" s="59" t="s">
        <v>127</v>
      </c>
      <c r="R135" s="59" t="s">
        <v>128</v>
      </c>
      <c r="S135" s="59" t="s">
        <v>129</v>
      </c>
      <c r="T135" s="60" t="s">
        <v>130</v>
      </c>
    </row>
    <row r="136" spans="2:65" s="1" customFormat="1" ht="22.75" customHeight="1">
      <c r="B136" s="31"/>
      <c r="C136" s="63" t="s">
        <v>109</v>
      </c>
      <c r="I136" s="90"/>
      <c r="J136" s="136">
        <f>BK136</f>
        <v>0</v>
      </c>
      <c r="L136" s="31"/>
      <c r="M136" s="61"/>
      <c r="N136" s="52"/>
      <c r="O136" s="52"/>
      <c r="P136" s="137">
        <f>P137+P201+P216</f>
        <v>0</v>
      </c>
      <c r="Q136" s="52"/>
      <c r="R136" s="137">
        <f>R137+R201+R216</f>
        <v>0</v>
      </c>
      <c r="S136" s="52"/>
      <c r="T136" s="138">
        <f>T137+T201+T216</f>
        <v>0</v>
      </c>
      <c r="AT136" s="16" t="s">
        <v>74</v>
      </c>
      <c r="AU136" s="16" t="s">
        <v>110</v>
      </c>
      <c r="BK136" s="139">
        <f>BK137+BK201+BK216</f>
        <v>0</v>
      </c>
    </row>
    <row r="137" spans="2:65" s="11" customFormat="1" ht="26" customHeight="1">
      <c r="B137" s="140"/>
      <c r="D137" s="141" t="s">
        <v>74</v>
      </c>
      <c r="E137" s="142" t="s">
        <v>83</v>
      </c>
      <c r="F137" s="142" t="s">
        <v>676</v>
      </c>
      <c r="I137" s="143"/>
      <c r="J137" s="129">
        <f>BK137</f>
        <v>0</v>
      </c>
      <c r="L137" s="140"/>
      <c r="M137" s="144"/>
      <c r="N137" s="145"/>
      <c r="O137" s="145"/>
      <c r="P137" s="146">
        <f>P138+P157+P174+P193+P198</f>
        <v>0</v>
      </c>
      <c r="Q137" s="145"/>
      <c r="R137" s="146">
        <f>R138+R157+R174+R193+R198</f>
        <v>0</v>
      </c>
      <c r="S137" s="145"/>
      <c r="T137" s="147">
        <f>T138+T157+T174+T193+T198</f>
        <v>0</v>
      </c>
      <c r="AR137" s="141" t="s">
        <v>151</v>
      </c>
      <c r="AT137" s="148" t="s">
        <v>74</v>
      </c>
      <c r="AU137" s="148" t="s">
        <v>75</v>
      </c>
      <c r="AY137" s="141" t="s">
        <v>133</v>
      </c>
      <c r="BK137" s="149">
        <f>BK138+BK157+BK174+BK193+BK198</f>
        <v>0</v>
      </c>
    </row>
    <row r="138" spans="2:65" s="11" customFormat="1" ht="22.75" customHeight="1">
      <c r="B138" s="140"/>
      <c r="D138" s="141" t="s">
        <v>74</v>
      </c>
      <c r="E138" s="150" t="s">
        <v>677</v>
      </c>
      <c r="F138" s="150" t="s">
        <v>678</v>
      </c>
      <c r="I138" s="143"/>
      <c r="J138" s="151">
        <f>BK138</f>
        <v>0</v>
      </c>
      <c r="L138" s="140"/>
      <c r="M138" s="144"/>
      <c r="N138" s="145"/>
      <c r="O138" s="145"/>
      <c r="P138" s="146">
        <f>P139+SUM(P140:P148)+P153</f>
        <v>0</v>
      </c>
      <c r="Q138" s="145"/>
      <c r="R138" s="146">
        <f>R139+SUM(R140:R148)+R153</f>
        <v>0</v>
      </c>
      <c r="S138" s="145"/>
      <c r="T138" s="147">
        <f>T139+SUM(T140:T148)+T153</f>
        <v>0</v>
      </c>
      <c r="AR138" s="141" t="s">
        <v>151</v>
      </c>
      <c r="AT138" s="148" t="s">
        <v>74</v>
      </c>
      <c r="AU138" s="148" t="s">
        <v>83</v>
      </c>
      <c r="AY138" s="141" t="s">
        <v>133</v>
      </c>
      <c r="BK138" s="149">
        <f>BK139+SUM(BK140:BK148)+BK153</f>
        <v>0</v>
      </c>
    </row>
    <row r="139" spans="2:65" s="1" customFormat="1" ht="72" customHeight="1">
      <c r="B139" s="152"/>
      <c r="C139" s="153" t="s">
        <v>83</v>
      </c>
      <c r="D139" s="153" t="s">
        <v>136</v>
      </c>
      <c r="E139" s="154" t="s">
        <v>679</v>
      </c>
      <c r="F139" s="155" t="s">
        <v>680</v>
      </c>
      <c r="G139" s="156" t="s">
        <v>335</v>
      </c>
      <c r="H139" s="157">
        <v>1</v>
      </c>
      <c r="I139" s="157"/>
      <c r="J139" s="158">
        <f t="shared" ref="J139:J147" si="0">ROUND(I139*H139,3)</f>
        <v>0</v>
      </c>
      <c r="K139" s="155" t="s">
        <v>1</v>
      </c>
      <c r="L139" s="31"/>
      <c r="M139" s="159" t="s">
        <v>1</v>
      </c>
      <c r="N139" s="160" t="s">
        <v>41</v>
      </c>
      <c r="O139" s="54"/>
      <c r="P139" s="161">
        <f t="shared" ref="P139:P147" si="1">O139*H139</f>
        <v>0</v>
      </c>
      <c r="Q139" s="161">
        <v>0</v>
      </c>
      <c r="R139" s="161">
        <f t="shared" ref="R139:R147" si="2">Q139*H139</f>
        <v>0</v>
      </c>
      <c r="S139" s="161">
        <v>0</v>
      </c>
      <c r="T139" s="162">
        <f t="shared" ref="T139:T147" si="3">S139*H139</f>
        <v>0</v>
      </c>
      <c r="AR139" s="163" t="s">
        <v>681</v>
      </c>
      <c r="AT139" s="163" t="s">
        <v>136</v>
      </c>
      <c r="AU139" s="163" t="s">
        <v>142</v>
      </c>
      <c r="AY139" s="16" t="s">
        <v>133</v>
      </c>
      <c r="BE139" s="164">
        <f t="shared" ref="BE139:BE147" si="4">IF(N139="základná",J139,0)</f>
        <v>0</v>
      </c>
      <c r="BF139" s="164">
        <f t="shared" ref="BF139:BF147" si="5">IF(N139="znížená",J139,0)</f>
        <v>0</v>
      </c>
      <c r="BG139" s="164">
        <f t="shared" ref="BG139:BG147" si="6">IF(N139="zákl. prenesená",J139,0)</f>
        <v>0</v>
      </c>
      <c r="BH139" s="164">
        <f t="shared" ref="BH139:BH147" si="7">IF(N139="zníž. prenesená",J139,0)</f>
        <v>0</v>
      </c>
      <c r="BI139" s="164">
        <f t="shared" ref="BI139:BI147" si="8">IF(N139="nulová",J139,0)</f>
        <v>0</v>
      </c>
      <c r="BJ139" s="16" t="s">
        <v>142</v>
      </c>
      <c r="BK139" s="165">
        <f t="shared" ref="BK139:BK147" si="9">ROUND(I139*H139,3)</f>
        <v>0</v>
      </c>
      <c r="BL139" s="16" t="s">
        <v>681</v>
      </c>
      <c r="BM139" s="163" t="s">
        <v>142</v>
      </c>
    </row>
    <row r="140" spans="2:65" s="1" customFormat="1" ht="16.5" customHeight="1">
      <c r="B140" s="152"/>
      <c r="C140" s="153" t="s">
        <v>142</v>
      </c>
      <c r="D140" s="153" t="s">
        <v>136</v>
      </c>
      <c r="E140" s="154" t="s">
        <v>682</v>
      </c>
      <c r="F140" s="155" t="s">
        <v>683</v>
      </c>
      <c r="G140" s="156" t="s">
        <v>335</v>
      </c>
      <c r="H140" s="157">
        <v>1</v>
      </c>
      <c r="I140" s="157"/>
      <c r="J140" s="158">
        <f t="shared" si="0"/>
        <v>0</v>
      </c>
      <c r="K140" s="155" t="s">
        <v>1</v>
      </c>
      <c r="L140" s="31"/>
      <c r="M140" s="159" t="s">
        <v>1</v>
      </c>
      <c r="N140" s="160" t="s">
        <v>41</v>
      </c>
      <c r="O140" s="54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681</v>
      </c>
      <c r="AT140" s="163" t="s">
        <v>136</v>
      </c>
      <c r="AU140" s="163" t="s">
        <v>142</v>
      </c>
      <c r="AY140" s="16" t="s">
        <v>133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6" t="s">
        <v>142</v>
      </c>
      <c r="BK140" s="165">
        <f t="shared" si="9"/>
        <v>0</v>
      </c>
      <c r="BL140" s="16" t="s">
        <v>681</v>
      </c>
      <c r="BM140" s="163" t="s">
        <v>141</v>
      </c>
    </row>
    <row r="141" spans="2:65" s="1" customFormat="1" ht="16.5" customHeight="1">
      <c r="B141" s="152"/>
      <c r="C141" s="153" t="s">
        <v>151</v>
      </c>
      <c r="D141" s="153" t="s">
        <v>136</v>
      </c>
      <c r="E141" s="154" t="s">
        <v>684</v>
      </c>
      <c r="F141" s="155" t="s">
        <v>685</v>
      </c>
      <c r="G141" s="156" t="s">
        <v>335</v>
      </c>
      <c r="H141" s="157">
        <v>1</v>
      </c>
      <c r="I141" s="157"/>
      <c r="J141" s="158">
        <f t="shared" si="0"/>
        <v>0</v>
      </c>
      <c r="K141" s="155" t="s">
        <v>1</v>
      </c>
      <c r="L141" s="31"/>
      <c r="M141" s="159" t="s">
        <v>1</v>
      </c>
      <c r="N141" s="160" t="s">
        <v>41</v>
      </c>
      <c r="O141" s="54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681</v>
      </c>
      <c r="AT141" s="163" t="s">
        <v>136</v>
      </c>
      <c r="AU141" s="163" t="s">
        <v>142</v>
      </c>
      <c r="AY141" s="16" t="s">
        <v>133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6" t="s">
        <v>142</v>
      </c>
      <c r="BK141" s="165">
        <f t="shared" si="9"/>
        <v>0</v>
      </c>
      <c r="BL141" s="16" t="s">
        <v>681</v>
      </c>
      <c r="BM141" s="163" t="s">
        <v>134</v>
      </c>
    </row>
    <row r="142" spans="2:65" s="1" customFormat="1" ht="16.5" customHeight="1">
      <c r="B142" s="152"/>
      <c r="C142" s="153" t="s">
        <v>141</v>
      </c>
      <c r="D142" s="153" t="s">
        <v>136</v>
      </c>
      <c r="E142" s="154" t="s">
        <v>686</v>
      </c>
      <c r="F142" s="155" t="s">
        <v>687</v>
      </c>
      <c r="G142" s="156" t="s">
        <v>335</v>
      </c>
      <c r="H142" s="157">
        <v>1</v>
      </c>
      <c r="I142" s="157"/>
      <c r="J142" s="158">
        <f t="shared" si="0"/>
        <v>0</v>
      </c>
      <c r="K142" s="155" t="s">
        <v>1</v>
      </c>
      <c r="L142" s="31"/>
      <c r="M142" s="159" t="s">
        <v>1</v>
      </c>
      <c r="N142" s="160" t="s">
        <v>41</v>
      </c>
      <c r="O142" s="54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681</v>
      </c>
      <c r="AT142" s="163" t="s">
        <v>136</v>
      </c>
      <c r="AU142" s="163" t="s">
        <v>142</v>
      </c>
      <c r="AY142" s="16" t="s">
        <v>133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6" t="s">
        <v>142</v>
      </c>
      <c r="BK142" s="165">
        <f t="shared" si="9"/>
        <v>0</v>
      </c>
      <c r="BL142" s="16" t="s">
        <v>681</v>
      </c>
      <c r="BM142" s="163" t="s">
        <v>174</v>
      </c>
    </row>
    <row r="143" spans="2:65" s="1" customFormat="1" ht="36" customHeight="1">
      <c r="B143" s="152"/>
      <c r="C143" s="153" t="s">
        <v>159</v>
      </c>
      <c r="D143" s="153" t="s">
        <v>136</v>
      </c>
      <c r="E143" s="154" t="s">
        <v>688</v>
      </c>
      <c r="F143" s="155" t="s">
        <v>689</v>
      </c>
      <c r="G143" s="156" t="s">
        <v>335</v>
      </c>
      <c r="H143" s="157">
        <v>2</v>
      </c>
      <c r="I143" s="157"/>
      <c r="J143" s="158">
        <f t="shared" si="0"/>
        <v>0</v>
      </c>
      <c r="K143" s="155" t="s">
        <v>1</v>
      </c>
      <c r="L143" s="31"/>
      <c r="M143" s="159" t="s">
        <v>1</v>
      </c>
      <c r="N143" s="160" t="s">
        <v>41</v>
      </c>
      <c r="O143" s="54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681</v>
      </c>
      <c r="AT143" s="163" t="s">
        <v>136</v>
      </c>
      <c r="AU143" s="163" t="s">
        <v>142</v>
      </c>
      <c r="AY143" s="16" t="s">
        <v>133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6" t="s">
        <v>142</v>
      </c>
      <c r="BK143" s="165">
        <f t="shared" si="9"/>
        <v>0</v>
      </c>
      <c r="BL143" s="16" t="s">
        <v>681</v>
      </c>
      <c r="BM143" s="163" t="s">
        <v>183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690</v>
      </c>
      <c r="F144" s="155" t="s">
        <v>691</v>
      </c>
      <c r="G144" s="156" t="s">
        <v>692</v>
      </c>
      <c r="H144" s="157">
        <v>1</v>
      </c>
      <c r="I144" s="157"/>
      <c r="J144" s="158">
        <f t="shared" si="0"/>
        <v>0</v>
      </c>
      <c r="K144" s="155" t="s">
        <v>1</v>
      </c>
      <c r="L144" s="31"/>
      <c r="M144" s="159" t="s">
        <v>1</v>
      </c>
      <c r="N144" s="160" t="s">
        <v>41</v>
      </c>
      <c r="O144" s="54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681</v>
      </c>
      <c r="AT144" s="163" t="s">
        <v>136</v>
      </c>
      <c r="AU144" s="163" t="s">
        <v>142</v>
      </c>
      <c r="AY144" s="16" t="s">
        <v>133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6" t="s">
        <v>142</v>
      </c>
      <c r="BK144" s="165">
        <f t="shared" si="9"/>
        <v>0</v>
      </c>
      <c r="BL144" s="16" t="s">
        <v>681</v>
      </c>
      <c r="BM144" s="163" t="s">
        <v>192</v>
      </c>
    </row>
    <row r="145" spans="2:65" s="1" customFormat="1" ht="16.5" customHeight="1">
      <c r="B145" s="152"/>
      <c r="C145" s="153" t="s">
        <v>170</v>
      </c>
      <c r="D145" s="153" t="s">
        <v>136</v>
      </c>
      <c r="E145" s="154" t="s">
        <v>693</v>
      </c>
      <c r="F145" s="155" t="s">
        <v>694</v>
      </c>
      <c r="G145" s="156" t="s">
        <v>335</v>
      </c>
      <c r="H145" s="157">
        <v>4</v>
      </c>
      <c r="I145" s="157"/>
      <c r="J145" s="158">
        <f t="shared" si="0"/>
        <v>0</v>
      </c>
      <c r="K145" s="155" t="s">
        <v>1</v>
      </c>
      <c r="L145" s="31"/>
      <c r="M145" s="159" t="s">
        <v>1</v>
      </c>
      <c r="N145" s="160" t="s">
        <v>41</v>
      </c>
      <c r="O145" s="54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681</v>
      </c>
      <c r="AT145" s="163" t="s">
        <v>136</v>
      </c>
      <c r="AU145" s="163" t="s">
        <v>142</v>
      </c>
      <c r="AY145" s="16" t="s">
        <v>133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6" t="s">
        <v>142</v>
      </c>
      <c r="BK145" s="165">
        <f t="shared" si="9"/>
        <v>0</v>
      </c>
      <c r="BL145" s="16" t="s">
        <v>681</v>
      </c>
      <c r="BM145" s="163" t="s">
        <v>201</v>
      </c>
    </row>
    <row r="146" spans="2:65" s="1" customFormat="1" ht="24" customHeight="1">
      <c r="B146" s="152"/>
      <c r="C146" s="153" t="s">
        <v>174</v>
      </c>
      <c r="D146" s="153" t="s">
        <v>136</v>
      </c>
      <c r="E146" s="154" t="s">
        <v>695</v>
      </c>
      <c r="F146" s="155" t="s">
        <v>696</v>
      </c>
      <c r="G146" s="156" t="s">
        <v>335</v>
      </c>
      <c r="H146" s="157">
        <v>8</v>
      </c>
      <c r="I146" s="157"/>
      <c r="J146" s="158">
        <f t="shared" si="0"/>
        <v>0</v>
      </c>
      <c r="K146" s="155" t="s">
        <v>1</v>
      </c>
      <c r="L146" s="31"/>
      <c r="M146" s="159" t="s">
        <v>1</v>
      </c>
      <c r="N146" s="160" t="s">
        <v>41</v>
      </c>
      <c r="O146" s="54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AR146" s="163" t="s">
        <v>681</v>
      </c>
      <c r="AT146" s="163" t="s">
        <v>136</v>
      </c>
      <c r="AU146" s="163" t="s">
        <v>142</v>
      </c>
      <c r="AY146" s="16" t="s">
        <v>133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6" t="s">
        <v>142</v>
      </c>
      <c r="BK146" s="165">
        <f t="shared" si="9"/>
        <v>0</v>
      </c>
      <c r="BL146" s="16" t="s">
        <v>681</v>
      </c>
      <c r="BM146" s="163" t="s">
        <v>209</v>
      </c>
    </row>
    <row r="147" spans="2:65" s="1" customFormat="1" ht="24" customHeight="1">
      <c r="B147" s="152"/>
      <c r="C147" s="153" t="s">
        <v>179</v>
      </c>
      <c r="D147" s="153" t="s">
        <v>136</v>
      </c>
      <c r="E147" s="154" t="s">
        <v>697</v>
      </c>
      <c r="F147" s="155" t="s">
        <v>698</v>
      </c>
      <c r="G147" s="156" t="s">
        <v>335</v>
      </c>
      <c r="H147" s="157">
        <v>8</v>
      </c>
      <c r="I147" s="157"/>
      <c r="J147" s="158">
        <f t="shared" si="0"/>
        <v>0</v>
      </c>
      <c r="K147" s="155" t="s">
        <v>1</v>
      </c>
      <c r="L147" s="31"/>
      <c r="M147" s="159" t="s">
        <v>1</v>
      </c>
      <c r="N147" s="160" t="s">
        <v>41</v>
      </c>
      <c r="O147" s="54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AR147" s="163" t="s">
        <v>681</v>
      </c>
      <c r="AT147" s="163" t="s">
        <v>136</v>
      </c>
      <c r="AU147" s="163" t="s">
        <v>142</v>
      </c>
      <c r="AY147" s="16" t="s">
        <v>133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6" t="s">
        <v>142</v>
      </c>
      <c r="BK147" s="165">
        <f t="shared" si="9"/>
        <v>0</v>
      </c>
      <c r="BL147" s="16" t="s">
        <v>681</v>
      </c>
      <c r="BM147" s="163" t="s">
        <v>220</v>
      </c>
    </row>
    <row r="148" spans="2:65" s="11" customFormat="1" ht="20.75" customHeight="1">
      <c r="B148" s="140"/>
      <c r="D148" s="141" t="s">
        <v>74</v>
      </c>
      <c r="E148" s="150" t="s">
        <v>699</v>
      </c>
      <c r="F148" s="150" t="s">
        <v>700</v>
      </c>
      <c r="I148" s="143"/>
      <c r="J148" s="151">
        <f>BK148</f>
        <v>0</v>
      </c>
      <c r="L148" s="140"/>
      <c r="M148" s="144"/>
      <c r="N148" s="145"/>
      <c r="O148" s="145"/>
      <c r="P148" s="146">
        <f>SUM(P149:P152)</f>
        <v>0</v>
      </c>
      <c r="Q148" s="145"/>
      <c r="R148" s="146">
        <f>SUM(R149:R152)</f>
        <v>0</v>
      </c>
      <c r="S148" s="145"/>
      <c r="T148" s="147">
        <f>SUM(T149:T152)</f>
        <v>0</v>
      </c>
      <c r="AR148" s="141" t="s">
        <v>151</v>
      </c>
      <c r="AT148" s="148" t="s">
        <v>74</v>
      </c>
      <c r="AU148" s="148" t="s">
        <v>142</v>
      </c>
      <c r="AY148" s="141" t="s">
        <v>133</v>
      </c>
      <c r="BK148" s="149">
        <f>SUM(BK149:BK152)</f>
        <v>0</v>
      </c>
    </row>
    <row r="149" spans="2:65" s="1" customFormat="1" ht="24" customHeight="1">
      <c r="B149" s="152"/>
      <c r="C149" s="153" t="s">
        <v>183</v>
      </c>
      <c r="D149" s="153" t="s">
        <v>136</v>
      </c>
      <c r="E149" s="154" t="s">
        <v>701</v>
      </c>
      <c r="F149" s="155" t="s">
        <v>702</v>
      </c>
      <c r="G149" s="156" t="s">
        <v>692</v>
      </c>
      <c r="H149" s="157">
        <v>2</v>
      </c>
      <c r="I149" s="157"/>
      <c r="J149" s="158">
        <f>ROUND(I149*H149,3)</f>
        <v>0</v>
      </c>
      <c r="K149" s="155" t="s">
        <v>1</v>
      </c>
      <c r="L149" s="31"/>
      <c r="M149" s="159" t="s">
        <v>1</v>
      </c>
      <c r="N149" s="160" t="s">
        <v>41</v>
      </c>
      <c r="O149" s="54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AR149" s="163" t="s">
        <v>681</v>
      </c>
      <c r="AT149" s="163" t="s">
        <v>136</v>
      </c>
      <c r="AU149" s="163" t="s">
        <v>151</v>
      </c>
      <c r="AY149" s="16" t="s">
        <v>133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142</v>
      </c>
      <c r="BK149" s="165">
        <f>ROUND(I149*H149,3)</f>
        <v>0</v>
      </c>
      <c r="BL149" s="16" t="s">
        <v>681</v>
      </c>
      <c r="BM149" s="163" t="s">
        <v>7</v>
      </c>
    </row>
    <row r="150" spans="2:65" s="1" customFormat="1" ht="24" customHeight="1">
      <c r="B150" s="152"/>
      <c r="C150" s="153" t="s">
        <v>187</v>
      </c>
      <c r="D150" s="153" t="s">
        <v>136</v>
      </c>
      <c r="E150" s="154" t="s">
        <v>703</v>
      </c>
      <c r="F150" s="155" t="s">
        <v>704</v>
      </c>
      <c r="G150" s="156" t="s">
        <v>335</v>
      </c>
      <c r="H150" s="157">
        <v>8</v>
      </c>
      <c r="I150" s="157"/>
      <c r="J150" s="158">
        <f>ROUND(I150*H150,3)</f>
        <v>0</v>
      </c>
      <c r="K150" s="155" t="s">
        <v>1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AR150" s="163" t="s">
        <v>681</v>
      </c>
      <c r="AT150" s="163" t="s">
        <v>136</v>
      </c>
      <c r="AU150" s="163" t="s">
        <v>151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681</v>
      </c>
      <c r="BM150" s="163" t="s">
        <v>236</v>
      </c>
    </row>
    <row r="151" spans="2:65" s="1" customFormat="1" ht="24" customHeight="1">
      <c r="B151" s="152"/>
      <c r="C151" s="153" t="s">
        <v>192</v>
      </c>
      <c r="D151" s="153" t="s">
        <v>136</v>
      </c>
      <c r="E151" s="154" t="s">
        <v>705</v>
      </c>
      <c r="F151" s="155" t="s">
        <v>706</v>
      </c>
      <c r="G151" s="156" t="s">
        <v>335</v>
      </c>
      <c r="H151" s="157">
        <v>8</v>
      </c>
      <c r="I151" s="157"/>
      <c r="J151" s="158">
        <f>ROUND(I151*H151,3)</f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681</v>
      </c>
      <c r="AT151" s="163" t="s">
        <v>136</v>
      </c>
      <c r="AU151" s="163" t="s">
        <v>151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681</v>
      </c>
      <c r="BM151" s="163" t="s">
        <v>245</v>
      </c>
    </row>
    <row r="152" spans="2:65" s="1" customFormat="1" ht="16.5" customHeight="1">
      <c r="B152" s="152"/>
      <c r="C152" s="153" t="s">
        <v>197</v>
      </c>
      <c r="D152" s="153" t="s">
        <v>136</v>
      </c>
      <c r="E152" s="154" t="s">
        <v>707</v>
      </c>
      <c r="F152" s="155" t="s">
        <v>708</v>
      </c>
      <c r="G152" s="156" t="s">
        <v>335</v>
      </c>
      <c r="H152" s="157">
        <v>16</v>
      </c>
      <c r="I152" s="157"/>
      <c r="J152" s="158">
        <f>ROUND(I152*H152,3)</f>
        <v>0</v>
      </c>
      <c r="K152" s="155" t="s">
        <v>1</v>
      </c>
      <c r="L152" s="31"/>
      <c r="M152" s="159" t="s">
        <v>1</v>
      </c>
      <c r="N152" s="160" t="s">
        <v>41</v>
      </c>
      <c r="O152" s="54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AR152" s="163" t="s">
        <v>681</v>
      </c>
      <c r="AT152" s="163" t="s">
        <v>136</v>
      </c>
      <c r="AU152" s="163" t="s">
        <v>151</v>
      </c>
      <c r="AY152" s="16" t="s">
        <v>133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6" t="s">
        <v>142</v>
      </c>
      <c r="BK152" s="165">
        <f>ROUND(I152*H152,3)</f>
        <v>0</v>
      </c>
      <c r="BL152" s="16" t="s">
        <v>681</v>
      </c>
      <c r="BM152" s="163" t="s">
        <v>255</v>
      </c>
    </row>
    <row r="153" spans="2:65" s="11" customFormat="1" ht="20.75" customHeight="1">
      <c r="B153" s="140"/>
      <c r="D153" s="141" t="s">
        <v>74</v>
      </c>
      <c r="E153" s="150" t="s">
        <v>709</v>
      </c>
      <c r="F153" s="150" t="s">
        <v>710</v>
      </c>
      <c r="I153" s="143"/>
      <c r="J153" s="151">
        <f>BK153</f>
        <v>0</v>
      </c>
      <c r="L153" s="140"/>
      <c r="M153" s="144"/>
      <c r="N153" s="145"/>
      <c r="O153" s="145"/>
      <c r="P153" s="146">
        <f>SUM(P154:P156)</f>
        <v>0</v>
      </c>
      <c r="Q153" s="145"/>
      <c r="R153" s="146">
        <f>SUM(R154:R156)</f>
        <v>0</v>
      </c>
      <c r="S153" s="145"/>
      <c r="T153" s="147">
        <f>SUM(T154:T156)</f>
        <v>0</v>
      </c>
      <c r="AR153" s="141" t="s">
        <v>151</v>
      </c>
      <c r="AT153" s="148" t="s">
        <v>74</v>
      </c>
      <c r="AU153" s="148" t="s">
        <v>142</v>
      </c>
      <c r="AY153" s="141" t="s">
        <v>133</v>
      </c>
      <c r="BK153" s="149">
        <f>SUM(BK154:BK156)</f>
        <v>0</v>
      </c>
    </row>
    <row r="154" spans="2:65" s="1" customFormat="1" ht="24" customHeight="1">
      <c r="B154" s="152"/>
      <c r="C154" s="153" t="s">
        <v>201</v>
      </c>
      <c r="D154" s="153" t="s">
        <v>136</v>
      </c>
      <c r="E154" s="154" t="s">
        <v>711</v>
      </c>
      <c r="F154" s="155" t="s">
        <v>712</v>
      </c>
      <c r="G154" s="156" t="s">
        <v>139</v>
      </c>
      <c r="H154" s="157">
        <v>22.4</v>
      </c>
      <c r="I154" s="157"/>
      <c r="J154" s="158">
        <f>ROUND(I154*H154,3)</f>
        <v>0</v>
      </c>
      <c r="K154" s="155" t="s">
        <v>1</v>
      </c>
      <c r="L154" s="31"/>
      <c r="M154" s="159" t="s">
        <v>1</v>
      </c>
      <c r="N154" s="160" t="s">
        <v>41</v>
      </c>
      <c r="O154" s="54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AR154" s="163" t="s">
        <v>681</v>
      </c>
      <c r="AT154" s="163" t="s">
        <v>136</v>
      </c>
      <c r="AU154" s="163" t="s">
        <v>151</v>
      </c>
      <c r="AY154" s="16" t="s">
        <v>133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6" t="s">
        <v>142</v>
      </c>
      <c r="BK154" s="165">
        <f>ROUND(I154*H154,3)</f>
        <v>0</v>
      </c>
      <c r="BL154" s="16" t="s">
        <v>681</v>
      </c>
      <c r="BM154" s="163" t="s">
        <v>263</v>
      </c>
    </row>
    <row r="155" spans="2:65" s="1" customFormat="1" ht="36" customHeight="1">
      <c r="B155" s="152"/>
      <c r="C155" s="153" t="s">
        <v>205</v>
      </c>
      <c r="D155" s="153" t="s">
        <v>136</v>
      </c>
      <c r="E155" s="154" t="s">
        <v>713</v>
      </c>
      <c r="F155" s="155" t="s">
        <v>714</v>
      </c>
      <c r="G155" s="156" t="s">
        <v>139</v>
      </c>
      <c r="H155" s="157">
        <v>119</v>
      </c>
      <c r="I155" s="157"/>
      <c r="J155" s="158">
        <f>ROUND(I155*H155,3)</f>
        <v>0</v>
      </c>
      <c r="K155" s="155" t="s">
        <v>1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681</v>
      </c>
      <c r="AT155" s="163" t="s">
        <v>136</v>
      </c>
      <c r="AU155" s="163" t="s">
        <v>151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681</v>
      </c>
      <c r="BM155" s="163" t="s">
        <v>274</v>
      </c>
    </row>
    <row r="156" spans="2:65" s="1" customFormat="1" ht="16.5" customHeight="1">
      <c r="B156" s="152"/>
      <c r="C156" s="153" t="s">
        <v>209</v>
      </c>
      <c r="D156" s="153" t="s">
        <v>136</v>
      </c>
      <c r="E156" s="154" t="s">
        <v>715</v>
      </c>
      <c r="F156" s="155" t="s">
        <v>716</v>
      </c>
      <c r="G156" s="156" t="s">
        <v>717</v>
      </c>
      <c r="H156" s="157">
        <v>30</v>
      </c>
      <c r="I156" s="157"/>
      <c r="J156" s="158">
        <f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63" t="s">
        <v>681</v>
      </c>
      <c r="AT156" s="163" t="s">
        <v>136</v>
      </c>
      <c r="AU156" s="163" t="s">
        <v>151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681</v>
      </c>
      <c r="BM156" s="163" t="s">
        <v>282</v>
      </c>
    </row>
    <row r="157" spans="2:65" s="11" customFormat="1" ht="22.75" customHeight="1">
      <c r="B157" s="140"/>
      <c r="D157" s="141" t="s">
        <v>74</v>
      </c>
      <c r="E157" s="150" t="s">
        <v>718</v>
      </c>
      <c r="F157" s="150" t="s">
        <v>719</v>
      </c>
      <c r="I157" s="143"/>
      <c r="J157" s="151">
        <f>BK157</f>
        <v>0</v>
      </c>
      <c r="L157" s="140"/>
      <c r="M157" s="144"/>
      <c r="N157" s="145"/>
      <c r="O157" s="145"/>
      <c r="P157" s="146">
        <f>P158+SUM(P159:P167)+P171</f>
        <v>0</v>
      </c>
      <c r="Q157" s="145"/>
      <c r="R157" s="146">
        <f>R158+SUM(R159:R167)+R171</f>
        <v>0</v>
      </c>
      <c r="S157" s="145"/>
      <c r="T157" s="147">
        <f>T158+SUM(T159:T167)+T171</f>
        <v>0</v>
      </c>
      <c r="AR157" s="141" t="s">
        <v>151</v>
      </c>
      <c r="AT157" s="148" t="s">
        <v>74</v>
      </c>
      <c r="AU157" s="148" t="s">
        <v>83</v>
      </c>
      <c r="AY157" s="141" t="s">
        <v>133</v>
      </c>
      <c r="BK157" s="149">
        <f>BK158+SUM(BK159:BK167)+BK171</f>
        <v>0</v>
      </c>
    </row>
    <row r="158" spans="2:65" s="1" customFormat="1" ht="72" customHeight="1">
      <c r="B158" s="152"/>
      <c r="C158" s="153" t="s">
        <v>216</v>
      </c>
      <c r="D158" s="153" t="s">
        <v>136</v>
      </c>
      <c r="E158" s="154" t="s">
        <v>720</v>
      </c>
      <c r="F158" s="155" t="s">
        <v>721</v>
      </c>
      <c r="G158" s="156" t="s">
        <v>335</v>
      </c>
      <c r="H158" s="157">
        <v>1</v>
      </c>
      <c r="I158" s="157"/>
      <c r="J158" s="158">
        <f t="shared" ref="J158:J166" si="10">ROUND(I158*H158,3)</f>
        <v>0</v>
      </c>
      <c r="K158" s="155" t="s">
        <v>1</v>
      </c>
      <c r="L158" s="31"/>
      <c r="M158" s="159" t="s">
        <v>1</v>
      </c>
      <c r="N158" s="160" t="s">
        <v>41</v>
      </c>
      <c r="O158" s="54"/>
      <c r="P158" s="161">
        <f t="shared" ref="P158:P166" si="11">O158*H158</f>
        <v>0</v>
      </c>
      <c r="Q158" s="161">
        <v>0</v>
      </c>
      <c r="R158" s="161">
        <f t="shared" ref="R158:R166" si="12">Q158*H158</f>
        <v>0</v>
      </c>
      <c r="S158" s="161">
        <v>0</v>
      </c>
      <c r="T158" s="162">
        <f t="shared" ref="T158:T166" si="13">S158*H158</f>
        <v>0</v>
      </c>
      <c r="AR158" s="163" t="s">
        <v>681</v>
      </c>
      <c r="AT158" s="163" t="s">
        <v>136</v>
      </c>
      <c r="AU158" s="163" t="s">
        <v>142</v>
      </c>
      <c r="AY158" s="16" t="s">
        <v>133</v>
      </c>
      <c r="BE158" s="164">
        <f t="shared" ref="BE158:BE166" si="14">IF(N158="základná",J158,0)</f>
        <v>0</v>
      </c>
      <c r="BF158" s="164">
        <f t="shared" ref="BF158:BF166" si="15">IF(N158="znížená",J158,0)</f>
        <v>0</v>
      </c>
      <c r="BG158" s="164">
        <f t="shared" ref="BG158:BG166" si="16">IF(N158="zákl. prenesená",J158,0)</f>
        <v>0</v>
      </c>
      <c r="BH158" s="164">
        <f t="shared" ref="BH158:BH166" si="17">IF(N158="zníž. prenesená",J158,0)</f>
        <v>0</v>
      </c>
      <c r="BI158" s="164">
        <f t="shared" ref="BI158:BI166" si="18">IF(N158="nulová",J158,0)</f>
        <v>0</v>
      </c>
      <c r="BJ158" s="16" t="s">
        <v>142</v>
      </c>
      <c r="BK158" s="165">
        <f t="shared" ref="BK158:BK166" si="19">ROUND(I158*H158,3)</f>
        <v>0</v>
      </c>
      <c r="BL158" s="16" t="s">
        <v>681</v>
      </c>
      <c r="BM158" s="163" t="s">
        <v>291</v>
      </c>
    </row>
    <row r="159" spans="2:65" s="1" customFormat="1" ht="16.5" customHeight="1">
      <c r="B159" s="152"/>
      <c r="C159" s="153" t="s">
        <v>220</v>
      </c>
      <c r="D159" s="153" t="s">
        <v>136</v>
      </c>
      <c r="E159" s="154" t="s">
        <v>722</v>
      </c>
      <c r="F159" s="155" t="s">
        <v>683</v>
      </c>
      <c r="G159" s="156" t="s">
        <v>335</v>
      </c>
      <c r="H159" s="157">
        <v>1</v>
      </c>
      <c r="I159" s="157"/>
      <c r="J159" s="158">
        <f t="shared" si="10"/>
        <v>0</v>
      </c>
      <c r="K159" s="155" t="s">
        <v>1</v>
      </c>
      <c r="L159" s="31"/>
      <c r="M159" s="159" t="s">
        <v>1</v>
      </c>
      <c r="N159" s="160" t="s">
        <v>41</v>
      </c>
      <c r="O159" s="54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AR159" s="163" t="s">
        <v>681</v>
      </c>
      <c r="AT159" s="163" t="s">
        <v>136</v>
      </c>
      <c r="AU159" s="163" t="s">
        <v>142</v>
      </c>
      <c r="AY159" s="16" t="s">
        <v>133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6" t="s">
        <v>142</v>
      </c>
      <c r="BK159" s="165">
        <f t="shared" si="19"/>
        <v>0</v>
      </c>
      <c r="BL159" s="16" t="s">
        <v>681</v>
      </c>
      <c r="BM159" s="163" t="s">
        <v>299</v>
      </c>
    </row>
    <row r="160" spans="2:65" s="1" customFormat="1" ht="16.5" customHeight="1">
      <c r="B160" s="152"/>
      <c r="C160" s="153" t="s">
        <v>224</v>
      </c>
      <c r="D160" s="153" t="s">
        <v>136</v>
      </c>
      <c r="E160" s="154" t="s">
        <v>723</v>
      </c>
      <c r="F160" s="155" t="s">
        <v>685</v>
      </c>
      <c r="G160" s="156" t="s">
        <v>335</v>
      </c>
      <c r="H160" s="157">
        <v>1</v>
      </c>
      <c r="I160" s="157"/>
      <c r="J160" s="158">
        <f t="shared" si="10"/>
        <v>0</v>
      </c>
      <c r="K160" s="155" t="s">
        <v>1</v>
      </c>
      <c r="L160" s="31"/>
      <c r="M160" s="159" t="s">
        <v>1</v>
      </c>
      <c r="N160" s="160" t="s">
        <v>41</v>
      </c>
      <c r="O160" s="54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AR160" s="163" t="s">
        <v>681</v>
      </c>
      <c r="AT160" s="163" t="s">
        <v>136</v>
      </c>
      <c r="AU160" s="163" t="s">
        <v>142</v>
      </c>
      <c r="AY160" s="16" t="s">
        <v>133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6" t="s">
        <v>142</v>
      </c>
      <c r="BK160" s="165">
        <f t="shared" si="19"/>
        <v>0</v>
      </c>
      <c r="BL160" s="16" t="s">
        <v>681</v>
      </c>
      <c r="BM160" s="163" t="s">
        <v>308</v>
      </c>
    </row>
    <row r="161" spans="2:65" s="1" customFormat="1" ht="16.5" customHeight="1">
      <c r="B161" s="152"/>
      <c r="C161" s="153" t="s">
        <v>7</v>
      </c>
      <c r="D161" s="153" t="s">
        <v>136</v>
      </c>
      <c r="E161" s="154" t="s">
        <v>724</v>
      </c>
      <c r="F161" s="155" t="s">
        <v>687</v>
      </c>
      <c r="G161" s="156" t="s">
        <v>335</v>
      </c>
      <c r="H161" s="157">
        <v>1</v>
      </c>
      <c r="I161" s="157"/>
      <c r="J161" s="158">
        <f t="shared" si="10"/>
        <v>0</v>
      </c>
      <c r="K161" s="155" t="s">
        <v>1</v>
      </c>
      <c r="L161" s="31"/>
      <c r="M161" s="159" t="s">
        <v>1</v>
      </c>
      <c r="N161" s="160" t="s">
        <v>41</v>
      </c>
      <c r="O161" s="54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AR161" s="163" t="s">
        <v>681</v>
      </c>
      <c r="AT161" s="163" t="s">
        <v>136</v>
      </c>
      <c r="AU161" s="163" t="s">
        <v>142</v>
      </c>
      <c r="AY161" s="16" t="s">
        <v>133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6" t="s">
        <v>142</v>
      </c>
      <c r="BK161" s="165">
        <f t="shared" si="19"/>
        <v>0</v>
      </c>
      <c r="BL161" s="16" t="s">
        <v>681</v>
      </c>
      <c r="BM161" s="163" t="s">
        <v>318</v>
      </c>
    </row>
    <row r="162" spans="2:65" s="1" customFormat="1" ht="36" customHeight="1">
      <c r="B162" s="152"/>
      <c r="C162" s="153" t="s">
        <v>232</v>
      </c>
      <c r="D162" s="153" t="s">
        <v>136</v>
      </c>
      <c r="E162" s="154" t="s">
        <v>725</v>
      </c>
      <c r="F162" s="155" t="s">
        <v>726</v>
      </c>
      <c r="G162" s="156" t="s">
        <v>335</v>
      </c>
      <c r="H162" s="157">
        <v>2</v>
      </c>
      <c r="I162" s="157"/>
      <c r="J162" s="158">
        <f t="shared" si="10"/>
        <v>0</v>
      </c>
      <c r="K162" s="155" t="s">
        <v>1</v>
      </c>
      <c r="L162" s="31"/>
      <c r="M162" s="159" t="s">
        <v>1</v>
      </c>
      <c r="N162" s="160" t="s">
        <v>41</v>
      </c>
      <c r="O162" s="54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AR162" s="163" t="s">
        <v>681</v>
      </c>
      <c r="AT162" s="163" t="s">
        <v>136</v>
      </c>
      <c r="AU162" s="163" t="s">
        <v>142</v>
      </c>
      <c r="AY162" s="16" t="s">
        <v>133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6" t="s">
        <v>142</v>
      </c>
      <c r="BK162" s="165">
        <f t="shared" si="19"/>
        <v>0</v>
      </c>
      <c r="BL162" s="16" t="s">
        <v>681</v>
      </c>
      <c r="BM162" s="163" t="s">
        <v>328</v>
      </c>
    </row>
    <row r="163" spans="2:65" s="1" customFormat="1" ht="24" customHeight="1">
      <c r="B163" s="152"/>
      <c r="C163" s="153" t="s">
        <v>236</v>
      </c>
      <c r="D163" s="153" t="s">
        <v>136</v>
      </c>
      <c r="E163" s="154" t="s">
        <v>727</v>
      </c>
      <c r="F163" s="155" t="s">
        <v>691</v>
      </c>
      <c r="G163" s="156" t="s">
        <v>692</v>
      </c>
      <c r="H163" s="157">
        <v>1</v>
      </c>
      <c r="I163" s="157"/>
      <c r="J163" s="158">
        <f t="shared" si="10"/>
        <v>0</v>
      </c>
      <c r="K163" s="155" t="s">
        <v>1</v>
      </c>
      <c r="L163" s="31"/>
      <c r="M163" s="159" t="s">
        <v>1</v>
      </c>
      <c r="N163" s="160" t="s">
        <v>41</v>
      </c>
      <c r="O163" s="54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AR163" s="163" t="s">
        <v>681</v>
      </c>
      <c r="AT163" s="163" t="s">
        <v>136</v>
      </c>
      <c r="AU163" s="163" t="s">
        <v>142</v>
      </c>
      <c r="AY163" s="16" t="s">
        <v>133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6" t="s">
        <v>142</v>
      </c>
      <c r="BK163" s="165">
        <f t="shared" si="19"/>
        <v>0</v>
      </c>
      <c r="BL163" s="16" t="s">
        <v>681</v>
      </c>
      <c r="BM163" s="163" t="s">
        <v>339</v>
      </c>
    </row>
    <row r="164" spans="2:65" s="1" customFormat="1" ht="16.5" customHeight="1">
      <c r="B164" s="152"/>
      <c r="C164" s="153" t="s">
        <v>240</v>
      </c>
      <c r="D164" s="153" t="s">
        <v>136</v>
      </c>
      <c r="E164" s="154" t="s">
        <v>728</v>
      </c>
      <c r="F164" s="155" t="s">
        <v>729</v>
      </c>
      <c r="G164" s="156" t="s">
        <v>335</v>
      </c>
      <c r="H164" s="157">
        <v>4</v>
      </c>
      <c r="I164" s="157"/>
      <c r="J164" s="158">
        <f t="shared" si="10"/>
        <v>0</v>
      </c>
      <c r="K164" s="155" t="s">
        <v>1</v>
      </c>
      <c r="L164" s="31"/>
      <c r="M164" s="159" t="s">
        <v>1</v>
      </c>
      <c r="N164" s="160" t="s">
        <v>41</v>
      </c>
      <c r="O164" s="54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AR164" s="163" t="s">
        <v>681</v>
      </c>
      <c r="AT164" s="163" t="s">
        <v>136</v>
      </c>
      <c r="AU164" s="163" t="s">
        <v>142</v>
      </c>
      <c r="AY164" s="16" t="s">
        <v>133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6" t="s">
        <v>142</v>
      </c>
      <c r="BK164" s="165">
        <f t="shared" si="19"/>
        <v>0</v>
      </c>
      <c r="BL164" s="16" t="s">
        <v>681</v>
      </c>
      <c r="BM164" s="163" t="s">
        <v>566</v>
      </c>
    </row>
    <row r="165" spans="2:65" s="1" customFormat="1" ht="24" customHeight="1">
      <c r="B165" s="152"/>
      <c r="C165" s="153" t="s">
        <v>245</v>
      </c>
      <c r="D165" s="153" t="s">
        <v>136</v>
      </c>
      <c r="E165" s="154" t="s">
        <v>730</v>
      </c>
      <c r="F165" s="155" t="s">
        <v>731</v>
      </c>
      <c r="G165" s="156" t="s">
        <v>335</v>
      </c>
      <c r="H165" s="157">
        <v>8</v>
      </c>
      <c r="I165" s="157"/>
      <c r="J165" s="158">
        <f t="shared" si="10"/>
        <v>0</v>
      </c>
      <c r="K165" s="155" t="s">
        <v>1</v>
      </c>
      <c r="L165" s="31"/>
      <c r="M165" s="159" t="s">
        <v>1</v>
      </c>
      <c r="N165" s="160" t="s">
        <v>41</v>
      </c>
      <c r="O165" s="54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AR165" s="163" t="s">
        <v>681</v>
      </c>
      <c r="AT165" s="163" t="s">
        <v>136</v>
      </c>
      <c r="AU165" s="163" t="s">
        <v>142</v>
      </c>
      <c r="AY165" s="16" t="s">
        <v>133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6" t="s">
        <v>142</v>
      </c>
      <c r="BK165" s="165">
        <f t="shared" si="19"/>
        <v>0</v>
      </c>
      <c r="BL165" s="16" t="s">
        <v>681</v>
      </c>
      <c r="BM165" s="163" t="s">
        <v>572</v>
      </c>
    </row>
    <row r="166" spans="2:65" s="1" customFormat="1" ht="24" customHeight="1">
      <c r="B166" s="152"/>
      <c r="C166" s="153" t="s">
        <v>251</v>
      </c>
      <c r="D166" s="153" t="s">
        <v>136</v>
      </c>
      <c r="E166" s="154" t="s">
        <v>732</v>
      </c>
      <c r="F166" s="155" t="s">
        <v>733</v>
      </c>
      <c r="G166" s="156" t="s">
        <v>335</v>
      </c>
      <c r="H166" s="157">
        <v>8</v>
      </c>
      <c r="I166" s="157"/>
      <c r="J166" s="158">
        <f t="shared" si="10"/>
        <v>0</v>
      </c>
      <c r="K166" s="155" t="s">
        <v>1</v>
      </c>
      <c r="L166" s="31"/>
      <c r="M166" s="159" t="s">
        <v>1</v>
      </c>
      <c r="N166" s="160" t="s">
        <v>41</v>
      </c>
      <c r="O166" s="54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AR166" s="163" t="s">
        <v>681</v>
      </c>
      <c r="AT166" s="163" t="s">
        <v>136</v>
      </c>
      <c r="AU166" s="163" t="s">
        <v>142</v>
      </c>
      <c r="AY166" s="16" t="s">
        <v>133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6" t="s">
        <v>142</v>
      </c>
      <c r="BK166" s="165">
        <f t="shared" si="19"/>
        <v>0</v>
      </c>
      <c r="BL166" s="16" t="s">
        <v>681</v>
      </c>
      <c r="BM166" s="163" t="s">
        <v>578</v>
      </c>
    </row>
    <row r="167" spans="2:65" s="11" customFormat="1" ht="20.75" customHeight="1">
      <c r="B167" s="140"/>
      <c r="D167" s="141" t="s">
        <v>74</v>
      </c>
      <c r="E167" s="150" t="s">
        <v>699</v>
      </c>
      <c r="F167" s="150" t="s">
        <v>700</v>
      </c>
      <c r="I167" s="143"/>
      <c r="J167" s="151">
        <f>BK167</f>
        <v>0</v>
      </c>
      <c r="L167" s="140"/>
      <c r="M167" s="144"/>
      <c r="N167" s="145"/>
      <c r="O167" s="145"/>
      <c r="P167" s="146">
        <f>SUM(P168:P170)</f>
        <v>0</v>
      </c>
      <c r="Q167" s="145"/>
      <c r="R167" s="146">
        <f>SUM(R168:R170)</f>
        <v>0</v>
      </c>
      <c r="S167" s="145"/>
      <c r="T167" s="147">
        <f>SUM(T168:T170)</f>
        <v>0</v>
      </c>
      <c r="AR167" s="141" t="s">
        <v>151</v>
      </c>
      <c r="AT167" s="148" t="s">
        <v>74</v>
      </c>
      <c r="AU167" s="148" t="s">
        <v>142</v>
      </c>
      <c r="AY167" s="141" t="s">
        <v>133</v>
      </c>
      <c r="BK167" s="149">
        <f>SUM(BK168:BK170)</f>
        <v>0</v>
      </c>
    </row>
    <row r="168" spans="2:65" s="1" customFormat="1" ht="24" customHeight="1">
      <c r="B168" s="152"/>
      <c r="C168" s="153" t="s">
        <v>255</v>
      </c>
      <c r="D168" s="153" t="s">
        <v>136</v>
      </c>
      <c r="E168" s="154" t="s">
        <v>734</v>
      </c>
      <c r="F168" s="155" t="s">
        <v>735</v>
      </c>
      <c r="G168" s="156" t="s">
        <v>692</v>
      </c>
      <c r="H168" s="157">
        <v>2</v>
      </c>
      <c r="I168" s="157"/>
      <c r="J168" s="158">
        <f>ROUND(I168*H168,3)</f>
        <v>0</v>
      </c>
      <c r="K168" s="155" t="s">
        <v>1</v>
      </c>
      <c r="L168" s="31"/>
      <c r="M168" s="159" t="s">
        <v>1</v>
      </c>
      <c r="N168" s="160" t="s">
        <v>41</v>
      </c>
      <c r="O168" s="54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AR168" s="163" t="s">
        <v>681</v>
      </c>
      <c r="AT168" s="163" t="s">
        <v>136</v>
      </c>
      <c r="AU168" s="163" t="s">
        <v>151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681</v>
      </c>
      <c r="BM168" s="163" t="s">
        <v>586</v>
      </c>
    </row>
    <row r="169" spans="2:65" s="1" customFormat="1" ht="24" customHeight="1">
      <c r="B169" s="152"/>
      <c r="C169" s="153" t="s">
        <v>259</v>
      </c>
      <c r="D169" s="153" t="s">
        <v>136</v>
      </c>
      <c r="E169" s="154" t="s">
        <v>736</v>
      </c>
      <c r="F169" s="155" t="s">
        <v>737</v>
      </c>
      <c r="G169" s="156" t="s">
        <v>335</v>
      </c>
      <c r="H169" s="157">
        <v>6</v>
      </c>
      <c r="I169" s="157"/>
      <c r="J169" s="158">
        <f>ROUND(I169*H169,3)</f>
        <v>0</v>
      </c>
      <c r="K169" s="155" t="s">
        <v>1</v>
      </c>
      <c r="L169" s="31"/>
      <c r="M169" s="159" t="s">
        <v>1</v>
      </c>
      <c r="N169" s="160" t="s">
        <v>41</v>
      </c>
      <c r="O169" s="54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681</v>
      </c>
      <c r="AT169" s="163" t="s">
        <v>136</v>
      </c>
      <c r="AU169" s="163" t="s">
        <v>151</v>
      </c>
      <c r="AY169" s="16" t="s">
        <v>133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6" t="s">
        <v>142</v>
      </c>
      <c r="BK169" s="165">
        <f>ROUND(I169*H169,3)</f>
        <v>0</v>
      </c>
      <c r="BL169" s="16" t="s">
        <v>681</v>
      </c>
      <c r="BM169" s="163" t="s">
        <v>595</v>
      </c>
    </row>
    <row r="170" spans="2:65" s="1" customFormat="1" ht="24" customHeight="1">
      <c r="B170" s="152"/>
      <c r="C170" s="153" t="s">
        <v>263</v>
      </c>
      <c r="D170" s="153" t="s">
        <v>136</v>
      </c>
      <c r="E170" s="154" t="s">
        <v>738</v>
      </c>
      <c r="F170" s="155" t="s">
        <v>739</v>
      </c>
      <c r="G170" s="156" t="s">
        <v>335</v>
      </c>
      <c r="H170" s="157">
        <v>6</v>
      </c>
      <c r="I170" s="157"/>
      <c r="J170" s="158">
        <f>ROUND(I170*H170,3)</f>
        <v>0</v>
      </c>
      <c r="K170" s="155" t="s">
        <v>1</v>
      </c>
      <c r="L170" s="31"/>
      <c r="M170" s="159" t="s">
        <v>1</v>
      </c>
      <c r="N170" s="160" t="s">
        <v>41</v>
      </c>
      <c r="O170" s="54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AR170" s="163" t="s">
        <v>681</v>
      </c>
      <c r="AT170" s="163" t="s">
        <v>136</v>
      </c>
      <c r="AU170" s="163" t="s">
        <v>151</v>
      </c>
      <c r="AY170" s="16" t="s">
        <v>133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6" t="s">
        <v>142</v>
      </c>
      <c r="BK170" s="165">
        <f>ROUND(I170*H170,3)</f>
        <v>0</v>
      </c>
      <c r="BL170" s="16" t="s">
        <v>681</v>
      </c>
      <c r="BM170" s="163" t="s">
        <v>605</v>
      </c>
    </row>
    <row r="171" spans="2:65" s="11" customFormat="1" ht="20.75" customHeight="1">
      <c r="B171" s="140"/>
      <c r="D171" s="141" t="s">
        <v>74</v>
      </c>
      <c r="E171" s="150" t="s">
        <v>709</v>
      </c>
      <c r="F171" s="150" t="s">
        <v>710</v>
      </c>
      <c r="I171" s="143"/>
      <c r="J171" s="151">
        <f>BK171</f>
        <v>0</v>
      </c>
      <c r="L171" s="140"/>
      <c r="M171" s="144"/>
      <c r="N171" s="145"/>
      <c r="O171" s="145"/>
      <c r="P171" s="146">
        <f>SUM(P172:P173)</f>
        <v>0</v>
      </c>
      <c r="Q171" s="145"/>
      <c r="R171" s="146">
        <f>SUM(R172:R173)</f>
        <v>0</v>
      </c>
      <c r="S171" s="145"/>
      <c r="T171" s="147">
        <f>SUM(T172:T173)</f>
        <v>0</v>
      </c>
      <c r="AR171" s="141" t="s">
        <v>151</v>
      </c>
      <c r="AT171" s="148" t="s">
        <v>74</v>
      </c>
      <c r="AU171" s="148" t="s">
        <v>142</v>
      </c>
      <c r="AY171" s="141" t="s">
        <v>133</v>
      </c>
      <c r="BK171" s="149">
        <f>SUM(BK172:BK173)</f>
        <v>0</v>
      </c>
    </row>
    <row r="172" spans="2:65" s="1" customFormat="1" ht="24" customHeight="1">
      <c r="B172" s="152"/>
      <c r="C172" s="153" t="s">
        <v>270</v>
      </c>
      <c r="D172" s="153" t="s">
        <v>136</v>
      </c>
      <c r="E172" s="154" t="s">
        <v>740</v>
      </c>
      <c r="F172" s="155" t="s">
        <v>741</v>
      </c>
      <c r="G172" s="156" t="s">
        <v>139</v>
      </c>
      <c r="H172" s="157">
        <v>5.5</v>
      </c>
      <c r="I172" s="157"/>
      <c r="J172" s="158">
        <f>ROUND(I172*H172,3)</f>
        <v>0</v>
      </c>
      <c r="K172" s="155" t="s">
        <v>1</v>
      </c>
      <c r="L172" s="31"/>
      <c r="M172" s="159" t="s">
        <v>1</v>
      </c>
      <c r="N172" s="160" t="s">
        <v>41</v>
      </c>
      <c r="O172" s="54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AR172" s="163" t="s">
        <v>681</v>
      </c>
      <c r="AT172" s="163" t="s">
        <v>136</v>
      </c>
      <c r="AU172" s="163" t="s">
        <v>151</v>
      </c>
      <c r="AY172" s="16" t="s">
        <v>133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142</v>
      </c>
      <c r="BK172" s="165">
        <f>ROUND(I172*H172,3)</f>
        <v>0</v>
      </c>
      <c r="BL172" s="16" t="s">
        <v>681</v>
      </c>
      <c r="BM172" s="163" t="s">
        <v>742</v>
      </c>
    </row>
    <row r="173" spans="2:65" s="1" customFormat="1" ht="36" customHeight="1">
      <c r="B173" s="152"/>
      <c r="C173" s="153" t="s">
        <v>274</v>
      </c>
      <c r="D173" s="153" t="s">
        <v>136</v>
      </c>
      <c r="E173" s="154" t="s">
        <v>743</v>
      </c>
      <c r="F173" s="155" t="s">
        <v>744</v>
      </c>
      <c r="G173" s="156" t="s">
        <v>139</v>
      </c>
      <c r="H173" s="157">
        <v>54.6</v>
      </c>
      <c r="I173" s="157"/>
      <c r="J173" s="158">
        <f>ROUND(I173*H173,3)</f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AR173" s="163" t="s">
        <v>681</v>
      </c>
      <c r="AT173" s="163" t="s">
        <v>136</v>
      </c>
      <c r="AU173" s="163" t="s">
        <v>151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681</v>
      </c>
      <c r="BM173" s="163" t="s">
        <v>745</v>
      </c>
    </row>
    <row r="174" spans="2:65" s="11" customFormat="1" ht="22.75" customHeight="1">
      <c r="B174" s="140"/>
      <c r="D174" s="141" t="s">
        <v>74</v>
      </c>
      <c r="E174" s="150" t="s">
        <v>746</v>
      </c>
      <c r="F174" s="150" t="s">
        <v>747</v>
      </c>
      <c r="I174" s="143"/>
      <c r="J174" s="151">
        <f>BK174</f>
        <v>0</v>
      </c>
      <c r="L174" s="140"/>
      <c r="M174" s="144"/>
      <c r="N174" s="145"/>
      <c r="O174" s="145"/>
      <c r="P174" s="146">
        <f>P175+SUM(P176:P184)+P190</f>
        <v>0</v>
      </c>
      <c r="Q174" s="145"/>
      <c r="R174" s="146">
        <f>R175+SUM(R176:R184)+R190</f>
        <v>0</v>
      </c>
      <c r="S174" s="145"/>
      <c r="T174" s="147">
        <f>T175+SUM(T176:T184)+T190</f>
        <v>0</v>
      </c>
      <c r="AR174" s="141" t="s">
        <v>151</v>
      </c>
      <c r="AT174" s="148" t="s">
        <v>74</v>
      </c>
      <c r="AU174" s="148" t="s">
        <v>83</v>
      </c>
      <c r="AY174" s="141" t="s">
        <v>133</v>
      </c>
      <c r="BK174" s="149">
        <f>BK175+SUM(BK176:BK184)+BK190</f>
        <v>0</v>
      </c>
    </row>
    <row r="175" spans="2:65" s="1" customFormat="1" ht="72" customHeight="1">
      <c r="B175" s="152"/>
      <c r="C175" s="153" t="s">
        <v>278</v>
      </c>
      <c r="D175" s="153" t="s">
        <v>136</v>
      </c>
      <c r="E175" s="154" t="s">
        <v>748</v>
      </c>
      <c r="F175" s="155" t="s">
        <v>749</v>
      </c>
      <c r="G175" s="156" t="s">
        <v>335</v>
      </c>
      <c r="H175" s="157">
        <v>1</v>
      </c>
      <c r="I175" s="157"/>
      <c r="J175" s="158">
        <f t="shared" ref="J175:J183" si="20">ROUND(I175*H175,3)</f>
        <v>0</v>
      </c>
      <c r="K175" s="155" t="s">
        <v>1</v>
      </c>
      <c r="L175" s="31"/>
      <c r="M175" s="159" t="s">
        <v>1</v>
      </c>
      <c r="N175" s="160" t="s">
        <v>41</v>
      </c>
      <c r="O175" s="54"/>
      <c r="P175" s="161">
        <f t="shared" ref="P175:P183" si="21">O175*H175</f>
        <v>0</v>
      </c>
      <c r="Q175" s="161">
        <v>0</v>
      </c>
      <c r="R175" s="161">
        <f t="shared" ref="R175:R183" si="22">Q175*H175</f>
        <v>0</v>
      </c>
      <c r="S175" s="161">
        <v>0</v>
      </c>
      <c r="T175" s="162">
        <f t="shared" ref="T175:T183" si="23">S175*H175</f>
        <v>0</v>
      </c>
      <c r="AR175" s="163" t="s">
        <v>681</v>
      </c>
      <c r="AT175" s="163" t="s">
        <v>136</v>
      </c>
      <c r="AU175" s="163" t="s">
        <v>142</v>
      </c>
      <c r="AY175" s="16" t="s">
        <v>133</v>
      </c>
      <c r="BE175" s="164">
        <f t="shared" ref="BE175:BE183" si="24">IF(N175="základná",J175,0)</f>
        <v>0</v>
      </c>
      <c r="BF175" s="164">
        <f t="shared" ref="BF175:BF183" si="25">IF(N175="znížená",J175,0)</f>
        <v>0</v>
      </c>
      <c r="BG175" s="164">
        <f t="shared" ref="BG175:BG183" si="26">IF(N175="zákl. prenesená",J175,0)</f>
        <v>0</v>
      </c>
      <c r="BH175" s="164">
        <f t="shared" ref="BH175:BH183" si="27">IF(N175="zníž. prenesená",J175,0)</f>
        <v>0</v>
      </c>
      <c r="BI175" s="164">
        <f t="shared" ref="BI175:BI183" si="28">IF(N175="nulová",J175,0)</f>
        <v>0</v>
      </c>
      <c r="BJ175" s="16" t="s">
        <v>142</v>
      </c>
      <c r="BK175" s="165">
        <f t="shared" ref="BK175:BK183" si="29">ROUND(I175*H175,3)</f>
        <v>0</v>
      </c>
      <c r="BL175" s="16" t="s">
        <v>681</v>
      </c>
      <c r="BM175" s="163" t="s">
        <v>750</v>
      </c>
    </row>
    <row r="176" spans="2:65" s="1" customFormat="1" ht="16.5" customHeight="1">
      <c r="B176" s="152"/>
      <c r="C176" s="153" t="s">
        <v>282</v>
      </c>
      <c r="D176" s="153" t="s">
        <v>136</v>
      </c>
      <c r="E176" s="154" t="s">
        <v>751</v>
      </c>
      <c r="F176" s="155" t="s">
        <v>683</v>
      </c>
      <c r="G176" s="156" t="s">
        <v>335</v>
      </c>
      <c r="H176" s="157">
        <v>1</v>
      </c>
      <c r="I176" s="157"/>
      <c r="J176" s="158">
        <f t="shared" si="20"/>
        <v>0</v>
      </c>
      <c r="K176" s="155" t="s">
        <v>1</v>
      </c>
      <c r="L176" s="31"/>
      <c r="M176" s="159" t="s">
        <v>1</v>
      </c>
      <c r="N176" s="160" t="s">
        <v>41</v>
      </c>
      <c r="O176" s="54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AR176" s="163" t="s">
        <v>681</v>
      </c>
      <c r="AT176" s="163" t="s">
        <v>136</v>
      </c>
      <c r="AU176" s="163" t="s">
        <v>142</v>
      </c>
      <c r="AY176" s="16" t="s">
        <v>133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6" t="s">
        <v>142</v>
      </c>
      <c r="BK176" s="165">
        <f t="shared" si="29"/>
        <v>0</v>
      </c>
      <c r="BL176" s="16" t="s">
        <v>681</v>
      </c>
      <c r="BM176" s="163" t="s">
        <v>681</v>
      </c>
    </row>
    <row r="177" spans="2:65" s="1" customFormat="1" ht="16.5" customHeight="1">
      <c r="B177" s="152"/>
      <c r="C177" s="153" t="s">
        <v>286</v>
      </c>
      <c r="D177" s="153" t="s">
        <v>136</v>
      </c>
      <c r="E177" s="154" t="s">
        <v>752</v>
      </c>
      <c r="F177" s="155" t="s">
        <v>685</v>
      </c>
      <c r="G177" s="156" t="s">
        <v>335</v>
      </c>
      <c r="H177" s="157">
        <v>1</v>
      </c>
      <c r="I177" s="157"/>
      <c r="J177" s="158">
        <f t="shared" si="20"/>
        <v>0</v>
      </c>
      <c r="K177" s="155" t="s">
        <v>1</v>
      </c>
      <c r="L177" s="31"/>
      <c r="M177" s="159" t="s">
        <v>1</v>
      </c>
      <c r="N177" s="160" t="s">
        <v>41</v>
      </c>
      <c r="O177" s="54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AR177" s="163" t="s">
        <v>681</v>
      </c>
      <c r="AT177" s="163" t="s">
        <v>136</v>
      </c>
      <c r="AU177" s="163" t="s">
        <v>142</v>
      </c>
      <c r="AY177" s="16" t="s">
        <v>133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6" t="s">
        <v>142</v>
      </c>
      <c r="BK177" s="165">
        <f t="shared" si="29"/>
        <v>0</v>
      </c>
      <c r="BL177" s="16" t="s">
        <v>681</v>
      </c>
      <c r="BM177" s="163" t="s">
        <v>753</v>
      </c>
    </row>
    <row r="178" spans="2:65" s="1" customFormat="1" ht="16.5" customHeight="1">
      <c r="B178" s="152"/>
      <c r="C178" s="153" t="s">
        <v>291</v>
      </c>
      <c r="D178" s="153" t="s">
        <v>136</v>
      </c>
      <c r="E178" s="154" t="s">
        <v>754</v>
      </c>
      <c r="F178" s="155" t="s">
        <v>687</v>
      </c>
      <c r="G178" s="156" t="s">
        <v>335</v>
      </c>
      <c r="H178" s="157">
        <v>1</v>
      </c>
      <c r="I178" s="157"/>
      <c r="J178" s="158">
        <f t="shared" si="20"/>
        <v>0</v>
      </c>
      <c r="K178" s="155" t="s">
        <v>1</v>
      </c>
      <c r="L178" s="31"/>
      <c r="M178" s="159" t="s">
        <v>1</v>
      </c>
      <c r="N178" s="160" t="s">
        <v>41</v>
      </c>
      <c r="O178" s="54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AR178" s="163" t="s">
        <v>681</v>
      </c>
      <c r="AT178" s="163" t="s">
        <v>136</v>
      </c>
      <c r="AU178" s="163" t="s">
        <v>142</v>
      </c>
      <c r="AY178" s="16" t="s">
        <v>133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6" t="s">
        <v>142</v>
      </c>
      <c r="BK178" s="165">
        <f t="shared" si="29"/>
        <v>0</v>
      </c>
      <c r="BL178" s="16" t="s">
        <v>681</v>
      </c>
      <c r="BM178" s="163" t="s">
        <v>755</v>
      </c>
    </row>
    <row r="179" spans="2:65" s="1" customFormat="1" ht="36" customHeight="1">
      <c r="B179" s="152"/>
      <c r="C179" s="153" t="s">
        <v>295</v>
      </c>
      <c r="D179" s="153" t="s">
        <v>136</v>
      </c>
      <c r="E179" s="154" t="s">
        <v>756</v>
      </c>
      <c r="F179" s="155" t="s">
        <v>726</v>
      </c>
      <c r="G179" s="156" t="s">
        <v>335</v>
      </c>
      <c r="H179" s="157">
        <v>2</v>
      </c>
      <c r="I179" s="157"/>
      <c r="J179" s="158">
        <f t="shared" si="20"/>
        <v>0</v>
      </c>
      <c r="K179" s="155" t="s">
        <v>1</v>
      </c>
      <c r="L179" s="31"/>
      <c r="M179" s="159" t="s">
        <v>1</v>
      </c>
      <c r="N179" s="160" t="s">
        <v>41</v>
      </c>
      <c r="O179" s="54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AR179" s="163" t="s">
        <v>681</v>
      </c>
      <c r="AT179" s="163" t="s">
        <v>136</v>
      </c>
      <c r="AU179" s="163" t="s">
        <v>142</v>
      </c>
      <c r="AY179" s="16" t="s">
        <v>133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6" t="s">
        <v>142</v>
      </c>
      <c r="BK179" s="165">
        <f t="shared" si="29"/>
        <v>0</v>
      </c>
      <c r="BL179" s="16" t="s">
        <v>681</v>
      </c>
      <c r="BM179" s="163" t="s">
        <v>757</v>
      </c>
    </row>
    <row r="180" spans="2:65" s="1" customFormat="1" ht="24" customHeight="1">
      <c r="B180" s="152"/>
      <c r="C180" s="153" t="s">
        <v>299</v>
      </c>
      <c r="D180" s="153" t="s">
        <v>136</v>
      </c>
      <c r="E180" s="154" t="s">
        <v>758</v>
      </c>
      <c r="F180" s="155" t="s">
        <v>691</v>
      </c>
      <c r="G180" s="156" t="s">
        <v>692</v>
      </c>
      <c r="H180" s="157">
        <v>1</v>
      </c>
      <c r="I180" s="157"/>
      <c r="J180" s="158">
        <f t="shared" si="20"/>
        <v>0</v>
      </c>
      <c r="K180" s="155" t="s">
        <v>1</v>
      </c>
      <c r="L180" s="31"/>
      <c r="M180" s="159" t="s">
        <v>1</v>
      </c>
      <c r="N180" s="160" t="s">
        <v>41</v>
      </c>
      <c r="O180" s="54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AR180" s="163" t="s">
        <v>681</v>
      </c>
      <c r="AT180" s="163" t="s">
        <v>136</v>
      </c>
      <c r="AU180" s="163" t="s">
        <v>142</v>
      </c>
      <c r="AY180" s="16" t="s">
        <v>133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6" t="s">
        <v>142</v>
      </c>
      <c r="BK180" s="165">
        <f t="shared" si="29"/>
        <v>0</v>
      </c>
      <c r="BL180" s="16" t="s">
        <v>681</v>
      </c>
      <c r="BM180" s="163" t="s">
        <v>759</v>
      </c>
    </row>
    <row r="181" spans="2:65" s="1" customFormat="1" ht="16.5" customHeight="1">
      <c r="B181" s="152"/>
      <c r="C181" s="153" t="s">
        <v>303</v>
      </c>
      <c r="D181" s="153" t="s">
        <v>136</v>
      </c>
      <c r="E181" s="154" t="s">
        <v>760</v>
      </c>
      <c r="F181" s="155" t="s">
        <v>729</v>
      </c>
      <c r="G181" s="156" t="s">
        <v>335</v>
      </c>
      <c r="H181" s="157">
        <v>4</v>
      </c>
      <c r="I181" s="157"/>
      <c r="J181" s="158">
        <f t="shared" si="20"/>
        <v>0</v>
      </c>
      <c r="K181" s="155" t="s">
        <v>1</v>
      </c>
      <c r="L181" s="31"/>
      <c r="M181" s="159" t="s">
        <v>1</v>
      </c>
      <c r="N181" s="160" t="s">
        <v>41</v>
      </c>
      <c r="O181" s="54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AR181" s="163" t="s">
        <v>681</v>
      </c>
      <c r="AT181" s="163" t="s">
        <v>136</v>
      </c>
      <c r="AU181" s="163" t="s">
        <v>142</v>
      </c>
      <c r="AY181" s="16" t="s">
        <v>133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6" t="s">
        <v>142</v>
      </c>
      <c r="BK181" s="165">
        <f t="shared" si="29"/>
        <v>0</v>
      </c>
      <c r="BL181" s="16" t="s">
        <v>681</v>
      </c>
      <c r="BM181" s="163" t="s">
        <v>761</v>
      </c>
    </row>
    <row r="182" spans="2:65" s="1" customFormat="1" ht="24" customHeight="1">
      <c r="B182" s="152"/>
      <c r="C182" s="153" t="s">
        <v>308</v>
      </c>
      <c r="D182" s="153" t="s">
        <v>136</v>
      </c>
      <c r="E182" s="154" t="s">
        <v>762</v>
      </c>
      <c r="F182" s="155" t="s">
        <v>731</v>
      </c>
      <c r="G182" s="156" t="s">
        <v>335</v>
      </c>
      <c r="H182" s="157">
        <v>8</v>
      </c>
      <c r="I182" s="157"/>
      <c r="J182" s="158">
        <f t="shared" si="20"/>
        <v>0</v>
      </c>
      <c r="K182" s="155" t="s">
        <v>1</v>
      </c>
      <c r="L182" s="31"/>
      <c r="M182" s="159" t="s">
        <v>1</v>
      </c>
      <c r="N182" s="160" t="s">
        <v>41</v>
      </c>
      <c r="O182" s="54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AR182" s="163" t="s">
        <v>681</v>
      </c>
      <c r="AT182" s="163" t="s">
        <v>136</v>
      </c>
      <c r="AU182" s="163" t="s">
        <v>142</v>
      </c>
      <c r="AY182" s="16" t="s">
        <v>133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6" t="s">
        <v>142</v>
      </c>
      <c r="BK182" s="165">
        <f t="shared" si="29"/>
        <v>0</v>
      </c>
      <c r="BL182" s="16" t="s">
        <v>681</v>
      </c>
      <c r="BM182" s="163" t="s">
        <v>763</v>
      </c>
    </row>
    <row r="183" spans="2:65" s="1" customFormat="1" ht="24" customHeight="1">
      <c r="B183" s="152"/>
      <c r="C183" s="153" t="s">
        <v>312</v>
      </c>
      <c r="D183" s="153" t="s">
        <v>136</v>
      </c>
      <c r="E183" s="154" t="s">
        <v>764</v>
      </c>
      <c r="F183" s="155" t="s">
        <v>733</v>
      </c>
      <c r="G183" s="156" t="s">
        <v>335</v>
      </c>
      <c r="H183" s="157">
        <v>8</v>
      </c>
      <c r="I183" s="157"/>
      <c r="J183" s="158">
        <f t="shared" si="20"/>
        <v>0</v>
      </c>
      <c r="K183" s="155" t="s">
        <v>1</v>
      </c>
      <c r="L183" s="31"/>
      <c r="M183" s="159" t="s">
        <v>1</v>
      </c>
      <c r="N183" s="160" t="s">
        <v>41</v>
      </c>
      <c r="O183" s="54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AR183" s="163" t="s">
        <v>681</v>
      </c>
      <c r="AT183" s="163" t="s">
        <v>136</v>
      </c>
      <c r="AU183" s="163" t="s">
        <v>142</v>
      </c>
      <c r="AY183" s="16" t="s">
        <v>133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6" t="s">
        <v>142</v>
      </c>
      <c r="BK183" s="165">
        <f t="shared" si="29"/>
        <v>0</v>
      </c>
      <c r="BL183" s="16" t="s">
        <v>681</v>
      </c>
      <c r="BM183" s="163" t="s">
        <v>765</v>
      </c>
    </row>
    <row r="184" spans="2:65" s="11" customFormat="1" ht="20.75" customHeight="1">
      <c r="B184" s="140"/>
      <c r="D184" s="141" t="s">
        <v>74</v>
      </c>
      <c r="E184" s="150" t="s">
        <v>699</v>
      </c>
      <c r="F184" s="150" t="s">
        <v>700</v>
      </c>
      <c r="I184" s="143"/>
      <c r="J184" s="151">
        <f>BK184</f>
        <v>0</v>
      </c>
      <c r="L184" s="140"/>
      <c r="M184" s="144"/>
      <c r="N184" s="145"/>
      <c r="O184" s="145"/>
      <c r="P184" s="146">
        <f>SUM(P185:P189)</f>
        <v>0</v>
      </c>
      <c r="Q184" s="145"/>
      <c r="R184" s="146">
        <f>SUM(R185:R189)</f>
        <v>0</v>
      </c>
      <c r="S184" s="145"/>
      <c r="T184" s="147">
        <f>SUM(T185:T189)</f>
        <v>0</v>
      </c>
      <c r="AR184" s="141" t="s">
        <v>151</v>
      </c>
      <c r="AT184" s="148" t="s">
        <v>74</v>
      </c>
      <c r="AU184" s="148" t="s">
        <v>142</v>
      </c>
      <c r="AY184" s="141" t="s">
        <v>133</v>
      </c>
      <c r="BK184" s="149">
        <f>SUM(BK185:BK189)</f>
        <v>0</v>
      </c>
    </row>
    <row r="185" spans="2:65" s="1" customFormat="1" ht="24" customHeight="1">
      <c r="B185" s="152"/>
      <c r="C185" s="153" t="s">
        <v>318</v>
      </c>
      <c r="D185" s="153" t="s">
        <v>136</v>
      </c>
      <c r="E185" s="154" t="s">
        <v>766</v>
      </c>
      <c r="F185" s="155" t="s">
        <v>767</v>
      </c>
      <c r="G185" s="156" t="s">
        <v>692</v>
      </c>
      <c r="H185" s="157">
        <v>2</v>
      </c>
      <c r="I185" s="157"/>
      <c r="J185" s="158">
        <f>ROUND(I185*H185,3)</f>
        <v>0</v>
      </c>
      <c r="K185" s="155" t="s">
        <v>1</v>
      </c>
      <c r="L185" s="31"/>
      <c r="M185" s="159" t="s">
        <v>1</v>
      </c>
      <c r="N185" s="160" t="s">
        <v>41</v>
      </c>
      <c r="O185" s="54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681</v>
      </c>
      <c r="AT185" s="163" t="s">
        <v>136</v>
      </c>
      <c r="AU185" s="163" t="s">
        <v>151</v>
      </c>
      <c r="AY185" s="16" t="s">
        <v>133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6" t="s">
        <v>142</v>
      </c>
      <c r="BK185" s="165">
        <f>ROUND(I185*H185,3)</f>
        <v>0</v>
      </c>
      <c r="BL185" s="16" t="s">
        <v>681</v>
      </c>
      <c r="BM185" s="163" t="s">
        <v>768</v>
      </c>
    </row>
    <row r="186" spans="2:65" s="1" customFormat="1" ht="24" customHeight="1">
      <c r="B186" s="152"/>
      <c r="C186" s="153" t="s">
        <v>322</v>
      </c>
      <c r="D186" s="153" t="s">
        <v>136</v>
      </c>
      <c r="E186" s="154" t="s">
        <v>769</v>
      </c>
      <c r="F186" s="155" t="s">
        <v>770</v>
      </c>
      <c r="G186" s="156" t="s">
        <v>692</v>
      </c>
      <c r="H186" s="157">
        <v>2</v>
      </c>
      <c r="I186" s="157"/>
      <c r="J186" s="158">
        <f>ROUND(I186*H186,3)</f>
        <v>0</v>
      </c>
      <c r="K186" s="155" t="s">
        <v>1</v>
      </c>
      <c r="L186" s="31"/>
      <c r="M186" s="159" t="s">
        <v>1</v>
      </c>
      <c r="N186" s="160" t="s">
        <v>41</v>
      </c>
      <c r="O186" s="54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AR186" s="163" t="s">
        <v>681</v>
      </c>
      <c r="AT186" s="163" t="s">
        <v>136</v>
      </c>
      <c r="AU186" s="163" t="s">
        <v>151</v>
      </c>
      <c r="AY186" s="16" t="s">
        <v>133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6" t="s">
        <v>142</v>
      </c>
      <c r="BK186" s="165">
        <f>ROUND(I186*H186,3)</f>
        <v>0</v>
      </c>
      <c r="BL186" s="16" t="s">
        <v>681</v>
      </c>
      <c r="BM186" s="163" t="s">
        <v>771</v>
      </c>
    </row>
    <row r="187" spans="2:65" s="1" customFormat="1" ht="24" customHeight="1">
      <c r="B187" s="152"/>
      <c r="C187" s="153" t="s">
        <v>328</v>
      </c>
      <c r="D187" s="153" t="s">
        <v>136</v>
      </c>
      <c r="E187" s="154" t="s">
        <v>772</v>
      </c>
      <c r="F187" s="155" t="s">
        <v>773</v>
      </c>
      <c r="G187" s="156" t="s">
        <v>335</v>
      </c>
      <c r="H187" s="157">
        <v>3</v>
      </c>
      <c r="I187" s="157"/>
      <c r="J187" s="158">
        <f>ROUND(I187*H187,3)</f>
        <v>0</v>
      </c>
      <c r="K187" s="155" t="s">
        <v>1</v>
      </c>
      <c r="L187" s="31"/>
      <c r="M187" s="159" t="s">
        <v>1</v>
      </c>
      <c r="N187" s="160" t="s">
        <v>41</v>
      </c>
      <c r="O187" s="54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63" t="s">
        <v>681</v>
      </c>
      <c r="AT187" s="163" t="s">
        <v>136</v>
      </c>
      <c r="AU187" s="163" t="s">
        <v>151</v>
      </c>
      <c r="AY187" s="16" t="s">
        <v>133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6" t="s">
        <v>142</v>
      </c>
      <c r="BK187" s="165">
        <f>ROUND(I187*H187,3)</f>
        <v>0</v>
      </c>
      <c r="BL187" s="16" t="s">
        <v>681</v>
      </c>
      <c r="BM187" s="163" t="s">
        <v>774</v>
      </c>
    </row>
    <row r="188" spans="2:65" s="1" customFormat="1" ht="24" customHeight="1">
      <c r="B188" s="152"/>
      <c r="C188" s="153" t="s">
        <v>332</v>
      </c>
      <c r="D188" s="153" t="s">
        <v>136</v>
      </c>
      <c r="E188" s="154" t="s">
        <v>775</v>
      </c>
      <c r="F188" s="155" t="s">
        <v>776</v>
      </c>
      <c r="G188" s="156" t="s">
        <v>335</v>
      </c>
      <c r="H188" s="157">
        <v>3</v>
      </c>
      <c r="I188" s="157"/>
      <c r="J188" s="158">
        <f>ROUND(I188*H188,3)</f>
        <v>0</v>
      </c>
      <c r="K188" s="155" t="s">
        <v>1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AR188" s="163" t="s">
        <v>681</v>
      </c>
      <c r="AT188" s="163" t="s">
        <v>136</v>
      </c>
      <c r="AU188" s="163" t="s">
        <v>151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681</v>
      </c>
      <c r="BM188" s="163" t="s">
        <v>777</v>
      </c>
    </row>
    <row r="189" spans="2:65" s="1" customFormat="1" ht="16.5" customHeight="1">
      <c r="B189" s="152"/>
      <c r="C189" s="153" t="s">
        <v>339</v>
      </c>
      <c r="D189" s="153" t="s">
        <v>136</v>
      </c>
      <c r="E189" s="154" t="s">
        <v>778</v>
      </c>
      <c r="F189" s="155" t="s">
        <v>708</v>
      </c>
      <c r="G189" s="156" t="s">
        <v>335</v>
      </c>
      <c r="H189" s="157">
        <v>6</v>
      </c>
      <c r="I189" s="157"/>
      <c r="J189" s="158">
        <f>ROUND(I189*H189,3)</f>
        <v>0</v>
      </c>
      <c r="K189" s="155" t="s">
        <v>1</v>
      </c>
      <c r="L189" s="31"/>
      <c r="M189" s="159" t="s">
        <v>1</v>
      </c>
      <c r="N189" s="160" t="s">
        <v>41</v>
      </c>
      <c r="O189" s="54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63" t="s">
        <v>681</v>
      </c>
      <c r="AT189" s="163" t="s">
        <v>136</v>
      </c>
      <c r="AU189" s="163" t="s">
        <v>151</v>
      </c>
      <c r="AY189" s="16" t="s">
        <v>133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6" t="s">
        <v>142</v>
      </c>
      <c r="BK189" s="165">
        <f>ROUND(I189*H189,3)</f>
        <v>0</v>
      </c>
      <c r="BL189" s="16" t="s">
        <v>681</v>
      </c>
      <c r="BM189" s="163" t="s">
        <v>779</v>
      </c>
    </row>
    <row r="190" spans="2:65" s="11" customFormat="1" ht="20.75" customHeight="1">
      <c r="B190" s="140"/>
      <c r="D190" s="141" t="s">
        <v>74</v>
      </c>
      <c r="E190" s="150" t="s">
        <v>709</v>
      </c>
      <c r="F190" s="150" t="s">
        <v>710</v>
      </c>
      <c r="I190" s="143"/>
      <c r="J190" s="151">
        <f>BK190</f>
        <v>0</v>
      </c>
      <c r="L190" s="140"/>
      <c r="M190" s="144"/>
      <c r="N190" s="145"/>
      <c r="O190" s="145"/>
      <c r="P190" s="146">
        <f>SUM(P191:P192)</f>
        <v>0</v>
      </c>
      <c r="Q190" s="145"/>
      <c r="R190" s="146">
        <f>SUM(R191:R192)</f>
        <v>0</v>
      </c>
      <c r="S190" s="145"/>
      <c r="T190" s="147">
        <f>SUM(T191:T192)</f>
        <v>0</v>
      </c>
      <c r="AR190" s="141" t="s">
        <v>151</v>
      </c>
      <c r="AT190" s="148" t="s">
        <v>74</v>
      </c>
      <c r="AU190" s="148" t="s">
        <v>142</v>
      </c>
      <c r="AY190" s="141" t="s">
        <v>133</v>
      </c>
      <c r="BK190" s="149">
        <f>SUM(BK191:BK192)</f>
        <v>0</v>
      </c>
    </row>
    <row r="191" spans="2:65" s="1" customFormat="1" ht="36" customHeight="1">
      <c r="B191" s="152"/>
      <c r="C191" s="153" t="s">
        <v>349</v>
      </c>
      <c r="D191" s="153" t="s">
        <v>136</v>
      </c>
      <c r="E191" s="154" t="s">
        <v>780</v>
      </c>
      <c r="F191" s="155" t="s">
        <v>781</v>
      </c>
      <c r="G191" s="156" t="s">
        <v>139</v>
      </c>
      <c r="H191" s="157">
        <v>33</v>
      </c>
      <c r="I191" s="157"/>
      <c r="J191" s="158">
        <f>ROUND(I191*H191,3)</f>
        <v>0</v>
      </c>
      <c r="K191" s="155" t="s">
        <v>1</v>
      </c>
      <c r="L191" s="31"/>
      <c r="M191" s="159" t="s">
        <v>1</v>
      </c>
      <c r="N191" s="160" t="s">
        <v>41</v>
      </c>
      <c r="O191" s="54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63" t="s">
        <v>681</v>
      </c>
      <c r="AT191" s="163" t="s">
        <v>136</v>
      </c>
      <c r="AU191" s="163" t="s">
        <v>151</v>
      </c>
      <c r="AY191" s="16" t="s">
        <v>133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6" t="s">
        <v>142</v>
      </c>
      <c r="BK191" s="165">
        <f>ROUND(I191*H191,3)</f>
        <v>0</v>
      </c>
      <c r="BL191" s="16" t="s">
        <v>681</v>
      </c>
      <c r="BM191" s="163" t="s">
        <v>782</v>
      </c>
    </row>
    <row r="192" spans="2:65" s="1" customFormat="1" ht="16.5" customHeight="1">
      <c r="B192" s="152"/>
      <c r="C192" s="153" t="s">
        <v>566</v>
      </c>
      <c r="D192" s="153" t="s">
        <v>136</v>
      </c>
      <c r="E192" s="154" t="s">
        <v>783</v>
      </c>
      <c r="F192" s="155" t="s">
        <v>716</v>
      </c>
      <c r="G192" s="156" t="s">
        <v>717</v>
      </c>
      <c r="H192" s="157">
        <v>12</v>
      </c>
      <c r="I192" s="157"/>
      <c r="J192" s="158">
        <f>ROUND(I192*H192,3)</f>
        <v>0</v>
      </c>
      <c r="K192" s="155" t="s">
        <v>1</v>
      </c>
      <c r="L192" s="31"/>
      <c r="M192" s="159" t="s">
        <v>1</v>
      </c>
      <c r="N192" s="160" t="s">
        <v>41</v>
      </c>
      <c r="O192" s="54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AR192" s="163" t="s">
        <v>681</v>
      </c>
      <c r="AT192" s="163" t="s">
        <v>136</v>
      </c>
      <c r="AU192" s="163" t="s">
        <v>151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681</v>
      </c>
      <c r="BM192" s="163" t="s">
        <v>784</v>
      </c>
    </row>
    <row r="193" spans="2:65" s="11" customFormat="1" ht="22.75" customHeight="1">
      <c r="B193" s="140"/>
      <c r="D193" s="141" t="s">
        <v>74</v>
      </c>
      <c r="E193" s="150" t="s">
        <v>785</v>
      </c>
      <c r="F193" s="150" t="s">
        <v>786</v>
      </c>
      <c r="I193" s="143"/>
      <c r="J193" s="151">
        <f>BK193</f>
        <v>0</v>
      </c>
      <c r="L193" s="140"/>
      <c r="M193" s="144"/>
      <c r="N193" s="145"/>
      <c r="O193" s="145"/>
      <c r="P193" s="146">
        <f>SUM(P194:P197)</f>
        <v>0</v>
      </c>
      <c r="Q193" s="145"/>
      <c r="R193" s="146">
        <f>SUM(R194:R197)</f>
        <v>0</v>
      </c>
      <c r="S193" s="145"/>
      <c r="T193" s="147">
        <f>SUM(T194:T197)</f>
        <v>0</v>
      </c>
      <c r="AR193" s="141" t="s">
        <v>151</v>
      </c>
      <c r="AT193" s="148" t="s">
        <v>74</v>
      </c>
      <c r="AU193" s="148" t="s">
        <v>83</v>
      </c>
      <c r="AY193" s="141" t="s">
        <v>133</v>
      </c>
      <c r="BK193" s="149">
        <f>SUM(BK194:BK197)</f>
        <v>0</v>
      </c>
    </row>
    <row r="194" spans="2:65" s="1" customFormat="1" ht="24" customHeight="1">
      <c r="B194" s="152"/>
      <c r="C194" s="153" t="s">
        <v>570</v>
      </c>
      <c r="D194" s="153" t="s">
        <v>136</v>
      </c>
      <c r="E194" s="154" t="s">
        <v>787</v>
      </c>
      <c r="F194" s="155" t="s">
        <v>788</v>
      </c>
      <c r="G194" s="156" t="s">
        <v>789</v>
      </c>
      <c r="H194" s="157">
        <v>490</v>
      </c>
      <c r="I194" s="157"/>
      <c r="J194" s="158">
        <f>ROUND(I194*H194,3)</f>
        <v>0</v>
      </c>
      <c r="K194" s="155" t="s">
        <v>1</v>
      </c>
      <c r="L194" s="31"/>
      <c r="M194" s="159" t="s">
        <v>1</v>
      </c>
      <c r="N194" s="160" t="s">
        <v>41</v>
      </c>
      <c r="O194" s="54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AR194" s="163" t="s">
        <v>681</v>
      </c>
      <c r="AT194" s="163" t="s">
        <v>136</v>
      </c>
      <c r="AU194" s="163" t="s">
        <v>142</v>
      </c>
      <c r="AY194" s="16" t="s">
        <v>133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6" t="s">
        <v>142</v>
      </c>
      <c r="BK194" s="165">
        <f>ROUND(I194*H194,3)</f>
        <v>0</v>
      </c>
      <c r="BL194" s="16" t="s">
        <v>681</v>
      </c>
      <c r="BM194" s="163" t="s">
        <v>790</v>
      </c>
    </row>
    <row r="195" spans="2:65" s="1" customFormat="1" ht="16.5" customHeight="1">
      <c r="B195" s="152"/>
      <c r="C195" s="153" t="s">
        <v>572</v>
      </c>
      <c r="D195" s="153" t="s">
        <v>136</v>
      </c>
      <c r="E195" s="154" t="s">
        <v>791</v>
      </c>
      <c r="F195" s="155" t="s">
        <v>792</v>
      </c>
      <c r="G195" s="156" t="s">
        <v>789</v>
      </c>
      <c r="H195" s="157">
        <v>123</v>
      </c>
      <c r="I195" s="157"/>
      <c r="J195" s="158">
        <f>ROUND(I195*H195,3)</f>
        <v>0</v>
      </c>
      <c r="K195" s="155" t="s">
        <v>1</v>
      </c>
      <c r="L195" s="31"/>
      <c r="M195" s="159" t="s">
        <v>1</v>
      </c>
      <c r="N195" s="160" t="s">
        <v>41</v>
      </c>
      <c r="O195" s="54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AR195" s="163" t="s">
        <v>681</v>
      </c>
      <c r="AT195" s="163" t="s">
        <v>136</v>
      </c>
      <c r="AU195" s="163" t="s">
        <v>142</v>
      </c>
      <c r="AY195" s="16" t="s">
        <v>133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6" t="s">
        <v>142</v>
      </c>
      <c r="BK195" s="165">
        <f>ROUND(I195*H195,3)</f>
        <v>0</v>
      </c>
      <c r="BL195" s="16" t="s">
        <v>681</v>
      </c>
      <c r="BM195" s="163" t="s">
        <v>793</v>
      </c>
    </row>
    <row r="196" spans="2:65" s="1" customFormat="1" ht="16.5" customHeight="1">
      <c r="B196" s="152"/>
      <c r="C196" s="153" t="s">
        <v>574</v>
      </c>
      <c r="D196" s="153" t="s">
        <v>136</v>
      </c>
      <c r="E196" s="154" t="s">
        <v>794</v>
      </c>
      <c r="F196" s="155" t="s">
        <v>795</v>
      </c>
      <c r="G196" s="156" t="s">
        <v>789</v>
      </c>
      <c r="H196" s="157">
        <v>25</v>
      </c>
      <c r="I196" s="157"/>
      <c r="J196" s="158">
        <f>ROUND(I196*H196,3)</f>
        <v>0</v>
      </c>
      <c r="K196" s="155" t="s">
        <v>1</v>
      </c>
      <c r="L196" s="31"/>
      <c r="M196" s="159" t="s">
        <v>1</v>
      </c>
      <c r="N196" s="160" t="s">
        <v>41</v>
      </c>
      <c r="O196" s="54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AR196" s="163" t="s">
        <v>681</v>
      </c>
      <c r="AT196" s="163" t="s">
        <v>136</v>
      </c>
      <c r="AU196" s="163" t="s">
        <v>142</v>
      </c>
      <c r="AY196" s="16" t="s">
        <v>133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142</v>
      </c>
      <c r="BK196" s="165">
        <f>ROUND(I196*H196,3)</f>
        <v>0</v>
      </c>
      <c r="BL196" s="16" t="s">
        <v>681</v>
      </c>
      <c r="BM196" s="163" t="s">
        <v>796</v>
      </c>
    </row>
    <row r="197" spans="2:65" s="1" customFormat="1" ht="16.5" customHeight="1">
      <c r="B197" s="152"/>
      <c r="C197" s="153" t="s">
        <v>578</v>
      </c>
      <c r="D197" s="153" t="s">
        <v>136</v>
      </c>
      <c r="E197" s="154" t="s">
        <v>797</v>
      </c>
      <c r="F197" s="155" t="s">
        <v>798</v>
      </c>
      <c r="G197" s="156" t="s">
        <v>789</v>
      </c>
      <c r="H197" s="157">
        <v>490</v>
      </c>
      <c r="I197" s="157"/>
      <c r="J197" s="158">
        <f>ROUND(I197*H197,3)</f>
        <v>0</v>
      </c>
      <c r="K197" s="155" t="s">
        <v>1</v>
      </c>
      <c r="L197" s="31"/>
      <c r="M197" s="159" t="s">
        <v>1</v>
      </c>
      <c r="N197" s="160" t="s">
        <v>41</v>
      </c>
      <c r="O197" s="54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AR197" s="163" t="s">
        <v>681</v>
      </c>
      <c r="AT197" s="163" t="s">
        <v>136</v>
      </c>
      <c r="AU197" s="163" t="s">
        <v>142</v>
      </c>
      <c r="AY197" s="16" t="s">
        <v>133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6" t="s">
        <v>142</v>
      </c>
      <c r="BK197" s="165">
        <f>ROUND(I197*H197,3)</f>
        <v>0</v>
      </c>
      <c r="BL197" s="16" t="s">
        <v>681</v>
      </c>
      <c r="BM197" s="163" t="s">
        <v>799</v>
      </c>
    </row>
    <row r="198" spans="2:65" s="11" customFormat="1" ht="22.75" customHeight="1">
      <c r="B198" s="140"/>
      <c r="D198" s="141" t="s">
        <v>74</v>
      </c>
      <c r="E198" s="150" t="s">
        <v>800</v>
      </c>
      <c r="F198" s="150" t="s">
        <v>801</v>
      </c>
      <c r="I198" s="143"/>
      <c r="J198" s="151">
        <f>BK198</f>
        <v>0</v>
      </c>
      <c r="L198" s="140"/>
      <c r="M198" s="144"/>
      <c r="N198" s="145"/>
      <c r="O198" s="145"/>
      <c r="P198" s="146">
        <f>SUM(P199:P200)</f>
        <v>0</v>
      </c>
      <c r="Q198" s="145"/>
      <c r="R198" s="146">
        <f>SUM(R199:R200)</f>
        <v>0</v>
      </c>
      <c r="S198" s="145"/>
      <c r="T198" s="147">
        <f>SUM(T199:T200)</f>
        <v>0</v>
      </c>
      <c r="AR198" s="141" t="s">
        <v>151</v>
      </c>
      <c r="AT198" s="148" t="s">
        <v>74</v>
      </c>
      <c r="AU198" s="148" t="s">
        <v>83</v>
      </c>
      <c r="AY198" s="141" t="s">
        <v>133</v>
      </c>
      <c r="BK198" s="149">
        <f>SUM(BK199:BK200)</f>
        <v>0</v>
      </c>
    </row>
    <row r="199" spans="2:65" s="1" customFormat="1" ht="16.5" customHeight="1">
      <c r="B199" s="152"/>
      <c r="C199" s="153" t="s">
        <v>582</v>
      </c>
      <c r="D199" s="153" t="s">
        <v>136</v>
      </c>
      <c r="E199" s="154" t="s">
        <v>802</v>
      </c>
      <c r="F199" s="155" t="s">
        <v>803</v>
      </c>
      <c r="G199" s="156" t="s">
        <v>804</v>
      </c>
      <c r="H199" s="157">
        <v>150</v>
      </c>
      <c r="I199" s="157"/>
      <c r="J199" s="158">
        <f>ROUND(I199*H199,3)</f>
        <v>0</v>
      </c>
      <c r="K199" s="155" t="s">
        <v>1</v>
      </c>
      <c r="L199" s="31"/>
      <c r="M199" s="159" t="s">
        <v>1</v>
      </c>
      <c r="N199" s="160" t="s">
        <v>41</v>
      </c>
      <c r="O199" s="54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AR199" s="163" t="s">
        <v>681</v>
      </c>
      <c r="AT199" s="163" t="s">
        <v>136</v>
      </c>
      <c r="AU199" s="163" t="s">
        <v>142</v>
      </c>
      <c r="AY199" s="16" t="s">
        <v>133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ROUND(I199*H199,3)</f>
        <v>0</v>
      </c>
      <c r="BL199" s="16" t="s">
        <v>681</v>
      </c>
      <c r="BM199" s="163" t="s">
        <v>805</v>
      </c>
    </row>
    <row r="200" spans="2:65" s="1" customFormat="1" ht="16.5" customHeight="1">
      <c r="B200" s="152"/>
      <c r="C200" s="153" t="s">
        <v>586</v>
      </c>
      <c r="D200" s="153" t="s">
        <v>136</v>
      </c>
      <c r="E200" s="154" t="s">
        <v>806</v>
      </c>
      <c r="F200" s="155" t="s">
        <v>807</v>
      </c>
      <c r="G200" s="156" t="s">
        <v>804</v>
      </c>
      <c r="H200" s="157">
        <v>75</v>
      </c>
      <c r="I200" s="157"/>
      <c r="J200" s="158">
        <f>ROUND(I200*H200,3)</f>
        <v>0</v>
      </c>
      <c r="K200" s="155" t="s">
        <v>1</v>
      </c>
      <c r="L200" s="31"/>
      <c r="M200" s="159" t="s">
        <v>1</v>
      </c>
      <c r="N200" s="160" t="s">
        <v>41</v>
      </c>
      <c r="O200" s="54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AR200" s="163" t="s">
        <v>681</v>
      </c>
      <c r="AT200" s="163" t="s">
        <v>136</v>
      </c>
      <c r="AU200" s="163" t="s">
        <v>142</v>
      </c>
      <c r="AY200" s="16" t="s">
        <v>133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6" t="s">
        <v>142</v>
      </c>
      <c r="BK200" s="165">
        <f>ROUND(I200*H200,3)</f>
        <v>0</v>
      </c>
      <c r="BL200" s="16" t="s">
        <v>681</v>
      </c>
      <c r="BM200" s="163" t="s">
        <v>808</v>
      </c>
    </row>
    <row r="201" spans="2:65" s="11" customFormat="1" ht="26" customHeight="1">
      <c r="B201" s="140"/>
      <c r="D201" s="141" t="s">
        <v>74</v>
      </c>
      <c r="E201" s="142" t="s">
        <v>343</v>
      </c>
      <c r="F201" s="142" t="s">
        <v>344</v>
      </c>
      <c r="I201" s="143"/>
      <c r="J201" s="129">
        <f>BK201</f>
        <v>0</v>
      </c>
      <c r="L201" s="140"/>
      <c r="M201" s="144"/>
      <c r="N201" s="145"/>
      <c r="O201" s="145"/>
      <c r="P201" s="146">
        <f>P202+P205+P209+P211</f>
        <v>0</v>
      </c>
      <c r="Q201" s="145"/>
      <c r="R201" s="146">
        <f>R202+R205+R209+R211</f>
        <v>0</v>
      </c>
      <c r="S201" s="145"/>
      <c r="T201" s="147">
        <f>T202+T205+T209+T211</f>
        <v>0</v>
      </c>
      <c r="AR201" s="141" t="s">
        <v>142</v>
      </c>
      <c r="AT201" s="148" t="s">
        <v>74</v>
      </c>
      <c r="AU201" s="148" t="s">
        <v>75</v>
      </c>
      <c r="AY201" s="141" t="s">
        <v>133</v>
      </c>
      <c r="BK201" s="149">
        <f>BK202+BK205+BK209+BK211</f>
        <v>0</v>
      </c>
    </row>
    <row r="202" spans="2:65" s="11" customFormat="1" ht="22.75" customHeight="1">
      <c r="B202" s="140"/>
      <c r="D202" s="141" t="s">
        <v>74</v>
      </c>
      <c r="E202" s="150" t="s">
        <v>809</v>
      </c>
      <c r="F202" s="150" t="s">
        <v>810</v>
      </c>
      <c r="I202" s="143"/>
      <c r="J202" s="151">
        <f>BK202</f>
        <v>0</v>
      </c>
      <c r="L202" s="140"/>
      <c r="M202" s="144"/>
      <c r="N202" s="145"/>
      <c r="O202" s="145"/>
      <c r="P202" s="146">
        <f>P203</f>
        <v>0</v>
      </c>
      <c r="Q202" s="145"/>
      <c r="R202" s="146">
        <f>R203</f>
        <v>0</v>
      </c>
      <c r="S202" s="145"/>
      <c r="T202" s="147">
        <f>T203</f>
        <v>0</v>
      </c>
      <c r="AR202" s="141" t="s">
        <v>142</v>
      </c>
      <c r="AT202" s="148" t="s">
        <v>74</v>
      </c>
      <c r="AU202" s="148" t="s">
        <v>83</v>
      </c>
      <c r="AY202" s="141" t="s">
        <v>133</v>
      </c>
      <c r="BK202" s="149">
        <f>BK203</f>
        <v>0</v>
      </c>
    </row>
    <row r="203" spans="2:65" s="11" customFormat="1" ht="20.75" customHeight="1">
      <c r="B203" s="140"/>
      <c r="D203" s="141" t="s">
        <v>74</v>
      </c>
      <c r="E203" s="150" t="s">
        <v>811</v>
      </c>
      <c r="F203" s="150" t="s">
        <v>812</v>
      </c>
      <c r="I203" s="143"/>
      <c r="J203" s="151">
        <f>BK203</f>
        <v>0</v>
      </c>
      <c r="L203" s="140"/>
      <c r="M203" s="144"/>
      <c r="N203" s="145"/>
      <c r="O203" s="145"/>
      <c r="P203" s="146">
        <f>P204</f>
        <v>0</v>
      </c>
      <c r="Q203" s="145"/>
      <c r="R203" s="146">
        <f>R204</f>
        <v>0</v>
      </c>
      <c r="S203" s="145"/>
      <c r="T203" s="147">
        <f>T204</f>
        <v>0</v>
      </c>
      <c r="AR203" s="141" t="s">
        <v>142</v>
      </c>
      <c r="AT203" s="148" t="s">
        <v>74</v>
      </c>
      <c r="AU203" s="148" t="s">
        <v>142</v>
      </c>
      <c r="AY203" s="141" t="s">
        <v>133</v>
      </c>
      <c r="BK203" s="149">
        <f>BK204</f>
        <v>0</v>
      </c>
    </row>
    <row r="204" spans="2:65" s="1" customFormat="1" ht="48" customHeight="1">
      <c r="B204" s="152"/>
      <c r="C204" s="153" t="s">
        <v>590</v>
      </c>
      <c r="D204" s="153" t="s">
        <v>136</v>
      </c>
      <c r="E204" s="154" t="s">
        <v>813</v>
      </c>
      <c r="F204" s="155" t="s">
        <v>814</v>
      </c>
      <c r="G204" s="156" t="s">
        <v>139</v>
      </c>
      <c r="H204" s="157">
        <v>188</v>
      </c>
      <c r="I204" s="157"/>
      <c r="J204" s="158">
        <f>ROUND(I204*H204,3)</f>
        <v>0</v>
      </c>
      <c r="K204" s="155" t="s">
        <v>1</v>
      </c>
      <c r="L204" s="31"/>
      <c r="M204" s="159" t="s">
        <v>1</v>
      </c>
      <c r="N204" s="160" t="s">
        <v>41</v>
      </c>
      <c r="O204" s="54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AR204" s="163" t="s">
        <v>209</v>
      </c>
      <c r="AT204" s="163" t="s">
        <v>136</v>
      </c>
      <c r="AU204" s="163" t="s">
        <v>151</v>
      </c>
      <c r="AY204" s="16" t="s">
        <v>133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142</v>
      </c>
      <c r="BK204" s="165">
        <f>ROUND(I204*H204,3)</f>
        <v>0</v>
      </c>
      <c r="BL204" s="16" t="s">
        <v>209</v>
      </c>
      <c r="BM204" s="163" t="s">
        <v>815</v>
      </c>
    </row>
    <row r="205" spans="2:65" s="11" customFormat="1" ht="22.75" customHeight="1">
      <c r="B205" s="140"/>
      <c r="D205" s="141" t="s">
        <v>74</v>
      </c>
      <c r="E205" s="150" t="s">
        <v>816</v>
      </c>
      <c r="F205" s="150" t="s">
        <v>817</v>
      </c>
      <c r="I205" s="143"/>
      <c r="J205" s="151">
        <f>BK205</f>
        <v>0</v>
      </c>
      <c r="L205" s="140"/>
      <c r="M205" s="144"/>
      <c r="N205" s="145"/>
      <c r="O205" s="145"/>
      <c r="P205" s="146">
        <f>P206</f>
        <v>0</v>
      </c>
      <c r="Q205" s="145"/>
      <c r="R205" s="146">
        <f>R206</f>
        <v>0</v>
      </c>
      <c r="S205" s="145"/>
      <c r="T205" s="147">
        <f>T206</f>
        <v>0</v>
      </c>
      <c r="AR205" s="141" t="s">
        <v>142</v>
      </c>
      <c r="AT205" s="148" t="s">
        <v>74</v>
      </c>
      <c r="AU205" s="148" t="s">
        <v>83</v>
      </c>
      <c r="AY205" s="141" t="s">
        <v>133</v>
      </c>
      <c r="BK205" s="149">
        <f>BK206</f>
        <v>0</v>
      </c>
    </row>
    <row r="206" spans="2:65" s="11" customFormat="1" ht="20.75" customHeight="1">
      <c r="B206" s="140"/>
      <c r="D206" s="141" t="s">
        <v>74</v>
      </c>
      <c r="E206" s="150" t="s">
        <v>818</v>
      </c>
      <c r="F206" s="150" t="s">
        <v>819</v>
      </c>
      <c r="I206" s="143"/>
      <c r="J206" s="151">
        <f>BK206</f>
        <v>0</v>
      </c>
      <c r="L206" s="140"/>
      <c r="M206" s="144"/>
      <c r="N206" s="145"/>
      <c r="O206" s="145"/>
      <c r="P206" s="146">
        <f>SUM(P207:P208)</f>
        <v>0</v>
      </c>
      <c r="Q206" s="145"/>
      <c r="R206" s="146">
        <f>SUM(R207:R208)</f>
        <v>0</v>
      </c>
      <c r="S206" s="145"/>
      <c r="T206" s="147">
        <f>SUM(T207:T208)</f>
        <v>0</v>
      </c>
      <c r="AR206" s="141" t="s">
        <v>142</v>
      </c>
      <c r="AT206" s="148" t="s">
        <v>74</v>
      </c>
      <c r="AU206" s="148" t="s">
        <v>142</v>
      </c>
      <c r="AY206" s="141" t="s">
        <v>133</v>
      </c>
      <c r="BK206" s="149">
        <f>SUM(BK207:BK208)</f>
        <v>0</v>
      </c>
    </row>
    <row r="207" spans="2:65" s="1" customFormat="1" ht="36" customHeight="1">
      <c r="B207" s="152"/>
      <c r="C207" s="153" t="s">
        <v>595</v>
      </c>
      <c r="D207" s="153" t="s">
        <v>136</v>
      </c>
      <c r="E207" s="154" t="s">
        <v>820</v>
      </c>
      <c r="F207" s="155" t="s">
        <v>821</v>
      </c>
      <c r="G207" s="156" t="s">
        <v>139</v>
      </c>
      <c r="H207" s="157">
        <v>101</v>
      </c>
      <c r="I207" s="157"/>
      <c r="J207" s="158">
        <f>ROUND(I207*H207,3)</f>
        <v>0</v>
      </c>
      <c r="K207" s="155" t="s">
        <v>1</v>
      </c>
      <c r="L207" s="31"/>
      <c r="M207" s="159" t="s">
        <v>1</v>
      </c>
      <c r="N207" s="160" t="s">
        <v>41</v>
      </c>
      <c r="O207" s="54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AR207" s="163" t="s">
        <v>209</v>
      </c>
      <c r="AT207" s="163" t="s">
        <v>136</v>
      </c>
      <c r="AU207" s="163" t="s">
        <v>151</v>
      </c>
      <c r="AY207" s="16" t="s">
        <v>133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ROUND(I207*H207,3)</f>
        <v>0</v>
      </c>
      <c r="BL207" s="16" t="s">
        <v>209</v>
      </c>
      <c r="BM207" s="163" t="s">
        <v>822</v>
      </c>
    </row>
    <row r="208" spans="2:65" s="1" customFormat="1" ht="16.5" customHeight="1">
      <c r="B208" s="152"/>
      <c r="C208" s="153" t="s">
        <v>601</v>
      </c>
      <c r="D208" s="153" t="s">
        <v>136</v>
      </c>
      <c r="E208" s="154" t="s">
        <v>823</v>
      </c>
      <c r="F208" s="155" t="s">
        <v>824</v>
      </c>
      <c r="G208" s="156" t="s">
        <v>825</v>
      </c>
      <c r="H208" s="157">
        <v>1</v>
      </c>
      <c r="I208" s="157"/>
      <c r="J208" s="158">
        <f>ROUND(I208*H208,3)</f>
        <v>0</v>
      </c>
      <c r="K208" s="155" t="s">
        <v>1</v>
      </c>
      <c r="L208" s="31"/>
      <c r="M208" s="159" t="s">
        <v>1</v>
      </c>
      <c r="N208" s="160" t="s">
        <v>41</v>
      </c>
      <c r="O208" s="54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AR208" s="163" t="s">
        <v>209</v>
      </c>
      <c r="AT208" s="163" t="s">
        <v>136</v>
      </c>
      <c r="AU208" s="163" t="s">
        <v>151</v>
      </c>
      <c r="AY208" s="16" t="s">
        <v>133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ROUND(I208*H208,3)</f>
        <v>0</v>
      </c>
      <c r="BL208" s="16" t="s">
        <v>209</v>
      </c>
      <c r="BM208" s="163" t="s">
        <v>826</v>
      </c>
    </row>
    <row r="209" spans="2:65" s="11" customFormat="1" ht="22.75" customHeight="1">
      <c r="B209" s="140"/>
      <c r="D209" s="141" t="s">
        <v>74</v>
      </c>
      <c r="E209" s="150" t="s">
        <v>827</v>
      </c>
      <c r="F209" s="150" t="s">
        <v>828</v>
      </c>
      <c r="I209" s="143"/>
      <c r="J209" s="151">
        <f>BK209</f>
        <v>0</v>
      </c>
      <c r="L209" s="140"/>
      <c r="M209" s="144"/>
      <c r="N209" s="145"/>
      <c r="O209" s="145"/>
      <c r="P209" s="146">
        <f>P210</f>
        <v>0</v>
      </c>
      <c r="Q209" s="145"/>
      <c r="R209" s="146">
        <f>R210</f>
        <v>0</v>
      </c>
      <c r="S209" s="145"/>
      <c r="T209" s="147">
        <f>T210</f>
        <v>0</v>
      </c>
      <c r="AR209" s="141" t="s">
        <v>151</v>
      </c>
      <c r="AT209" s="148" t="s">
        <v>74</v>
      </c>
      <c r="AU209" s="148" t="s">
        <v>83</v>
      </c>
      <c r="AY209" s="141" t="s">
        <v>133</v>
      </c>
      <c r="BK209" s="149">
        <f>BK210</f>
        <v>0</v>
      </c>
    </row>
    <row r="210" spans="2:65" s="1" customFormat="1" ht="24" customHeight="1">
      <c r="B210" s="152"/>
      <c r="C210" s="153" t="s">
        <v>605</v>
      </c>
      <c r="D210" s="153" t="s">
        <v>136</v>
      </c>
      <c r="E210" s="154" t="s">
        <v>829</v>
      </c>
      <c r="F210" s="155" t="s">
        <v>828</v>
      </c>
      <c r="G210" s="156" t="s">
        <v>692</v>
      </c>
      <c r="H210" s="157">
        <v>1</v>
      </c>
      <c r="I210" s="157"/>
      <c r="J210" s="158">
        <f>ROUND(I210*H210,3)</f>
        <v>0</v>
      </c>
      <c r="K210" s="155" t="s">
        <v>1</v>
      </c>
      <c r="L210" s="31"/>
      <c r="M210" s="159" t="s">
        <v>1</v>
      </c>
      <c r="N210" s="160" t="s">
        <v>41</v>
      </c>
      <c r="O210" s="54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AR210" s="163" t="s">
        <v>681</v>
      </c>
      <c r="AT210" s="163" t="s">
        <v>136</v>
      </c>
      <c r="AU210" s="163" t="s">
        <v>142</v>
      </c>
      <c r="AY210" s="16" t="s">
        <v>133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6" t="s">
        <v>142</v>
      </c>
      <c r="BK210" s="165">
        <f>ROUND(I210*H210,3)</f>
        <v>0</v>
      </c>
      <c r="BL210" s="16" t="s">
        <v>681</v>
      </c>
      <c r="BM210" s="163" t="s">
        <v>830</v>
      </c>
    </row>
    <row r="211" spans="2:65" s="11" customFormat="1" ht="22.75" customHeight="1">
      <c r="B211" s="140"/>
      <c r="D211" s="141" t="s">
        <v>74</v>
      </c>
      <c r="E211" s="150" t="s">
        <v>831</v>
      </c>
      <c r="F211" s="150" t="s">
        <v>832</v>
      </c>
      <c r="I211" s="143"/>
      <c r="J211" s="151">
        <f>BK211</f>
        <v>0</v>
      </c>
      <c r="L211" s="140"/>
      <c r="M211" s="144"/>
      <c r="N211" s="145"/>
      <c r="O211" s="145"/>
      <c r="P211" s="146">
        <f>SUM(P212:P215)</f>
        <v>0</v>
      </c>
      <c r="Q211" s="145"/>
      <c r="R211" s="146">
        <f>SUM(R212:R215)</f>
        <v>0</v>
      </c>
      <c r="S211" s="145"/>
      <c r="T211" s="147">
        <f>SUM(T212:T215)</f>
        <v>0</v>
      </c>
      <c r="AR211" s="141" t="s">
        <v>151</v>
      </c>
      <c r="AT211" s="148" t="s">
        <v>74</v>
      </c>
      <c r="AU211" s="148" t="s">
        <v>83</v>
      </c>
      <c r="AY211" s="141" t="s">
        <v>133</v>
      </c>
      <c r="BK211" s="149">
        <f>SUM(BK212:BK215)</f>
        <v>0</v>
      </c>
    </row>
    <row r="212" spans="2:65" s="1" customFormat="1" ht="72" customHeight="1">
      <c r="B212" s="152"/>
      <c r="C212" s="153" t="s">
        <v>833</v>
      </c>
      <c r="D212" s="153" t="s">
        <v>136</v>
      </c>
      <c r="E212" s="154" t="s">
        <v>834</v>
      </c>
      <c r="F212" s="155" t="s">
        <v>835</v>
      </c>
      <c r="G212" s="156" t="s">
        <v>692</v>
      </c>
      <c r="H212" s="157">
        <v>1</v>
      </c>
      <c r="I212" s="157"/>
      <c r="J212" s="158">
        <f>ROUND(I212*H212,3)</f>
        <v>0</v>
      </c>
      <c r="K212" s="155" t="s">
        <v>1</v>
      </c>
      <c r="L212" s="31"/>
      <c r="M212" s="159" t="s">
        <v>1</v>
      </c>
      <c r="N212" s="160" t="s">
        <v>41</v>
      </c>
      <c r="O212" s="54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AR212" s="163" t="s">
        <v>681</v>
      </c>
      <c r="AT212" s="163" t="s">
        <v>136</v>
      </c>
      <c r="AU212" s="163" t="s">
        <v>142</v>
      </c>
      <c r="AY212" s="16" t="s">
        <v>133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142</v>
      </c>
      <c r="BK212" s="165">
        <f>ROUND(I212*H212,3)</f>
        <v>0</v>
      </c>
      <c r="BL212" s="16" t="s">
        <v>681</v>
      </c>
      <c r="BM212" s="163" t="s">
        <v>836</v>
      </c>
    </row>
    <row r="213" spans="2:65" s="1" customFormat="1" ht="72" customHeight="1">
      <c r="B213" s="152"/>
      <c r="C213" s="153" t="s">
        <v>742</v>
      </c>
      <c r="D213" s="153" t="s">
        <v>136</v>
      </c>
      <c r="E213" s="154" t="s">
        <v>837</v>
      </c>
      <c r="F213" s="155" t="s">
        <v>838</v>
      </c>
      <c r="G213" s="156" t="s">
        <v>692</v>
      </c>
      <c r="H213" s="157">
        <v>1</v>
      </c>
      <c r="I213" s="157"/>
      <c r="J213" s="158">
        <f>ROUND(I213*H213,3)</f>
        <v>0</v>
      </c>
      <c r="K213" s="155" t="s">
        <v>1</v>
      </c>
      <c r="L213" s="31"/>
      <c r="M213" s="159" t="s">
        <v>1</v>
      </c>
      <c r="N213" s="160" t="s">
        <v>41</v>
      </c>
      <c r="O213" s="54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AR213" s="163" t="s">
        <v>681</v>
      </c>
      <c r="AT213" s="163" t="s">
        <v>136</v>
      </c>
      <c r="AU213" s="163" t="s">
        <v>142</v>
      </c>
      <c r="AY213" s="16" t="s">
        <v>133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6" t="s">
        <v>142</v>
      </c>
      <c r="BK213" s="165">
        <f>ROUND(I213*H213,3)</f>
        <v>0</v>
      </c>
      <c r="BL213" s="16" t="s">
        <v>681</v>
      </c>
      <c r="BM213" s="163" t="s">
        <v>839</v>
      </c>
    </row>
    <row r="214" spans="2:65" s="1" customFormat="1" ht="36" customHeight="1">
      <c r="B214" s="152"/>
      <c r="C214" s="153" t="s">
        <v>840</v>
      </c>
      <c r="D214" s="153" t="s">
        <v>136</v>
      </c>
      <c r="E214" s="154" t="s">
        <v>841</v>
      </c>
      <c r="F214" s="155" t="s">
        <v>842</v>
      </c>
      <c r="G214" s="156" t="s">
        <v>692</v>
      </c>
      <c r="H214" s="157">
        <v>1</v>
      </c>
      <c r="I214" s="157"/>
      <c r="J214" s="158">
        <f>ROUND(I214*H214,3)</f>
        <v>0</v>
      </c>
      <c r="K214" s="155" t="s">
        <v>1</v>
      </c>
      <c r="L214" s="31"/>
      <c r="M214" s="159" t="s">
        <v>1</v>
      </c>
      <c r="N214" s="160" t="s">
        <v>41</v>
      </c>
      <c r="O214" s="54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AR214" s="163" t="s">
        <v>681</v>
      </c>
      <c r="AT214" s="163" t="s">
        <v>136</v>
      </c>
      <c r="AU214" s="163" t="s">
        <v>142</v>
      </c>
      <c r="AY214" s="16" t="s">
        <v>133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6" t="s">
        <v>142</v>
      </c>
      <c r="BK214" s="165">
        <f>ROUND(I214*H214,3)</f>
        <v>0</v>
      </c>
      <c r="BL214" s="16" t="s">
        <v>681</v>
      </c>
      <c r="BM214" s="163" t="s">
        <v>843</v>
      </c>
    </row>
    <row r="215" spans="2:65" s="1" customFormat="1" ht="72" customHeight="1">
      <c r="B215" s="152"/>
      <c r="C215" s="153" t="s">
        <v>745</v>
      </c>
      <c r="D215" s="153" t="s">
        <v>136</v>
      </c>
      <c r="E215" s="154" t="s">
        <v>844</v>
      </c>
      <c r="F215" s="155" t="s">
        <v>845</v>
      </c>
      <c r="G215" s="156" t="s">
        <v>692</v>
      </c>
      <c r="H215" s="157">
        <v>1</v>
      </c>
      <c r="I215" s="157"/>
      <c r="J215" s="158">
        <f>ROUND(I215*H215,3)</f>
        <v>0</v>
      </c>
      <c r="K215" s="155" t="s">
        <v>1</v>
      </c>
      <c r="L215" s="31"/>
      <c r="M215" s="159" t="s">
        <v>1</v>
      </c>
      <c r="N215" s="160" t="s">
        <v>41</v>
      </c>
      <c r="O215" s="54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AR215" s="163" t="s">
        <v>681</v>
      </c>
      <c r="AT215" s="163" t="s">
        <v>136</v>
      </c>
      <c r="AU215" s="163" t="s">
        <v>142</v>
      </c>
      <c r="AY215" s="16" t="s">
        <v>133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ROUND(I215*H215,3)</f>
        <v>0</v>
      </c>
      <c r="BL215" s="16" t="s">
        <v>681</v>
      </c>
      <c r="BM215" s="163" t="s">
        <v>846</v>
      </c>
    </row>
    <row r="216" spans="2:65" s="1" customFormat="1" ht="50" customHeight="1">
      <c r="B216" s="31"/>
      <c r="E216" s="142" t="s">
        <v>356</v>
      </c>
      <c r="F216" s="142" t="s">
        <v>357</v>
      </c>
      <c r="I216" s="90"/>
      <c r="J216" s="129">
        <f t="shared" ref="J216:J221" si="30">BK216</f>
        <v>0</v>
      </c>
      <c r="L216" s="31"/>
      <c r="M216" s="192"/>
      <c r="N216" s="54"/>
      <c r="O216" s="54"/>
      <c r="P216" s="54"/>
      <c r="Q216" s="54"/>
      <c r="R216" s="54"/>
      <c r="S216" s="54"/>
      <c r="T216" s="55"/>
      <c r="AT216" s="16" t="s">
        <v>74</v>
      </c>
      <c r="AU216" s="16" t="s">
        <v>75</v>
      </c>
      <c r="AY216" s="16" t="s">
        <v>358</v>
      </c>
      <c r="BK216" s="165">
        <f>SUM(BK217:BK221)</f>
        <v>0</v>
      </c>
    </row>
    <row r="217" spans="2:65" s="1" customFormat="1" ht="16.25" customHeight="1">
      <c r="B217" s="31"/>
      <c r="C217" s="193" t="s">
        <v>1</v>
      </c>
      <c r="D217" s="193" t="s">
        <v>136</v>
      </c>
      <c r="E217" s="194" t="s">
        <v>1</v>
      </c>
      <c r="F217" s="195" t="s">
        <v>1</v>
      </c>
      <c r="G217" s="196" t="s">
        <v>1</v>
      </c>
      <c r="H217" s="197"/>
      <c r="I217" s="197"/>
      <c r="J217" s="198">
        <f t="shared" si="30"/>
        <v>0</v>
      </c>
      <c r="K217" s="199"/>
      <c r="L217" s="31"/>
      <c r="M217" s="200" t="s">
        <v>1</v>
      </c>
      <c r="N217" s="201" t="s">
        <v>41</v>
      </c>
      <c r="O217" s="54"/>
      <c r="P217" s="54"/>
      <c r="Q217" s="54"/>
      <c r="R217" s="54"/>
      <c r="S217" s="54"/>
      <c r="T217" s="55"/>
      <c r="AT217" s="16" t="s">
        <v>358</v>
      </c>
      <c r="AU217" s="16" t="s">
        <v>83</v>
      </c>
      <c r="AY217" s="16" t="s">
        <v>358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6" t="s">
        <v>142</v>
      </c>
      <c r="BK217" s="165">
        <f>I217*H217</f>
        <v>0</v>
      </c>
    </row>
    <row r="218" spans="2:65" s="1" customFormat="1" ht="16.25" customHeight="1">
      <c r="B218" s="31"/>
      <c r="C218" s="193" t="s">
        <v>1</v>
      </c>
      <c r="D218" s="193" t="s">
        <v>136</v>
      </c>
      <c r="E218" s="194" t="s">
        <v>1</v>
      </c>
      <c r="F218" s="195" t="s">
        <v>1</v>
      </c>
      <c r="G218" s="196" t="s">
        <v>1</v>
      </c>
      <c r="H218" s="197"/>
      <c r="I218" s="197"/>
      <c r="J218" s="198">
        <f t="shared" si="30"/>
        <v>0</v>
      </c>
      <c r="K218" s="199"/>
      <c r="L218" s="31"/>
      <c r="M218" s="200" t="s">
        <v>1</v>
      </c>
      <c r="N218" s="201" t="s">
        <v>41</v>
      </c>
      <c r="O218" s="54"/>
      <c r="P218" s="54"/>
      <c r="Q218" s="54"/>
      <c r="R218" s="54"/>
      <c r="S218" s="54"/>
      <c r="T218" s="55"/>
      <c r="AT218" s="16" t="s">
        <v>358</v>
      </c>
      <c r="AU218" s="16" t="s">
        <v>83</v>
      </c>
      <c r="AY218" s="16" t="s">
        <v>358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6" t="s">
        <v>142</v>
      </c>
      <c r="BK218" s="165">
        <f>I218*H218</f>
        <v>0</v>
      </c>
    </row>
    <row r="219" spans="2:65" s="1" customFormat="1" ht="16.25" customHeight="1">
      <c r="B219" s="31"/>
      <c r="C219" s="193" t="s">
        <v>1</v>
      </c>
      <c r="D219" s="193" t="s">
        <v>136</v>
      </c>
      <c r="E219" s="194" t="s">
        <v>1</v>
      </c>
      <c r="F219" s="195" t="s">
        <v>1</v>
      </c>
      <c r="G219" s="196" t="s">
        <v>1</v>
      </c>
      <c r="H219" s="197"/>
      <c r="I219" s="197"/>
      <c r="J219" s="198">
        <f t="shared" si="30"/>
        <v>0</v>
      </c>
      <c r="K219" s="199"/>
      <c r="L219" s="31"/>
      <c r="M219" s="200" t="s">
        <v>1</v>
      </c>
      <c r="N219" s="201" t="s">
        <v>41</v>
      </c>
      <c r="O219" s="54"/>
      <c r="P219" s="54"/>
      <c r="Q219" s="54"/>
      <c r="R219" s="54"/>
      <c r="S219" s="54"/>
      <c r="T219" s="55"/>
      <c r="AT219" s="16" t="s">
        <v>358</v>
      </c>
      <c r="AU219" s="16" t="s">
        <v>83</v>
      </c>
      <c r="AY219" s="16" t="s">
        <v>358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6" t="s">
        <v>142</v>
      </c>
      <c r="BK219" s="165">
        <f>I219*H219</f>
        <v>0</v>
      </c>
    </row>
    <row r="220" spans="2:65" s="1" customFormat="1" ht="16.25" customHeight="1">
      <c r="B220" s="31"/>
      <c r="C220" s="193" t="s">
        <v>1</v>
      </c>
      <c r="D220" s="193" t="s">
        <v>136</v>
      </c>
      <c r="E220" s="194" t="s">
        <v>1</v>
      </c>
      <c r="F220" s="195" t="s">
        <v>1</v>
      </c>
      <c r="G220" s="196" t="s">
        <v>1</v>
      </c>
      <c r="H220" s="197"/>
      <c r="I220" s="197"/>
      <c r="J220" s="198">
        <f t="shared" si="30"/>
        <v>0</v>
      </c>
      <c r="K220" s="199"/>
      <c r="L220" s="31"/>
      <c r="M220" s="200" t="s">
        <v>1</v>
      </c>
      <c r="N220" s="201" t="s">
        <v>41</v>
      </c>
      <c r="O220" s="54"/>
      <c r="P220" s="54"/>
      <c r="Q220" s="54"/>
      <c r="R220" s="54"/>
      <c r="S220" s="54"/>
      <c r="T220" s="55"/>
      <c r="AT220" s="16" t="s">
        <v>358</v>
      </c>
      <c r="AU220" s="16" t="s">
        <v>83</v>
      </c>
      <c r="AY220" s="16" t="s">
        <v>358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6" t="s">
        <v>142</v>
      </c>
      <c r="BK220" s="165">
        <f>I220*H220</f>
        <v>0</v>
      </c>
    </row>
    <row r="221" spans="2:65" s="1" customFormat="1" ht="16.25" customHeight="1">
      <c r="B221" s="31"/>
      <c r="C221" s="193" t="s">
        <v>1</v>
      </c>
      <c r="D221" s="193" t="s">
        <v>136</v>
      </c>
      <c r="E221" s="194" t="s">
        <v>1</v>
      </c>
      <c r="F221" s="195" t="s">
        <v>1</v>
      </c>
      <c r="G221" s="196" t="s">
        <v>1</v>
      </c>
      <c r="H221" s="197"/>
      <c r="I221" s="197"/>
      <c r="J221" s="198">
        <f t="shared" si="30"/>
        <v>0</v>
      </c>
      <c r="K221" s="199"/>
      <c r="L221" s="31"/>
      <c r="M221" s="200" t="s">
        <v>1</v>
      </c>
      <c r="N221" s="201" t="s">
        <v>41</v>
      </c>
      <c r="O221" s="202"/>
      <c r="P221" s="202"/>
      <c r="Q221" s="202"/>
      <c r="R221" s="202"/>
      <c r="S221" s="202"/>
      <c r="T221" s="203"/>
      <c r="AT221" s="16" t="s">
        <v>358</v>
      </c>
      <c r="AU221" s="16" t="s">
        <v>83</v>
      </c>
      <c r="AY221" s="16" t="s">
        <v>358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6" t="s">
        <v>142</v>
      </c>
      <c r="BK221" s="165">
        <f>I221*H221</f>
        <v>0</v>
      </c>
    </row>
    <row r="222" spans="2:65" s="1" customFormat="1" ht="7" customHeight="1">
      <c r="B222" s="43"/>
      <c r="C222" s="44"/>
      <c r="D222" s="44"/>
      <c r="E222" s="44"/>
      <c r="F222" s="44"/>
      <c r="G222" s="44"/>
      <c r="H222" s="44"/>
      <c r="I222" s="111"/>
      <c r="J222" s="44"/>
      <c r="K222" s="44"/>
      <c r="L222" s="31"/>
    </row>
  </sheetData>
  <autoFilter ref="C135:K221" xr:uid="{00000000-0009-0000-0000-000005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2" xr:uid="{00000000-0002-0000-0500-000000000000}">
      <formula1>"K, M"</formula1>
    </dataValidation>
    <dataValidation type="list" allowBlank="1" showInputMessage="1" showErrorMessage="1" error="Povolené sú hodnoty základná, znížená, nulová." sqref="N217:N222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37"/>
  <sheetViews>
    <sheetView showGridLines="0" tabSelected="1" topLeftCell="A151" zoomScale="150" workbookViewId="0">
      <selection activeCell="I175" sqref="I175"/>
    </sheetView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4.7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99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847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ROUND(J127,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ROUND((ROUND((SUM(BE127:BE230)),  2) + SUM(BE232:BE236)), 2)</f>
        <v>0</v>
      </c>
      <c r="I33" s="99">
        <v>0.2</v>
      </c>
      <c r="J33" s="98">
        <f>ROUND((ROUND(((SUM(BE127:BE230))*I33),  2) + (SUM(BE232:BE236)*I33)),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ROUND((ROUND((SUM(BF127:BF230)),  2) + SUM(BF232:BF236)), 2)</f>
        <v>0</v>
      </c>
      <c r="I34" s="99">
        <v>0.2</v>
      </c>
      <c r="J34" s="98">
        <f>ROUND((ROUND(((SUM(BF127:BF230))*I34),  2) + (SUM(BF232:BF236)*I34)),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ROUND((ROUND((SUM(BG127:BG230)),  2) + SUM(BG232:BG236)),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ROUND((ROUND((SUM(BH127:BH230)),  2) + SUM(BH232:BH236)),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ROUND((ROUND((SUM(BI127:BI230)),  2) + SUM(BI232:BI236)),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06 - Vykurovanie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J127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115</v>
      </c>
      <c r="E97" s="119"/>
      <c r="F97" s="119"/>
      <c r="G97" s="119"/>
      <c r="H97" s="119"/>
      <c r="I97" s="120"/>
      <c r="J97" s="121">
        <f>J128</f>
        <v>0</v>
      </c>
      <c r="L97" s="117"/>
    </row>
    <row r="98" spans="2:12" s="9" customFormat="1" ht="20" customHeight="1">
      <c r="B98" s="122"/>
      <c r="D98" s="123" t="s">
        <v>361</v>
      </c>
      <c r="E98" s="124"/>
      <c r="F98" s="124"/>
      <c r="G98" s="124"/>
      <c r="H98" s="124"/>
      <c r="I98" s="125"/>
      <c r="J98" s="126">
        <f>J129</f>
        <v>0</v>
      </c>
      <c r="L98" s="122"/>
    </row>
    <row r="99" spans="2:12" s="9" customFormat="1" ht="20" customHeight="1">
      <c r="B99" s="122"/>
      <c r="D99" s="123" t="s">
        <v>848</v>
      </c>
      <c r="E99" s="124"/>
      <c r="F99" s="124"/>
      <c r="G99" s="124"/>
      <c r="H99" s="124"/>
      <c r="I99" s="125"/>
      <c r="J99" s="126">
        <f>J137</f>
        <v>0</v>
      </c>
      <c r="L99" s="122"/>
    </row>
    <row r="100" spans="2:12" s="9" customFormat="1" ht="20" customHeight="1">
      <c r="B100" s="122"/>
      <c r="D100" s="123" t="s">
        <v>849</v>
      </c>
      <c r="E100" s="124"/>
      <c r="F100" s="124"/>
      <c r="G100" s="124"/>
      <c r="H100" s="124"/>
      <c r="I100" s="125"/>
      <c r="J100" s="126">
        <f>J142</f>
        <v>0</v>
      </c>
      <c r="L100" s="122"/>
    </row>
    <row r="101" spans="2:12" s="9" customFormat="1" ht="20" customHeight="1">
      <c r="B101" s="122"/>
      <c r="D101" s="123" t="s">
        <v>850</v>
      </c>
      <c r="E101" s="124"/>
      <c r="F101" s="124"/>
      <c r="G101" s="124"/>
      <c r="H101" s="124"/>
      <c r="I101" s="125"/>
      <c r="J101" s="126">
        <f>J155</f>
        <v>0</v>
      </c>
      <c r="L101" s="122"/>
    </row>
    <row r="102" spans="2:12" s="9" customFormat="1" ht="20" customHeight="1">
      <c r="B102" s="122"/>
      <c r="D102" s="123" t="s">
        <v>851</v>
      </c>
      <c r="E102" s="124"/>
      <c r="F102" s="124"/>
      <c r="G102" s="124"/>
      <c r="H102" s="124"/>
      <c r="I102" s="125"/>
      <c r="J102" s="126">
        <f>J168</f>
        <v>0</v>
      </c>
      <c r="L102" s="122"/>
    </row>
    <row r="103" spans="2:12" s="9" customFormat="1" ht="20" customHeight="1">
      <c r="B103" s="122"/>
      <c r="D103" s="123" t="s">
        <v>852</v>
      </c>
      <c r="E103" s="124"/>
      <c r="F103" s="124"/>
      <c r="G103" s="124"/>
      <c r="H103" s="124"/>
      <c r="I103" s="125"/>
      <c r="J103" s="126">
        <f>J181</f>
        <v>0</v>
      </c>
      <c r="L103" s="122"/>
    </row>
    <row r="104" spans="2:12" s="9" customFormat="1" ht="20" customHeight="1">
      <c r="B104" s="122"/>
      <c r="D104" s="123" t="s">
        <v>853</v>
      </c>
      <c r="E104" s="124"/>
      <c r="F104" s="124"/>
      <c r="G104" s="124"/>
      <c r="H104" s="124"/>
      <c r="I104" s="125"/>
      <c r="J104" s="126">
        <f>J213</f>
        <v>0</v>
      </c>
      <c r="L104" s="122"/>
    </row>
    <row r="105" spans="2:12" s="9" customFormat="1" ht="20" customHeight="1">
      <c r="B105" s="122"/>
      <c r="D105" s="123" t="s">
        <v>451</v>
      </c>
      <c r="E105" s="124"/>
      <c r="F105" s="124"/>
      <c r="G105" s="124"/>
      <c r="H105" s="124"/>
      <c r="I105" s="125"/>
      <c r="J105" s="126">
        <f>J220</f>
        <v>0</v>
      </c>
      <c r="L105" s="122"/>
    </row>
    <row r="106" spans="2:12" s="8" customFormat="1" ht="25" customHeight="1">
      <c r="B106" s="117"/>
      <c r="D106" s="118" t="s">
        <v>854</v>
      </c>
      <c r="E106" s="119"/>
      <c r="F106" s="119"/>
      <c r="G106" s="119"/>
      <c r="H106" s="119"/>
      <c r="I106" s="120"/>
      <c r="J106" s="121">
        <f>J226</f>
        <v>0</v>
      </c>
      <c r="L106" s="117"/>
    </row>
    <row r="107" spans="2:12" s="8" customFormat="1" ht="21.75" customHeight="1">
      <c r="B107" s="117"/>
      <c r="D107" s="127" t="s">
        <v>118</v>
      </c>
      <c r="I107" s="128"/>
      <c r="J107" s="129">
        <f>J231</f>
        <v>0</v>
      </c>
      <c r="L107" s="117"/>
    </row>
    <row r="108" spans="2:12" s="1" customFormat="1" ht="21.75" customHeight="1">
      <c r="B108" s="31"/>
      <c r="I108" s="90"/>
      <c r="L108" s="31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111"/>
      <c r="J109" s="44"/>
      <c r="K109" s="44"/>
      <c r="L109" s="31"/>
    </row>
    <row r="113" spans="2:63" s="1" customFormat="1" ht="7" customHeight="1">
      <c r="B113" s="45"/>
      <c r="C113" s="46"/>
      <c r="D113" s="46"/>
      <c r="E113" s="46"/>
      <c r="F113" s="46"/>
      <c r="G113" s="46"/>
      <c r="H113" s="46"/>
      <c r="I113" s="112"/>
      <c r="J113" s="46"/>
      <c r="K113" s="46"/>
      <c r="L113" s="31"/>
    </row>
    <row r="114" spans="2:63" s="1" customFormat="1" ht="25" customHeight="1">
      <c r="B114" s="31"/>
      <c r="C114" s="20" t="s">
        <v>119</v>
      </c>
      <c r="I114" s="90"/>
      <c r="L114" s="31"/>
    </row>
    <row r="115" spans="2:63" s="1" customFormat="1" ht="7" customHeight="1">
      <c r="B115" s="31"/>
      <c r="I115" s="90"/>
      <c r="L115" s="31"/>
    </row>
    <row r="116" spans="2:63" s="1" customFormat="1" ht="12" customHeight="1">
      <c r="B116" s="31"/>
      <c r="C116" s="26" t="s">
        <v>14</v>
      </c>
      <c r="I116" s="90"/>
      <c r="L116" s="31"/>
    </row>
    <row r="117" spans="2:63" s="1" customFormat="1" ht="16.5" customHeight="1">
      <c r="B117" s="31"/>
      <c r="E117" s="253" t="str">
        <f>E7</f>
        <v>Zníženie energetickej náročnosti MÚ Rajecké Teplice</v>
      </c>
      <c r="F117" s="254"/>
      <c r="G117" s="254"/>
      <c r="H117" s="254"/>
      <c r="I117" s="90"/>
      <c r="L117" s="31"/>
    </row>
    <row r="118" spans="2:63" s="1" customFormat="1" ht="12" customHeight="1">
      <c r="B118" s="31"/>
      <c r="C118" s="26" t="s">
        <v>104</v>
      </c>
      <c r="I118" s="90"/>
      <c r="L118" s="31"/>
    </row>
    <row r="119" spans="2:63" s="1" customFormat="1" ht="16.5" customHeight="1">
      <c r="B119" s="31"/>
      <c r="E119" s="225" t="str">
        <f>E9</f>
        <v>06 - Vykurovanie</v>
      </c>
      <c r="F119" s="252"/>
      <c r="G119" s="252"/>
      <c r="H119" s="252"/>
      <c r="I119" s="90"/>
      <c r="L119" s="31"/>
    </row>
    <row r="120" spans="2:63" s="1" customFormat="1" ht="7" customHeight="1">
      <c r="B120" s="31"/>
      <c r="I120" s="90"/>
      <c r="L120" s="31"/>
    </row>
    <row r="121" spans="2:63" s="1" customFormat="1" ht="12" customHeight="1">
      <c r="B121" s="31"/>
      <c r="C121" s="26" t="s">
        <v>18</v>
      </c>
      <c r="F121" s="24" t="str">
        <f>F12</f>
        <v>Námestie NSP 29/4</v>
      </c>
      <c r="I121" s="91" t="s">
        <v>20</v>
      </c>
      <c r="J121" s="51" t="str">
        <f>IF(J12="","",J12)</f>
        <v>25. 3. 2019</v>
      </c>
      <c r="L121" s="31"/>
    </row>
    <row r="122" spans="2:63" s="1" customFormat="1" ht="7" customHeight="1">
      <c r="B122" s="31"/>
      <c r="I122" s="90"/>
      <c r="L122" s="31"/>
    </row>
    <row r="123" spans="2:63" s="1" customFormat="1" ht="15.25" customHeight="1">
      <c r="B123" s="31"/>
      <c r="C123" s="26" t="s">
        <v>22</v>
      </c>
      <c r="F123" s="24" t="str">
        <f>E15</f>
        <v xml:space="preserve"> </v>
      </c>
      <c r="I123" s="91" t="s">
        <v>28</v>
      </c>
      <c r="J123" s="29" t="str">
        <f>E21</f>
        <v>Orbita Motors, a.s.</v>
      </c>
      <c r="L123" s="31"/>
    </row>
    <row r="124" spans="2:63" s="1" customFormat="1" ht="15.25" customHeight="1">
      <c r="B124" s="31"/>
      <c r="C124" s="26" t="s">
        <v>26</v>
      </c>
      <c r="F124" s="24" t="str">
        <f>IF(E18="","",E18)</f>
        <v>Vyplň údaj</v>
      </c>
      <c r="I124" s="91" t="s">
        <v>32</v>
      </c>
      <c r="J124" s="29" t="str">
        <f>E24</f>
        <v>Ing. Žarnovický</v>
      </c>
      <c r="L124" s="31"/>
    </row>
    <row r="125" spans="2:63" s="1" customFormat="1" ht="10.25" customHeight="1">
      <c r="B125" s="31"/>
      <c r="I125" s="90"/>
      <c r="L125" s="31"/>
    </row>
    <row r="126" spans="2:63" s="10" customFormat="1" ht="29.25" customHeight="1">
      <c r="B126" s="130"/>
      <c r="C126" s="131" t="s">
        <v>120</v>
      </c>
      <c r="D126" s="132" t="s">
        <v>60</v>
      </c>
      <c r="E126" s="132" t="s">
        <v>56</v>
      </c>
      <c r="F126" s="132" t="s">
        <v>57</v>
      </c>
      <c r="G126" s="132" t="s">
        <v>121</v>
      </c>
      <c r="H126" s="132" t="s">
        <v>122</v>
      </c>
      <c r="I126" s="133" t="s">
        <v>123</v>
      </c>
      <c r="J126" s="134" t="s">
        <v>108</v>
      </c>
      <c r="K126" s="135" t="s">
        <v>124</v>
      </c>
      <c r="L126" s="130"/>
      <c r="M126" s="58" t="s">
        <v>1</v>
      </c>
      <c r="N126" s="59" t="s">
        <v>39</v>
      </c>
      <c r="O126" s="59" t="s">
        <v>125</v>
      </c>
      <c r="P126" s="59" t="s">
        <v>126</v>
      </c>
      <c r="Q126" s="59" t="s">
        <v>127</v>
      </c>
      <c r="R126" s="59" t="s">
        <v>128</v>
      </c>
      <c r="S126" s="59" t="s">
        <v>129</v>
      </c>
      <c r="T126" s="60" t="s">
        <v>130</v>
      </c>
    </row>
    <row r="127" spans="2:63" s="1" customFormat="1" ht="22.75" customHeight="1">
      <c r="B127" s="31"/>
      <c r="C127" s="63" t="s">
        <v>109</v>
      </c>
      <c r="I127" s="90"/>
      <c r="J127" s="136">
        <f>BK127</f>
        <v>0</v>
      </c>
      <c r="L127" s="31"/>
      <c r="M127" s="61"/>
      <c r="N127" s="52"/>
      <c r="O127" s="52"/>
      <c r="P127" s="137">
        <f>P128+P226+P231</f>
        <v>0</v>
      </c>
      <c r="Q127" s="52"/>
      <c r="R127" s="137">
        <f>R128+R226+R231</f>
        <v>0</v>
      </c>
      <c r="S127" s="52"/>
      <c r="T127" s="138">
        <f>T128+T226+T231</f>
        <v>0</v>
      </c>
      <c r="AT127" s="16" t="s">
        <v>74</v>
      </c>
      <c r="AU127" s="16" t="s">
        <v>110</v>
      </c>
      <c r="BK127" s="139">
        <f>BK128+BK226+BK231</f>
        <v>0</v>
      </c>
    </row>
    <row r="128" spans="2:63" s="11" customFormat="1" ht="26" customHeight="1">
      <c r="B128" s="140"/>
      <c r="D128" s="141" t="s">
        <v>74</v>
      </c>
      <c r="E128" s="142" t="s">
        <v>343</v>
      </c>
      <c r="F128" s="142" t="s">
        <v>344</v>
      </c>
      <c r="I128" s="143"/>
      <c r="J128" s="129">
        <f>BK128</f>
        <v>0</v>
      </c>
      <c r="L128" s="140"/>
      <c r="M128" s="144"/>
      <c r="N128" s="145"/>
      <c r="O128" s="145"/>
      <c r="P128" s="146">
        <f>P129+P137+P142+P155+P168+P181+P213+P220</f>
        <v>0</v>
      </c>
      <c r="Q128" s="145"/>
      <c r="R128" s="146">
        <f>R129+R137+R142+R155+R168+R181+R213+R220</f>
        <v>0</v>
      </c>
      <c r="S128" s="145"/>
      <c r="T128" s="147">
        <f>T129+T137+T142+T155+T168+T181+T213+T220</f>
        <v>0</v>
      </c>
      <c r="AR128" s="141" t="s">
        <v>142</v>
      </c>
      <c r="AT128" s="148" t="s">
        <v>74</v>
      </c>
      <c r="AU128" s="148" t="s">
        <v>75</v>
      </c>
      <c r="AY128" s="141" t="s">
        <v>133</v>
      </c>
      <c r="BK128" s="149">
        <f>BK129+BK137+BK142+BK155+BK168+BK181+BK213+BK220</f>
        <v>0</v>
      </c>
    </row>
    <row r="129" spans="2:65" s="11" customFormat="1" ht="22.75" customHeight="1">
      <c r="B129" s="140"/>
      <c r="D129" s="141" t="s">
        <v>74</v>
      </c>
      <c r="E129" s="150" t="s">
        <v>433</v>
      </c>
      <c r="F129" s="150" t="s">
        <v>434</v>
      </c>
      <c r="I129" s="143"/>
      <c r="J129" s="151">
        <f>BK129</f>
        <v>0</v>
      </c>
      <c r="L129" s="140"/>
      <c r="M129" s="144"/>
      <c r="N129" s="145"/>
      <c r="O129" s="145"/>
      <c r="P129" s="146">
        <f>SUM(P130:P136)</f>
        <v>0</v>
      </c>
      <c r="Q129" s="145"/>
      <c r="R129" s="146">
        <f>SUM(R130:R136)</f>
        <v>0</v>
      </c>
      <c r="S129" s="145"/>
      <c r="T129" s="147">
        <f>SUM(T130:T136)</f>
        <v>0</v>
      </c>
      <c r="AR129" s="141" t="s">
        <v>142</v>
      </c>
      <c r="AT129" s="148" t="s">
        <v>74</v>
      </c>
      <c r="AU129" s="148" t="s">
        <v>83</v>
      </c>
      <c r="AY129" s="141" t="s">
        <v>133</v>
      </c>
      <c r="BK129" s="149">
        <f>SUM(BK130:BK136)</f>
        <v>0</v>
      </c>
    </row>
    <row r="130" spans="2:65" s="1" customFormat="1" ht="16.5" customHeight="1">
      <c r="B130" s="152"/>
      <c r="C130" s="153" t="s">
        <v>83</v>
      </c>
      <c r="D130" s="153" t="s">
        <v>136</v>
      </c>
      <c r="E130" s="154" t="s">
        <v>855</v>
      </c>
      <c r="F130" s="155" t="s">
        <v>856</v>
      </c>
      <c r="G130" s="156" t="s">
        <v>857</v>
      </c>
      <c r="H130" s="157">
        <v>1</v>
      </c>
      <c r="I130" s="157"/>
      <c r="J130" s="158">
        <f t="shared" ref="J130:J136" si="0">ROUND(I130*H130,3)</f>
        <v>0</v>
      </c>
      <c r="K130" s="155" t="s">
        <v>1</v>
      </c>
      <c r="L130" s="31"/>
      <c r="M130" s="159" t="s">
        <v>1</v>
      </c>
      <c r="N130" s="160" t="s">
        <v>41</v>
      </c>
      <c r="O130" s="54"/>
      <c r="P130" s="161">
        <f t="shared" ref="P130:P136" si="1">O130*H130</f>
        <v>0</v>
      </c>
      <c r="Q130" s="161">
        <v>0</v>
      </c>
      <c r="R130" s="161">
        <f t="shared" ref="R130:R136" si="2">Q130*H130</f>
        <v>0</v>
      </c>
      <c r="S130" s="161">
        <v>0</v>
      </c>
      <c r="T130" s="162">
        <f t="shared" ref="T130:T136" si="3">S130*H130</f>
        <v>0</v>
      </c>
      <c r="AR130" s="163" t="s">
        <v>209</v>
      </c>
      <c r="AT130" s="163" t="s">
        <v>136</v>
      </c>
      <c r="AU130" s="163" t="s">
        <v>142</v>
      </c>
      <c r="AY130" s="16" t="s">
        <v>133</v>
      </c>
      <c r="BE130" s="164">
        <f t="shared" ref="BE130:BE136" si="4">IF(N130="základná",J130,0)</f>
        <v>0</v>
      </c>
      <c r="BF130" s="164">
        <f t="shared" ref="BF130:BF136" si="5">IF(N130="znížená",J130,0)</f>
        <v>0</v>
      </c>
      <c r="BG130" s="164">
        <f t="shared" ref="BG130:BG136" si="6">IF(N130="zákl. prenesená",J130,0)</f>
        <v>0</v>
      </c>
      <c r="BH130" s="164">
        <f t="shared" ref="BH130:BH136" si="7">IF(N130="zníž. prenesená",J130,0)</f>
        <v>0</v>
      </c>
      <c r="BI130" s="164">
        <f t="shared" ref="BI130:BI136" si="8">IF(N130="nulová",J130,0)</f>
        <v>0</v>
      </c>
      <c r="BJ130" s="16" t="s">
        <v>142</v>
      </c>
      <c r="BK130" s="165">
        <f t="shared" ref="BK130:BK136" si="9">ROUND(I130*H130,3)</f>
        <v>0</v>
      </c>
      <c r="BL130" s="16" t="s">
        <v>209</v>
      </c>
      <c r="BM130" s="163" t="s">
        <v>142</v>
      </c>
    </row>
    <row r="131" spans="2:65" s="1" customFormat="1" ht="16.5" customHeight="1">
      <c r="B131" s="152"/>
      <c r="C131" s="153" t="s">
        <v>142</v>
      </c>
      <c r="D131" s="153" t="s">
        <v>136</v>
      </c>
      <c r="E131" s="154" t="s">
        <v>858</v>
      </c>
      <c r="F131" s="155" t="s">
        <v>859</v>
      </c>
      <c r="G131" s="156" t="s">
        <v>227</v>
      </c>
      <c r="H131" s="157">
        <v>1480</v>
      </c>
      <c r="I131" s="157"/>
      <c r="J131" s="158">
        <f t="shared" si="0"/>
        <v>0</v>
      </c>
      <c r="K131" s="155" t="s">
        <v>1</v>
      </c>
      <c r="L131" s="31"/>
      <c r="M131" s="159" t="s">
        <v>1</v>
      </c>
      <c r="N131" s="160" t="s">
        <v>41</v>
      </c>
      <c r="O131" s="54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AR131" s="163" t="s">
        <v>209</v>
      </c>
      <c r="AT131" s="163" t="s">
        <v>136</v>
      </c>
      <c r="AU131" s="163" t="s">
        <v>142</v>
      </c>
      <c r="AY131" s="16" t="s">
        <v>133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6" t="s">
        <v>142</v>
      </c>
      <c r="BK131" s="165">
        <f t="shared" si="9"/>
        <v>0</v>
      </c>
      <c r="BL131" s="16" t="s">
        <v>209</v>
      </c>
      <c r="BM131" s="163" t="s">
        <v>141</v>
      </c>
    </row>
    <row r="132" spans="2:65" s="1" customFormat="1" ht="26" customHeight="1">
      <c r="B132" s="152"/>
      <c r="C132" s="204" t="s">
        <v>151</v>
      </c>
      <c r="D132" s="204" t="s">
        <v>392</v>
      </c>
      <c r="E132" s="205" t="s">
        <v>860</v>
      </c>
      <c r="F132" s="206" t="s">
        <v>861</v>
      </c>
      <c r="G132" s="207" t="s">
        <v>227</v>
      </c>
      <c r="H132" s="208">
        <v>250</v>
      </c>
      <c r="I132" s="208"/>
      <c r="J132" s="209">
        <f t="shared" si="0"/>
        <v>0</v>
      </c>
      <c r="K132" s="206" t="s">
        <v>1</v>
      </c>
      <c r="L132" s="210"/>
      <c r="M132" s="211" t="s">
        <v>1</v>
      </c>
      <c r="N132" s="212" t="s">
        <v>41</v>
      </c>
      <c r="O132" s="54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AR132" s="163" t="s">
        <v>282</v>
      </c>
      <c r="AT132" s="163" t="s">
        <v>392</v>
      </c>
      <c r="AU132" s="163" t="s">
        <v>142</v>
      </c>
      <c r="AY132" s="16" t="s">
        <v>133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6" t="s">
        <v>142</v>
      </c>
      <c r="BK132" s="165">
        <f t="shared" si="9"/>
        <v>0</v>
      </c>
      <c r="BL132" s="16" t="s">
        <v>209</v>
      </c>
      <c r="BM132" s="163" t="s">
        <v>134</v>
      </c>
    </row>
    <row r="133" spans="2:65" s="1" customFormat="1" ht="24" customHeight="1">
      <c r="B133" s="152"/>
      <c r="C133" s="204" t="s">
        <v>141</v>
      </c>
      <c r="D133" s="204" t="s">
        <v>392</v>
      </c>
      <c r="E133" s="205" t="s">
        <v>862</v>
      </c>
      <c r="F133" s="206" t="s">
        <v>863</v>
      </c>
      <c r="G133" s="207" t="s">
        <v>227</v>
      </c>
      <c r="H133" s="208">
        <v>1465</v>
      </c>
      <c r="I133" s="208"/>
      <c r="J133" s="209">
        <f t="shared" si="0"/>
        <v>0</v>
      </c>
      <c r="K133" s="206" t="s">
        <v>1</v>
      </c>
      <c r="L133" s="210"/>
      <c r="M133" s="211" t="s">
        <v>1</v>
      </c>
      <c r="N133" s="212" t="s">
        <v>41</v>
      </c>
      <c r="O133" s="54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AR133" s="163" t="s">
        <v>282</v>
      </c>
      <c r="AT133" s="163" t="s">
        <v>392</v>
      </c>
      <c r="AU133" s="163" t="s">
        <v>142</v>
      </c>
      <c r="AY133" s="16" t="s">
        <v>133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6" t="s">
        <v>142</v>
      </c>
      <c r="BK133" s="165">
        <f t="shared" si="9"/>
        <v>0</v>
      </c>
      <c r="BL133" s="16" t="s">
        <v>209</v>
      </c>
      <c r="BM133" s="163" t="s">
        <v>174</v>
      </c>
    </row>
    <row r="134" spans="2:65" s="1" customFormat="1" ht="24" customHeight="1">
      <c r="B134" s="152"/>
      <c r="C134" s="204" t="s">
        <v>159</v>
      </c>
      <c r="D134" s="204" t="s">
        <v>392</v>
      </c>
      <c r="E134" s="205" t="s">
        <v>864</v>
      </c>
      <c r="F134" s="206" t="s">
        <v>865</v>
      </c>
      <c r="G134" s="207" t="s">
        <v>227</v>
      </c>
      <c r="H134" s="208">
        <v>15</v>
      </c>
      <c r="I134" s="208"/>
      <c r="J134" s="209">
        <f t="shared" si="0"/>
        <v>0</v>
      </c>
      <c r="K134" s="206" t="s">
        <v>1</v>
      </c>
      <c r="L134" s="210"/>
      <c r="M134" s="211" t="s">
        <v>1</v>
      </c>
      <c r="N134" s="212" t="s">
        <v>41</v>
      </c>
      <c r="O134" s="54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AR134" s="163" t="s">
        <v>282</v>
      </c>
      <c r="AT134" s="163" t="s">
        <v>392</v>
      </c>
      <c r="AU134" s="163" t="s">
        <v>142</v>
      </c>
      <c r="AY134" s="16" t="s">
        <v>133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6" t="s">
        <v>142</v>
      </c>
      <c r="BK134" s="165">
        <f t="shared" si="9"/>
        <v>0</v>
      </c>
      <c r="BL134" s="16" t="s">
        <v>209</v>
      </c>
      <c r="BM134" s="163" t="s">
        <v>183</v>
      </c>
    </row>
    <row r="135" spans="2:65" s="1" customFormat="1" ht="24" customHeight="1">
      <c r="B135" s="152"/>
      <c r="C135" s="153" t="s">
        <v>134</v>
      </c>
      <c r="D135" s="153" t="s">
        <v>136</v>
      </c>
      <c r="E135" s="154" t="s">
        <v>866</v>
      </c>
      <c r="F135" s="155" t="s">
        <v>867</v>
      </c>
      <c r="G135" s="156" t="s">
        <v>868</v>
      </c>
      <c r="H135" s="157"/>
      <c r="I135" s="157"/>
      <c r="J135" s="158">
        <f t="shared" si="0"/>
        <v>0</v>
      </c>
      <c r="K135" s="155" t="s">
        <v>1</v>
      </c>
      <c r="L135" s="31"/>
      <c r="M135" s="159" t="s">
        <v>1</v>
      </c>
      <c r="N135" s="160" t="s">
        <v>41</v>
      </c>
      <c r="O135" s="54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AR135" s="163" t="s">
        <v>209</v>
      </c>
      <c r="AT135" s="163" t="s">
        <v>136</v>
      </c>
      <c r="AU135" s="163" t="s">
        <v>142</v>
      </c>
      <c r="AY135" s="16" t="s">
        <v>133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6" t="s">
        <v>142</v>
      </c>
      <c r="BK135" s="165">
        <f t="shared" si="9"/>
        <v>0</v>
      </c>
      <c r="BL135" s="16" t="s">
        <v>209</v>
      </c>
      <c r="BM135" s="163" t="s">
        <v>192</v>
      </c>
    </row>
    <row r="136" spans="2:65" s="1" customFormat="1" ht="24" customHeight="1">
      <c r="B136" s="152"/>
      <c r="C136" s="153" t="s">
        <v>170</v>
      </c>
      <c r="D136" s="153" t="s">
        <v>136</v>
      </c>
      <c r="E136" s="154" t="s">
        <v>869</v>
      </c>
      <c r="F136" s="155" t="s">
        <v>870</v>
      </c>
      <c r="G136" s="156" t="s">
        <v>868</v>
      </c>
      <c r="H136" s="157"/>
      <c r="I136" s="157"/>
      <c r="J136" s="158">
        <f t="shared" si="0"/>
        <v>0</v>
      </c>
      <c r="K136" s="155" t="s">
        <v>1</v>
      </c>
      <c r="L136" s="31"/>
      <c r="M136" s="159" t="s">
        <v>1</v>
      </c>
      <c r="N136" s="160" t="s">
        <v>41</v>
      </c>
      <c r="O136" s="54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AR136" s="163" t="s">
        <v>209</v>
      </c>
      <c r="AT136" s="163" t="s">
        <v>136</v>
      </c>
      <c r="AU136" s="163" t="s">
        <v>142</v>
      </c>
      <c r="AY136" s="16" t="s">
        <v>133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6" t="s">
        <v>142</v>
      </c>
      <c r="BK136" s="165">
        <f t="shared" si="9"/>
        <v>0</v>
      </c>
      <c r="BL136" s="16" t="s">
        <v>209</v>
      </c>
      <c r="BM136" s="163" t="s">
        <v>201</v>
      </c>
    </row>
    <row r="137" spans="2:65" s="11" customFormat="1" ht="22.75" customHeight="1">
      <c r="B137" s="140"/>
      <c r="D137" s="141" t="s">
        <v>74</v>
      </c>
      <c r="E137" s="150" t="s">
        <v>871</v>
      </c>
      <c r="F137" s="150" t="s">
        <v>872</v>
      </c>
      <c r="I137" s="143"/>
      <c r="J137" s="151">
        <f>BK137</f>
        <v>0</v>
      </c>
      <c r="L137" s="140"/>
      <c r="M137" s="144"/>
      <c r="N137" s="145"/>
      <c r="O137" s="145"/>
      <c r="P137" s="146">
        <f>SUM(P138:P141)</f>
        <v>0</v>
      </c>
      <c r="Q137" s="145"/>
      <c r="R137" s="146">
        <f>SUM(R138:R141)</f>
        <v>0</v>
      </c>
      <c r="S137" s="145"/>
      <c r="T137" s="147">
        <f>SUM(T138:T141)</f>
        <v>0</v>
      </c>
      <c r="AR137" s="141" t="s">
        <v>142</v>
      </c>
      <c r="AT137" s="148" t="s">
        <v>74</v>
      </c>
      <c r="AU137" s="148" t="s">
        <v>83</v>
      </c>
      <c r="AY137" s="141" t="s">
        <v>133</v>
      </c>
      <c r="BK137" s="149">
        <f>SUM(BK138:BK141)</f>
        <v>0</v>
      </c>
    </row>
    <row r="138" spans="2:65" s="1" customFormat="1" ht="16.5" customHeight="1">
      <c r="B138" s="152"/>
      <c r="C138" s="153" t="s">
        <v>174</v>
      </c>
      <c r="D138" s="153" t="s">
        <v>136</v>
      </c>
      <c r="E138" s="154" t="s">
        <v>873</v>
      </c>
      <c r="F138" s="155" t="s">
        <v>874</v>
      </c>
      <c r="G138" s="156" t="s">
        <v>335</v>
      </c>
      <c r="H138" s="157">
        <v>12</v>
      </c>
      <c r="I138" s="157"/>
      <c r="J138" s="158">
        <f>ROUND(I138*H138,3)</f>
        <v>0</v>
      </c>
      <c r="K138" s="155" t="s">
        <v>1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63" t="s">
        <v>209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209</v>
      </c>
      <c r="BM138" s="163" t="s">
        <v>209</v>
      </c>
    </row>
    <row r="139" spans="2:65" s="1" customFormat="1" ht="36" customHeight="1">
      <c r="B139" s="152"/>
      <c r="C139" s="204" t="s">
        <v>179</v>
      </c>
      <c r="D139" s="204" t="s">
        <v>392</v>
      </c>
      <c r="E139" s="205" t="s">
        <v>875</v>
      </c>
      <c r="F139" s="206" t="s">
        <v>876</v>
      </c>
      <c r="G139" s="207" t="s">
        <v>335</v>
      </c>
      <c r="H139" s="208">
        <v>12</v>
      </c>
      <c r="I139" s="208"/>
      <c r="J139" s="209">
        <f>ROUND(I139*H139,3)</f>
        <v>0</v>
      </c>
      <c r="K139" s="206" t="s">
        <v>1</v>
      </c>
      <c r="L139" s="210"/>
      <c r="M139" s="211" t="s">
        <v>1</v>
      </c>
      <c r="N139" s="212" t="s">
        <v>41</v>
      </c>
      <c r="O139" s="54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63" t="s">
        <v>282</v>
      </c>
      <c r="AT139" s="163" t="s">
        <v>392</v>
      </c>
      <c r="AU139" s="163" t="s">
        <v>142</v>
      </c>
      <c r="AY139" s="16" t="s">
        <v>133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6" t="s">
        <v>142</v>
      </c>
      <c r="BK139" s="165">
        <f>ROUND(I139*H139,3)</f>
        <v>0</v>
      </c>
      <c r="BL139" s="16" t="s">
        <v>209</v>
      </c>
      <c r="BM139" s="163" t="s">
        <v>220</v>
      </c>
    </row>
    <row r="140" spans="2:65" s="1" customFormat="1" ht="24" customHeight="1">
      <c r="B140" s="152"/>
      <c r="C140" s="153" t="s">
        <v>183</v>
      </c>
      <c r="D140" s="153" t="s">
        <v>136</v>
      </c>
      <c r="E140" s="154" t="s">
        <v>877</v>
      </c>
      <c r="F140" s="155" t="s">
        <v>878</v>
      </c>
      <c r="G140" s="156" t="s">
        <v>868</v>
      </c>
      <c r="H140" s="157"/>
      <c r="I140" s="157"/>
      <c r="J140" s="158">
        <f>ROUND(I140*H140,3)</f>
        <v>0</v>
      </c>
      <c r="K140" s="155" t="s">
        <v>1</v>
      </c>
      <c r="L140" s="31"/>
      <c r="M140" s="159" t="s">
        <v>1</v>
      </c>
      <c r="N140" s="160" t="s">
        <v>41</v>
      </c>
      <c r="O140" s="54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AR140" s="163" t="s">
        <v>209</v>
      </c>
      <c r="AT140" s="163" t="s">
        <v>136</v>
      </c>
      <c r="AU140" s="163" t="s">
        <v>142</v>
      </c>
      <c r="AY140" s="16" t="s">
        <v>133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142</v>
      </c>
      <c r="BK140" s="165">
        <f>ROUND(I140*H140,3)</f>
        <v>0</v>
      </c>
      <c r="BL140" s="16" t="s">
        <v>209</v>
      </c>
      <c r="BM140" s="163" t="s">
        <v>7</v>
      </c>
    </row>
    <row r="141" spans="2:65" s="1" customFormat="1" ht="24" customHeight="1">
      <c r="B141" s="152"/>
      <c r="C141" s="153" t="s">
        <v>187</v>
      </c>
      <c r="D141" s="153" t="s">
        <v>136</v>
      </c>
      <c r="E141" s="154" t="s">
        <v>879</v>
      </c>
      <c r="F141" s="155" t="s">
        <v>880</v>
      </c>
      <c r="G141" s="156" t="s">
        <v>868</v>
      </c>
      <c r="H141" s="157"/>
      <c r="I141" s="157"/>
      <c r="J141" s="158">
        <f>ROUND(I141*H141,3)</f>
        <v>0</v>
      </c>
      <c r="K141" s="155" t="s">
        <v>1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209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209</v>
      </c>
      <c r="BM141" s="163" t="s">
        <v>236</v>
      </c>
    </row>
    <row r="142" spans="2:65" s="11" customFormat="1" ht="22.75" customHeight="1">
      <c r="B142" s="140"/>
      <c r="D142" s="141" t="s">
        <v>74</v>
      </c>
      <c r="E142" s="150" t="s">
        <v>881</v>
      </c>
      <c r="F142" s="150" t="s">
        <v>882</v>
      </c>
      <c r="I142" s="143"/>
      <c r="J142" s="151">
        <f>BK142</f>
        <v>0</v>
      </c>
      <c r="L142" s="140"/>
      <c r="M142" s="144"/>
      <c r="N142" s="145"/>
      <c r="O142" s="145"/>
      <c r="P142" s="146">
        <f>SUM(P143:P154)</f>
        <v>0</v>
      </c>
      <c r="Q142" s="145"/>
      <c r="R142" s="146">
        <f>SUM(R143:R154)</f>
        <v>0</v>
      </c>
      <c r="S142" s="145"/>
      <c r="T142" s="147">
        <f>SUM(T143:T154)</f>
        <v>0</v>
      </c>
      <c r="AR142" s="141" t="s">
        <v>142</v>
      </c>
      <c r="AT142" s="148" t="s">
        <v>74</v>
      </c>
      <c r="AU142" s="148" t="s">
        <v>83</v>
      </c>
      <c r="AY142" s="141" t="s">
        <v>133</v>
      </c>
      <c r="BK142" s="149">
        <f>SUM(BK143:BK154)</f>
        <v>0</v>
      </c>
    </row>
    <row r="143" spans="2:65" s="1" customFormat="1" ht="24" customHeight="1">
      <c r="B143" s="152"/>
      <c r="C143" s="153" t="s">
        <v>192</v>
      </c>
      <c r="D143" s="153" t="s">
        <v>136</v>
      </c>
      <c r="E143" s="154" t="s">
        <v>883</v>
      </c>
      <c r="F143" s="155" t="s">
        <v>884</v>
      </c>
      <c r="G143" s="156" t="s">
        <v>857</v>
      </c>
      <c r="H143" s="157">
        <v>1</v>
      </c>
      <c r="I143" s="157"/>
      <c r="J143" s="158">
        <f t="shared" ref="J143:J154" si="10">ROUND(I143*H143,3)</f>
        <v>0</v>
      </c>
      <c r="K143" s="155" t="s">
        <v>1</v>
      </c>
      <c r="L143" s="31"/>
      <c r="M143" s="159" t="s">
        <v>1</v>
      </c>
      <c r="N143" s="160" t="s">
        <v>41</v>
      </c>
      <c r="O143" s="54"/>
      <c r="P143" s="161">
        <f t="shared" ref="P143:P154" si="11">O143*H143</f>
        <v>0</v>
      </c>
      <c r="Q143" s="161">
        <v>0</v>
      </c>
      <c r="R143" s="161">
        <f t="shared" ref="R143:R154" si="12">Q143*H143</f>
        <v>0</v>
      </c>
      <c r="S143" s="161">
        <v>0</v>
      </c>
      <c r="T143" s="162">
        <f t="shared" ref="T143:T154" si="13">S143*H143</f>
        <v>0</v>
      </c>
      <c r="AR143" s="163" t="s">
        <v>209</v>
      </c>
      <c r="AT143" s="163" t="s">
        <v>136</v>
      </c>
      <c r="AU143" s="163" t="s">
        <v>142</v>
      </c>
      <c r="AY143" s="16" t="s">
        <v>133</v>
      </c>
      <c r="BE143" s="164">
        <f t="shared" ref="BE143:BE154" si="14">IF(N143="základná",J143,0)</f>
        <v>0</v>
      </c>
      <c r="BF143" s="164">
        <f t="shared" ref="BF143:BF154" si="15">IF(N143="znížená",J143,0)</f>
        <v>0</v>
      </c>
      <c r="BG143" s="164">
        <f t="shared" ref="BG143:BG154" si="16">IF(N143="zákl. prenesená",J143,0)</f>
        <v>0</v>
      </c>
      <c r="BH143" s="164">
        <f t="shared" ref="BH143:BH154" si="17">IF(N143="zníž. prenesená",J143,0)</f>
        <v>0</v>
      </c>
      <c r="BI143" s="164">
        <f t="shared" ref="BI143:BI154" si="18">IF(N143="nulová",J143,0)</f>
        <v>0</v>
      </c>
      <c r="BJ143" s="16" t="s">
        <v>142</v>
      </c>
      <c r="BK143" s="165">
        <f t="shared" ref="BK143:BK154" si="19">ROUND(I143*H143,3)</f>
        <v>0</v>
      </c>
      <c r="BL143" s="16" t="s">
        <v>209</v>
      </c>
      <c r="BM143" s="163" t="s">
        <v>245</v>
      </c>
    </row>
    <row r="144" spans="2:65" s="1" customFormat="1" ht="24" customHeight="1">
      <c r="B144" s="152"/>
      <c r="C144" s="153" t="s">
        <v>197</v>
      </c>
      <c r="D144" s="153" t="s">
        <v>136</v>
      </c>
      <c r="E144" s="154" t="s">
        <v>885</v>
      </c>
      <c r="F144" s="155" t="s">
        <v>886</v>
      </c>
      <c r="G144" s="156" t="s">
        <v>857</v>
      </c>
      <c r="H144" s="157">
        <v>1</v>
      </c>
      <c r="I144" s="157"/>
      <c r="J144" s="158">
        <f t="shared" si="10"/>
        <v>0</v>
      </c>
      <c r="K144" s="155" t="s">
        <v>1</v>
      </c>
      <c r="L144" s="31"/>
      <c r="M144" s="159" t="s">
        <v>1</v>
      </c>
      <c r="N144" s="160" t="s">
        <v>41</v>
      </c>
      <c r="O144" s="54"/>
      <c r="P144" s="161">
        <f t="shared" si="11"/>
        <v>0</v>
      </c>
      <c r="Q144" s="161">
        <v>0</v>
      </c>
      <c r="R144" s="161">
        <f t="shared" si="12"/>
        <v>0</v>
      </c>
      <c r="S144" s="161">
        <v>0</v>
      </c>
      <c r="T144" s="162">
        <f t="shared" si="13"/>
        <v>0</v>
      </c>
      <c r="AR144" s="163" t="s">
        <v>209</v>
      </c>
      <c r="AT144" s="163" t="s">
        <v>136</v>
      </c>
      <c r="AU144" s="163" t="s">
        <v>142</v>
      </c>
      <c r="AY144" s="16" t="s">
        <v>133</v>
      </c>
      <c r="BE144" s="164">
        <f t="shared" si="14"/>
        <v>0</v>
      </c>
      <c r="BF144" s="164">
        <f t="shared" si="15"/>
        <v>0</v>
      </c>
      <c r="BG144" s="164">
        <f t="shared" si="16"/>
        <v>0</v>
      </c>
      <c r="BH144" s="164">
        <f t="shared" si="17"/>
        <v>0</v>
      </c>
      <c r="BI144" s="164">
        <f t="shared" si="18"/>
        <v>0</v>
      </c>
      <c r="BJ144" s="16" t="s">
        <v>142</v>
      </c>
      <c r="BK144" s="165">
        <f t="shared" si="19"/>
        <v>0</v>
      </c>
      <c r="BL144" s="16" t="s">
        <v>209</v>
      </c>
      <c r="BM144" s="163" t="s">
        <v>255</v>
      </c>
    </row>
    <row r="145" spans="2:65" s="1" customFormat="1" ht="16.5" customHeight="1">
      <c r="B145" s="152"/>
      <c r="C145" s="153" t="s">
        <v>201</v>
      </c>
      <c r="D145" s="153" t="s">
        <v>136</v>
      </c>
      <c r="E145" s="154" t="s">
        <v>887</v>
      </c>
      <c r="F145" s="155" t="s">
        <v>888</v>
      </c>
      <c r="G145" s="156" t="s">
        <v>227</v>
      </c>
      <c r="H145" s="157">
        <v>11</v>
      </c>
      <c r="I145" s="157"/>
      <c r="J145" s="158">
        <f t="shared" si="10"/>
        <v>0</v>
      </c>
      <c r="K145" s="155" t="s">
        <v>1</v>
      </c>
      <c r="L145" s="31"/>
      <c r="M145" s="159" t="s">
        <v>1</v>
      </c>
      <c r="N145" s="160" t="s">
        <v>41</v>
      </c>
      <c r="O145" s="54"/>
      <c r="P145" s="161">
        <f t="shared" si="11"/>
        <v>0</v>
      </c>
      <c r="Q145" s="161">
        <v>0</v>
      </c>
      <c r="R145" s="161">
        <f t="shared" si="12"/>
        <v>0</v>
      </c>
      <c r="S145" s="161">
        <v>0</v>
      </c>
      <c r="T145" s="162">
        <f t="shared" si="13"/>
        <v>0</v>
      </c>
      <c r="AR145" s="163" t="s">
        <v>209</v>
      </c>
      <c r="AT145" s="163" t="s">
        <v>136</v>
      </c>
      <c r="AU145" s="163" t="s">
        <v>142</v>
      </c>
      <c r="AY145" s="16" t="s">
        <v>133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6" t="s">
        <v>142</v>
      </c>
      <c r="BK145" s="165">
        <f t="shared" si="19"/>
        <v>0</v>
      </c>
      <c r="BL145" s="16" t="s">
        <v>209</v>
      </c>
      <c r="BM145" s="163" t="s">
        <v>263</v>
      </c>
    </row>
    <row r="146" spans="2:65" s="1" customFormat="1" ht="24" customHeight="1">
      <c r="B146" s="152"/>
      <c r="C146" s="153" t="s">
        <v>205</v>
      </c>
      <c r="D146" s="153" t="s">
        <v>136</v>
      </c>
      <c r="E146" s="154" t="s">
        <v>889</v>
      </c>
      <c r="F146" s="155" t="s">
        <v>890</v>
      </c>
      <c r="G146" s="156" t="s">
        <v>335</v>
      </c>
      <c r="H146" s="157">
        <v>3</v>
      </c>
      <c r="I146" s="157"/>
      <c r="J146" s="158">
        <f t="shared" si="10"/>
        <v>0</v>
      </c>
      <c r="K146" s="155" t="s">
        <v>1</v>
      </c>
      <c r="L146" s="31"/>
      <c r="M146" s="159" t="s">
        <v>1</v>
      </c>
      <c r="N146" s="160" t="s">
        <v>41</v>
      </c>
      <c r="O146" s="54"/>
      <c r="P146" s="161">
        <f t="shared" si="11"/>
        <v>0</v>
      </c>
      <c r="Q146" s="161">
        <v>0</v>
      </c>
      <c r="R146" s="161">
        <f t="shared" si="12"/>
        <v>0</v>
      </c>
      <c r="S146" s="161">
        <v>0</v>
      </c>
      <c r="T146" s="162">
        <f t="shared" si="13"/>
        <v>0</v>
      </c>
      <c r="AR146" s="163" t="s">
        <v>209</v>
      </c>
      <c r="AT146" s="163" t="s">
        <v>136</v>
      </c>
      <c r="AU146" s="163" t="s">
        <v>142</v>
      </c>
      <c r="AY146" s="16" t="s">
        <v>133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6" t="s">
        <v>142</v>
      </c>
      <c r="BK146" s="165">
        <f t="shared" si="19"/>
        <v>0</v>
      </c>
      <c r="BL146" s="16" t="s">
        <v>209</v>
      </c>
      <c r="BM146" s="163" t="s">
        <v>274</v>
      </c>
    </row>
    <row r="147" spans="2:65" s="1" customFormat="1" ht="24" customHeight="1">
      <c r="B147" s="152"/>
      <c r="C147" s="153" t="s">
        <v>209</v>
      </c>
      <c r="D147" s="153" t="s">
        <v>136</v>
      </c>
      <c r="E147" s="154" t="s">
        <v>891</v>
      </c>
      <c r="F147" s="155" t="s">
        <v>892</v>
      </c>
      <c r="G147" s="156" t="s">
        <v>227</v>
      </c>
      <c r="H147" s="157">
        <v>18</v>
      </c>
      <c r="I147" s="157"/>
      <c r="J147" s="158">
        <f t="shared" si="10"/>
        <v>0</v>
      </c>
      <c r="K147" s="155" t="s">
        <v>1</v>
      </c>
      <c r="L147" s="31"/>
      <c r="M147" s="159" t="s">
        <v>1</v>
      </c>
      <c r="N147" s="160" t="s">
        <v>41</v>
      </c>
      <c r="O147" s="54"/>
      <c r="P147" s="161">
        <f t="shared" si="11"/>
        <v>0</v>
      </c>
      <c r="Q147" s="161">
        <v>0</v>
      </c>
      <c r="R147" s="161">
        <f t="shared" si="12"/>
        <v>0</v>
      </c>
      <c r="S147" s="161">
        <v>0</v>
      </c>
      <c r="T147" s="162">
        <f t="shared" si="13"/>
        <v>0</v>
      </c>
      <c r="AR147" s="163" t="s">
        <v>209</v>
      </c>
      <c r="AT147" s="163" t="s">
        <v>136</v>
      </c>
      <c r="AU147" s="163" t="s">
        <v>142</v>
      </c>
      <c r="AY147" s="16" t="s">
        <v>133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6" t="s">
        <v>142</v>
      </c>
      <c r="BK147" s="165">
        <f t="shared" si="19"/>
        <v>0</v>
      </c>
      <c r="BL147" s="16" t="s">
        <v>209</v>
      </c>
      <c r="BM147" s="163" t="s">
        <v>282</v>
      </c>
    </row>
    <row r="148" spans="2:65" s="1" customFormat="1" ht="16.5" customHeight="1">
      <c r="B148" s="152"/>
      <c r="C148" s="153" t="s">
        <v>216</v>
      </c>
      <c r="D148" s="153" t="s">
        <v>136</v>
      </c>
      <c r="E148" s="154" t="s">
        <v>893</v>
      </c>
      <c r="F148" s="155" t="s">
        <v>894</v>
      </c>
      <c r="G148" s="156" t="s">
        <v>895</v>
      </c>
      <c r="H148" s="157">
        <v>3</v>
      </c>
      <c r="I148" s="157"/>
      <c r="J148" s="158">
        <f t="shared" si="10"/>
        <v>0</v>
      </c>
      <c r="K148" s="155" t="s">
        <v>1</v>
      </c>
      <c r="L148" s="31"/>
      <c r="M148" s="159" t="s">
        <v>1</v>
      </c>
      <c r="N148" s="160" t="s">
        <v>41</v>
      </c>
      <c r="O148" s="54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AR148" s="163" t="s">
        <v>209</v>
      </c>
      <c r="AT148" s="163" t="s">
        <v>136</v>
      </c>
      <c r="AU148" s="163" t="s">
        <v>142</v>
      </c>
      <c r="AY148" s="16" t="s">
        <v>133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6" t="s">
        <v>142</v>
      </c>
      <c r="BK148" s="165">
        <f t="shared" si="19"/>
        <v>0</v>
      </c>
      <c r="BL148" s="16" t="s">
        <v>209</v>
      </c>
      <c r="BM148" s="163" t="s">
        <v>291</v>
      </c>
    </row>
    <row r="149" spans="2:65" s="1" customFormat="1" ht="16.5" customHeight="1">
      <c r="B149" s="152"/>
      <c r="C149" s="204" t="s">
        <v>220</v>
      </c>
      <c r="D149" s="204" t="s">
        <v>392</v>
      </c>
      <c r="E149" s="205" t="s">
        <v>896</v>
      </c>
      <c r="F149" s="206" t="s">
        <v>897</v>
      </c>
      <c r="G149" s="207" t="s">
        <v>335</v>
      </c>
      <c r="H149" s="208">
        <v>3</v>
      </c>
      <c r="I149" s="208"/>
      <c r="J149" s="209">
        <f t="shared" si="10"/>
        <v>0</v>
      </c>
      <c r="K149" s="206" t="s">
        <v>1</v>
      </c>
      <c r="L149" s="210"/>
      <c r="M149" s="211" t="s">
        <v>1</v>
      </c>
      <c r="N149" s="212" t="s">
        <v>41</v>
      </c>
      <c r="O149" s="54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AR149" s="163" t="s">
        <v>282</v>
      </c>
      <c r="AT149" s="163" t="s">
        <v>392</v>
      </c>
      <c r="AU149" s="163" t="s">
        <v>142</v>
      </c>
      <c r="AY149" s="16" t="s">
        <v>133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6" t="s">
        <v>142</v>
      </c>
      <c r="BK149" s="165">
        <f t="shared" si="19"/>
        <v>0</v>
      </c>
      <c r="BL149" s="16" t="s">
        <v>209</v>
      </c>
      <c r="BM149" s="163" t="s">
        <v>299</v>
      </c>
    </row>
    <row r="150" spans="2:65" s="1" customFormat="1" ht="16.5" customHeight="1">
      <c r="B150" s="152"/>
      <c r="C150" s="204" t="s">
        <v>224</v>
      </c>
      <c r="D150" s="204" t="s">
        <v>392</v>
      </c>
      <c r="E150" s="205" t="s">
        <v>898</v>
      </c>
      <c r="F150" s="206" t="s">
        <v>899</v>
      </c>
      <c r="G150" s="207" t="s">
        <v>335</v>
      </c>
      <c r="H150" s="208">
        <v>3</v>
      </c>
      <c r="I150" s="208"/>
      <c r="J150" s="209">
        <f t="shared" si="10"/>
        <v>0</v>
      </c>
      <c r="K150" s="206" t="s">
        <v>1</v>
      </c>
      <c r="L150" s="210"/>
      <c r="M150" s="211" t="s">
        <v>1</v>
      </c>
      <c r="N150" s="212" t="s">
        <v>41</v>
      </c>
      <c r="O150" s="54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AR150" s="163" t="s">
        <v>282</v>
      </c>
      <c r="AT150" s="163" t="s">
        <v>392</v>
      </c>
      <c r="AU150" s="163" t="s">
        <v>142</v>
      </c>
      <c r="AY150" s="16" t="s">
        <v>133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6" t="s">
        <v>142</v>
      </c>
      <c r="BK150" s="165">
        <f t="shared" si="19"/>
        <v>0</v>
      </c>
      <c r="BL150" s="16" t="s">
        <v>209</v>
      </c>
      <c r="BM150" s="163" t="s">
        <v>308</v>
      </c>
    </row>
    <row r="151" spans="2:65" s="1" customFormat="1" ht="16.5" customHeight="1">
      <c r="B151" s="152"/>
      <c r="C151" s="153" t="s">
        <v>7</v>
      </c>
      <c r="D151" s="153" t="s">
        <v>136</v>
      </c>
      <c r="E151" s="154" t="s">
        <v>900</v>
      </c>
      <c r="F151" s="155" t="s">
        <v>901</v>
      </c>
      <c r="G151" s="156" t="s">
        <v>227</v>
      </c>
      <c r="H151" s="157">
        <v>18</v>
      </c>
      <c r="I151" s="157"/>
      <c r="J151" s="158">
        <f t="shared" si="10"/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AR151" s="163" t="s">
        <v>209</v>
      </c>
      <c r="AT151" s="163" t="s">
        <v>136</v>
      </c>
      <c r="AU151" s="163" t="s">
        <v>142</v>
      </c>
      <c r="AY151" s="16" t="s">
        <v>133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6" t="s">
        <v>142</v>
      </c>
      <c r="BK151" s="165">
        <f t="shared" si="19"/>
        <v>0</v>
      </c>
      <c r="BL151" s="16" t="s">
        <v>209</v>
      </c>
      <c r="BM151" s="163" t="s">
        <v>318</v>
      </c>
    </row>
    <row r="152" spans="2:65" s="1" customFormat="1" ht="16.5" customHeight="1">
      <c r="B152" s="152"/>
      <c r="C152" s="153" t="s">
        <v>232</v>
      </c>
      <c r="D152" s="153" t="s">
        <v>136</v>
      </c>
      <c r="E152" s="154" t="s">
        <v>902</v>
      </c>
      <c r="F152" s="155" t="s">
        <v>903</v>
      </c>
      <c r="G152" s="156" t="s">
        <v>857</v>
      </c>
      <c r="H152" s="157">
        <v>1</v>
      </c>
      <c r="I152" s="157"/>
      <c r="J152" s="158">
        <f t="shared" si="10"/>
        <v>0</v>
      </c>
      <c r="K152" s="155" t="s">
        <v>1</v>
      </c>
      <c r="L152" s="31"/>
      <c r="M152" s="159" t="s">
        <v>1</v>
      </c>
      <c r="N152" s="160" t="s">
        <v>41</v>
      </c>
      <c r="O152" s="54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AR152" s="163" t="s">
        <v>209</v>
      </c>
      <c r="AT152" s="163" t="s">
        <v>136</v>
      </c>
      <c r="AU152" s="163" t="s">
        <v>142</v>
      </c>
      <c r="AY152" s="16" t="s">
        <v>133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6" t="s">
        <v>142</v>
      </c>
      <c r="BK152" s="165">
        <f t="shared" si="19"/>
        <v>0</v>
      </c>
      <c r="BL152" s="16" t="s">
        <v>209</v>
      </c>
      <c r="BM152" s="163" t="s">
        <v>328</v>
      </c>
    </row>
    <row r="153" spans="2:65" s="1" customFormat="1" ht="24" customHeight="1">
      <c r="B153" s="152"/>
      <c r="C153" s="153" t="s">
        <v>236</v>
      </c>
      <c r="D153" s="153" t="s">
        <v>136</v>
      </c>
      <c r="E153" s="154" t="s">
        <v>904</v>
      </c>
      <c r="F153" s="155" t="s">
        <v>905</v>
      </c>
      <c r="G153" s="156" t="s">
        <v>868</v>
      </c>
      <c r="H153" s="157"/>
      <c r="I153" s="157"/>
      <c r="J153" s="158">
        <f t="shared" si="10"/>
        <v>0</v>
      </c>
      <c r="K153" s="155" t="s">
        <v>1</v>
      </c>
      <c r="L153" s="31"/>
      <c r="M153" s="159" t="s">
        <v>1</v>
      </c>
      <c r="N153" s="160" t="s">
        <v>41</v>
      </c>
      <c r="O153" s="54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209</v>
      </c>
      <c r="AT153" s="163" t="s">
        <v>136</v>
      </c>
      <c r="AU153" s="163" t="s">
        <v>142</v>
      </c>
      <c r="AY153" s="16" t="s">
        <v>133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6" t="s">
        <v>142</v>
      </c>
      <c r="BK153" s="165">
        <f t="shared" si="19"/>
        <v>0</v>
      </c>
      <c r="BL153" s="16" t="s">
        <v>209</v>
      </c>
      <c r="BM153" s="163" t="s">
        <v>339</v>
      </c>
    </row>
    <row r="154" spans="2:65" s="1" customFormat="1" ht="24" customHeight="1">
      <c r="B154" s="152"/>
      <c r="C154" s="153" t="s">
        <v>240</v>
      </c>
      <c r="D154" s="153" t="s">
        <v>136</v>
      </c>
      <c r="E154" s="154" t="s">
        <v>906</v>
      </c>
      <c r="F154" s="155" t="s">
        <v>907</v>
      </c>
      <c r="G154" s="156" t="s">
        <v>868</v>
      </c>
      <c r="H154" s="157"/>
      <c r="I154" s="157"/>
      <c r="J154" s="158">
        <f t="shared" si="10"/>
        <v>0</v>
      </c>
      <c r="K154" s="155" t="s">
        <v>1</v>
      </c>
      <c r="L154" s="31"/>
      <c r="M154" s="159" t="s">
        <v>1</v>
      </c>
      <c r="N154" s="160" t="s">
        <v>41</v>
      </c>
      <c r="O154" s="54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AR154" s="163" t="s">
        <v>209</v>
      </c>
      <c r="AT154" s="163" t="s">
        <v>136</v>
      </c>
      <c r="AU154" s="163" t="s">
        <v>142</v>
      </c>
      <c r="AY154" s="16" t="s">
        <v>133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6" t="s">
        <v>142</v>
      </c>
      <c r="BK154" s="165">
        <f t="shared" si="19"/>
        <v>0</v>
      </c>
      <c r="BL154" s="16" t="s">
        <v>209</v>
      </c>
      <c r="BM154" s="163" t="s">
        <v>566</v>
      </c>
    </row>
    <row r="155" spans="2:65" s="11" customFormat="1" ht="22.75" customHeight="1">
      <c r="B155" s="140"/>
      <c r="D155" s="141" t="s">
        <v>74</v>
      </c>
      <c r="E155" s="150" t="s">
        <v>908</v>
      </c>
      <c r="F155" s="150" t="s">
        <v>909</v>
      </c>
      <c r="I155" s="143"/>
      <c r="J155" s="151">
        <f>BK155</f>
        <v>0</v>
      </c>
      <c r="L155" s="140"/>
      <c r="M155" s="144"/>
      <c r="N155" s="145"/>
      <c r="O155" s="145"/>
      <c r="P155" s="146">
        <f>SUM(P156:P167)</f>
        <v>0</v>
      </c>
      <c r="Q155" s="145"/>
      <c r="R155" s="146">
        <f>SUM(R156:R167)</f>
        <v>0</v>
      </c>
      <c r="S155" s="145"/>
      <c r="T155" s="147">
        <f>SUM(T156:T167)</f>
        <v>0</v>
      </c>
      <c r="AR155" s="141" t="s">
        <v>142</v>
      </c>
      <c r="AT155" s="148" t="s">
        <v>74</v>
      </c>
      <c r="AU155" s="148" t="s">
        <v>83</v>
      </c>
      <c r="AY155" s="141" t="s">
        <v>133</v>
      </c>
      <c r="BK155" s="149">
        <f>SUM(BK156:BK167)</f>
        <v>0</v>
      </c>
    </row>
    <row r="156" spans="2:65" s="1" customFormat="1" ht="24" customHeight="1">
      <c r="B156" s="152"/>
      <c r="C156" s="153" t="s">
        <v>245</v>
      </c>
      <c r="D156" s="153" t="s">
        <v>136</v>
      </c>
      <c r="E156" s="154" t="s">
        <v>910</v>
      </c>
      <c r="F156" s="155" t="s">
        <v>911</v>
      </c>
      <c r="G156" s="156" t="s">
        <v>335</v>
      </c>
      <c r="H156" s="157">
        <v>3</v>
      </c>
      <c r="I156" s="157"/>
      <c r="J156" s="158">
        <f t="shared" ref="J156:J167" si="20"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 t="shared" ref="P156:P167" si="21">O156*H156</f>
        <v>0</v>
      </c>
      <c r="Q156" s="161">
        <v>0</v>
      </c>
      <c r="R156" s="161">
        <f t="shared" ref="R156:R167" si="22">Q156*H156</f>
        <v>0</v>
      </c>
      <c r="S156" s="161">
        <v>0</v>
      </c>
      <c r="T156" s="162">
        <f t="shared" ref="T156:T167" si="23">S156*H156</f>
        <v>0</v>
      </c>
      <c r="AR156" s="163" t="s">
        <v>209</v>
      </c>
      <c r="AT156" s="163" t="s">
        <v>136</v>
      </c>
      <c r="AU156" s="163" t="s">
        <v>142</v>
      </c>
      <c r="AY156" s="16" t="s">
        <v>133</v>
      </c>
      <c r="BE156" s="164">
        <f t="shared" ref="BE156:BE167" si="24">IF(N156="základná",J156,0)</f>
        <v>0</v>
      </c>
      <c r="BF156" s="164">
        <f t="shared" ref="BF156:BF167" si="25">IF(N156="znížená",J156,0)</f>
        <v>0</v>
      </c>
      <c r="BG156" s="164">
        <f t="shared" ref="BG156:BG167" si="26">IF(N156="zákl. prenesená",J156,0)</f>
        <v>0</v>
      </c>
      <c r="BH156" s="164">
        <f t="shared" ref="BH156:BH167" si="27">IF(N156="zníž. prenesená",J156,0)</f>
        <v>0</v>
      </c>
      <c r="BI156" s="164">
        <f t="shared" ref="BI156:BI167" si="28">IF(N156="nulová",J156,0)</f>
        <v>0</v>
      </c>
      <c r="BJ156" s="16" t="s">
        <v>142</v>
      </c>
      <c r="BK156" s="165">
        <f t="shared" ref="BK156:BK167" si="29">ROUND(I156*H156,3)</f>
        <v>0</v>
      </c>
      <c r="BL156" s="16" t="s">
        <v>209</v>
      </c>
      <c r="BM156" s="163" t="s">
        <v>572</v>
      </c>
    </row>
    <row r="157" spans="2:65" s="1" customFormat="1" ht="16.5" customHeight="1">
      <c r="B157" s="152"/>
      <c r="C157" s="153" t="s">
        <v>251</v>
      </c>
      <c r="D157" s="153" t="s">
        <v>136</v>
      </c>
      <c r="E157" s="154" t="s">
        <v>912</v>
      </c>
      <c r="F157" s="155" t="s">
        <v>913</v>
      </c>
      <c r="G157" s="156" t="s">
        <v>227</v>
      </c>
      <c r="H157" s="157">
        <v>6</v>
      </c>
      <c r="I157" s="157"/>
      <c r="J157" s="158">
        <f t="shared" si="20"/>
        <v>0</v>
      </c>
      <c r="K157" s="155" t="s">
        <v>1</v>
      </c>
      <c r="L157" s="31"/>
      <c r="M157" s="159" t="s">
        <v>1</v>
      </c>
      <c r="N157" s="160" t="s">
        <v>41</v>
      </c>
      <c r="O157" s="54"/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63" t="s">
        <v>209</v>
      </c>
      <c r="AT157" s="163" t="s">
        <v>136</v>
      </c>
      <c r="AU157" s="163" t="s">
        <v>142</v>
      </c>
      <c r="AY157" s="16" t="s">
        <v>133</v>
      </c>
      <c r="BE157" s="164">
        <f t="shared" si="24"/>
        <v>0</v>
      </c>
      <c r="BF157" s="164">
        <f t="shared" si="25"/>
        <v>0</v>
      </c>
      <c r="BG157" s="164">
        <f t="shared" si="26"/>
        <v>0</v>
      </c>
      <c r="BH157" s="164">
        <f t="shared" si="27"/>
        <v>0</v>
      </c>
      <c r="BI157" s="164">
        <f t="shared" si="28"/>
        <v>0</v>
      </c>
      <c r="BJ157" s="16" t="s">
        <v>142</v>
      </c>
      <c r="BK157" s="165">
        <f t="shared" si="29"/>
        <v>0</v>
      </c>
      <c r="BL157" s="16" t="s">
        <v>209</v>
      </c>
      <c r="BM157" s="163" t="s">
        <v>578</v>
      </c>
    </row>
    <row r="158" spans="2:65" s="1" customFormat="1" ht="24" customHeight="1">
      <c r="B158" s="152"/>
      <c r="C158" s="153" t="s">
        <v>255</v>
      </c>
      <c r="D158" s="153" t="s">
        <v>136</v>
      </c>
      <c r="E158" s="154" t="s">
        <v>914</v>
      </c>
      <c r="F158" s="155" t="s">
        <v>915</v>
      </c>
      <c r="G158" s="156" t="s">
        <v>335</v>
      </c>
      <c r="H158" s="157">
        <v>2</v>
      </c>
      <c r="I158" s="157"/>
      <c r="J158" s="158">
        <f t="shared" si="20"/>
        <v>0</v>
      </c>
      <c r="K158" s="155" t="s">
        <v>1</v>
      </c>
      <c r="L158" s="31"/>
      <c r="M158" s="159" t="s">
        <v>1</v>
      </c>
      <c r="N158" s="160" t="s">
        <v>41</v>
      </c>
      <c r="O158" s="54"/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63" t="s">
        <v>209</v>
      </c>
      <c r="AT158" s="163" t="s">
        <v>136</v>
      </c>
      <c r="AU158" s="163" t="s">
        <v>142</v>
      </c>
      <c r="AY158" s="16" t="s">
        <v>133</v>
      </c>
      <c r="BE158" s="164">
        <f t="shared" si="24"/>
        <v>0</v>
      </c>
      <c r="BF158" s="164">
        <f t="shared" si="25"/>
        <v>0</v>
      </c>
      <c r="BG158" s="164">
        <f t="shared" si="26"/>
        <v>0</v>
      </c>
      <c r="BH158" s="164">
        <f t="shared" si="27"/>
        <v>0</v>
      </c>
      <c r="BI158" s="164">
        <f t="shared" si="28"/>
        <v>0</v>
      </c>
      <c r="BJ158" s="16" t="s">
        <v>142</v>
      </c>
      <c r="BK158" s="165">
        <f t="shared" si="29"/>
        <v>0</v>
      </c>
      <c r="BL158" s="16" t="s">
        <v>209</v>
      </c>
      <c r="BM158" s="163" t="s">
        <v>586</v>
      </c>
    </row>
    <row r="159" spans="2:65" s="1" customFormat="1" ht="24" customHeight="1">
      <c r="B159" s="152"/>
      <c r="C159" s="153" t="s">
        <v>259</v>
      </c>
      <c r="D159" s="153" t="s">
        <v>136</v>
      </c>
      <c r="E159" s="154" t="s">
        <v>916</v>
      </c>
      <c r="F159" s="155" t="s">
        <v>917</v>
      </c>
      <c r="G159" s="156" t="s">
        <v>895</v>
      </c>
      <c r="H159" s="157">
        <v>1</v>
      </c>
      <c r="I159" s="157"/>
      <c r="J159" s="158">
        <f t="shared" si="20"/>
        <v>0</v>
      </c>
      <c r="K159" s="155" t="s">
        <v>1</v>
      </c>
      <c r="L159" s="31"/>
      <c r="M159" s="159" t="s">
        <v>1</v>
      </c>
      <c r="N159" s="160" t="s">
        <v>41</v>
      </c>
      <c r="O159" s="54"/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63" t="s">
        <v>209</v>
      </c>
      <c r="AT159" s="163" t="s">
        <v>136</v>
      </c>
      <c r="AU159" s="163" t="s">
        <v>142</v>
      </c>
      <c r="AY159" s="16" t="s">
        <v>133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16" t="s">
        <v>142</v>
      </c>
      <c r="BK159" s="165">
        <f t="shared" si="29"/>
        <v>0</v>
      </c>
      <c r="BL159" s="16" t="s">
        <v>209</v>
      </c>
      <c r="BM159" s="163" t="s">
        <v>595</v>
      </c>
    </row>
    <row r="160" spans="2:65" s="1" customFormat="1" ht="16.5" customHeight="1">
      <c r="B160" s="152"/>
      <c r="C160" s="153" t="s">
        <v>263</v>
      </c>
      <c r="D160" s="153" t="s">
        <v>136</v>
      </c>
      <c r="E160" s="154" t="s">
        <v>918</v>
      </c>
      <c r="F160" s="155" t="s">
        <v>919</v>
      </c>
      <c r="G160" s="156" t="s">
        <v>335</v>
      </c>
      <c r="H160" s="157">
        <v>1</v>
      </c>
      <c r="I160" s="157"/>
      <c r="J160" s="158">
        <f t="shared" si="20"/>
        <v>0</v>
      </c>
      <c r="K160" s="155" t="s">
        <v>1</v>
      </c>
      <c r="L160" s="31"/>
      <c r="M160" s="159" t="s">
        <v>1</v>
      </c>
      <c r="N160" s="160" t="s">
        <v>41</v>
      </c>
      <c r="O160" s="54"/>
      <c r="P160" s="161">
        <f t="shared" si="21"/>
        <v>0</v>
      </c>
      <c r="Q160" s="161">
        <v>0</v>
      </c>
      <c r="R160" s="161">
        <f t="shared" si="22"/>
        <v>0</v>
      </c>
      <c r="S160" s="161">
        <v>0</v>
      </c>
      <c r="T160" s="162">
        <f t="shared" si="23"/>
        <v>0</v>
      </c>
      <c r="AR160" s="163" t="s">
        <v>209</v>
      </c>
      <c r="AT160" s="163" t="s">
        <v>136</v>
      </c>
      <c r="AU160" s="163" t="s">
        <v>142</v>
      </c>
      <c r="AY160" s="16" t="s">
        <v>133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6" t="s">
        <v>142</v>
      </c>
      <c r="BK160" s="165">
        <f t="shared" si="29"/>
        <v>0</v>
      </c>
      <c r="BL160" s="16" t="s">
        <v>209</v>
      </c>
      <c r="BM160" s="163" t="s">
        <v>605</v>
      </c>
    </row>
    <row r="161" spans="2:65" s="1" customFormat="1" ht="16.5" customHeight="1">
      <c r="B161" s="152"/>
      <c r="C161" s="204" t="s">
        <v>270</v>
      </c>
      <c r="D161" s="204" t="s">
        <v>392</v>
      </c>
      <c r="E161" s="205" t="s">
        <v>920</v>
      </c>
      <c r="F161" s="206" t="s">
        <v>921</v>
      </c>
      <c r="G161" s="207" t="s">
        <v>857</v>
      </c>
      <c r="H161" s="208">
        <v>1</v>
      </c>
      <c r="I161" s="208"/>
      <c r="J161" s="209">
        <f t="shared" si="20"/>
        <v>0</v>
      </c>
      <c r="K161" s="206" t="s">
        <v>1</v>
      </c>
      <c r="L161" s="210"/>
      <c r="M161" s="211" t="s">
        <v>1</v>
      </c>
      <c r="N161" s="212" t="s">
        <v>41</v>
      </c>
      <c r="O161" s="54"/>
      <c r="P161" s="161">
        <f t="shared" si="21"/>
        <v>0</v>
      </c>
      <c r="Q161" s="161">
        <v>0</v>
      </c>
      <c r="R161" s="161">
        <f t="shared" si="22"/>
        <v>0</v>
      </c>
      <c r="S161" s="161">
        <v>0</v>
      </c>
      <c r="T161" s="162">
        <f t="shared" si="23"/>
        <v>0</v>
      </c>
      <c r="AR161" s="163" t="s">
        <v>282</v>
      </c>
      <c r="AT161" s="163" t="s">
        <v>392</v>
      </c>
      <c r="AU161" s="163" t="s">
        <v>142</v>
      </c>
      <c r="AY161" s="16" t="s">
        <v>133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6" t="s">
        <v>142</v>
      </c>
      <c r="BK161" s="165">
        <f t="shared" si="29"/>
        <v>0</v>
      </c>
      <c r="BL161" s="16" t="s">
        <v>209</v>
      </c>
      <c r="BM161" s="163" t="s">
        <v>742</v>
      </c>
    </row>
    <row r="162" spans="2:65" s="1" customFormat="1" ht="24" customHeight="1">
      <c r="B162" s="152"/>
      <c r="C162" s="153" t="s">
        <v>274</v>
      </c>
      <c r="D162" s="153" t="s">
        <v>136</v>
      </c>
      <c r="E162" s="154" t="s">
        <v>922</v>
      </c>
      <c r="F162" s="155" t="s">
        <v>923</v>
      </c>
      <c r="G162" s="156" t="s">
        <v>335</v>
      </c>
      <c r="H162" s="157">
        <v>1</v>
      </c>
      <c r="I162" s="157"/>
      <c r="J162" s="158">
        <f t="shared" si="20"/>
        <v>0</v>
      </c>
      <c r="K162" s="155" t="s">
        <v>1</v>
      </c>
      <c r="L162" s="31"/>
      <c r="M162" s="159" t="s">
        <v>1</v>
      </c>
      <c r="N162" s="160" t="s">
        <v>41</v>
      </c>
      <c r="O162" s="54"/>
      <c r="P162" s="161">
        <f t="shared" si="21"/>
        <v>0</v>
      </c>
      <c r="Q162" s="161">
        <v>0</v>
      </c>
      <c r="R162" s="161">
        <f t="shared" si="22"/>
        <v>0</v>
      </c>
      <c r="S162" s="161">
        <v>0</v>
      </c>
      <c r="T162" s="162">
        <f t="shared" si="23"/>
        <v>0</v>
      </c>
      <c r="AR162" s="163" t="s">
        <v>209</v>
      </c>
      <c r="AT162" s="163" t="s">
        <v>136</v>
      </c>
      <c r="AU162" s="163" t="s">
        <v>142</v>
      </c>
      <c r="AY162" s="16" t="s">
        <v>133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6" t="s">
        <v>142</v>
      </c>
      <c r="BK162" s="165">
        <f t="shared" si="29"/>
        <v>0</v>
      </c>
      <c r="BL162" s="16" t="s">
        <v>209</v>
      </c>
      <c r="BM162" s="163" t="s">
        <v>745</v>
      </c>
    </row>
    <row r="163" spans="2:65" s="1" customFormat="1" ht="24" customHeight="1">
      <c r="B163" s="152"/>
      <c r="C163" s="204" t="s">
        <v>278</v>
      </c>
      <c r="D163" s="204" t="s">
        <v>392</v>
      </c>
      <c r="E163" s="205" t="s">
        <v>924</v>
      </c>
      <c r="F163" s="206" t="s">
        <v>925</v>
      </c>
      <c r="G163" s="207" t="s">
        <v>227</v>
      </c>
      <c r="H163" s="208">
        <v>1</v>
      </c>
      <c r="I163" s="208"/>
      <c r="J163" s="209">
        <f t="shared" si="20"/>
        <v>0</v>
      </c>
      <c r="K163" s="206" t="s">
        <v>1</v>
      </c>
      <c r="L163" s="210"/>
      <c r="M163" s="211" t="s">
        <v>1</v>
      </c>
      <c r="N163" s="212" t="s">
        <v>41</v>
      </c>
      <c r="O163" s="54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AR163" s="163" t="s">
        <v>282</v>
      </c>
      <c r="AT163" s="163" t="s">
        <v>392</v>
      </c>
      <c r="AU163" s="163" t="s">
        <v>142</v>
      </c>
      <c r="AY163" s="16" t="s">
        <v>133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6" t="s">
        <v>142</v>
      </c>
      <c r="BK163" s="165">
        <f t="shared" si="29"/>
        <v>0</v>
      </c>
      <c r="BL163" s="16" t="s">
        <v>209</v>
      </c>
      <c r="BM163" s="163" t="s">
        <v>750</v>
      </c>
    </row>
    <row r="164" spans="2:65" s="1" customFormat="1" ht="16.5" customHeight="1">
      <c r="B164" s="152"/>
      <c r="C164" s="153" t="s">
        <v>282</v>
      </c>
      <c r="D164" s="153" t="s">
        <v>136</v>
      </c>
      <c r="E164" s="154" t="s">
        <v>926</v>
      </c>
      <c r="F164" s="155" t="s">
        <v>927</v>
      </c>
      <c r="G164" s="156" t="s">
        <v>335</v>
      </c>
      <c r="H164" s="157">
        <v>1</v>
      </c>
      <c r="I164" s="157"/>
      <c r="J164" s="158">
        <f t="shared" si="20"/>
        <v>0</v>
      </c>
      <c r="K164" s="155" t="s">
        <v>1</v>
      </c>
      <c r="L164" s="31"/>
      <c r="M164" s="159" t="s">
        <v>1</v>
      </c>
      <c r="N164" s="160" t="s">
        <v>41</v>
      </c>
      <c r="O164" s="54"/>
      <c r="P164" s="161">
        <f t="shared" si="21"/>
        <v>0</v>
      </c>
      <c r="Q164" s="161">
        <v>0</v>
      </c>
      <c r="R164" s="161">
        <f t="shared" si="22"/>
        <v>0</v>
      </c>
      <c r="S164" s="161">
        <v>0</v>
      </c>
      <c r="T164" s="162">
        <f t="shared" si="23"/>
        <v>0</v>
      </c>
      <c r="AR164" s="163" t="s">
        <v>209</v>
      </c>
      <c r="AT164" s="163" t="s">
        <v>136</v>
      </c>
      <c r="AU164" s="163" t="s">
        <v>142</v>
      </c>
      <c r="AY164" s="16" t="s">
        <v>133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6" t="s">
        <v>142</v>
      </c>
      <c r="BK164" s="165">
        <f t="shared" si="29"/>
        <v>0</v>
      </c>
      <c r="BL164" s="16" t="s">
        <v>209</v>
      </c>
      <c r="BM164" s="163" t="s">
        <v>681</v>
      </c>
    </row>
    <row r="165" spans="2:65" s="1" customFormat="1" ht="24" customHeight="1">
      <c r="B165" s="152"/>
      <c r="C165" s="204" t="s">
        <v>286</v>
      </c>
      <c r="D165" s="204" t="s">
        <v>392</v>
      </c>
      <c r="E165" s="205" t="s">
        <v>928</v>
      </c>
      <c r="F165" s="206" t="s">
        <v>929</v>
      </c>
      <c r="G165" s="207" t="s">
        <v>857</v>
      </c>
      <c r="H165" s="208">
        <v>1</v>
      </c>
      <c r="I165" s="208"/>
      <c r="J165" s="209">
        <f t="shared" si="20"/>
        <v>0</v>
      </c>
      <c r="K165" s="206" t="s">
        <v>1</v>
      </c>
      <c r="L165" s="210"/>
      <c r="M165" s="211" t="s">
        <v>1</v>
      </c>
      <c r="N165" s="212" t="s">
        <v>41</v>
      </c>
      <c r="O165" s="54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AR165" s="163" t="s">
        <v>282</v>
      </c>
      <c r="AT165" s="163" t="s">
        <v>392</v>
      </c>
      <c r="AU165" s="163" t="s">
        <v>142</v>
      </c>
      <c r="AY165" s="16" t="s">
        <v>133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6" t="s">
        <v>142</v>
      </c>
      <c r="BK165" s="165">
        <f t="shared" si="29"/>
        <v>0</v>
      </c>
      <c r="BL165" s="16" t="s">
        <v>209</v>
      </c>
      <c r="BM165" s="163" t="s">
        <v>753</v>
      </c>
    </row>
    <row r="166" spans="2:65" s="1" customFormat="1" ht="24" customHeight="1">
      <c r="B166" s="152"/>
      <c r="C166" s="153" t="s">
        <v>291</v>
      </c>
      <c r="D166" s="153" t="s">
        <v>136</v>
      </c>
      <c r="E166" s="154" t="s">
        <v>930</v>
      </c>
      <c r="F166" s="155" t="s">
        <v>931</v>
      </c>
      <c r="G166" s="156" t="s">
        <v>868</v>
      </c>
      <c r="H166" s="157"/>
      <c r="I166" s="157"/>
      <c r="J166" s="158">
        <f t="shared" si="20"/>
        <v>0</v>
      </c>
      <c r="K166" s="155" t="s">
        <v>1</v>
      </c>
      <c r="L166" s="31"/>
      <c r="M166" s="159" t="s">
        <v>1</v>
      </c>
      <c r="N166" s="160" t="s">
        <v>41</v>
      </c>
      <c r="O166" s="54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AR166" s="163" t="s">
        <v>209</v>
      </c>
      <c r="AT166" s="163" t="s">
        <v>136</v>
      </c>
      <c r="AU166" s="163" t="s">
        <v>142</v>
      </c>
      <c r="AY166" s="16" t="s">
        <v>133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6" t="s">
        <v>142</v>
      </c>
      <c r="BK166" s="165">
        <f t="shared" si="29"/>
        <v>0</v>
      </c>
      <c r="BL166" s="16" t="s">
        <v>209</v>
      </c>
      <c r="BM166" s="163" t="s">
        <v>755</v>
      </c>
    </row>
    <row r="167" spans="2:65" s="1" customFormat="1" ht="24" customHeight="1">
      <c r="B167" s="152"/>
      <c r="C167" s="153" t="s">
        <v>295</v>
      </c>
      <c r="D167" s="153" t="s">
        <v>136</v>
      </c>
      <c r="E167" s="154" t="s">
        <v>932</v>
      </c>
      <c r="F167" s="155" t="s">
        <v>933</v>
      </c>
      <c r="G167" s="156" t="s">
        <v>868</v>
      </c>
      <c r="H167" s="157"/>
      <c r="I167" s="157"/>
      <c r="J167" s="158">
        <f t="shared" si="20"/>
        <v>0</v>
      </c>
      <c r="K167" s="155" t="s">
        <v>1</v>
      </c>
      <c r="L167" s="31"/>
      <c r="M167" s="159" t="s">
        <v>1</v>
      </c>
      <c r="N167" s="160" t="s">
        <v>41</v>
      </c>
      <c r="O167" s="54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AR167" s="163" t="s">
        <v>209</v>
      </c>
      <c r="AT167" s="163" t="s">
        <v>136</v>
      </c>
      <c r="AU167" s="163" t="s">
        <v>142</v>
      </c>
      <c r="AY167" s="16" t="s">
        <v>133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6" t="s">
        <v>142</v>
      </c>
      <c r="BK167" s="165">
        <f t="shared" si="29"/>
        <v>0</v>
      </c>
      <c r="BL167" s="16" t="s">
        <v>209</v>
      </c>
      <c r="BM167" s="163" t="s">
        <v>757</v>
      </c>
    </row>
    <row r="168" spans="2:65" s="11" customFormat="1" ht="22.75" customHeight="1">
      <c r="B168" s="140"/>
      <c r="D168" s="141" t="s">
        <v>74</v>
      </c>
      <c r="E168" s="150" t="s">
        <v>934</v>
      </c>
      <c r="F168" s="150" t="s">
        <v>935</v>
      </c>
      <c r="I168" s="143"/>
      <c r="J168" s="151">
        <f>BK168</f>
        <v>0</v>
      </c>
      <c r="L168" s="140"/>
      <c r="M168" s="144"/>
      <c r="N168" s="145"/>
      <c r="O168" s="145"/>
      <c r="P168" s="146">
        <f>SUM(P169:P180)</f>
        <v>0</v>
      </c>
      <c r="Q168" s="145"/>
      <c r="R168" s="146">
        <f>SUM(R169:R180)</f>
        <v>0</v>
      </c>
      <c r="S168" s="145"/>
      <c r="T168" s="147">
        <f>SUM(T169:T180)</f>
        <v>0</v>
      </c>
      <c r="AR168" s="141" t="s">
        <v>142</v>
      </c>
      <c r="AT168" s="148" t="s">
        <v>74</v>
      </c>
      <c r="AU168" s="148" t="s">
        <v>83</v>
      </c>
      <c r="AY168" s="141" t="s">
        <v>133</v>
      </c>
      <c r="BK168" s="149">
        <f>SUM(BK169:BK180)</f>
        <v>0</v>
      </c>
    </row>
    <row r="169" spans="2:65" s="1" customFormat="1" ht="16.5" customHeight="1">
      <c r="B169" s="152"/>
      <c r="C169" s="153" t="s">
        <v>299</v>
      </c>
      <c r="D169" s="153" t="s">
        <v>136</v>
      </c>
      <c r="E169" s="154" t="s">
        <v>936</v>
      </c>
      <c r="F169" s="155" t="s">
        <v>937</v>
      </c>
      <c r="G169" s="156" t="s">
        <v>227</v>
      </c>
      <c r="H169" s="157">
        <v>250</v>
      </c>
      <c r="I169" s="157"/>
      <c r="J169" s="158">
        <f t="shared" ref="J169:J180" si="30">ROUND(I169*H169,3)</f>
        <v>0</v>
      </c>
      <c r="K169" s="155" t="s">
        <v>1</v>
      </c>
      <c r="L169" s="31"/>
      <c r="M169" s="159" t="s">
        <v>1</v>
      </c>
      <c r="N169" s="160" t="s">
        <v>41</v>
      </c>
      <c r="O169" s="54"/>
      <c r="P169" s="161">
        <f t="shared" ref="P169:P180" si="31">O169*H169</f>
        <v>0</v>
      </c>
      <c r="Q169" s="161">
        <v>0</v>
      </c>
      <c r="R169" s="161">
        <f t="shared" ref="R169:R180" si="32">Q169*H169</f>
        <v>0</v>
      </c>
      <c r="S169" s="161">
        <v>0</v>
      </c>
      <c r="T169" s="162">
        <f t="shared" ref="T169:T180" si="33">S169*H169</f>
        <v>0</v>
      </c>
      <c r="AR169" s="163" t="s">
        <v>209</v>
      </c>
      <c r="AT169" s="163" t="s">
        <v>136</v>
      </c>
      <c r="AU169" s="163" t="s">
        <v>142</v>
      </c>
      <c r="AY169" s="16" t="s">
        <v>133</v>
      </c>
      <c r="BE169" s="164">
        <f t="shared" ref="BE169:BE180" si="34">IF(N169="základná",J169,0)</f>
        <v>0</v>
      </c>
      <c r="BF169" s="164">
        <f t="shared" ref="BF169:BF180" si="35">IF(N169="znížená",J169,0)</f>
        <v>0</v>
      </c>
      <c r="BG169" s="164">
        <f t="shared" ref="BG169:BG180" si="36">IF(N169="zákl. prenesená",J169,0)</f>
        <v>0</v>
      </c>
      <c r="BH169" s="164">
        <f t="shared" ref="BH169:BH180" si="37">IF(N169="zníž. prenesená",J169,0)</f>
        <v>0</v>
      </c>
      <c r="BI169" s="164">
        <f t="shared" ref="BI169:BI180" si="38">IF(N169="nulová",J169,0)</f>
        <v>0</v>
      </c>
      <c r="BJ169" s="16" t="s">
        <v>142</v>
      </c>
      <c r="BK169" s="165">
        <f t="shared" ref="BK169:BK180" si="39">ROUND(I169*H169,3)</f>
        <v>0</v>
      </c>
      <c r="BL169" s="16" t="s">
        <v>209</v>
      </c>
      <c r="BM169" s="163" t="s">
        <v>759</v>
      </c>
    </row>
    <row r="170" spans="2:65" s="1" customFormat="1" ht="33" customHeight="1">
      <c r="B170" s="152"/>
      <c r="C170" s="153" t="s">
        <v>303</v>
      </c>
      <c r="D170" s="153" t="s">
        <v>136</v>
      </c>
      <c r="E170" s="154" t="s">
        <v>938</v>
      </c>
      <c r="F170" s="155" t="s">
        <v>939</v>
      </c>
      <c r="G170" s="156" t="s">
        <v>227</v>
      </c>
      <c r="H170" s="157">
        <v>1230</v>
      </c>
      <c r="I170" s="157"/>
      <c r="J170" s="158">
        <f t="shared" si="30"/>
        <v>0</v>
      </c>
      <c r="K170" s="155" t="s">
        <v>1</v>
      </c>
      <c r="L170" s="31"/>
      <c r="M170" s="159" t="s">
        <v>1</v>
      </c>
      <c r="N170" s="160" t="s">
        <v>41</v>
      </c>
      <c r="O170" s="54"/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63" t="s">
        <v>209</v>
      </c>
      <c r="AT170" s="163" t="s">
        <v>136</v>
      </c>
      <c r="AU170" s="163" t="s">
        <v>142</v>
      </c>
      <c r="AY170" s="16" t="s">
        <v>133</v>
      </c>
      <c r="BE170" s="164">
        <f t="shared" si="34"/>
        <v>0</v>
      </c>
      <c r="BF170" s="164">
        <f t="shared" si="35"/>
        <v>0</v>
      </c>
      <c r="BG170" s="164">
        <f t="shared" si="36"/>
        <v>0</v>
      </c>
      <c r="BH170" s="164">
        <f t="shared" si="37"/>
        <v>0</v>
      </c>
      <c r="BI170" s="164">
        <f t="shared" si="38"/>
        <v>0</v>
      </c>
      <c r="BJ170" s="16" t="s">
        <v>142</v>
      </c>
      <c r="BK170" s="165">
        <f t="shared" si="39"/>
        <v>0</v>
      </c>
      <c r="BL170" s="16" t="s">
        <v>209</v>
      </c>
      <c r="BM170" s="163" t="s">
        <v>761</v>
      </c>
    </row>
    <row r="171" spans="2:65" s="1" customFormat="1" ht="16.5" customHeight="1">
      <c r="B171" s="152"/>
      <c r="C171" s="153" t="s">
        <v>308</v>
      </c>
      <c r="D171" s="153" t="s">
        <v>136</v>
      </c>
      <c r="E171" s="154" t="s">
        <v>940</v>
      </c>
      <c r="F171" s="155" t="s">
        <v>941</v>
      </c>
      <c r="G171" s="156" t="s">
        <v>227</v>
      </c>
      <c r="H171" s="157">
        <v>1230</v>
      </c>
      <c r="I171" s="157"/>
      <c r="J171" s="158">
        <f t="shared" si="30"/>
        <v>0</v>
      </c>
      <c r="K171" s="155" t="s">
        <v>1</v>
      </c>
      <c r="L171" s="31"/>
      <c r="M171" s="159" t="s">
        <v>1</v>
      </c>
      <c r="N171" s="160" t="s">
        <v>41</v>
      </c>
      <c r="O171" s="54"/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63" t="s">
        <v>209</v>
      </c>
      <c r="AT171" s="163" t="s">
        <v>136</v>
      </c>
      <c r="AU171" s="163" t="s">
        <v>142</v>
      </c>
      <c r="AY171" s="16" t="s">
        <v>133</v>
      </c>
      <c r="BE171" s="164">
        <f t="shared" si="34"/>
        <v>0</v>
      </c>
      <c r="BF171" s="164">
        <f t="shared" si="35"/>
        <v>0</v>
      </c>
      <c r="BG171" s="164">
        <f t="shared" si="36"/>
        <v>0</v>
      </c>
      <c r="BH171" s="164">
        <f t="shared" si="37"/>
        <v>0</v>
      </c>
      <c r="BI171" s="164">
        <f t="shared" si="38"/>
        <v>0</v>
      </c>
      <c r="BJ171" s="16" t="s">
        <v>142</v>
      </c>
      <c r="BK171" s="165">
        <f t="shared" si="39"/>
        <v>0</v>
      </c>
      <c r="BL171" s="16" t="s">
        <v>209</v>
      </c>
      <c r="BM171" s="163" t="s">
        <v>763</v>
      </c>
    </row>
    <row r="172" spans="2:65" s="1" customFormat="1" ht="24" customHeight="1">
      <c r="B172" s="152"/>
      <c r="C172" s="204" t="s">
        <v>312</v>
      </c>
      <c r="D172" s="204" t="s">
        <v>392</v>
      </c>
      <c r="E172" s="205" t="s">
        <v>942</v>
      </c>
      <c r="F172" s="206" t="s">
        <v>943</v>
      </c>
      <c r="G172" s="207" t="s">
        <v>227</v>
      </c>
      <c r="H172" s="208">
        <v>1230</v>
      </c>
      <c r="I172" s="208"/>
      <c r="J172" s="209">
        <f t="shared" si="3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63" t="s">
        <v>282</v>
      </c>
      <c r="AT172" s="163" t="s">
        <v>392</v>
      </c>
      <c r="AU172" s="163" t="s">
        <v>142</v>
      </c>
      <c r="AY172" s="16" t="s">
        <v>133</v>
      </c>
      <c r="BE172" s="164">
        <f t="shared" si="34"/>
        <v>0</v>
      </c>
      <c r="BF172" s="164">
        <f t="shared" si="35"/>
        <v>0</v>
      </c>
      <c r="BG172" s="164">
        <f t="shared" si="36"/>
        <v>0</v>
      </c>
      <c r="BH172" s="164">
        <f t="shared" si="37"/>
        <v>0</v>
      </c>
      <c r="BI172" s="164">
        <f t="shared" si="38"/>
        <v>0</v>
      </c>
      <c r="BJ172" s="16" t="s">
        <v>142</v>
      </c>
      <c r="BK172" s="165">
        <f t="shared" si="39"/>
        <v>0</v>
      </c>
      <c r="BL172" s="16" t="s">
        <v>209</v>
      </c>
      <c r="BM172" s="163" t="s">
        <v>765</v>
      </c>
    </row>
    <row r="173" spans="2:65" s="1" customFormat="1" ht="24" customHeight="1">
      <c r="B173" s="152"/>
      <c r="C173" s="153" t="s">
        <v>318</v>
      </c>
      <c r="D173" s="153" t="s">
        <v>136</v>
      </c>
      <c r="E173" s="154" t="s">
        <v>944</v>
      </c>
      <c r="F173" s="155" t="s">
        <v>945</v>
      </c>
      <c r="G173" s="156" t="s">
        <v>227</v>
      </c>
      <c r="H173" s="157">
        <v>250</v>
      </c>
      <c r="I173" s="157"/>
      <c r="J173" s="158">
        <f t="shared" si="30"/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63" t="s">
        <v>209</v>
      </c>
      <c r="AT173" s="163" t="s">
        <v>136</v>
      </c>
      <c r="AU173" s="163" t="s">
        <v>142</v>
      </c>
      <c r="AY173" s="16" t="s">
        <v>133</v>
      </c>
      <c r="BE173" s="164">
        <f t="shared" si="34"/>
        <v>0</v>
      </c>
      <c r="BF173" s="164">
        <f t="shared" si="35"/>
        <v>0</v>
      </c>
      <c r="BG173" s="164">
        <f t="shared" si="36"/>
        <v>0</v>
      </c>
      <c r="BH173" s="164">
        <f t="shared" si="37"/>
        <v>0</v>
      </c>
      <c r="BI173" s="164">
        <f t="shared" si="38"/>
        <v>0</v>
      </c>
      <c r="BJ173" s="16" t="s">
        <v>142</v>
      </c>
      <c r="BK173" s="165">
        <f t="shared" si="39"/>
        <v>0</v>
      </c>
      <c r="BL173" s="16" t="s">
        <v>209</v>
      </c>
      <c r="BM173" s="163" t="s">
        <v>768</v>
      </c>
    </row>
    <row r="174" spans="2:65" s="1" customFormat="1" ht="16.5" customHeight="1">
      <c r="B174" s="152"/>
      <c r="C174" s="204" t="s">
        <v>322</v>
      </c>
      <c r="D174" s="204" t="s">
        <v>392</v>
      </c>
      <c r="E174" s="205" t="s">
        <v>946</v>
      </c>
      <c r="F174" s="206" t="s">
        <v>947</v>
      </c>
      <c r="G174" s="207" t="s">
        <v>227</v>
      </c>
      <c r="H174" s="208">
        <v>250</v>
      </c>
      <c r="I174" s="208"/>
      <c r="J174" s="209">
        <f t="shared" si="3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63" t="s">
        <v>282</v>
      </c>
      <c r="AT174" s="163" t="s">
        <v>392</v>
      </c>
      <c r="AU174" s="163" t="s">
        <v>142</v>
      </c>
      <c r="AY174" s="16" t="s">
        <v>133</v>
      </c>
      <c r="BE174" s="164">
        <f t="shared" si="34"/>
        <v>0</v>
      </c>
      <c r="BF174" s="164">
        <f t="shared" si="35"/>
        <v>0</v>
      </c>
      <c r="BG174" s="164">
        <f t="shared" si="36"/>
        <v>0</v>
      </c>
      <c r="BH174" s="164">
        <f t="shared" si="37"/>
        <v>0</v>
      </c>
      <c r="BI174" s="164">
        <f t="shared" si="38"/>
        <v>0</v>
      </c>
      <c r="BJ174" s="16" t="s">
        <v>142</v>
      </c>
      <c r="BK174" s="165">
        <f t="shared" si="39"/>
        <v>0</v>
      </c>
      <c r="BL174" s="16" t="s">
        <v>209</v>
      </c>
      <c r="BM174" s="163" t="s">
        <v>771</v>
      </c>
    </row>
    <row r="175" spans="2:65" s="1" customFormat="1" ht="16.5" customHeight="1">
      <c r="B175" s="152"/>
      <c r="C175" s="204" t="s">
        <v>328</v>
      </c>
      <c r="D175" s="204" t="s">
        <v>392</v>
      </c>
      <c r="E175" s="205" t="s">
        <v>948</v>
      </c>
      <c r="F175" s="206" t="s">
        <v>949</v>
      </c>
      <c r="G175" s="207" t="s">
        <v>857</v>
      </c>
      <c r="H175" s="208">
        <v>1</v>
      </c>
      <c r="I175" s="208"/>
      <c r="J175" s="209">
        <f t="shared" si="3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63" t="s">
        <v>282</v>
      </c>
      <c r="AT175" s="163" t="s">
        <v>392</v>
      </c>
      <c r="AU175" s="163" t="s">
        <v>142</v>
      </c>
      <c r="AY175" s="16" t="s">
        <v>133</v>
      </c>
      <c r="BE175" s="164">
        <f t="shared" si="34"/>
        <v>0</v>
      </c>
      <c r="BF175" s="164">
        <f t="shared" si="35"/>
        <v>0</v>
      </c>
      <c r="BG175" s="164">
        <f t="shared" si="36"/>
        <v>0</v>
      </c>
      <c r="BH175" s="164">
        <f t="shared" si="37"/>
        <v>0</v>
      </c>
      <c r="BI175" s="164">
        <f t="shared" si="38"/>
        <v>0</v>
      </c>
      <c r="BJ175" s="16" t="s">
        <v>142</v>
      </c>
      <c r="BK175" s="165">
        <f t="shared" si="39"/>
        <v>0</v>
      </c>
      <c r="BL175" s="16" t="s">
        <v>209</v>
      </c>
      <c r="BM175" s="163" t="s">
        <v>774</v>
      </c>
    </row>
    <row r="176" spans="2:65" s="1" customFormat="1" ht="16.5" customHeight="1">
      <c r="B176" s="152"/>
      <c r="C176" s="153" t="s">
        <v>332</v>
      </c>
      <c r="D176" s="153" t="s">
        <v>136</v>
      </c>
      <c r="E176" s="154" t="s">
        <v>950</v>
      </c>
      <c r="F176" s="155" t="s">
        <v>951</v>
      </c>
      <c r="G176" s="156" t="s">
        <v>335</v>
      </c>
      <c r="H176" s="157">
        <v>140</v>
      </c>
      <c r="I176" s="157"/>
      <c r="J176" s="158">
        <f t="shared" si="30"/>
        <v>0</v>
      </c>
      <c r="K176" s="155" t="s">
        <v>1</v>
      </c>
      <c r="L176" s="31"/>
      <c r="M176" s="159" t="s">
        <v>1</v>
      </c>
      <c r="N176" s="160" t="s">
        <v>41</v>
      </c>
      <c r="O176" s="54"/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63" t="s">
        <v>209</v>
      </c>
      <c r="AT176" s="163" t="s">
        <v>136</v>
      </c>
      <c r="AU176" s="163" t="s">
        <v>142</v>
      </c>
      <c r="AY176" s="16" t="s">
        <v>133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16" t="s">
        <v>142</v>
      </c>
      <c r="BK176" s="165">
        <f t="shared" si="39"/>
        <v>0</v>
      </c>
      <c r="BL176" s="16" t="s">
        <v>209</v>
      </c>
      <c r="BM176" s="163" t="s">
        <v>777</v>
      </c>
    </row>
    <row r="177" spans="2:65" s="1" customFormat="1" ht="24" customHeight="1">
      <c r="B177" s="152"/>
      <c r="C177" s="153" t="s">
        <v>339</v>
      </c>
      <c r="D177" s="153" t="s">
        <v>136</v>
      </c>
      <c r="E177" s="154" t="s">
        <v>952</v>
      </c>
      <c r="F177" s="155" t="s">
        <v>953</v>
      </c>
      <c r="G177" s="156" t="s">
        <v>227</v>
      </c>
      <c r="H177" s="157">
        <v>1230</v>
      </c>
      <c r="I177" s="157"/>
      <c r="J177" s="158">
        <f t="shared" si="30"/>
        <v>0</v>
      </c>
      <c r="K177" s="155" t="s">
        <v>1</v>
      </c>
      <c r="L177" s="31"/>
      <c r="M177" s="159" t="s">
        <v>1</v>
      </c>
      <c r="N177" s="160" t="s">
        <v>41</v>
      </c>
      <c r="O177" s="54"/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63" t="s">
        <v>209</v>
      </c>
      <c r="AT177" s="163" t="s">
        <v>136</v>
      </c>
      <c r="AU177" s="163" t="s">
        <v>142</v>
      </c>
      <c r="AY177" s="16" t="s">
        <v>133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16" t="s">
        <v>142</v>
      </c>
      <c r="BK177" s="165">
        <f t="shared" si="39"/>
        <v>0</v>
      </c>
      <c r="BL177" s="16" t="s">
        <v>209</v>
      </c>
      <c r="BM177" s="163" t="s">
        <v>779</v>
      </c>
    </row>
    <row r="178" spans="2:65" s="1" customFormat="1" ht="24" customHeight="1">
      <c r="B178" s="152"/>
      <c r="C178" s="153" t="s">
        <v>349</v>
      </c>
      <c r="D178" s="153" t="s">
        <v>136</v>
      </c>
      <c r="E178" s="154" t="s">
        <v>954</v>
      </c>
      <c r="F178" s="155" t="s">
        <v>955</v>
      </c>
      <c r="G178" s="156" t="s">
        <v>227</v>
      </c>
      <c r="H178" s="157">
        <v>250</v>
      </c>
      <c r="I178" s="157"/>
      <c r="J178" s="158">
        <f t="shared" si="30"/>
        <v>0</v>
      </c>
      <c r="K178" s="155" t="s">
        <v>1</v>
      </c>
      <c r="L178" s="31"/>
      <c r="M178" s="159" t="s">
        <v>1</v>
      </c>
      <c r="N178" s="160" t="s">
        <v>41</v>
      </c>
      <c r="O178" s="54"/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63" t="s">
        <v>209</v>
      </c>
      <c r="AT178" s="163" t="s">
        <v>136</v>
      </c>
      <c r="AU178" s="163" t="s">
        <v>142</v>
      </c>
      <c r="AY178" s="16" t="s">
        <v>133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16" t="s">
        <v>142</v>
      </c>
      <c r="BK178" s="165">
        <f t="shared" si="39"/>
        <v>0</v>
      </c>
      <c r="BL178" s="16" t="s">
        <v>209</v>
      </c>
      <c r="BM178" s="163" t="s">
        <v>782</v>
      </c>
    </row>
    <row r="179" spans="2:65" s="1" customFormat="1" ht="24" customHeight="1">
      <c r="B179" s="152"/>
      <c r="C179" s="153" t="s">
        <v>566</v>
      </c>
      <c r="D179" s="153" t="s">
        <v>136</v>
      </c>
      <c r="E179" s="154" t="s">
        <v>956</v>
      </c>
      <c r="F179" s="155" t="s">
        <v>957</v>
      </c>
      <c r="G179" s="156" t="s">
        <v>868</v>
      </c>
      <c r="H179" s="157"/>
      <c r="I179" s="157"/>
      <c r="J179" s="158">
        <f t="shared" si="30"/>
        <v>0</v>
      </c>
      <c r="K179" s="155" t="s">
        <v>1</v>
      </c>
      <c r="L179" s="31"/>
      <c r="M179" s="159" t="s">
        <v>1</v>
      </c>
      <c r="N179" s="160" t="s">
        <v>41</v>
      </c>
      <c r="O179" s="54"/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63" t="s">
        <v>209</v>
      </c>
      <c r="AT179" s="163" t="s">
        <v>136</v>
      </c>
      <c r="AU179" s="163" t="s">
        <v>142</v>
      </c>
      <c r="AY179" s="16" t="s">
        <v>133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16" t="s">
        <v>142</v>
      </c>
      <c r="BK179" s="165">
        <f t="shared" si="39"/>
        <v>0</v>
      </c>
      <c r="BL179" s="16" t="s">
        <v>209</v>
      </c>
      <c r="BM179" s="163" t="s">
        <v>784</v>
      </c>
    </row>
    <row r="180" spans="2:65" s="1" customFormat="1" ht="24" customHeight="1">
      <c r="B180" s="152"/>
      <c r="C180" s="153" t="s">
        <v>570</v>
      </c>
      <c r="D180" s="153" t="s">
        <v>136</v>
      </c>
      <c r="E180" s="154" t="s">
        <v>958</v>
      </c>
      <c r="F180" s="155" t="s">
        <v>959</v>
      </c>
      <c r="G180" s="156" t="s">
        <v>868</v>
      </c>
      <c r="H180" s="157"/>
      <c r="I180" s="157"/>
      <c r="J180" s="158">
        <f t="shared" si="30"/>
        <v>0</v>
      </c>
      <c r="K180" s="155" t="s">
        <v>1</v>
      </c>
      <c r="L180" s="31"/>
      <c r="M180" s="159" t="s">
        <v>1</v>
      </c>
      <c r="N180" s="160" t="s">
        <v>41</v>
      </c>
      <c r="O180" s="54"/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63" t="s">
        <v>209</v>
      </c>
      <c r="AT180" s="163" t="s">
        <v>136</v>
      </c>
      <c r="AU180" s="163" t="s">
        <v>142</v>
      </c>
      <c r="AY180" s="16" t="s">
        <v>133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16" t="s">
        <v>142</v>
      </c>
      <c r="BK180" s="165">
        <f t="shared" si="39"/>
        <v>0</v>
      </c>
      <c r="BL180" s="16" t="s">
        <v>209</v>
      </c>
      <c r="BM180" s="163" t="s">
        <v>790</v>
      </c>
    </row>
    <row r="181" spans="2:65" s="11" customFormat="1" ht="22.75" customHeight="1">
      <c r="B181" s="140"/>
      <c r="D181" s="141" t="s">
        <v>74</v>
      </c>
      <c r="E181" s="150" t="s">
        <v>960</v>
      </c>
      <c r="F181" s="150" t="s">
        <v>961</v>
      </c>
      <c r="I181" s="143"/>
      <c r="J181" s="151">
        <f>BK181</f>
        <v>0</v>
      </c>
      <c r="L181" s="140"/>
      <c r="M181" s="144"/>
      <c r="N181" s="145"/>
      <c r="O181" s="145"/>
      <c r="P181" s="146">
        <f>SUM(P182:P212)</f>
        <v>0</v>
      </c>
      <c r="Q181" s="145"/>
      <c r="R181" s="146">
        <f>SUM(R182:R212)</f>
        <v>0</v>
      </c>
      <c r="S181" s="145"/>
      <c r="T181" s="147">
        <f>SUM(T182:T212)</f>
        <v>0</v>
      </c>
      <c r="AR181" s="141" t="s">
        <v>142</v>
      </c>
      <c r="AT181" s="148" t="s">
        <v>74</v>
      </c>
      <c r="AU181" s="148" t="s">
        <v>83</v>
      </c>
      <c r="AY181" s="141" t="s">
        <v>133</v>
      </c>
      <c r="BK181" s="149">
        <f>SUM(BK182:BK212)</f>
        <v>0</v>
      </c>
    </row>
    <row r="182" spans="2:65" s="1" customFormat="1" ht="16.5" customHeight="1">
      <c r="B182" s="152"/>
      <c r="C182" s="153" t="s">
        <v>572</v>
      </c>
      <c r="D182" s="153" t="s">
        <v>136</v>
      </c>
      <c r="E182" s="154" t="s">
        <v>962</v>
      </c>
      <c r="F182" s="155" t="s">
        <v>963</v>
      </c>
      <c r="G182" s="156" t="s">
        <v>335</v>
      </c>
      <c r="H182" s="157">
        <v>185</v>
      </c>
      <c r="I182" s="157"/>
      <c r="J182" s="158">
        <f t="shared" ref="J182:J212" si="40">ROUND(I182*H182,3)</f>
        <v>0</v>
      </c>
      <c r="K182" s="155" t="s">
        <v>1</v>
      </c>
      <c r="L182" s="31"/>
      <c r="M182" s="159" t="s">
        <v>1</v>
      </c>
      <c r="N182" s="160" t="s">
        <v>41</v>
      </c>
      <c r="O182" s="54"/>
      <c r="P182" s="161">
        <f t="shared" ref="P182:P212" si="41">O182*H182</f>
        <v>0</v>
      </c>
      <c r="Q182" s="161">
        <v>0</v>
      </c>
      <c r="R182" s="161">
        <f t="shared" ref="R182:R212" si="42">Q182*H182</f>
        <v>0</v>
      </c>
      <c r="S182" s="161">
        <v>0</v>
      </c>
      <c r="T182" s="162">
        <f t="shared" ref="T182:T212" si="43">S182*H182</f>
        <v>0</v>
      </c>
      <c r="AR182" s="163" t="s">
        <v>209</v>
      </c>
      <c r="AT182" s="163" t="s">
        <v>136</v>
      </c>
      <c r="AU182" s="163" t="s">
        <v>142</v>
      </c>
      <c r="AY182" s="16" t="s">
        <v>133</v>
      </c>
      <c r="BE182" s="164">
        <f t="shared" ref="BE182:BE212" si="44">IF(N182="základná",J182,0)</f>
        <v>0</v>
      </c>
      <c r="BF182" s="164">
        <f t="shared" ref="BF182:BF212" si="45">IF(N182="znížená",J182,0)</f>
        <v>0</v>
      </c>
      <c r="BG182" s="164">
        <f t="shared" ref="BG182:BG212" si="46">IF(N182="zákl. prenesená",J182,0)</f>
        <v>0</v>
      </c>
      <c r="BH182" s="164">
        <f t="shared" ref="BH182:BH212" si="47">IF(N182="zníž. prenesená",J182,0)</f>
        <v>0</v>
      </c>
      <c r="BI182" s="164">
        <f t="shared" ref="BI182:BI212" si="48">IF(N182="nulová",J182,0)</f>
        <v>0</v>
      </c>
      <c r="BJ182" s="16" t="s">
        <v>142</v>
      </c>
      <c r="BK182" s="165">
        <f t="shared" ref="BK182:BK212" si="49">ROUND(I182*H182,3)</f>
        <v>0</v>
      </c>
      <c r="BL182" s="16" t="s">
        <v>209</v>
      </c>
      <c r="BM182" s="163" t="s">
        <v>793</v>
      </c>
    </row>
    <row r="183" spans="2:65" s="1" customFormat="1" ht="16.5" customHeight="1">
      <c r="B183" s="152"/>
      <c r="C183" s="204" t="s">
        <v>574</v>
      </c>
      <c r="D183" s="204" t="s">
        <v>392</v>
      </c>
      <c r="E183" s="205" t="s">
        <v>964</v>
      </c>
      <c r="F183" s="206" t="s">
        <v>965</v>
      </c>
      <c r="G183" s="207" t="s">
        <v>335</v>
      </c>
      <c r="H183" s="208">
        <v>29</v>
      </c>
      <c r="I183" s="208"/>
      <c r="J183" s="209">
        <f t="shared" si="4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41"/>
        <v>0</v>
      </c>
      <c r="Q183" s="161">
        <v>0</v>
      </c>
      <c r="R183" s="161">
        <f t="shared" si="42"/>
        <v>0</v>
      </c>
      <c r="S183" s="161">
        <v>0</v>
      </c>
      <c r="T183" s="162">
        <f t="shared" si="43"/>
        <v>0</v>
      </c>
      <c r="AR183" s="163" t="s">
        <v>282</v>
      </c>
      <c r="AT183" s="163" t="s">
        <v>392</v>
      </c>
      <c r="AU183" s="163" t="s">
        <v>142</v>
      </c>
      <c r="AY183" s="16" t="s">
        <v>133</v>
      </c>
      <c r="BE183" s="164">
        <f t="shared" si="44"/>
        <v>0</v>
      </c>
      <c r="BF183" s="164">
        <f t="shared" si="45"/>
        <v>0</v>
      </c>
      <c r="BG183" s="164">
        <f t="shared" si="46"/>
        <v>0</v>
      </c>
      <c r="BH183" s="164">
        <f t="shared" si="47"/>
        <v>0</v>
      </c>
      <c r="BI183" s="164">
        <f t="shared" si="48"/>
        <v>0</v>
      </c>
      <c r="BJ183" s="16" t="s">
        <v>142</v>
      </c>
      <c r="BK183" s="165">
        <f t="shared" si="49"/>
        <v>0</v>
      </c>
      <c r="BL183" s="16" t="s">
        <v>209</v>
      </c>
      <c r="BM183" s="163" t="s">
        <v>796</v>
      </c>
    </row>
    <row r="184" spans="2:65" s="1" customFormat="1" ht="24" customHeight="1">
      <c r="B184" s="152"/>
      <c r="C184" s="204" t="s">
        <v>578</v>
      </c>
      <c r="D184" s="204" t="s">
        <v>392</v>
      </c>
      <c r="E184" s="205" t="s">
        <v>966</v>
      </c>
      <c r="F184" s="206" t="s">
        <v>967</v>
      </c>
      <c r="G184" s="207" t="s">
        <v>335</v>
      </c>
      <c r="H184" s="208">
        <v>38</v>
      </c>
      <c r="I184" s="208"/>
      <c r="J184" s="209">
        <f t="shared" si="40"/>
        <v>0</v>
      </c>
      <c r="K184" s="206" t="s">
        <v>1</v>
      </c>
      <c r="L184" s="210"/>
      <c r="M184" s="211" t="s">
        <v>1</v>
      </c>
      <c r="N184" s="212" t="s">
        <v>41</v>
      </c>
      <c r="O184" s="54"/>
      <c r="P184" s="161">
        <f t="shared" si="41"/>
        <v>0</v>
      </c>
      <c r="Q184" s="161">
        <v>0</v>
      </c>
      <c r="R184" s="161">
        <f t="shared" si="42"/>
        <v>0</v>
      </c>
      <c r="S184" s="161">
        <v>0</v>
      </c>
      <c r="T184" s="162">
        <f t="shared" si="43"/>
        <v>0</v>
      </c>
      <c r="AR184" s="163" t="s">
        <v>282</v>
      </c>
      <c r="AT184" s="163" t="s">
        <v>392</v>
      </c>
      <c r="AU184" s="163" t="s">
        <v>142</v>
      </c>
      <c r="AY184" s="16" t="s">
        <v>133</v>
      </c>
      <c r="BE184" s="164">
        <f t="shared" si="44"/>
        <v>0</v>
      </c>
      <c r="BF184" s="164">
        <f t="shared" si="45"/>
        <v>0</v>
      </c>
      <c r="BG184" s="164">
        <f t="shared" si="46"/>
        <v>0</v>
      </c>
      <c r="BH184" s="164">
        <f t="shared" si="47"/>
        <v>0</v>
      </c>
      <c r="BI184" s="164">
        <f t="shared" si="48"/>
        <v>0</v>
      </c>
      <c r="BJ184" s="16" t="s">
        <v>142</v>
      </c>
      <c r="BK184" s="165">
        <f t="shared" si="49"/>
        <v>0</v>
      </c>
      <c r="BL184" s="16" t="s">
        <v>209</v>
      </c>
      <c r="BM184" s="163" t="s">
        <v>799</v>
      </c>
    </row>
    <row r="185" spans="2:65" s="1" customFormat="1" ht="24" customHeight="1">
      <c r="B185" s="152"/>
      <c r="C185" s="204" t="s">
        <v>582</v>
      </c>
      <c r="D185" s="204" t="s">
        <v>392</v>
      </c>
      <c r="E185" s="205" t="s">
        <v>968</v>
      </c>
      <c r="F185" s="206" t="s">
        <v>969</v>
      </c>
      <c r="G185" s="207" t="s">
        <v>335</v>
      </c>
      <c r="H185" s="208">
        <v>62</v>
      </c>
      <c r="I185" s="208"/>
      <c r="J185" s="209">
        <f t="shared" si="40"/>
        <v>0</v>
      </c>
      <c r="K185" s="206" t="s">
        <v>1</v>
      </c>
      <c r="L185" s="210"/>
      <c r="M185" s="211" t="s">
        <v>1</v>
      </c>
      <c r="N185" s="212" t="s">
        <v>41</v>
      </c>
      <c r="O185" s="54"/>
      <c r="P185" s="161">
        <f t="shared" si="41"/>
        <v>0</v>
      </c>
      <c r="Q185" s="161">
        <v>0</v>
      </c>
      <c r="R185" s="161">
        <f t="shared" si="42"/>
        <v>0</v>
      </c>
      <c r="S185" s="161">
        <v>0</v>
      </c>
      <c r="T185" s="162">
        <f t="shared" si="43"/>
        <v>0</v>
      </c>
      <c r="AR185" s="163" t="s">
        <v>282</v>
      </c>
      <c r="AT185" s="163" t="s">
        <v>392</v>
      </c>
      <c r="AU185" s="163" t="s">
        <v>142</v>
      </c>
      <c r="AY185" s="16" t="s">
        <v>133</v>
      </c>
      <c r="BE185" s="164">
        <f t="shared" si="44"/>
        <v>0</v>
      </c>
      <c r="BF185" s="164">
        <f t="shared" si="45"/>
        <v>0</v>
      </c>
      <c r="BG185" s="164">
        <f t="shared" si="46"/>
        <v>0</v>
      </c>
      <c r="BH185" s="164">
        <f t="shared" si="47"/>
        <v>0</v>
      </c>
      <c r="BI185" s="164">
        <f t="shared" si="48"/>
        <v>0</v>
      </c>
      <c r="BJ185" s="16" t="s">
        <v>142</v>
      </c>
      <c r="BK185" s="165">
        <f t="shared" si="49"/>
        <v>0</v>
      </c>
      <c r="BL185" s="16" t="s">
        <v>209</v>
      </c>
      <c r="BM185" s="163" t="s">
        <v>805</v>
      </c>
    </row>
    <row r="186" spans="2:65" s="1" customFormat="1" ht="16.5" customHeight="1">
      <c r="B186" s="152"/>
      <c r="C186" s="204" t="s">
        <v>586</v>
      </c>
      <c r="D186" s="204" t="s">
        <v>392</v>
      </c>
      <c r="E186" s="205" t="s">
        <v>970</v>
      </c>
      <c r="F186" s="206" t="s">
        <v>971</v>
      </c>
      <c r="G186" s="207" t="s">
        <v>335</v>
      </c>
      <c r="H186" s="208">
        <v>30</v>
      </c>
      <c r="I186" s="208"/>
      <c r="J186" s="209">
        <f t="shared" si="40"/>
        <v>0</v>
      </c>
      <c r="K186" s="206" t="s">
        <v>1</v>
      </c>
      <c r="L186" s="210"/>
      <c r="M186" s="211" t="s">
        <v>1</v>
      </c>
      <c r="N186" s="212" t="s">
        <v>41</v>
      </c>
      <c r="O186" s="54"/>
      <c r="P186" s="161">
        <f t="shared" si="41"/>
        <v>0</v>
      </c>
      <c r="Q186" s="161">
        <v>0</v>
      </c>
      <c r="R186" s="161">
        <f t="shared" si="42"/>
        <v>0</v>
      </c>
      <c r="S186" s="161">
        <v>0</v>
      </c>
      <c r="T186" s="162">
        <f t="shared" si="43"/>
        <v>0</v>
      </c>
      <c r="AR186" s="163" t="s">
        <v>282</v>
      </c>
      <c r="AT186" s="163" t="s">
        <v>392</v>
      </c>
      <c r="AU186" s="163" t="s">
        <v>142</v>
      </c>
      <c r="AY186" s="16" t="s">
        <v>133</v>
      </c>
      <c r="BE186" s="164">
        <f t="shared" si="44"/>
        <v>0</v>
      </c>
      <c r="BF186" s="164">
        <f t="shared" si="45"/>
        <v>0</v>
      </c>
      <c r="BG186" s="164">
        <f t="shared" si="46"/>
        <v>0</v>
      </c>
      <c r="BH186" s="164">
        <f t="shared" si="47"/>
        <v>0</v>
      </c>
      <c r="BI186" s="164">
        <f t="shared" si="48"/>
        <v>0</v>
      </c>
      <c r="BJ186" s="16" t="s">
        <v>142</v>
      </c>
      <c r="BK186" s="165">
        <f t="shared" si="49"/>
        <v>0</v>
      </c>
      <c r="BL186" s="16" t="s">
        <v>209</v>
      </c>
      <c r="BM186" s="163" t="s">
        <v>808</v>
      </c>
    </row>
    <row r="187" spans="2:65" s="1" customFormat="1" ht="16.5" customHeight="1">
      <c r="B187" s="152"/>
      <c r="C187" s="204" t="s">
        <v>590</v>
      </c>
      <c r="D187" s="204" t="s">
        <v>392</v>
      </c>
      <c r="E187" s="205" t="s">
        <v>972</v>
      </c>
      <c r="F187" s="206" t="s">
        <v>973</v>
      </c>
      <c r="G187" s="207" t="s">
        <v>335</v>
      </c>
      <c r="H187" s="208">
        <v>32</v>
      </c>
      <c r="I187" s="208"/>
      <c r="J187" s="209">
        <f t="shared" si="4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41"/>
        <v>0</v>
      </c>
      <c r="Q187" s="161">
        <v>0</v>
      </c>
      <c r="R187" s="161">
        <f t="shared" si="42"/>
        <v>0</v>
      </c>
      <c r="S187" s="161">
        <v>0</v>
      </c>
      <c r="T187" s="162">
        <f t="shared" si="43"/>
        <v>0</v>
      </c>
      <c r="AR187" s="163" t="s">
        <v>282</v>
      </c>
      <c r="AT187" s="163" t="s">
        <v>392</v>
      </c>
      <c r="AU187" s="163" t="s">
        <v>142</v>
      </c>
      <c r="AY187" s="16" t="s">
        <v>133</v>
      </c>
      <c r="BE187" s="164">
        <f t="shared" si="44"/>
        <v>0</v>
      </c>
      <c r="BF187" s="164">
        <f t="shared" si="45"/>
        <v>0</v>
      </c>
      <c r="BG187" s="164">
        <f t="shared" si="46"/>
        <v>0</v>
      </c>
      <c r="BH187" s="164">
        <f t="shared" si="47"/>
        <v>0</v>
      </c>
      <c r="BI187" s="164">
        <f t="shared" si="48"/>
        <v>0</v>
      </c>
      <c r="BJ187" s="16" t="s">
        <v>142</v>
      </c>
      <c r="BK187" s="165">
        <f t="shared" si="49"/>
        <v>0</v>
      </c>
      <c r="BL187" s="16" t="s">
        <v>209</v>
      </c>
      <c r="BM187" s="163" t="s">
        <v>815</v>
      </c>
    </row>
    <row r="188" spans="2:65" s="1" customFormat="1" ht="16.5" customHeight="1">
      <c r="B188" s="152"/>
      <c r="C188" s="153" t="s">
        <v>595</v>
      </c>
      <c r="D188" s="153" t="s">
        <v>136</v>
      </c>
      <c r="E188" s="154" t="s">
        <v>974</v>
      </c>
      <c r="F188" s="155" t="s">
        <v>975</v>
      </c>
      <c r="G188" s="156" t="s">
        <v>335</v>
      </c>
      <c r="H188" s="157">
        <v>124</v>
      </c>
      <c r="I188" s="157"/>
      <c r="J188" s="158">
        <f t="shared" si="40"/>
        <v>0</v>
      </c>
      <c r="K188" s="155" t="s">
        <v>1</v>
      </c>
      <c r="L188" s="31"/>
      <c r="M188" s="159" t="s">
        <v>1</v>
      </c>
      <c r="N188" s="160" t="s">
        <v>41</v>
      </c>
      <c r="O188" s="54"/>
      <c r="P188" s="161">
        <f t="shared" si="41"/>
        <v>0</v>
      </c>
      <c r="Q188" s="161">
        <v>0</v>
      </c>
      <c r="R188" s="161">
        <f t="shared" si="42"/>
        <v>0</v>
      </c>
      <c r="S188" s="161">
        <v>0</v>
      </c>
      <c r="T188" s="162">
        <f t="shared" si="43"/>
        <v>0</v>
      </c>
      <c r="AR188" s="163" t="s">
        <v>209</v>
      </c>
      <c r="AT188" s="163" t="s">
        <v>136</v>
      </c>
      <c r="AU188" s="163" t="s">
        <v>142</v>
      </c>
      <c r="AY188" s="16" t="s">
        <v>133</v>
      </c>
      <c r="BE188" s="164">
        <f t="shared" si="44"/>
        <v>0</v>
      </c>
      <c r="BF188" s="164">
        <f t="shared" si="45"/>
        <v>0</v>
      </c>
      <c r="BG188" s="164">
        <f t="shared" si="46"/>
        <v>0</v>
      </c>
      <c r="BH188" s="164">
        <f t="shared" si="47"/>
        <v>0</v>
      </c>
      <c r="BI188" s="164">
        <f t="shared" si="48"/>
        <v>0</v>
      </c>
      <c r="BJ188" s="16" t="s">
        <v>142</v>
      </c>
      <c r="BK188" s="165">
        <f t="shared" si="49"/>
        <v>0</v>
      </c>
      <c r="BL188" s="16" t="s">
        <v>209</v>
      </c>
      <c r="BM188" s="163" t="s">
        <v>822</v>
      </c>
    </row>
    <row r="189" spans="2:65" s="1" customFormat="1" ht="24" customHeight="1">
      <c r="B189" s="152"/>
      <c r="C189" s="204" t="s">
        <v>601</v>
      </c>
      <c r="D189" s="204" t="s">
        <v>392</v>
      </c>
      <c r="E189" s="205" t="s">
        <v>976</v>
      </c>
      <c r="F189" s="206" t="s">
        <v>977</v>
      </c>
      <c r="G189" s="207" t="s">
        <v>335</v>
      </c>
      <c r="H189" s="208">
        <v>62</v>
      </c>
      <c r="I189" s="208"/>
      <c r="J189" s="209">
        <f t="shared" si="4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41"/>
        <v>0</v>
      </c>
      <c r="Q189" s="161">
        <v>0</v>
      </c>
      <c r="R189" s="161">
        <f t="shared" si="42"/>
        <v>0</v>
      </c>
      <c r="S189" s="161">
        <v>0</v>
      </c>
      <c r="T189" s="162">
        <f t="shared" si="43"/>
        <v>0</v>
      </c>
      <c r="AR189" s="163" t="s">
        <v>282</v>
      </c>
      <c r="AT189" s="163" t="s">
        <v>392</v>
      </c>
      <c r="AU189" s="163" t="s">
        <v>142</v>
      </c>
      <c r="AY189" s="16" t="s">
        <v>133</v>
      </c>
      <c r="BE189" s="164">
        <f t="shared" si="44"/>
        <v>0</v>
      </c>
      <c r="BF189" s="164">
        <f t="shared" si="45"/>
        <v>0</v>
      </c>
      <c r="BG189" s="164">
        <f t="shared" si="46"/>
        <v>0</v>
      </c>
      <c r="BH189" s="164">
        <f t="shared" si="47"/>
        <v>0</v>
      </c>
      <c r="BI189" s="164">
        <f t="shared" si="48"/>
        <v>0</v>
      </c>
      <c r="BJ189" s="16" t="s">
        <v>142</v>
      </c>
      <c r="BK189" s="165">
        <f t="shared" si="49"/>
        <v>0</v>
      </c>
      <c r="BL189" s="16" t="s">
        <v>209</v>
      </c>
      <c r="BM189" s="163" t="s">
        <v>826</v>
      </c>
    </row>
    <row r="190" spans="2:65" s="1" customFormat="1" ht="27" customHeight="1">
      <c r="B190" s="152"/>
      <c r="C190" s="204" t="s">
        <v>605</v>
      </c>
      <c r="D190" s="204" t="s">
        <v>392</v>
      </c>
      <c r="E190" s="205" t="s">
        <v>978</v>
      </c>
      <c r="F190" s="206" t="s">
        <v>979</v>
      </c>
      <c r="G190" s="207" t="s">
        <v>335</v>
      </c>
      <c r="H190" s="208">
        <v>62</v>
      </c>
      <c r="I190" s="208"/>
      <c r="J190" s="209">
        <f t="shared" si="4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41"/>
        <v>0</v>
      </c>
      <c r="Q190" s="161">
        <v>0</v>
      </c>
      <c r="R190" s="161">
        <f t="shared" si="42"/>
        <v>0</v>
      </c>
      <c r="S190" s="161">
        <v>0</v>
      </c>
      <c r="T190" s="162">
        <f t="shared" si="43"/>
        <v>0</v>
      </c>
      <c r="AR190" s="163" t="s">
        <v>282</v>
      </c>
      <c r="AT190" s="163" t="s">
        <v>392</v>
      </c>
      <c r="AU190" s="163" t="s">
        <v>142</v>
      </c>
      <c r="AY190" s="16" t="s">
        <v>133</v>
      </c>
      <c r="BE190" s="164">
        <f t="shared" si="44"/>
        <v>0</v>
      </c>
      <c r="BF190" s="164">
        <f t="shared" si="45"/>
        <v>0</v>
      </c>
      <c r="BG190" s="164">
        <f t="shared" si="46"/>
        <v>0</v>
      </c>
      <c r="BH190" s="164">
        <f t="shared" si="47"/>
        <v>0</v>
      </c>
      <c r="BI190" s="164">
        <f t="shared" si="48"/>
        <v>0</v>
      </c>
      <c r="BJ190" s="16" t="s">
        <v>142</v>
      </c>
      <c r="BK190" s="165">
        <f t="shared" si="49"/>
        <v>0</v>
      </c>
      <c r="BL190" s="16" t="s">
        <v>209</v>
      </c>
      <c r="BM190" s="163" t="s">
        <v>830</v>
      </c>
    </row>
    <row r="191" spans="2:65" s="1" customFormat="1" ht="16.5" customHeight="1">
      <c r="B191" s="152"/>
      <c r="C191" s="153" t="s">
        <v>833</v>
      </c>
      <c r="D191" s="153" t="s">
        <v>136</v>
      </c>
      <c r="E191" s="154" t="s">
        <v>980</v>
      </c>
      <c r="F191" s="155" t="s">
        <v>981</v>
      </c>
      <c r="G191" s="156" t="s">
        <v>335</v>
      </c>
      <c r="H191" s="157">
        <v>4</v>
      </c>
      <c r="I191" s="157"/>
      <c r="J191" s="158">
        <f t="shared" si="40"/>
        <v>0</v>
      </c>
      <c r="K191" s="155" t="s">
        <v>1</v>
      </c>
      <c r="L191" s="31"/>
      <c r="M191" s="159" t="s">
        <v>1</v>
      </c>
      <c r="N191" s="160" t="s">
        <v>41</v>
      </c>
      <c r="O191" s="54"/>
      <c r="P191" s="161">
        <f t="shared" si="41"/>
        <v>0</v>
      </c>
      <c r="Q191" s="161">
        <v>0</v>
      </c>
      <c r="R191" s="161">
        <f t="shared" si="42"/>
        <v>0</v>
      </c>
      <c r="S191" s="161">
        <v>0</v>
      </c>
      <c r="T191" s="162">
        <f t="shared" si="43"/>
        <v>0</v>
      </c>
      <c r="AR191" s="163" t="s">
        <v>209</v>
      </c>
      <c r="AT191" s="163" t="s">
        <v>136</v>
      </c>
      <c r="AU191" s="163" t="s">
        <v>142</v>
      </c>
      <c r="AY191" s="16" t="s">
        <v>133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6" t="s">
        <v>142</v>
      </c>
      <c r="BK191" s="165">
        <f t="shared" si="49"/>
        <v>0</v>
      </c>
      <c r="BL191" s="16" t="s">
        <v>209</v>
      </c>
      <c r="BM191" s="163" t="s">
        <v>836</v>
      </c>
    </row>
    <row r="192" spans="2:65" s="1" customFormat="1" ht="24" customHeight="1">
      <c r="B192" s="152"/>
      <c r="C192" s="204" t="s">
        <v>742</v>
      </c>
      <c r="D192" s="204" t="s">
        <v>392</v>
      </c>
      <c r="E192" s="205" t="s">
        <v>982</v>
      </c>
      <c r="F192" s="206" t="s">
        <v>983</v>
      </c>
      <c r="G192" s="207" t="s">
        <v>335</v>
      </c>
      <c r="H192" s="208">
        <v>3</v>
      </c>
      <c r="I192" s="208"/>
      <c r="J192" s="209">
        <f t="shared" si="40"/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 t="shared" si="41"/>
        <v>0</v>
      </c>
      <c r="Q192" s="161">
        <v>0</v>
      </c>
      <c r="R192" s="161">
        <f t="shared" si="42"/>
        <v>0</v>
      </c>
      <c r="S192" s="161">
        <v>0</v>
      </c>
      <c r="T192" s="162">
        <f t="shared" si="43"/>
        <v>0</v>
      </c>
      <c r="AR192" s="163" t="s">
        <v>282</v>
      </c>
      <c r="AT192" s="163" t="s">
        <v>392</v>
      </c>
      <c r="AU192" s="163" t="s">
        <v>142</v>
      </c>
      <c r="AY192" s="16" t="s">
        <v>133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6" t="s">
        <v>142</v>
      </c>
      <c r="BK192" s="165">
        <f t="shared" si="49"/>
        <v>0</v>
      </c>
      <c r="BL192" s="16" t="s">
        <v>209</v>
      </c>
      <c r="BM192" s="163" t="s">
        <v>839</v>
      </c>
    </row>
    <row r="193" spans="2:65" s="1" customFormat="1" ht="24" customHeight="1">
      <c r="B193" s="152"/>
      <c r="C193" s="204" t="s">
        <v>840</v>
      </c>
      <c r="D193" s="204" t="s">
        <v>392</v>
      </c>
      <c r="E193" s="205" t="s">
        <v>984</v>
      </c>
      <c r="F193" s="206" t="s">
        <v>985</v>
      </c>
      <c r="G193" s="207" t="s">
        <v>335</v>
      </c>
      <c r="H193" s="208">
        <v>1</v>
      </c>
      <c r="I193" s="208"/>
      <c r="J193" s="209">
        <f t="shared" si="40"/>
        <v>0</v>
      </c>
      <c r="K193" s="206" t="s">
        <v>1</v>
      </c>
      <c r="L193" s="210"/>
      <c r="M193" s="211" t="s">
        <v>1</v>
      </c>
      <c r="N193" s="212" t="s">
        <v>41</v>
      </c>
      <c r="O193" s="54"/>
      <c r="P193" s="161">
        <f t="shared" si="41"/>
        <v>0</v>
      </c>
      <c r="Q193" s="161">
        <v>0</v>
      </c>
      <c r="R193" s="161">
        <f t="shared" si="42"/>
        <v>0</v>
      </c>
      <c r="S193" s="161">
        <v>0</v>
      </c>
      <c r="T193" s="162">
        <f t="shared" si="43"/>
        <v>0</v>
      </c>
      <c r="AR193" s="163" t="s">
        <v>282</v>
      </c>
      <c r="AT193" s="163" t="s">
        <v>392</v>
      </c>
      <c r="AU193" s="163" t="s">
        <v>142</v>
      </c>
      <c r="AY193" s="16" t="s">
        <v>133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6" t="s">
        <v>142</v>
      </c>
      <c r="BK193" s="165">
        <f t="shared" si="49"/>
        <v>0</v>
      </c>
      <c r="BL193" s="16" t="s">
        <v>209</v>
      </c>
      <c r="BM193" s="163" t="s">
        <v>843</v>
      </c>
    </row>
    <row r="194" spans="2:65" s="1" customFormat="1" ht="16.5" customHeight="1">
      <c r="B194" s="152"/>
      <c r="C194" s="153" t="s">
        <v>745</v>
      </c>
      <c r="D194" s="153" t="s">
        <v>136</v>
      </c>
      <c r="E194" s="154" t="s">
        <v>986</v>
      </c>
      <c r="F194" s="155" t="s">
        <v>987</v>
      </c>
      <c r="G194" s="156" t="s">
        <v>335</v>
      </c>
      <c r="H194" s="157">
        <v>69</v>
      </c>
      <c r="I194" s="157"/>
      <c r="J194" s="158">
        <f t="shared" si="40"/>
        <v>0</v>
      </c>
      <c r="K194" s="155" t="s">
        <v>1</v>
      </c>
      <c r="L194" s="31"/>
      <c r="M194" s="159" t="s">
        <v>1</v>
      </c>
      <c r="N194" s="160" t="s">
        <v>41</v>
      </c>
      <c r="O194" s="54"/>
      <c r="P194" s="161">
        <f t="shared" si="41"/>
        <v>0</v>
      </c>
      <c r="Q194" s="161">
        <v>0</v>
      </c>
      <c r="R194" s="161">
        <f t="shared" si="42"/>
        <v>0</v>
      </c>
      <c r="S194" s="161">
        <v>0</v>
      </c>
      <c r="T194" s="162">
        <f t="shared" si="43"/>
        <v>0</v>
      </c>
      <c r="AR194" s="163" t="s">
        <v>209</v>
      </c>
      <c r="AT194" s="163" t="s">
        <v>136</v>
      </c>
      <c r="AU194" s="163" t="s">
        <v>142</v>
      </c>
      <c r="AY194" s="16" t="s">
        <v>133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6" t="s">
        <v>142</v>
      </c>
      <c r="BK194" s="165">
        <f t="shared" si="49"/>
        <v>0</v>
      </c>
      <c r="BL194" s="16" t="s">
        <v>209</v>
      </c>
      <c r="BM194" s="163" t="s">
        <v>846</v>
      </c>
    </row>
    <row r="195" spans="2:65" s="1" customFormat="1" ht="24" customHeight="1">
      <c r="B195" s="152"/>
      <c r="C195" s="204" t="s">
        <v>988</v>
      </c>
      <c r="D195" s="204" t="s">
        <v>392</v>
      </c>
      <c r="E195" s="205" t="s">
        <v>989</v>
      </c>
      <c r="F195" s="206" t="s">
        <v>990</v>
      </c>
      <c r="G195" s="207" t="s">
        <v>335</v>
      </c>
      <c r="H195" s="208">
        <v>41</v>
      </c>
      <c r="I195" s="208"/>
      <c r="J195" s="209">
        <f t="shared" si="40"/>
        <v>0</v>
      </c>
      <c r="K195" s="206" t="s">
        <v>1</v>
      </c>
      <c r="L195" s="210"/>
      <c r="M195" s="211" t="s">
        <v>1</v>
      </c>
      <c r="N195" s="212" t="s">
        <v>41</v>
      </c>
      <c r="O195" s="54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AR195" s="163" t="s">
        <v>282</v>
      </c>
      <c r="AT195" s="163" t="s">
        <v>392</v>
      </c>
      <c r="AU195" s="163" t="s">
        <v>142</v>
      </c>
      <c r="AY195" s="16" t="s">
        <v>133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6" t="s">
        <v>142</v>
      </c>
      <c r="BK195" s="165">
        <f t="shared" si="49"/>
        <v>0</v>
      </c>
      <c r="BL195" s="16" t="s">
        <v>209</v>
      </c>
      <c r="BM195" s="163" t="s">
        <v>991</v>
      </c>
    </row>
    <row r="196" spans="2:65" s="1" customFormat="1" ht="16.5" customHeight="1">
      <c r="B196" s="152"/>
      <c r="C196" s="204" t="s">
        <v>750</v>
      </c>
      <c r="D196" s="204" t="s">
        <v>392</v>
      </c>
      <c r="E196" s="205" t="s">
        <v>992</v>
      </c>
      <c r="F196" s="206" t="s">
        <v>993</v>
      </c>
      <c r="G196" s="207" t="s">
        <v>335</v>
      </c>
      <c r="H196" s="208">
        <v>9</v>
      </c>
      <c r="I196" s="208"/>
      <c r="J196" s="209">
        <f t="shared" si="40"/>
        <v>0</v>
      </c>
      <c r="K196" s="206" t="s">
        <v>1</v>
      </c>
      <c r="L196" s="210"/>
      <c r="M196" s="211" t="s">
        <v>1</v>
      </c>
      <c r="N196" s="212" t="s">
        <v>41</v>
      </c>
      <c r="O196" s="54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AR196" s="163" t="s">
        <v>282</v>
      </c>
      <c r="AT196" s="163" t="s">
        <v>392</v>
      </c>
      <c r="AU196" s="163" t="s">
        <v>142</v>
      </c>
      <c r="AY196" s="16" t="s">
        <v>133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6" t="s">
        <v>142</v>
      </c>
      <c r="BK196" s="165">
        <f t="shared" si="49"/>
        <v>0</v>
      </c>
      <c r="BL196" s="16" t="s">
        <v>209</v>
      </c>
      <c r="BM196" s="163" t="s">
        <v>994</v>
      </c>
    </row>
    <row r="197" spans="2:65" s="1" customFormat="1" ht="16.5" customHeight="1">
      <c r="B197" s="152"/>
      <c r="C197" s="204" t="s">
        <v>995</v>
      </c>
      <c r="D197" s="204" t="s">
        <v>392</v>
      </c>
      <c r="E197" s="205" t="s">
        <v>996</v>
      </c>
      <c r="F197" s="206" t="s">
        <v>997</v>
      </c>
      <c r="G197" s="207" t="s">
        <v>335</v>
      </c>
      <c r="H197" s="208">
        <v>9</v>
      </c>
      <c r="I197" s="208"/>
      <c r="J197" s="209">
        <f t="shared" si="4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AR197" s="163" t="s">
        <v>282</v>
      </c>
      <c r="AT197" s="163" t="s">
        <v>392</v>
      </c>
      <c r="AU197" s="163" t="s">
        <v>142</v>
      </c>
      <c r="AY197" s="16" t="s">
        <v>133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6" t="s">
        <v>142</v>
      </c>
      <c r="BK197" s="165">
        <f t="shared" si="49"/>
        <v>0</v>
      </c>
      <c r="BL197" s="16" t="s">
        <v>209</v>
      </c>
      <c r="BM197" s="163" t="s">
        <v>998</v>
      </c>
    </row>
    <row r="198" spans="2:65" s="1" customFormat="1" ht="16.5" customHeight="1">
      <c r="B198" s="152"/>
      <c r="C198" s="204" t="s">
        <v>681</v>
      </c>
      <c r="D198" s="204" t="s">
        <v>392</v>
      </c>
      <c r="E198" s="205" t="s">
        <v>999</v>
      </c>
      <c r="F198" s="206" t="s">
        <v>1000</v>
      </c>
      <c r="G198" s="207" t="s">
        <v>335</v>
      </c>
      <c r="H198" s="208">
        <v>5</v>
      </c>
      <c r="I198" s="208"/>
      <c r="J198" s="209">
        <f t="shared" si="4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AR198" s="163" t="s">
        <v>282</v>
      </c>
      <c r="AT198" s="163" t="s">
        <v>392</v>
      </c>
      <c r="AU198" s="163" t="s">
        <v>142</v>
      </c>
      <c r="AY198" s="16" t="s">
        <v>133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6" t="s">
        <v>142</v>
      </c>
      <c r="BK198" s="165">
        <f t="shared" si="49"/>
        <v>0</v>
      </c>
      <c r="BL198" s="16" t="s">
        <v>209</v>
      </c>
      <c r="BM198" s="163" t="s">
        <v>1001</v>
      </c>
    </row>
    <row r="199" spans="2:65" s="1" customFormat="1" ht="16.5" customHeight="1">
      <c r="B199" s="152"/>
      <c r="C199" s="204" t="s">
        <v>1002</v>
      </c>
      <c r="D199" s="204" t="s">
        <v>392</v>
      </c>
      <c r="E199" s="205" t="s">
        <v>1003</v>
      </c>
      <c r="F199" s="206" t="s">
        <v>1004</v>
      </c>
      <c r="G199" s="207" t="s">
        <v>335</v>
      </c>
      <c r="H199" s="208">
        <v>5</v>
      </c>
      <c r="I199" s="208"/>
      <c r="J199" s="209">
        <f t="shared" si="40"/>
        <v>0</v>
      </c>
      <c r="K199" s="206" t="s">
        <v>1</v>
      </c>
      <c r="L199" s="210"/>
      <c r="M199" s="211" t="s">
        <v>1</v>
      </c>
      <c r="N199" s="212" t="s">
        <v>41</v>
      </c>
      <c r="O199" s="54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AR199" s="163" t="s">
        <v>282</v>
      </c>
      <c r="AT199" s="163" t="s">
        <v>392</v>
      </c>
      <c r="AU199" s="163" t="s">
        <v>142</v>
      </c>
      <c r="AY199" s="16" t="s">
        <v>133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6" t="s">
        <v>142</v>
      </c>
      <c r="BK199" s="165">
        <f t="shared" si="49"/>
        <v>0</v>
      </c>
      <c r="BL199" s="16" t="s">
        <v>209</v>
      </c>
      <c r="BM199" s="163" t="s">
        <v>1005</v>
      </c>
    </row>
    <row r="200" spans="2:65" s="1" customFormat="1" ht="24" customHeight="1">
      <c r="B200" s="152"/>
      <c r="C200" s="153" t="s">
        <v>753</v>
      </c>
      <c r="D200" s="153" t="s">
        <v>136</v>
      </c>
      <c r="E200" s="154" t="s">
        <v>1006</v>
      </c>
      <c r="F200" s="155" t="s">
        <v>1007</v>
      </c>
      <c r="G200" s="156" t="s">
        <v>895</v>
      </c>
      <c r="H200" s="157">
        <v>6</v>
      </c>
      <c r="I200" s="157"/>
      <c r="J200" s="158">
        <f t="shared" si="40"/>
        <v>0</v>
      </c>
      <c r="K200" s="155" t="s">
        <v>1</v>
      </c>
      <c r="L200" s="31"/>
      <c r="M200" s="159" t="s">
        <v>1</v>
      </c>
      <c r="N200" s="160" t="s">
        <v>41</v>
      </c>
      <c r="O200" s="54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AR200" s="163" t="s">
        <v>209</v>
      </c>
      <c r="AT200" s="163" t="s">
        <v>136</v>
      </c>
      <c r="AU200" s="163" t="s">
        <v>142</v>
      </c>
      <c r="AY200" s="16" t="s">
        <v>133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6" t="s">
        <v>142</v>
      </c>
      <c r="BK200" s="165">
        <f t="shared" si="49"/>
        <v>0</v>
      </c>
      <c r="BL200" s="16" t="s">
        <v>209</v>
      </c>
      <c r="BM200" s="163" t="s">
        <v>1008</v>
      </c>
    </row>
    <row r="201" spans="2:65" s="1" customFormat="1" ht="16.5" customHeight="1">
      <c r="B201" s="152"/>
      <c r="C201" s="204" t="s">
        <v>1009</v>
      </c>
      <c r="D201" s="204" t="s">
        <v>392</v>
      </c>
      <c r="E201" s="205" t="s">
        <v>1010</v>
      </c>
      <c r="F201" s="206" t="s">
        <v>1011</v>
      </c>
      <c r="G201" s="207" t="s">
        <v>335</v>
      </c>
      <c r="H201" s="208">
        <v>6</v>
      </c>
      <c r="I201" s="208"/>
      <c r="J201" s="209">
        <f t="shared" si="40"/>
        <v>0</v>
      </c>
      <c r="K201" s="206" t="s">
        <v>1</v>
      </c>
      <c r="L201" s="210"/>
      <c r="M201" s="211" t="s">
        <v>1</v>
      </c>
      <c r="N201" s="212" t="s">
        <v>41</v>
      </c>
      <c r="O201" s="54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AR201" s="163" t="s">
        <v>282</v>
      </c>
      <c r="AT201" s="163" t="s">
        <v>392</v>
      </c>
      <c r="AU201" s="163" t="s">
        <v>142</v>
      </c>
      <c r="AY201" s="16" t="s">
        <v>133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6" t="s">
        <v>142</v>
      </c>
      <c r="BK201" s="165">
        <f t="shared" si="49"/>
        <v>0</v>
      </c>
      <c r="BL201" s="16" t="s">
        <v>209</v>
      </c>
      <c r="BM201" s="163" t="s">
        <v>1012</v>
      </c>
    </row>
    <row r="202" spans="2:65" s="1" customFormat="1" ht="16.5" customHeight="1">
      <c r="B202" s="152"/>
      <c r="C202" s="153" t="s">
        <v>755</v>
      </c>
      <c r="D202" s="153" t="s">
        <v>136</v>
      </c>
      <c r="E202" s="154" t="s">
        <v>1013</v>
      </c>
      <c r="F202" s="155" t="s">
        <v>1014</v>
      </c>
      <c r="G202" s="156" t="s">
        <v>335</v>
      </c>
      <c r="H202" s="157">
        <v>5</v>
      </c>
      <c r="I202" s="157"/>
      <c r="J202" s="158">
        <f t="shared" si="40"/>
        <v>0</v>
      </c>
      <c r="K202" s="155" t="s">
        <v>1</v>
      </c>
      <c r="L202" s="31"/>
      <c r="M202" s="159" t="s">
        <v>1</v>
      </c>
      <c r="N202" s="160" t="s">
        <v>41</v>
      </c>
      <c r="O202" s="54"/>
      <c r="P202" s="161">
        <f t="shared" si="41"/>
        <v>0</v>
      </c>
      <c r="Q202" s="161">
        <v>0</v>
      </c>
      <c r="R202" s="161">
        <f t="shared" si="42"/>
        <v>0</v>
      </c>
      <c r="S202" s="161">
        <v>0</v>
      </c>
      <c r="T202" s="162">
        <f t="shared" si="43"/>
        <v>0</v>
      </c>
      <c r="AR202" s="163" t="s">
        <v>209</v>
      </c>
      <c r="AT202" s="163" t="s">
        <v>136</v>
      </c>
      <c r="AU202" s="163" t="s">
        <v>142</v>
      </c>
      <c r="AY202" s="16" t="s">
        <v>133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16" t="s">
        <v>142</v>
      </c>
      <c r="BK202" s="165">
        <f t="shared" si="49"/>
        <v>0</v>
      </c>
      <c r="BL202" s="16" t="s">
        <v>209</v>
      </c>
      <c r="BM202" s="163" t="s">
        <v>1015</v>
      </c>
    </row>
    <row r="203" spans="2:65" s="1" customFormat="1" ht="16.5" customHeight="1">
      <c r="B203" s="152"/>
      <c r="C203" s="204" t="s">
        <v>1016</v>
      </c>
      <c r="D203" s="204" t="s">
        <v>392</v>
      </c>
      <c r="E203" s="205" t="s">
        <v>1017</v>
      </c>
      <c r="F203" s="206" t="s">
        <v>1018</v>
      </c>
      <c r="G203" s="207" t="s">
        <v>335</v>
      </c>
      <c r="H203" s="208">
        <v>5</v>
      </c>
      <c r="I203" s="208"/>
      <c r="J203" s="209">
        <f t="shared" si="40"/>
        <v>0</v>
      </c>
      <c r="K203" s="206" t="s">
        <v>1</v>
      </c>
      <c r="L203" s="210"/>
      <c r="M203" s="211" t="s">
        <v>1</v>
      </c>
      <c r="N203" s="212" t="s">
        <v>41</v>
      </c>
      <c r="O203" s="54"/>
      <c r="P203" s="161">
        <f t="shared" si="41"/>
        <v>0</v>
      </c>
      <c r="Q203" s="161">
        <v>0</v>
      </c>
      <c r="R203" s="161">
        <f t="shared" si="42"/>
        <v>0</v>
      </c>
      <c r="S203" s="161">
        <v>0</v>
      </c>
      <c r="T203" s="162">
        <f t="shared" si="43"/>
        <v>0</v>
      </c>
      <c r="AR203" s="163" t="s">
        <v>282</v>
      </c>
      <c r="AT203" s="163" t="s">
        <v>392</v>
      </c>
      <c r="AU203" s="163" t="s">
        <v>142</v>
      </c>
      <c r="AY203" s="16" t="s">
        <v>133</v>
      </c>
      <c r="BE203" s="164">
        <f t="shared" si="44"/>
        <v>0</v>
      </c>
      <c r="BF203" s="164">
        <f t="shared" si="45"/>
        <v>0</v>
      </c>
      <c r="BG203" s="164">
        <f t="shared" si="46"/>
        <v>0</v>
      </c>
      <c r="BH203" s="164">
        <f t="shared" si="47"/>
        <v>0</v>
      </c>
      <c r="BI203" s="164">
        <f t="shared" si="48"/>
        <v>0</v>
      </c>
      <c r="BJ203" s="16" t="s">
        <v>142</v>
      </c>
      <c r="BK203" s="165">
        <f t="shared" si="49"/>
        <v>0</v>
      </c>
      <c r="BL203" s="16" t="s">
        <v>209</v>
      </c>
      <c r="BM203" s="163" t="s">
        <v>1019</v>
      </c>
    </row>
    <row r="204" spans="2:65" s="1" customFormat="1" ht="16.5" customHeight="1">
      <c r="B204" s="152"/>
      <c r="C204" s="153" t="s">
        <v>757</v>
      </c>
      <c r="D204" s="153" t="s">
        <v>136</v>
      </c>
      <c r="E204" s="154" t="s">
        <v>1020</v>
      </c>
      <c r="F204" s="155" t="s">
        <v>1021</v>
      </c>
      <c r="G204" s="156" t="s">
        <v>335</v>
      </c>
      <c r="H204" s="157">
        <v>6</v>
      </c>
      <c r="I204" s="157"/>
      <c r="J204" s="158">
        <f t="shared" si="40"/>
        <v>0</v>
      </c>
      <c r="K204" s="155" t="s">
        <v>1</v>
      </c>
      <c r="L204" s="31"/>
      <c r="M204" s="159" t="s">
        <v>1</v>
      </c>
      <c r="N204" s="160" t="s">
        <v>41</v>
      </c>
      <c r="O204" s="54"/>
      <c r="P204" s="161">
        <f t="shared" si="41"/>
        <v>0</v>
      </c>
      <c r="Q204" s="161">
        <v>0</v>
      </c>
      <c r="R204" s="161">
        <f t="shared" si="42"/>
        <v>0</v>
      </c>
      <c r="S204" s="161">
        <v>0</v>
      </c>
      <c r="T204" s="162">
        <f t="shared" si="43"/>
        <v>0</v>
      </c>
      <c r="AR204" s="163" t="s">
        <v>209</v>
      </c>
      <c r="AT204" s="163" t="s">
        <v>136</v>
      </c>
      <c r="AU204" s="163" t="s">
        <v>142</v>
      </c>
      <c r="AY204" s="16" t="s">
        <v>133</v>
      </c>
      <c r="BE204" s="164">
        <f t="shared" si="44"/>
        <v>0</v>
      </c>
      <c r="BF204" s="164">
        <f t="shared" si="45"/>
        <v>0</v>
      </c>
      <c r="BG204" s="164">
        <f t="shared" si="46"/>
        <v>0</v>
      </c>
      <c r="BH204" s="164">
        <f t="shared" si="47"/>
        <v>0</v>
      </c>
      <c r="BI204" s="164">
        <f t="shared" si="48"/>
        <v>0</v>
      </c>
      <c r="BJ204" s="16" t="s">
        <v>142</v>
      </c>
      <c r="BK204" s="165">
        <f t="shared" si="49"/>
        <v>0</v>
      </c>
      <c r="BL204" s="16" t="s">
        <v>209</v>
      </c>
      <c r="BM204" s="163" t="s">
        <v>1022</v>
      </c>
    </row>
    <row r="205" spans="2:65" s="1" customFormat="1" ht="24" customHeight="1">
      <c r="B205" s="152"/>
      <c r="C205" s="204" t="s">
        <v>1023</v>
      </c>
      <c r="D205" s="204" t="s">
        <v>392</v>
      </c>
      <c r="E205" s="205" t="s">
        <v>1024</v>
      </c>
      <c r="F205" s="206" t="s">
        <v>1025</v>
      </c>
      <c r="G205" s="207" t="s">
        <v>335</v>
      </c>
      <c r="H205" s="208">
        <v>6</v>
      </c>
      <c r="I205" s="208"/>
      <c r="J205" s="209">
        <f t="shared" si="40"/>
        <v>0</v>
      </c>
      <c r="K205" s="206" t="s">
        <v>1</v>
      </c>
      <c r="L205" s="210"/>
      <c r="M205" s="211" t="s">
        <v>1</v>
      </c>
      <c r="N205" s="212" t="s">
        <v>41</v>
      </c>
      <c r="O205" s="54"/>
      <c r="P205" s="161">
        <f t="shared" si="41"/>
        <v>0</v>
      </c>
      <c r="Q205" s="161">
        <v>0</v>
      </c>
      <c r="R205" s="161">
        <f t="shared" si="42"/>
        <v>0</v>
      </c>
      <c r="S205" s="161">
        <v>0</v>
      </c>
      <c r="T205" s="162">
        <f t="shared" si="43"/>
        <v>0</v>
      </c>
      <c r="AR205" s="163" t="s">
        <v>282</v>
      </c>
      <c r="AT205" s="163" t="s">
        <v>392</v>
      </c>
      <c r="AU205" s="163" t="s">
        <v>142</v>
      </c>
      <c r="AY205" s="16" t="s">
        <v>133</v>
      </c>
      <c r="BE205" s="164">
        <f t="shared" si="44"/>
        <v>0</v>
      </c>
      <c r="BF205" s="164">
        <f t="shared" si="45"/>
        <v>0</v>
      </c>
      <c r="BG205" s="164">
        <f t="shared" si="46"/>
        <v>0</v>
      </c>
      <c r="BH205" s="164">
        <f t="shared" si="47"/>
        <v>0</v>
      </c>
      <c r="BI205" s="164">
        <f t="shared" si="48"/>
        <v>0</v>
      </c>
      <c r="BJ205" s="16" t="s">
        <v>142</v>
      </c>
      <c r="BK205" s="165">
        <f t="shared" si="49"/>
        <v>0</v>
      </c>
      <c r="BL205" s="16" t="s">
        <v>209</v>
      </c>
      <c r="BM205" s="163" t="s">
        <v>1026</v>
      </c>
    </row>
    <row r="206" spans="2:65" s="1" customFormat="1" ht="16.5" customHeight="1">
      <c r="B206" s="152"/>
      <c r="C206" s="153" t="s">
        <v>759</v>
      </c>
      <c r="D206" s="153" t="s">
        <v>136</v>
      </c>
      <c r="E206" s="154" t="s">
        <v>1027</v>
      </c>
      <c r="F206" s="155" t="s">
        <v>1028</v>
      </c>
      <c r="G206" s="156" t="s">
        <v>335</v>
      </c>
      <c r="H206" s="157">
        <v>6</v>
      </c>
      <c r="I206" s="157"/>
      <c r="J206" s="158">
        <f t="shared" si="40"/>
        <v>0</v>
      </c>
      <c r="K206" s="155" t="s">
        <v>1</v>
      </c>
      <c r="L206" s="31"/>
      <c r="M206" s="159" t="s">
        <v>1</v>
      </c>
      <c r="N206" s="160" t="s">
        <v>41</v>
      </c>
      <c r="O206" s="54"/>
      <c r="P206" s="161">
        <f t="shared" si="41"/>
        <v>0</v>
      </c>
      <c r="Q206" s="161">
        <v>0</v>
      </c>
      <c r="R206" s="161">
        <f t="shared" si="42"/>
        <v>0</v>
      </c>
      <c r="S206" s="161">
        <v>0</v>
      </c>
      <c r="T206" s="162">
        <f t="shared" si="43"/>
        <v>0</v>
      </c>
      <c r="AR206" s="163" t="s">
        <v>209</v>
      </c>
      <c r="AT206" s="163" t="s">
        <v>136</v>
      </c>
      <c r="AU206" s="163" t="s">
        <v>142</v>
      </c>
      <c r="AY206" s="16" t="s">
        <v>133</v>
      </c>
      <c r="BE206" s="164">
        <f t="shared" si="44"/>
        <v>0</v>
      </c>
      <c r="BF206" s="164">
        <f t="shared" si="45"/>
        <v>0</v>
      </c>
      <c r="BG206" s="164">
        <f t="shared" si="46"/>
        <v>0</v>
      </c>
      <c r="BH206" s="164">
        <f t="shared" si="47"/>
        <v>0</v>
      </c>
      <c r="BI206" s="164">
        <f t="shared" si="48"/>
        <v>0</v>
      </c>
      <c r="BJ206" s="16" t="s">
        <v>142</v>
      </c>
      <c r="BK206" s="165">
        <f t="shared" si="49"/>
        <v>0</v>
      </c>
      <c r="BL206" s="16" t="s">
        <v>209</v>
      </c>
      <c r="BM206" s="163" t="s">
        <v>1029</v>
      </c>
    </row>
    <row r="207" spans="2:65" s="1" customFormat="1" ht="16.5" customHeight="1">
      <c r="B207" s="152"/>
      <c r="C207" s="204" t="s">
        <v>1030</v>
      </c>
      <c r="D207" s="204" t="s">
        <v>392</v>
      </c>
      <c r="E207" s="205" t="s">
        <v>1031</v>
      </c>
      <c r="F207" s="206" t="s">
        <v>1032</v>
      </c>
      <c r="G207" s="207" t="s">
        <v>335</v>
      </c>
      <c r="H207" s="208">
        <v>3</v>
      </c>
      <c r="I207" s="208"/>
      <c r="J207" s="209">
        <f t="shared" si="40"/>
        <v>0</v>
      </c>
      <c r="K207" s="206" t="s">
        <v>1</v>
      </c>
      <c r="L207" s="210"/>
      <c r="M207" s="211" t="s">
        <v>1</v>
      </c>
      <c r="N207" s="212" t="s">
        <v>41</v>
      </c>
      <c r="O207" s="54"/>
      <c r="P207" s="161">
        <f t="shared" si="41"/>
        <v>0</v>
      </c>
      <c r="Q207" s="161">
        <v>0</v>
      </c>
      <c r="R207" s="161">
        <f t="shared" si="42"/>
        <v>0</v>
      </c>
      <c r="S207" s="161">
        <v>0</v>
      </c>
      <c r="T207" s="162">
        <f t="shared" si="43"/>
        <v>0</v>
      </c>
      <c r="AR207" s="163" t="s">
        <v>282</v>
      </c>
      <c r="AT207" s="163" t="s">
        <v>392</v>
      </c>
      <c r="AU207" s="163" t="s">
        <v>142</v>
      </c>
      <c r="AY207" s="16" t="s">
        <v>133</v>
      </c>
      <c r="BE207" s="164">
        <f t="shared" si="44"/>
        <v>0</v>
      </c>
      <c r="BF207" s="164">
        <f t="shared" si="45"/>
        <v>0</v>
      </c>
      <c r="BG207" s="164">
        <f t="shared" si="46"/>
        <v>0</v>
      </c>
      <c r="BH207" s="164">
        <f t="shared" si="47"/>
        <v>0</v>
      </c>
      <c r="BI207" s="164">
        <f t="shared" si="48"/>
        <v>0</v>
      </c>
      <c r="BJ207" s="16" t="s">
        <v>142</v>
      </c>
      <c r="BK207" s="165">
        <f t="shared" si="49"/>
        <v>0</v>
      </c>
      <c r="BL207" s="16" t="s">
        <v>209</v>
      </c>
      <c r="BM207" s="163" t="s">
        <v>1033</v>
      </c>
    </row>
    <row r="208" spans="2:65" s="1" customFormat="1" ht="16.5" customHeight="1">
      <c r="B208" s="152"/>
      <c r="C208" s="204" t="s">
        <v>761</v>
      </c>
      <c r="D208" s="204" t="s">
        <v>392</v>
      </c>
      <c r="E208" s="205" t="s">
        <v>1034</v>
      </c>
      <c r="F208" s="206" t="s">
        <v>1035</v>
      </c>
      <c r="G208" s="207" t="s">
        <v>335</v>
      </c>
      <c r="H208" s="208">
        <v>3</v>
      </c>
      <c r="I208" s="208"/>
      <c r="J208" s="209">
        <f t="shared" si="40"/>
        <v>0</v>
      </c>
      <c r="K208" s="206" t="s">
        <v>1</v>
      </c>
      <c r="L208" s="210"/>
      <c r="M208" s="211" t="s">
        <v>1</v>
      </c>
      <c r="N208" s="212" t="s">
        <v>41</v>
      </c>
      <c r="O208" s="54"/>
      <c r="P208" s="161">
        <f t="shared" si="41"/>
        <v>0</v>
      </c>
      <c r="Q208" s="161">
        <v>0</v>
      </c>
      <c r="R208" s="161">
        <f t="shared" si="42"/>
        <v>0</v>
      </c>
      <c r="S208" s="161">
        <v>0</v>
      </c>
      <c r="T208" s="162">
        <f t="shared" si="43"/>
        <v>0</v>
      </c>
      <c r="AR208" s="163" t="s">
        <v>282</v>
      </c>
      <c r="AT208" s="163" t="s">
        <v>392</v>
      </c>
      <c r="AU208" s="163" t="s">
        <v>142</v>
      </c>
      <c r="AY208" s="16" t="s">
        <v>133</v>
      </c>
      <c r="BE208" s="164">
        <f t="shared" si="44"/>
        <v>0</v>
      </c>
      <c r="BF208" s="164">
        <f t="shared" si="45"/>
        <v>0</v>
      </c>
      <c r="BG208" s="164">
        <f t="shared" si="46"/>
        <v>0</v>
      </c>
      <c r="BH208" s="164">
        <f t="shared" si="47"/>
        <v>0</v>
      </c>
      <c r="BI208" s="164">
        <f t="shared" si="48"/>
        <v>0</v>
      </c>
      <c r="BJ208" s="16" t="s">
        <v>142</v>
      </c>
      <c r="BK208" s="165">
        <f t="shared" si="49"/>
        <v>0</v>
      </c>
      <c r="BL208" s="16" t="s">
        <v>209</v>
      </c>
      <c r="BM208" s="163" t="s">
        <v>1036</v>
      </c>
    </row>
    <row r="209" spans="2:65" s="1" customFormat="1" ht="24" customHeight="1">
      <c r="B209" s="152"/>
      <c r="C209" s="153" t="s">
        <v>1037</v>
      </c>
      <c r="D209" s="153" t="s">
        <v>136</v>
      </c>
      <c r="E209" s="154" t="s">
        <v>1038</v>
      </c>
      <c r="F209" s="155" t="s">
        <v>1039</v>
      </c>
      <c r="G209" s="156" t="s">
        <v>335</v>
      </c>
      <c r="H209" s="157">
        <v>1</v>
      </c>
      <c r="I209" s="157"/>
      <c r="J209" s="158">
        <f t="shared" si="40"/>
        <v>0</v>
      </c>
      <c r="K209" s="155" t="s">
        <v>1</v>
      </c>
      <c r="L209" s="31"/>
      <c r="M209" s="159" t="s">
        <v>1</v>
      </c>
      <c r="N209" s="160" t="s">
        <v>41</v>
      </c>
      <c r="O209" s="54"/>
      <c r="P209" s="161">
        <f t="shared" si="41"/>
        <v>0</v>
      </c>
      <c r="Q209" s="161">
        <v>0</v>
      </c>
      <c r="R209" s="161">
        <f t="shared" si="42"/>
        <v>0</v>
      </c>
      <c r="S209" s="161">
        <v>0</v>
      </c>
      <c r="T209" s="162">
        <f t="shared" si="43"/>
        <v>0</v>
      </c>
      <c r="AR209" s="163" t="s">
        <v>209</v>
      </c>
      <c r="AT209" s="163" t="s">
        <v>136</v>
      </c>
      <c r="AU209" s="163" t="s">
        <v>142</v>
      </c>
      <c r="AY209" s="16" t="s">
        <v>133</v>
      </c>
      <c r="BE209" s="164">
        <f t="shared" si="44"/>
        <v>0</v>
      </c>
      <c r="BF209" s="164">
        <f t="shared" si="45"/>
        <v>0</v>
      </c>
      <c r="BG209" s="164">
        <f t="shared" si="46"/>
        <v>0</v>
      </c>
      <c r="BH209" s="164">
        <f t="shared" si="47"/>
        <v>0</v>
      </c>
      <c r="BI209" s="164">
        <f t="shared" si="48"/>
        <v>0</v>
      </c>
      <c r="BJ209" s="16" t="s">
        <v>142</v>
      </c>
      <c r="BK209" s="165">
        <f t="shared" si="49"/>
        <v>0</v>
      </c>
      <c r="BL209" s="16" t="s">
        <v>209</v>
      </c>
      <c r="BM209" s="163" t="s">
        <v>1040</v>
      </c>
    </row>
    <row r="210" spans="2:65" s="1" customFormat="1" ht="16.5" customHeight="1">
      <c r="B210" s="152"/>
      <c r="C210" s="204" t="s">
        <v>763</v>
      </c>
      <c r="D210" s="204" t="s">
        <v>392</v>
      </c>
      <c r="E210" s="205" t="s">
        <v>1041</v>
      </c>
      <c r="F210" s="206" t="s">
        <v>1042</v>
      </c>
      <c r="G210" s="207" t="s">
        <v>335</v>
      </c>
      <c r="H210" s="208">
        <v>1</v>
      </c>
      <c r="I210" s="208"/>
      <c r="J210" s="209">
        <f t="shared" si="40"/>
        <v>0</v>
      </c>
      <c r="K210" s="206" t="s">
        <v>1</v>
      </c>
      <c r="L210" s="210"/>
      <c r="M210" s="211" t="s">
        <v>1</v>
      </c>
      <c r="N210" s="212" t="s">
        <v>41</v>
      </c>
      <c r="O210" s="54"/>
      <c r="P210" s="161">
        <f t="shared" si="41"/>
        <v>0</v>
      </c>
      <c r="Q210" s="161">
        <v>0</v>
      </c>
      <c r="R210" s="161">
        <f t="shared" si="42"/>
        <v>0</v>
      </c>
      <c r="S210" s="161">
        <v>0</v>
      </c>
      <c r="T210" s="162">
        <f t="shared" si="43"/>
        <v>0</v>
      </c>
      <c r="AR210" s="163" t="s">
        <v>282</v>
      </c>
      <c r="AT210" s="163" t="s">
        <v>392</v>
      </c>
      <c r="AU210" s="163" t="s">
        <v>142</v>
      </c>
      <c r="AY210" s="16" t="s">
        <v>133</v>
      </c>
      <c r="BE210" s="164">
        <f t="shared" si="44"/>
        <v>0</v>
      </c>
      <c r="BF210" s="164">
        <f t="shared" si="45"/>
        <v>0</v>
      </c>
      <c r="BG210" s="164">
        <f t="shared" si="46"/>
        <v>0</v>
      </c>
      <c r="BH210" s="164">
        <f t="shared" si="47"/>
        <v>0</v>
      </c>
      <c r="BI210" s="164">
        <f t="shared" si="48"/>
        <v>0</v>
      </c>
      <c r="BJ210" s="16" t="s">
        <v>142</v>
      </c>
      <c r="BK210" s="165">
        <f t="shared" si="49"/>
        <v>0</v>
      </c>
      <c r="BL210" s="16" t="s">
        <v>209</v>
      </c>
      <c r="BM210" s="163" t="s">
        <v>1043</v>
      </c>
    </row>
    <row r="211" spans="2:65" s="1" customFormat="1" ht="16.5" customHeight="1">
      <c r="B211" s="152"/>
      <c r="C211" s="153" t="s">
        <v>1044</v>
      </c>
      <c r="D211" s="153" t="s">
        <v>136</v>
      </c>
      <c r="E211" s="154" t="s">
        <v>1045</v>
      </c>
      <c r="F211" s="155" t="s">
        <v>1046</v>
      </c>
      <c r="G211" s="156" t="s">
        <v>868</v>
      </c>
      <c r="H211" s="157"/>
      <c r="I211" s="157"/>
      <c r="J211" s="158">
        <f t="shared" si="40"/>
        <v>0</v>
      </c>
      <c r="K211" s="155" t="s">
        <v>1</v>
      </c>
      <c r="L211" s="31"/>
      <c r="M211" s="159" t="s">
        <v>1</v>
      </c>
      <c r="N211" s="160" t="s">
        <v>41</v>
      </c>
      <c r="O211" s="54"/>
      <c r="P211" s="161">
        <f t="shared" si="41"/>
        <v>0</v>
      </c>
      <c r="Q211" s="161">
        <v>0</v>
      </c>
      <c r="R211" s="161">
        <f t="shared" si="42"/>
        <v>0</v>
      </c>
      <c r="S211" s="161">
        <v>0</v>
      </c>
      <c r="T211" s="162">
        <f t="shared" si="43"/>
        <v>0</v>
      </c>
      <c r="AR211" s="163" t="s">
        <v>209</v>
      </c>
      <c r="AT211" s="163" t="s">
        <v>136</v>
      </c>
      <c r="AU211" s="163" t="s">
        <v>142</v>
      </c>
      <c r="AY211" s="16" t="s">
        <v>133</v>
      </c>
      <c r="BE211" s="164">
        <f t="shared" si="44"/>
        <v>0</v>
      </c>
      <c r="BF211" s="164">
        <f t="shared" si="45"/>
        <v>0</v>
      </c>
      <c r="BG211" s="164">
        <f t="shared" si="46"/>
        <v>0</v>
      </c>
      <c r="BH211" s="164">
        <f t="shared" si="47"/>
        <v>0</v>
      </c>
      <c r="BI211" s="164">
        <f t="shared" si="48"/>
        <v>0</v>
      </c>
      <c r="BJ211" s="16" t="s">
        <v>142</v>
      </c>
      <c r="BK211" s="165">
        <f t="shared" si="49"/>
        <v>0</v>
      </c>
      <c r="BL211" s="16" t="s">
        <v>209</v>
      </c>
      <c r="BM211" s="163" t="s">
        <v>1047</v>
      </c>
    </row>
    <row r="212" spans="2:65" s="1" customFormat="1" ht="24" customHeight="1">
      <c r="B212" s="152"/>
      <c r="C212" s="153" t="s">
        <v>765</v>
      </c>
      <c r="D212" s="153" t="s">
        <v>136</v>
      </c>
      <c r="E212" s="154" t="s">
        <v>1048</v>
      </c>
      <c r="F212" s="155" t="s">
        <v>1049</v>
      </c>
      <c r="G212" s="156" t="s">
        <v>868</v>
      </c>
      <c r="H212" s="157"/>
      <c r="I212" s="157"/>
      <c r="J212" s="158">
        <f t="shared" si="40"/>
        <v>0</v>
      </c>
      <c r="K212" s="155" t="s">
        <v>1</v>
      </c>
      <c r="L212" s="31"/>
      <c r="M212" s="159" t="s">
        <v>1</v>
      </c>
      <c r="N212" s="160" t="s">
        <v>41</v>
      </c>
      <c r="O212" s="54"/>
      <c r="P212" s="161">
        <f t="shared" si="41"/>
        <v>0</v>
      </c>
      <c r="Q212" s="161">
        <v>0</v>
      </c>
      <c r="R212" s="161">
        <f t="shared" si="42"/>
        <v>0</v>
      </c>
      <c r="S212" s="161">
        <v>0</v>
      </c>
      <c r="T212" s="162">
        <f t="shared" si="43"/>
        <v>0</v>
      </c>
      <c r="AR212" s="163" t="s">
        <v>209</v>
      </c>
      <c r="AT212" s="163" t="s">
        <v>136</v>
      </c>
      <c r="AU212" s="163" t="s">
        <v>142</v>
      </c>
      <c r="AY212" s="16" t="s">
        <v>133</v>
      </c>
      <c r="BE212" s="164">
        <f t="shared" si="44"/>
        <v>0</v>
      </c>
      <c r="BF212" s="164">
        <f t="shared" si="45"/>
        <v>0</v>
      </c>
      <c r="BG212" s="164">
        <f t="shared" si="46"/>
        <v>0</v>
      </c>
      <c r="BH212" s="164">
        <f t="shared" si="47"/>
        <v>0</v>
      </c>
      <c r="BI212" s="164">
        <f t="shared" si="48"/>
        <v>0</v>
      </c>
      <c r="BJ212" s="16" t="s">
        <v>142</v>
      </c>
      <c r="BK212" s="165">
        <f t="shared" si="49"/>
        <v>0</v>
      </c>
      <c r="BL212" s="16" t="s">
        <v>209</v>
      </c>
      <c r="BM212" s="163" t="s">
        <v>1050</v>
      </c>
    </row>
    <row r="213" spans="2:65" s="11" customFormat="1" ht="22.75" customHeight="1">
      <c r="B213" s="140"/>
      <c r="D213" s="141" t="s">
        <v>74</v>
      </c>
      <c r="E213" s="150" t="s">
        <v>1051</v>
      </c>
      <c r="F213" s="150" t="s">
        <v>1052</v>
      </c>
      <c r="I213" s="143"/>
      <c r="J213" s="151">
        <f>BK213</f>
        <v>0</v>
      </c>
      <c r="L213" s="140"/>
      <c r="M213" s="144"/>
      <c r="N213" s="145"/>
      <c r="O213" s="145"/>
      <c r="P213" s="146">
        <f>SUM(P214:P219)</f>
        <v>0</v>
      </c>
      <c r="Q213" s="145"/>
      <c r="R213" s="146">
        <f>SUM(R214:R219)</f>
        <v>0</v>
      </c>
      <c r="S213" s="145"/>
      <c r="T213" s="147">
        <f>SUM(T214:T219)</f>
        <v>0</v>
      </c>
      <c r="AR213" s="141" t="s">
        <v>142</v>
      </c>
      <c r="AT213" s="148" t="s">
        <v>74</v>
      </c>
      <c r="AU213" s="148" t="s">
        <v>83</v>
      </c>
      <c r="AY213" s="141" t="s">
        <v>133</v>
      </c>
      <c r="BK213" s="149">
        <f>SUM(BK214:BK219)</f>
        <v>0</v>
      </c>
    </row>
    <row r="214" spans="2:65" s="1" customFormat="1" ht="25" customHeight="1">
      <c r="B214" s="152"/>
      <c r="C214" s="153" t="s">
        <v>1053</v>
      </c>
      <c r="D214" s="153" t="s">
        <v>136</v>
      </c>
      <c r="E214" s="154" t="s">
        <v>1054</v>
      </c>
      <c r="F214" s="155" t="s">
        <v>1055</v>
      </c>
      <c r="G214" s="156" t="s">
        <v>335</v>
      </c>
      <c r="H214" s="157">
        <v>62</v>
      </c>
      <c r="I214" s="157"/>
      <c r="J214" s="158">
        <f t="shared" ref="J214:J219" si="50">ROUND(I214*H214,3)</f>
        <v>0</v>
      </c>
      <c r="K214" s="155" t="s">
        <v>1</v>
      </c>
      <c r="L214" s="31"/>
      <c r="M214" s="159" t="s">
        <v>1</v>
      </c>
      <c r="N214" s="160" t="s">
        <v>41</v>
      </c>
      <c r="O214" s="54"/>
      <c r="P214" s="161">
        <f t="shared" ref="P214:P219" si="51">O214*H214</f>
        <v>0</v>
      </c>
      <c r="Q214" s="161">
        <v>0</v>
      </c>
      <c r="R214" s="161">
        <f t="shared" ref="R214:R219" si="52">Q214*H214</f>
        <v>0</v>
      </c>
      <c r="S214" s="161">
        <v>0</v>
      </c>
      <c r="T214" s="162">
        <f t="shared" ref="T214:T219" si="53">S214*H214</f>
        <v>0</v>
      </c>
      <c r="AR214" s="163" t="s">
        <v>209</v>
      </c>
      <c r="AT214" s="163" t="s">
        <v>136</v>
      </c>
      <c r="AU214" s="163" t="s">
        <v>142</v>
      </c>
      <c r="AY214" s="16" t="s">
        <v>133</v>
      </c>
      <c r="BE214" s="164">
        <f t="shared" ref="BE214:BE219" si="54">IF(N214="základná",J214,0)</f>
        <v>0</v>
      </c>
      <c r="BF214" s="164">
        <f t="shared" ref="BF214:BF219" si="55">IF(N214="znížená",J214,0)</f>
        <v>0</v>
      </c>
      <c r="BG214" s="164">
        <f t="shared" ref="BG214:BG219" si="56">IF(N214="zákl. prenesená",J214,0)</f>
        <v>0</v>
      </c>
      <c r="BH214" s="164">
        <f t="shared" ref="BH214:BH219" si="57">IF(N214="zníž. prenesená",J214,0)</f>
        <v>0</v>
      </c>
      <c r="BI214" s="164">
        <f t="shared" ref="BI214:BI219" si="58">IF(N214="nulová",J214,0)</f>
        <v>0</v>
      </c>
      <c r="BJ214" s="16" t="s">
        <v>142</v>
      </c>
      <c r="BK214" s="165">
        <f t="shared" ref="BK214:BK219" si="59">ROUND(I214*H214,3)</f>
        <v>0</v>
      </c>
      <c r="BL214" s="16" t="s">
        <v>209</v>
      </c>
      <c r="BM214" s="163" t="s">
        <v>1056</v>
      </c>
    </row>
    <row r="215" spans="2:65" s="1" customFormat="1" ht="25" customHeight="1">
      <c r="B215" s="152"/>
      <c r="C215" s="153" t="s">
        <v>768</v>
      </c>
      <c r="D215" s="153" t="s">
        <v>136</v>
      </c>
      <c r="E215" s="154" t="s">
        <v>1057</v>
      </c>
      <c r="F215" s="155" t="s">
        <v>1058</v>
      </c>
      <c r="G215" s="156" t="s">
        <v>335</v>
      </c>
      <c r="H215" s="157">
        <v>62</v>
      </c>
      <c r="I215" s="157"/>
      <c r="J215" s="158">
        <f t="shared" si="50"/>
        <v>0</v>
      </c>
      <c r="K215" s="155" t="s">
        <v>1</v>
      </c>
      <c r="L215" s="31"/>
      <c r="M215" s="159" t="s">
        <v>1</v>
      </c>
      <c r="N215" s="160" t="s">
        <v>41</v>
      </c>
      <c r="O215" s="54"/>
      <c r="P215" s="161">
        <f t="shared" si="51"/>
        <v>0</v>
      </c>
      <c r="Q215" s="161">
        <v>0</v>
      </c>
      <c r="R215" s="161">
        <f t="shared" si="52"/>
        <v>0</v>
      </c>
      <c r="S215" s="161">
        <v>0</v>
      </c>
      <c r="T215" s="162">
        <f t="shared" si="53"/>
        <v>0</v>
      </c>
      <c r="AR215" s="163" t="s">
        <v>209</v>
      </c>
      <c r="AT215" s="163" t="s">
        <v>136</v>
      </c>
      <c r="AU215" s="163" t="s">
        <v>142</v>
      </c>
      <c r="AY215" s="16" t="s">
        <v>133</v>
      </c>
      <c r="BE215" s="164">
        <f t="shared" si="54"/>
        <v>0</v>
      </c>
      <c r="BF215" s="164">
        <f t="shared" si="55"/>
        <v>0</v>
      </c>
      <c r="BG215" s="164">
        <f t="shared" si="56"/>
        <v>0</v>
      </c>
      <c r="BH215" s="164">
        <f t="shared" si="57"/>
        <v>0</v>
      </c>
      <c r="BI215" s="164">
        <f t="shared" si="58"/>
        <v>0</v>
      </c>
      <c r="BJ215" s="16" t="s">
        <v>142</v>
      </c>
      <c r="BK215" s="165">
        <f t="shared" si="59"/>
        <v>0</v>
      </c>
      <c r="BL215" s="16" t="s">
        <v>209</v>
      </c>
      <c r="BM215" s="163" t="s">
        <v>1059</v>
      </c>
    </row>
    <row r="216" spans="2:65" s="1" customFormat="1" ht="24" customHeight="1">
      <c r="B216" s="152"/>
      <c r="C216" s="204" t="s">
        <v>1060</v>
      </c>
      <c r="D216" s="204" t="s">
        <v>392</v>
      </c>
      <c r="E216" s="205" t="s">
        <v>1061</v>
      </c>
      <c r="F216" s="206" t="s">
        <v>1062</v>
      </c>
      <c r="G216" s="207" t="s">
        <v>335</v>
      </c>
      <c r="H216" s="208">
        <v>50</v>
      </c>
      <c r="I216" s="208"/>
      <c r="J216" s="209">
        <f t="shared" si="50"/>
        <v>0</v>
      </c>
      <c r="K216" s="206" t="s">
        <v>1</v>
      </c>
      <c r="L216" s="210"/>
      <c r="M216" s="211" t="s">
        <v>1</v>
      </c>
      <c r="N216" s="212" t="s">
        <v>41</v>
      </c>
      <c r="O216" s="54"/>
      <c r="P216" s="161">
        <f t="shared" si="51"/>
        <v>0</v>
      </c>
      <c r="Q216" s="161">
        <v>0</v>
      </c>
      <c r="R216" s="161">
        <f t="shared" si="52"/>
        <v>0</v>
      </c>
      <c r="S216" s="161">
        <v>0</v>
      </c>
      <c r="T216" s="162">
        <f t="shared" si="53"/>
        <v>0</v>
      </c>
      <c r="AR216" s="163" t="s">
        <v>282</v>
      </c>
      <c r="AT216" s="163" t="s">
        <v>392</v>
      </c>
      <c r="AU216" s="163" t="s">
        <v>142</v>
      </c>
      <c r="AY216" s="16" t="s">
        <v>133</v>
      </c>
      <c r="BE216" s="164">
        <f t="shared" si="54"/>
        <v>0</v>
      </c>
      <c r="BF216" s="164">
        <f t="shared" si="55"/>
        <v>0</v>
      </c>
      <c r="BG216" s="164">
        <f t="shared" si="56"/>
        <v>0</v>
      </c>
      <c r="BH216" s="164">
        <f t="shared" si="57"/>
        <v>0</v>
      </c>
      <c r="BI216" s="164">
        <f t="shared" si="58"/>
        <v>0</v>
      </c>
      <c r="BJ216" s="16" t="s">
        <v>142</v>
      </c>
      <c r="BK216" s="165">
        <f t="shared" si="59"/>
        <v>0</v>
      </c>
      <c r="BL216" s="16" t="s">
        <v>209</v>
      </c>
      <c r="BM216" s="163" t="s">
        <v>1063</v>
      </c>
    </row>
    <row r="217" spans="2:65" s="1" customFormat="1" ht="27" customHeight="1">
      <c r="B217" s="152"/>
      <c r="C217" s="204" t="s">
        <v>771</v>
      </c>
      <c r="D217" s="204" t="s">
        <v>392</v>
      </c>
      <c r="E217" s="205" t="s">
        <v>1064</v>
      </c>
      <c r="F217" s="206" t="s">
        <v>1065</v>
      </c>
      <c r="G217" s="207" t="s">
        <v>335</v>
      </c>
      <c r="H217" s="208">
        <v>12</v>
      </c>
      <c r="I217" s="208"/>
      <c r="J217" s="209">
        <f t="shared" si="50"/>
        <v>0</v>
      </c>
      <c r="K217" s="206" t="s">
        <v>1</v>
      </c>
      <c r="L217" s="210"/>
      <c r="M217" s="211" t="s">
        <v>1</v>
      </c>
      <c r="N217" s="212" t="s">
        <v>41</v>
      </c>
      <c r="O217" s="54"/>
      <c r="P217" s="161">
        <f t="shared" si="51"/>
        <v>0</v>
      </c>
      <c r="Q217" s="161">
        <v>0</v>
      </c>
      <c r="R217" s="161">
        <f t="shared" si="52"/>
        <v>0</v>
      </c>
      <c r="S217" s="161">
        <v>0</v>
      </c>
      <c r="T217" s="162">
        <f t="shared" si="53"/>
        <v>0</v>
      </c>
      <c r="AR217" s="163" t="s">
        <v>282</v>
      </c>
      <c r="AT217" s="163" t="s">
        <v>392</v>
      </c>
      <c r="AU217" s="163" t="s">
        <v>142</v>
      </c>
      <c r="AY217" s="16" t="s">
        <v>133</v>
      </c>
      <c r="BE217" s="164">
        <f t="shared" si="54"/>
        <v>0</v>
      </c>
      <c r="BF217" s="164">
        <f t="shared" si="55"/>
        <v>0</v>
      </c>
      <c r="BG217" s="164">
        <f t="shared" si="56"/>
        <v>0</v>
      </c>
      <c r="BH217" s="164">
        <f t="shared" si="57"/>
        <v>0</v>
      </c>
      <c r="BI217" s="164">
        <f t="shared" si="58"/>
        <v>0</v>
      </c>
      <c r="BJ217" s="16" t="s">
        <v>142</v>
      </c>
      <c r="BK217" s="165">
        <f t="shared" si="59"/>
        <v>0</v>
      </c>
      <c r="BL217" s="16" t="s">
        <v>209</v>
      </c>
      <c r="BM217" s="163" t="s">
        <v>1066</v>
      </c>
    </row>
    <row r="218" spans="2:65" s="1" customFormat="1" ht="24" customHeight="1">
      <c r="B218" s="152"/>
      <c r="C218" s="153" t="s">
        <v>1067</v>
      </c>
      <c r="D218" s="153" t="s">
        <v>136</v>
      </c>
      <c r="E218" s="154" t="s">
        <v>1068</v>
      </c>
      <c r="F218" s="155" t="s">
        <v>1069</v>
      </c>
      <c r="G218" s="156" t="s">
        <v>868</v>
      </c>
      <c r="H218" s="157"/>
      <c r="I218" s="157"/>
      <c r="J218" s="158">
        <f t="shared" si="50"/>
        <v>0</v>
      </c>
      <c r="K218" s="155" t="s">
        <v>1</v>
      </c>
      <c r="L218" s="31"/>
      <c r="M218" s="159" t="s">
        <v>1</v>
      </c>
      <c r="N218" s="160" t="s">
        <v>41</v>
      </c>
      <c r="O218" s="54"/>
      <c r="P218" s="161">
        <f t="shared" si="51"/>
        <v>0</v>
      </c>
      <c r="Q218" s="161">
        <v>0</v>
      </c>
      <c r="R218" s="161">
        <f t="shared" si="52"/>
        <v>0</v>
      </c>
      <c r="S218" s="161">
        <v>0</v>
      </c>
      <c r="T218" s="162">
        <f t="shared" si="53"/>
        <v>0</v>
      </c>
      <c r="AR218" s="163" t="s">
        <v>209</v>
      </c>
      <c r="AT218" s="163" t="s">
        <v>136</v>
      </c>
      <c r="AU218" s="163" t="s">
        <v>142</v>
      </c>
      <c r="AY218" s="16" t="s">
        <v>133</v>
      </c>
      <c r="BE218" s="164">
        <f t="shared" si="54"/>
        <v>0</v>
      </c>
      <c r="BF218" s="164">
        <f t="shared" si="55"/>
        <v>0</v>
      </c>
      <c r="BG218" s="164">
        <f t="shared" si="56"/>
        <v>0</v>
      </c>
      <c r="BH218" s="164">
        <f t="shared" si="57"/>
        <v>0</v>
      </c>
      <c r="BI218" s="164">
        <f t="shared" si="58"/>
        <v>0</v>
      </c>
      <c r="BJ218" s="16" t="s">
        <v>142</v>
      </c>
      <c r="BK218" s="165">
        <f t="shared" si="59"/>
        <v>0</v>
      </c>
      <c r="BL218" s="16" t="s">
        <v>209</v>
      </c>
      <c r="BM218" s="163" t="s">
        <v>1070</v>
      </c>
    </row>
    <row r="219" spans="2:65" s="1" customFormat="1" ht="24" customHeight="1">
      <c r="B219" s="152"/>
      <c r="C219" s="153" t="s">
        <v>774</v>
      </c>
      <c r="D219" s="153" t="s">
        <v>136</v>
      </c>
      <c r="E219" s="154" t="s">
        <v>1071</v>
      </c>
      <c r="F219" s="155" t="s">
        <v>1072</v>
      </c>
      <c r="G219" s="156" t="s">
        <v>868</v>
      </c>
      <c r="H219" s="157"/>
      <c r="I219" s="157"/>
      <c r="J219" s="158">
        <f t="shared" si="50"/>
        <v>0</v>
      </c>
      <c r="K219" s="155" t="s">
        <v>1</v>
      </c>
      <c r="L219" s="31"/>
      <c r="M219" s="159" t="s">
        <v>1</v>
      </c>
      <c r="N219" s="160" t="s">
        <v>41</v>
      </c>
      <c r="O219" s="54"/>
      <c r="P219" s="161">
        <f t="shared" si="51"/>
        <v>0</v>
      </c>
      <c r="Q219" s="161">
        <v>0</v>
      </c>
      <c r="R219" s="161">
        <f t="shared" si="52"/>
        <v>0</v>
      </c>
      <c r="S219" s="161">
        <v>0</v>
      </c>
      <c r="T219" s="162">
        <f t="shared" si="53"/>
        <v>0</v>
      </c>
      <c r="AR219" s="163" t="s">
        <v>209</v>
      </c>
      <c r="AT219" s="163" t="s">
        <v>136</v>
      </c>
      <c r="AU219" s="163" t="s">
        <v>142</v>
      </c>
      <c r="AY219" s="16" t="s">
        <v>133</v>
      </c>
      <c r="BE219" s="164">
        <f t="shared" si="54"/>
        <v>0</v>
      </c>
      <c r="BF219" s="164">
        <f t="shared" si="55"/>
        <v>0</v>
      </c>
      <c r="BG219" s="164">
        <f t="shared" si="56"/>
        <v>0</v>
      </c>
      <c r="BH219" s="164">
        <f t="shared" si="57"/>
        <v>0</v>
      </c>
      <c r="BI219" s="164">
        <f t="shared" si="58"/>
        <v>0</v>
      </c>
      <c r="BJ219" s="16" t="s">
        <v>142</v>
      </c>
      <c r="BK219" s="165">
        <f t="shared" si="59"/>
        <v>0</v>
      </c>
      <c r="BL219" s="16" t="s">
        <v>209</v>
      </c>
      <c r="BM219" s="163" t="s">
        <v>1073</v>
      </c>
    </row>
    <row r="220" spans="2:65" s="11" customFormat="1" ht="22.75" customHeight="1">
      <c r="B220" s="140"/>
      <c r="D220" s="141" t="s">
        <v>74</v>
      </c>
      <c r="E220" s="150" t="s">
        <v>561</v>
      </c>
      <c r="F220" s="150" t="s">
        <v>562</v>
      </c>
      <c r="I220" s="143"/>
      <c r="J220" s="151">
        <f>BK220</f>
        <v>0</v>
      </c>
      <c r="L220" s="140"/>
      <c r="M220" s="144"/>
      <c r="N220" s="145"/>
      <c r="O220" s="145"/>
      <c r="P220" s="146">
        <f>SUM(P221:P225)</f>
        <v>0</v>
      </c>
      <c r="Q220" s="145"/>
      <c r="R220" s="146">
        <f>SUM(R221:R225)</f>
        <v>0</v>
      </c>
      <c r="S220" s="145"/>
      <c r="T220" s="147">
        <f>SUM(T221:T225)</f>
        <v>0</v>
      </c>
      <c r="AR220" s="141" t="s">
        <v>142</v>
      </c>
      <c r="AT220" s="148" t="s">
        <v>74</v>
      </c>
      <c r="AU220" s="148" t="s">
        <v>83</v>
      </c>
      <c r="AY220" s="141" t="s">
        <v>133</v>
      </c>
      <c r="BK220" s="149">
        <f>SUM(BK221:BK225)</f>
        <v>0</v>
      </c>
    </row>
    <row r="221" spans="2:65" s="1" customFormat="1" ht="24" customHeight="1">
      <c r="B221" s="152"/>
      <c r="C221" s="153" t="s">
        <v>1074</v>
      </c>
      <c r="D221" s="153" t="s">
        <v>136</v>
      </c>
      <c r="E221" s="154" t="s">
        <v>1075</v>
      </c>
      <c r="F221" s="155" t="s">
        <v>1076</v>
      </c>
      <c r="G221" s="156" t="s">
        <v>789</v>
      </c>
      <c r="H221" s="157">
        <v>385</v>
      </c>
      <c r="I221" s="157"/>
      <c r="J221" s="158">
        <f>ROUND(I221*H221,3)</f>
        <v>0</v>
      </c>
      <c r="K221" s="155" t="s">
        <v>1</v>
      </c>
      <c r="L221" s="31"/>
      <c r="M221" s="159" t="s">
        <v>1</v>
      </c>
      <c r="N221" s="160" t="s">
        <v>41</v>
      </c>
      <c r="O221" s="54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AR221" s="163" t="s">
        <v>209</v>
      </c>
      <c r="AT221" s="163" t="s">
        <v>136</v>
      </c>
      <c r="AU221" s="163" t="s">
        <v>142</v>
      </c>
      <c r="AY221" s="16" t="s">
        <v>133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6" t="s">
        <v>142</v>
      </c>
      <c r="BK221" s="165">
        <f>ROUND(I221*H221,3)</f>
        <v>0</v>
      </c>
      <c r="BL221" s="16" t="s">
        <v>209</v>
      </c>
      <c r="BM221" s="163" t="s">
        <v>1077</v>
      </c>
    </row>
    <row r="222" spans="2:65" s="1" customFormat="1" ht="16.5" customHeight="1">
      <c r="B222" s="152"/>
      <c r="C222" s="204" t="s">
        <v>777</v>
      </c>
      <c r="D222" s="204" t="s">
        <v>392</v>
      </c>
      <c r="E222" s="205" t="s">
        <v>1078</v>
      </c>
      <c r="F222" s="206" t="s">
        <v>1079</v>
      </c>
      <c r="G222" s="207" t="s">
        <v>789</v>
      </c>
      <c r="H222" s="208">
        <v>372</v>
      </c>
      <c r="I222" s="208"/>
      <c r="J222" s="209">
        <f>ROUND(I222*H222,3)</f>
        <v>0</v>
      </c>
      <c r="K222" s="206" t="s">
        <v>1</v>
      </c>
      <c r="L222" s="210"/>
      <c r="M222" s="211" t="s">
        <v>1</v>
      </c>
      <c r="N222" s="212" t="s">
        <v>41</v>
      </c>
      <c r="O222" s="54"/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AR222" s="163" t="s">
        <v>282</v>
      </c>
      <c r="AT222" s="163" t="s">
        <v>392</v>
      </c>
      <c r="AU222" s="163" t="s">
        <v>142</v>
      </c>
      <c r="AY222" s="16" t="s">
        <v>133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6" t="s">
        <v>142</v>
      </c>
      <c r="BK222" s="165">
        <f>ROUND(I222*H222,3)</f>
        <v>0</v>
      </c>
      <c r="BL222" s="16" t="s">
        <v>209</v>
      </c>
      <c r="BM222" s="163" t="s">
        <v>1080</v>
      </c>
    </row>
    <row r="223" spans="2:65" s="1" customFormat="1" ht="16.5" customHeight="1">
      <c r="B223" s="152"/>
      <c r="C223" s="204" t="s">
        <v>1081</v>
      </c>
      <c r="D223" s="204" t="s">
        <v>392</v>
      </c>
      <c r="E223" s="205" t="s">
        <v>1082</v>
      </c>
      <c r="F223" s="206" t="s">
        <v>1083</v>
      </c>
      <c r="G223" s="207" t="s">
        <v>857</v>
      </c>
      <c r="H223" s="208">
        <v>1</v>
      </c>
      <c r="I223" s="208"/>
      <c r="J223" s="209">
        <f>ROUND(I223*H223,3)</f>
        <v>0</v>
      </c>
      <c r="K223" s="206" t="s">
        <v>1</v>
      </c>
      <c r="L223" s="210"/>
      <c r="M223" s="211" t="s">
        <v>1</v>
      </c>
      <c r="N223" s="212" t="s">
        <v>41</v>
      </c>
      <c r="O223" s="54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AR223" s="163" t="s">
        <v>282</v>
      </c>
      <c r="AT223" s="163" t="s">
        <v>392</v>
      </c>
      <c r="AU223" s="163" t="s">
        <v>142</v>
      </c>
      <c r="AY223" s="16" t="s">
        <v>133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6" t="s">
        <v>142</v>
      </c>
      <c r="BK223" s="165">
        <f>ROUND(I223*H223,3)</f>
        <v>0</v>
      </c>
      <c r="BL223" s="16" t="s">
        <v>209</v>
      </c>
      <c r="BM223" s="163" t="s">
        <v>1084</v>
      </c>
    </row>
    <row r="224" spans="2:65" s="1" customFormat="1" ht="24" customHeight="1">
      <c r="B224" s="152"/>
      <c r="C224" s="153" t="s">
        <v>779</v>
      </c>
      <c r="D224" s="153" t="s">
        <v>136</v>
      </c>
      <c r="E224" s="154" t="s">
        <v>1085</v>
      </c>
      <c r="F224" s="155" t="s">
        <v>1086</v>
      </c>
      <c r="G224" s="156" t="s">
        <v>868</v>
      </c>
      <c r="H224" s="157"/>
      <c r="I224" s="157"/>
      <c r="J224" s="158">
        <f>ROUND(I224*H224,3)</f>
        <v>0</v>
      </c>
      <c r="K224" s="155" t="s">
        <v>1</v>
      </c>
      <c r="L224" s="31"/>
      <c r="M224" s="159" t="s">
        <v>1</v>
      </c>
      <c r="N224" s="160" t="s">
        <v>41</v>
      </c>
      <c r="O224" s="54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AR224" s="163" t="s">
        <v>209</v>
      </c>
      <c r="AT224" s="163" t="s">
        <v>136</v>
      </c>
      <c r="AU224" s="163" t="s">
        <v>142</v>
      </c>
      <c r="AY224" s="16" t="s">
        <v>133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6" t="s">
        <v>142</v>
      </c>
      <c r="BK224" s="165">
        <f>ROUND(I224*H224,3)</f>
        <v>0</v>
      </c>
      <c r="BL224" s="16" t="s">
        <v>209</v>
      </c>
      <c r="BM224" s="163" t="s">
        <v>1087</v>
      </c>
    </row>
    <row r="225" spans="2:65" s="1" customFormat="1" ht="24" customHeight="1">
      <c r="B225" s="152"/>
      <c r="C225" s="153" t="s">
        <v>1088</v>
      </c>
      <c r="D225" s="153" t="s">
        <v>136</v>
      </c>
      <c r="E225" s="154" t="s">
        <v>1089</v>
      </c>
      <c r="F225" s="155" t="s">
        <v>1090</v>
      </c>
      <c r="G225" s="156" t="s">
        <v>868</v>
      </c>
      <c r="H225" s="157"/>
      <c r="I225" s="157"/>
      <c r="J225" s="158">
        <f>ROUND(I225*H225,3)</f>
        <v>0</v>
      </c>
      <c r="K225" s="155" t="s">
        <v>1</v>
      </c>
      <c r="L225" s="31"/>
      <c r="M225" s="159" t="s">
        <v>1</v>
      </c>
      <c r="N225" s="160" t="s">
        <v>41</v>
      </c>
      <c r="O225" s="54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AR225" s="163" t="s">
        <v>209</v>
      </c>
      <c r="AT225" s="163" t="s">
        <v>136</v>
      </c>
      <c r="AU225" s="163" t="s">
        <v>142</v>
      </c>
      <c r="AY225" s="16" t="s">
        <v>133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6" t="s">
        <v>142</v>
      </c>
      <c r="BK225" s="165">
        <f>ROUND(I225*H225,3)</f>
        <v>0</v>
      </c>
      <c r="BL225" s="16" t="s">
        <v>209</v>
      </c>
      <c r="BM225" s="163" t="s">
        <v>1091</v>
      </c>
    </row>
    <row r="226" spans="2:65" s="11" customFormat="1" ht="26" customHeight="1">
      <c r="B226" s="140"/>
      <c r="D226" s="141" t="s">
        <v>74</v>
      </c>
      <c r="E226" s="142" t="s">
        <v>1092</v>
      </c>
      <c r="F226" s="142" t="s">
        <v>92</v>
      </c>
      <c r="I226" s="143"/>
      <c r="J226" s="129">
        <f>BK226</f>
        <v>0</v>
      </c>
      <c r="L226" s="140"/>
      <c r="M226" s="144"/>
      <c r="N226" s="145"/>
      <c r="O226" s="145"/>
      <c r="P226" s="146">
        <f>SUM(P227:P230)</f>
        <v>0</v>
      </c>
      <c r="Q226" s="145"/>
      <c r="R226" s="146">
        <f>SUM(R227:R230)</f>
        <v>0</v>
      </c>
      <c r="S226" s="145"/>
      <c r="T226" s="147">
        <f>SUM(T227:T230)</f>
        <v>0</v>
      </c>
      <c r="AR226" s="141" t="s">
        <v>141</v>
      </c>
      <c r="AT226" s="148" t="s">
        <v>74</v>
      </c>
      <c r="AU226" s="148" t="s">
        <v>75</v>
      </c>
      <c r="AY226" s="141" t="s">
        <v>133</v>
      </c>
      <c r="BK226" s="149">
        <f>SUM(BK227:BK230)</f>
        <v>0</v>
      </c>
    </row>
    <row r="227" spans="2:65" s="1" customFormat="1" ht="16.5" customHeight="1">
      <c r="B227" s="152"/>
      <c r="C227" s="153" t="s">
        <v>782</v>
      </c>
      <c r="D227" s="153" t="s">
        <v>136</v>
      </c>
      <c r="E227" s="154" t="s">
        <v>309</v>
      </c>
      <c r="F227" s="155" t="s">
        <v>1093</v>
      </c>
      <c r="G227" s="156" t="s">
        <v>857</v>
      </c>
      <c r="H227" s="157">
        <v>1</v>
      </c>
      <c r="I227" s="157"/>
      <c r="J227" s="158">
        <f>ROUND(I227*H227,3)</f>
        <v>0</v>
      </c>
      <c r="K227" s="155" t="s">
        <v>1</v>
      </c>
      <c r="L227" s="31"/>
      <c r="M227" s="159" t="s">
        <v>1</v>
      </c>
      <c r="N227" s="160" t="s">
        <v>41</v>
      </c>
      <c r="O227" s="54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AR227" s="163" t="s">
        <v>1094</v>
      </c>
      <c r="AT227" s="163" t="s">
        <v>136</v>
      </c>
      <c r="AU227" s="163" t="s">
        <v>83</v>
      </c>
      <c r="AY227" s="16" t="s">
        <v>133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6" t="s">
        <v>142</v>
      </c>
      <c r="BK227" s="165">
        <f>ROUND(I227*H227,3)</f>
        <v>0</v>
      </c>
      <c r="BL227" s="16" t="s">
        <v>1094</v>
      </c>
      <c r="BM227" s="163" t="s">
        <v>1095</v>
      </c>
    </row>
    <row r="228" spans="2:65" s="1" customFormat="1" ht="36" customHeight="1">
      <c r="B228" s="152"/>
      <c r="C228" s="153" t="s">
        <v>1096</v>
      </c>
      <c r="D228" s="153" t="s">
        <v>136</v>
      </c>
      <c r="E228" s="154" t="s">
        <v>1097</v>
      </c>
      <c r="F228" s="155" t="s">
        <v>1098</v>
      </c>
      <c r="G228" s="156" t="s">
        <v>1099</v>
      </c>
      <c r="H228" s="157">
        <v>180</v>
      </c>
      <c r="I228" s="157"/>
      <c r="J228" s="158">
        <f>ROUND(I228*H228,3)</f>
        <v>0</v>
      </c>
      <c r="K228" s="155" t="s">
        <v>1</v>
      </c>
      <c r="L228" s="31"/>
      <c r="M228" s="159" t="s">
        <v>1</v>
      </c>
      <c r="N228" s="160" t="s">
        <v>41</v>
      </c>
      <c r="O228" s="54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AR228" s="163" t="s">
        <v>1094</v>
      </c>
      <c r="AT228" s="163" t="s">
        <v>136</v>
      </c>
      <c r="AU228" s="163" t="s">
        <v>83</v>
      </c>
      <c r="AY228" s="16" t="s">
        <v>133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6" t="s">
        <v>142</v>
      </c>
      <c r="BK228" s="165">
        <f>ROUND(I228*H228,3)</f>
        <v>0</v>
      </c>
      <c r="BL228" s="16" t="s">
        <v>1094</v>
      </c>
      <c r="BM228" s="163" t="s">
        <v>1100</v>
      </c>
    </row>
    <row r="229" spans="2:65" s="1" customFormat="1" ht="16.5" customHeight="1">
      <c r="B229" s="152"/>
      <c r="C229" s="153" t="s">
        <v>784</v>
      </c>
      <c r="D229" s="153" t="s">
        <v>136</v>
      </c>
      <c r="E229" s="154" t="s">
        <v>1101</v>
      </c>
      <c r="F229" s="155" t="s">
        <v>1102</v>
      </c>
      <c r="G229" s="156" t="s">
        <v>1099</v>
      </c>
      <c r="H229" s="157">
        <v>144</v>
      </c>
      <c r="I229" s="157"/>
      <c r="J229" s="158">
        <f>ROUND(I229*H229,3)</f>
        <v>0</v>
      </c>
      <c r="K229" s="155" t="s">
        <v>1</v>
      </c>
      <c r="L229" s="31"/>
      <c r="M229" s="159" t="s">
        <v>1</v>
      </c>
      <c r="N229" s="160" t="s">
        <v>41</v>
      </c>
      <c r="O229" s="54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AR229" s="163" t="s">
        <v>1094</v>
      </c>
      <c r="AT229" s="163" t="s">
        <v>136</v>
      </c>
      <c r="AU229" s="163" t="s">
        <v>83</v>
      </c>
      <c r="AY229" s="16" t="s">
        <v>133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6" t="s">
        <v>142</v>
      </c>
      <c r="BK229" s="165">
        <f>ROUND(I229*H229,3)</f>
        <v>0</v>
      </c>
      <c r="BL229" s="16" t="s">
        <v>1094</v>
      </c>
      <c r="BM229" s="163" t="s">
        <v>1103</v>
      </c>
    </row>
    <row r="230" spans="2:65" s="1" customFormat="1" ht="36" customHeight="1">
      <c r="B230" s="152"/>
      <c r="C230" s="153" t="s">
        <v>1104</v>
      </c>
      <c r="D230" s="153" t="s">
        <v>136</v>
      </c>
      <c r="E230" s="154" t="s">
        <v>1105</v>
      </c>
      <c r="F230" s="155" t="s">
        <v>1106</v>
      </c>
      <c r="G230" s="156" t="s">
        <v>227</v>
      </c>
      <c r="H230" s="157">
        <v>1480</v>
      </c>
      <c r="I230" s="157"/>
      <c r="J230" s="158">
        <f>ROUND(I230*H230,3)</f>
        <v>0</v>
      </c>
      <c r="K230" s="155" t="s">
        <v>1</v>
      </c>
      <c r="L230" s="31"/>
      <c r="M230" s="159" t="s">
        <v>1</v>
      </c>
      <c r="N230" s="160" t="s">
        <v>41</v>
      </c>
      <c r="O230" s="54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AR230" s="163" t="s">
        <v>1094</v>
      </c>
      <c r="AT230" s="163" t="s">
        <v>136</v>
      </c>
      <c r="AU230" s="163" t="s">
        <v>83</v>
      </c>
      <c r="AY230" s="16" t="s">
        <v>133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6" t="s">
        <v>142</v>
      </c>
      <c r="BK230" s="165">
        <f>ROUND(I230*H230,3)</f>
        <v>0</v>
      </c>
      <c r="BL230" s="16" t="s">
        <v>1094</v>
      </c>
      <c r="BM230" s="163" t="s">
        <v>1107</v>
      </c>
    </row>
    <row r="231" spans="2:65" s="1" customFormat="1" ht="50" customHeight="1">
      <c r="B231" s="31"/>
      <c r="E231" s="142" t="s">
        <v>356</v>
      </c>
      <c r="F231" s="142" t="s">
        <v>357</v>
      </c>
      <c r="I231" s="90"/>
      <c r="J231" s="129">
        <f t="shared" ref="J231:J236" si="60">BK231</f>
        <v>0</v>
      </c>
      <c r="L231" s="31"/>
      <c r="M231" s="192"/>
      <c r="N231" s="54"/>
      <c r="O231" s="54"/>
      <c r="P231" s="54"/>
      <c r="Q231" s="54"/>
      <c r="R231" s="54"/>
      <c r="S231" s="54"/>
      <c r="T231" s="55"/>
      <c r="AT231" s="16" t="s">
        <v>74</v>
      </c>
      <c r="AU231" s="16" t="s">
        <v>75</v>
      </c>
      <c r="AY231" s="16" t="s">
        <v>358</v>
      </c>
      <c r="BK231" s="165">
        <f>SUM(BK232:BK236)</f>
        <v>0</v>
      </c>
    </row>
    <row r="232" spans="2:65" s="1" customFormat="1" ht="16.25" customHeight="1">
      <c r="B232" s="31"/>
      <c r="C232" s="193" t="s">
        <v>1</v>
      </c>
      <c r="D232" s="193" t="s">
        <v>136</v>
      </c>
      <c r="E232" s="194" t="s">
        <v>1</v>
      </c>
      <c r="F232" s="195" t="s">
        <v>1</v>
      </c>
      <c r="G232" s="196" t="s">
        <v>1</v>
      </c>
      <c r="H232" s="197"/>
      <c r="I232" s="197"/>
      <c r="J232" s="198">
        <f t="shared" si="60"/>
        <v>0</v>
      </c>
      <c r="K232" s="199"/>
      <c r="L232" s="31"/>
      <c r="M232" s="200" t="s">
        <v>1</v>
      </c>
      <c r="N232" s="201" t="s">
        <v>41</v>
      </c>
      <c r="O232" s="54"/>
      <c r="P232" s="54"/>
      <c r="Q232" s="54"/>
      <c r="R232" s="54"/>
      <c r="S232" s="54"/>
      <c r="T232" s="55"/>
      <c r="AT232" s="16" t="s">
        <v>358</v>
      </c>
      <c r="AU232" s="16" t="s">
        <v>83</v>
      </c>
      <c r="AY232" s="16" t="s">
        <v>358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6" t="s">
        <v>142</v>
      </c>
      <c r="BK232" s="165">
        <f>I232*H232</f>
        <v>0</v>
      </c>
    </row>
    <row r="233" spans="2:65" s="1" customFormat="1" ht="16.25" customHeight="1">
      <c r="B233" s="31"/>
      <c r="C233" s="193" t="s">
        <v>1</v>
      </c>
      <c r="D233" s="193" t="s">
        <v>136</v>
      </c>
      <c r="E233" s="194" t="s">
        <v>1</v>
      </c>
      <c r="F233" s="195" t="s">
        <v>1</v>
      </c>
      <c r="G233" s="196" t="s">
        <v>1</v>
      </c>
      <c r="H233" s="197"/>
      <c r="I233" s="197"/>
      <c r="J233" s="198">
        <f t="shared" si="60"/>
        <v>0</v>
      </c>
      <c r="K233" s="199"/>
      <c r="L233" s="31"/>
      <c r="M233" s="200" t="s">
        <v>1</v>
      </c>
      <c r="N233" s="201" t="s">
        <v>41</v>
      </c>
      <c r="O233" s="54"/>
      <c r="P233" s="54"/>
      <c r="Q233" s="54"/>
      <c r="R233" s="54"/>
      <c r="S233" s="54"/>
      <c r="T233" s="55"/>
      <c r="AT233" s="16" t="s">
        <v>358</v>
      </c>
      <c r="AU233" s="16" t="s">
        <v>83</v>
      </c>
      <c r="AY233" s="16" t="s">
        <v>358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6" t="s">
        <v>142</v>
      </c>
      <c r="BK233" s="165">
        <f>I233*H233</f>
        <v>0</v>
      </c>
    </row>
    <row r="234" spans="2:65" s="1" customFormat="1" ht="16.25" customHeight="1">
      <c r="B234" s="31"/>
      <c r="C234" s="193" t="s">
        <v>1</v>
      </c>
      <c r="D234" s="193" t="s">
        <v>136</v>
      </c>
      <c r="E234" s="194" t="s">
        <v>1</v>
      </c>
      <c r="F234" s="195" t="s">
        <v>1</v>
      </c>
      <c r="G234" s="196" t="s">
        <v>1</v>
      </c>
      <c r="H234" s="197"/>
      <c r="I234" s="197"/>
      <c r="J234" s="198">
        <f t="shared" si="60"/>
        <v>0</v>
      </c>
      <c r="K234" s="199"/>
      <c r="L234" s="31"/>
      <c r="M234" s="200" t="s">
        <v>1</v>
      </c>
      <c r="N234" s="201" t="s">
        <v>41</v>
      </c>
      <c r="O234" s="54"/>
      <c r="P234" s="54"/>
      <c r="Q234" s="54"/>
      <c r="R234" s="54"/>
      <c r="S234" s="54"/>
      <c r="T234" s="55"/>
      <c r="AT234" s="16" t="s">
        <v>358</v>
      </c>
      <c r="AU234" s="16" t="s">
        <v>83</v>
      </c>
      <c r="AY234" s="16" t="s">
        <v>358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6" t="s">
        <v>142</v>
      </c>
      <c r="BK234" s="165">
        <f>I234*H234</f>
        <v>0</v>
      </c>
    </row>
    <row r="235" spans="2:65" s="1" customFormat="1" ht="16.25" customHeight="1">
      <c r="B235" s="31"/>
      <c r="C235" s="193" t="s">
        <v>1</v>
      </c>
      <c r="D235" s="193" t="s">
        <v>136</v>
      </c>
      <c r="E235" s="194" t="s">
        <v>1</v>
      </c>
      <c r="F235" s="195" t="s">
        <v>1</v>
      </c>
      <c r="G235" s="196" t="s">
        <v>1</v>
      </c>
      <c r="H235" s="197"/>
      <c r="I235" s="197"/>
      <c r="J235" s="198">
        <f t="shared" si="60"/>
        <v>0</v>
      </c>
      <c r="K235" s="199"/>
      <c r="L235" s="31"/>
      <c r="M235" s="200" t="s">
        <v>1</v>
      </c>
      <c r="N235" s="201" t="s">
        <v>41</v>
      </c>
      <c r="O235" s="54"/>
      <c r="P235" s="54"/>
      <c r="Q235" s="54"/>
      <c r="R235" s="54"/>
      <c r="S235" s="54"/>
      <c r="T235" s="55"/>
      <c r="AT235" s="16" t="s">
        <v>358</v>
      </c>
      <c r="AU235" s="16" t="s">
        <v>83</v>
      </c>
      <c r="AY235" s="16" t="s">
        <v>358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6" t="s">
        <v>142</v>
      </c>
      <c r="BK235" s="165">
        <f>I235*H235</f>
        <v>0</v>
      </c>
    </row>
    <row r="236" spans="2:65" s="1" customFormat="1" ht="16.25" customHeight="1">
      <c r="B236" s="31"/>
      <c r="C236" s="193" t="s">
        <v>1</v>
      </c>
      <c r="D236" s="193" t="s">
        <v>136</v>
      </c>
      <c r="E236" s="194" t="s">
        <v>1</v>
      </c>
      <c r="F236" s="195" t="s">
        <v>1</v>
      </c>
      <c r="G236" s="196" t="s">
        <v>1</v>
      </c>
      <c r="H236" s="197"/>
      <c r="I236" s="197"/>
      <c r="J236" s="198">
        <f t="shared" si="60"/>
        <v>0</v>
      </c>
      <c r="K236" s="199"/>
      <c r="L236" s="31"/>
      <c r="M236" s="200" t="s">
        <v>1</v>
      </c>
      <c r="N236" s="201" t="s">
        <v>41</v>
      </c>
      <c r="O236" s="202"/>
      <c r="P236" s="202"/>
      <c r="Q236" s="202"/>
      <c r="R236" s="202"/>
      <c r="S236" s="202"/>
      <c r="T236" s="203"/>
      <c r="AT236" s="16" t="s">
        <v>358</v>
      </c>
      <c r="AU236" s="16" t="s">
        <v>83</v>
      </c>
      <c r="AY236" s="16" t="s">
        <v>358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6" t="s">
        <v>142</v>
      </c>
      <c r="BK236" s="165">
        <f>I236*H236</f>
        <v>0</v>
      </c>
    </row>
    <row r="237" spans="2:65" s="1" customFormat="1" ht="7" customHeight="1">
      <c r="B237" s="43"/>
      <c r="C237" s="44"/>
      <c r="D237" s="44"/>
      <c r="E237" s="44"/>
      <c r="F237" s="44"/>
      <c r="G237" s="44"/>
      <c r="H237" s="44"/>
      <c r="I237" s="111"/>
      <c r="J237" s="44"/>
      <c r="K237" s="44"/>
      <c r="L237" s="31"/>
    </row>
  </sheetData>
  <autoFilter ref="C126:K236" xr:uid="{00000000-0009-0000-0000-000006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32:D237" xr:uid="{00000000-0002-0000-0600-000000000000}">
      <formula1>"K, M"</formula1>
    </dataValidation>
    <dataValidation type="list" allowBlank="1" showInputMessage="1" showErrorMessage="1" error="Povolené sú hodnoty základná, znížená, nulová." sqref="N232:N237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09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102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1108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ROUND(J123,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ROUND((ROUND((SUM(BE123:BE202)),  2) + SUM(BE204:BE208)), 2)</f>
        <v>0</v>
      </c>
      <c r="I33" s="99">
        <v>0.2</v>
      </c>
      <c r="J33" s="98">
        <f>ROUND((ROUND(((SUM(BE123:BE202))*I33),  2) + (SUM(BE204:BE208)*I33)),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ROUND((ROUND((SUM(BF123:BF202)),  2) + SUM(BF204:BF208)), 2)</f>
        <v>0</v>
      </c>
      <c r="I34" s="99">
        <v>0.2</v>
      </c>
      <c r="J34" s="98">
        <f>ROUND((ROUND(((SUM(BF123:BF202))*I34),  2) + (SUM(BF204:BF208)*I34)),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ROUND((ROUND((SUM(BG123:BG202)),  2) + SUM(BG204:BG208)),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ROUND((ROUND((SUM(BH123:BH202)),  2) + SUM(BH204:BH208)),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ROUND((ROUND((SUM(BI123:BI202)),  2) + SUM(BI204:BI208)),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07 - Elektroinštalácie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J123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1109</v>
      </c>
      <c r="E97" s="119"/>
      <c r="F97" s="119"/>
      <c r="G97" s="119"/>
      <c r="H97" s="119"/>
      <c r="I97" s="120"/>
      <c r="J97" s="121">
        <f>J124</f>
        <v>0</v>
      </c>
      <c r="L97" s="117"/>
    </row>
    <row r="98" spans="2:12" s="8" customFormat="1" ht="25" customHeight="1">
      <c r="B98" s="117"/>
      <c r="D98" s="118" t="s">
        <v>1110</v>
      </c>
      <c r="E98" s="119"/>
      <c r="F98" s="119"/>
      <c r="G98" s="119"/>
      <c r="H98" s="119"/>
      <c r="I98" s="120"/>
      <c r="J98" s="121">
        <f>J130</f>
        <v>0</v>
      </c>
      <c r="L98" s="117"/>
    </row>
    <row r="99" spans="2:12" s="8" customFormat="1" ht="25" customHeight="1">
      <c r="B99" s="117"/>
      <c r="D99" s="118" t="s">
        <v>1111</v>
      </c>
      <c r="E99" s="119"/>
      <c r="F99" s="119"/>
      <c r="G99" s="119"/>
      <c r="H99" s="119"/>
      <c r="I99" s="120"/>
      <c r="J99" s="121">
        <f>J150</f>
        <v>0</v>
      </c>
      <c r="L99" s="117"/>
    </row>
    <row r="100" spans="2:12" s="8" customFormat="1" ht="25" customHeight="1">
      <c r="B100" s="117"/>
      <c r="D100" s="118" t="s">
        <v>1112</v>
      </c>
      <c r="E100" s="119"/>
      <c r="F100" s="119"/>
      <c r="G100" s="119"/>
      <c r="H100" s="119"/>
      <c r="I100" s="120"/>
      <c r="J100" s="121">
        <f>J157</f>
        <v>0</v>
      </c>
      <c r="L100" s="117"/>
    </row>
    <row r="101" spans="2:12" s="8" customFormat="1" ht="25" customHeight="1">
      <c r="B101" s="117"/>
      <c r="D101" s="118" t="s">
        <v>1113</v>
      </c>
      <c r="E101" s="119"/>
      <c r="F101" s="119"/>
      <c r="G101" s="119"/>
      <c r="H101" s="119"/>
      <c r="I101" s="120"/>
      <c r="J101" s="121">
        <f>J180</f>
        <v>0</v>
      </c>
      <c r="L101" s="117"/>
    </row>
    <row r="102" spans="2:12" s="8" customFormat="1" ht="25" customHeight="1">
      <c r="B102" s="117"/>
      <c r="D102" s="118" t="s">
        <v>1114</v>
      </c>
      <c r="E102" s="119"/>
      <c r="F102" s="119"/>
      <c r="G102" s="119"/>
      <c r="H102" s="119"/>
      <c r="I102" s="120"/>
      <c r="J102" s="121">
        <f>J194</f>
        <v>0</v>
      </c>
      <c r="L102" s="117"/>
    </row>
    <row r="103" spans="2:12" s="8" customFormat="1" ht="21.75" customHeight="1">
      <c r="B103" s="117"/>
      <c r="D103" s="127" t="s">
        <v>118</v>
      </c>
      <c r="I103" s="128"/>
      <c r="J103" s="129">
        <f>J203</f>
        <v>0</v>
      </c>
      <c r="L103" s="117"/>
    </row>
    <row r="104" spans="2:12" s="1" customFormat="1" ht="21.75" customHeight="1">
      <c r="B104" s="31"/>
      <c r="I104" s="90"/>
      <c r="L104" s="31"/>
    </row>
    <row r="105" spans="2:12" s="1" customFormat="1" ht="7" customHeight="1">
      <c r="B105" s="43"/>
      <c r="C105" s="44"/>
      <c r="D105" s="44"/>
      <c r="E105" s="44"/>
      <c r="F105" s="44"/>
      <c r="G105" s="44"/>
      <c r="H105" s="44"/>
      <c r="I105" s="111"/>
      <c r="J105" s="44"/>
      <c r="K105" s="44"/>
      <c r="L105" s="31"/>
    </row>
    <row r="109" spans="2:12" s="1" customFormat="1" ht="7" customHeight="1">
      <c r="B109" s="45"/>
      <c r="C109" s="46"/>
      <c r="D109" s="46"/>
      <c r="E109" s="46"/>
      <c r="F109" s="46"/>
      <c r="G109" s="46"/>
      <c r="H109" s="46"/>
      <c r="I109" s="112"/>
      <c r="J109" s="46"/>
      <c r="K109" s="46"/>
      <c r="L109" s="31"/>
    </row>
    <row r="110" spans="2:12" s="1" customFormat="1" ht="25" customHeight="1">
      <c r="B110" s="31"/>
      <c r="C110" s="20" t="s">
        <v>119</v>
      </c>
      <c r="I110" s="90"/>
      <c r="L110" s="31"/>
    </row>
    <row r="111" spans="2:12" s="1" customFormat="1" ht="7" customHeight="1">
      <c r="B111" s="31"/>
      <c r="I111" s="90"/>
      <c r="L111" s="31"/>
    </row>
    <row r="112" spans="2:12" s="1" customFormat="1" ht="12" customHeight="1">
      <c r="B112" s="31"/>
      <c r="C112" s="26" t="s">
        <v>14</v>
      </c>
      <c r="I112" s="90"/>
      <c r="L112" s="31"/>
    </row>
    <row r="113" spans="2:65" s="1" customFormat="1" ht="16.5" customHeight="1">
      <c r="B113" s="31"/>
      <c r="E113" s="253" t="str">
        <f>E7</f>
        <v>Zníženie energetickej náročnosti MÚ Rajecké Teplice</v>
      </c>
      <c r="F113" s="254"/>
      <c r="G113" s="254"/>
      <c r="H113" s="254"/>
      <c r="I113" s="90"/>
      <c r="L113" s="31"/>
    </row>
    <row r="114" spans="2:65" s="1" customFormat="1" ht="12" customHeight="1">
      <c r="B114" s="31"/>
      <c r="C114" s="26" t="s">
        <v>104</v>
      </c>
      <c r="I114" s="90"/>
      <c r="L114" s="31"/>
    </row>
    <row r="115" spans="2:65" s="1" customFormat="1" ht="16.5" customHeight="1">
      <c r="B115" s="31"/>
      <c r="E115" s="225" t="str">
        <f>E9</f>
        <v>07 - Elektroinštalácie</v>
      </c>
      <c r="F115" s="252"/>
      <c r="G115" s="252"/>
      <c r="H115" s="252"/>
      <c r="I115" s="90"/>
      <c r="L115" s="31"/>
    </row>
    <row r="116" spans="2:65" s="1" customFormat="1" ht="7" customHeight="1">
      <c r="B116" s="31"/>
      <c r="I116" s="90"/>
      <c r="L116" s="31"/>
    </row>
    <row r="117" spans="2:65" s="1" customFormat="1" ht="12" customHeight="1">
      <c r="B117" s="31"/>
      <c r="C117" s="26" t="s">
        <v>18</v>
      </c>
      <c r="F117" s="24" t="str">
        <f>F12</f>
        <v>Námestie NSP 29/4</v>
      </c>
      <c r="I117" s="91" t="s">
        <v>20</v>
      </c>
      <c r="J117" s="51" t="str">
        <f>IF(J12="","",J12)</f>
        <v>25. 3. 2019</v>
      </c>
      <c r="L117" s="31"/>
    </row>
    <row r="118" spans="2:65" s="1" customFormat="1" ht="7" customHeight="1">
      <c r="B118" s="31"/>
      <c r="I118" s="90"/>
      <c r="L118" s="31"/>
    </row>
    <row r="119" spans="2:65" s="1" customFormat="1" ht="15.25" customHeight="1">
      <c r="B119" s="31"/>
      <c r="C119" s="26" t="s">
        <v>22</v>
      </c>
      <c r="F119" s="24" t="str">
        <f>E15</f>
        <v xml:space="preserve"> </v>
      </c>
      <c r="I119" s="91" t="s">
        <v>28</v>
      </c>
      <c r="J119" s="29" t="str">
        <f>E21</f>
        <v>Orbita Motors, a.s.</v>
      </c>
      <c r="L119" s="31"/>
    </row>
    <row r="120" spans="2:65" s="1" customFormat="1" ht="15.25" customHeight="1">
      <c r="B120" s="31"/>
      <c r="C120" s="26" t="s">
        <v>26</v>
      </c>
      <c r="F120" s="24" t="str">
        <f>IF(E18="","",E18)</f>
        <v>Vyplň údaj</v>
      </c>
      <c r="I120" s="91" t="s">
        <v>32</v>
      </c>
      <c r="J120" s="29" t="str">
        <f>E24</f>
        <v>Ing. Žarnovický</v>
      </c>
      <c r="L120" s="31"/>
    </row>
    <row r="121" spans="2:65" s="1" customFormat="1" ht="10.25" customHeight="1">
      <c r="B121" s="31"/>
      <c r="I121" s="90"/>
      <c r="L121" s="31"/>
    </row>
    <row r="122" spans="2:65" s="10" customFormat="1" ht="29.25" customHeight="1">
      <c r="B122" s="130"/>
      <c r="C122" s="131" t="s">
        <v>120</v>
      </c>
      <c r="D122" s="132" t="s">
        <v>60</v>
      </c>
      <c r="E122" s="132" t="s">
        <v>56</v>
      </c>
      <c r="F122" s="132" t="s">
        <v>57</v>
      </c>
      <c r="G122" s="132" t="s">
        <v>121</v>
      </c>
      <c r="H122" s="132" t="s">
        <v>122</v>
      </c>
      <c r="I122" s="133" t="s">
        <v>123</v>
      </c>
      <c r="J122" s="134" t="s">
        <v>108</v>
      </c>
      <c r="K122" s="135" t="s">
        <v>124</v>
      </c>
      <c r="L122" s="130"/>
      <c r="M122" s="58" t="s">
        <v>1</v>
      </c>
      <c r="N122" s="59" t="s">
        <v>39</v>
      </c>
      <c r="O122" s="59" t="s">
        <v>125</v>
      </c>
      <c r="P122" s="59" t="s">
        <v>126</v>
      </c>
      <c r="Q122" s="59" t="s">
        <v>127</v>
      </c>
      <c r="R122" s="59" t="s">
        <v>128</v>
      </c>
      <c r="S122" s="59" t="s">
        <v>129</v>
      </c>
      <c r="T122" s="60" t="s">
        <v>130</v>
      </c>
    </row>
    <row r="123" spans="2:65" s="1" customFormat="1" ht="22.75" customHeight="1">
      <c r="B123" s="31"/>
      <c r="C123" s="63" t="s">
        <v>109</v>
      </c>
      <c r="I123" s="90"/>
      <c r="J123" s="136">
        <f>BK123</f>
        <v>0</v>
      </c>
      <c r="L123" s="31"/>
      <c r="M123" s="61"/>
      <c r="N123" s="52"/>
      <c r="O123" s="52"/>
      <c r="P123" s="137">
        <f>P124+P130+P150+P157+P180+P194+P203</f>
        <v>0</v>
      </c>
      <c r="Q123" s="52"/>
      <c r="R123" s="137">
        <f>R124+R130+R150+R157+R180+R194+R203</f>
        <v>0</v>
      </c>
      <c r="S123" s="52"/>
      <c r="T123" s="138">
        <f>T124+T130+T150+T157+T180+T194+T203</f>
        <v>0</v>
      </c>
      <c r="AT123" s="16" t="s">
        <v>74</v>
      </c>
      <c r="AU123" s="16" t="s">
        <v>110</v>
      </c>
      <c r="BK123" s="139">
        <f>BK124+BK130+BK150+BK157+BK180+BK194+BK203</f>
        <v>0</v>
      </c>
    </row>
    <row r="124" spans="2:65" s="11" customFormat="1" ht="26" customHeight="1">
      <c r="B124" s="140"/>
      <c r="D124" s="141" t="s">
        <v>74</v>
      </c>
      <c r="E124" s="142" t="s">
        <v>699</v>
      </c>
      <c r="F124" s="142" t="s">
        <v>1115</v>
      </c>
      <c r="I124" s="143"/>
      <c r="J124" s="129">
        <f>BK124</f>
        <v>0</v>
      </c>
      <c r="L124" s="140"/>
      <c r="M124" s="144"/>
      <c r="N124" s="145"/>
      <c r="O124" s="145"/>
      <c r="P124" s="146">
        <f>SUM(P125:P129)</f>
        <v>0</v>
      </c>
      <c r="Q124" s="145"/>
      <c r="R124" s="146">
        <f>SUM(R125:R129)</f>
        <v>0</v>
      </c>
      <c r="S124" s="145"/>
      <c r="T124" s="147">
        <f>SUM(T125:T129)</f>
        <v>0</v>
      </c>
      <c r="AR124" s="141" t="s">
        <v>151</v>
      </c>
      <c r="AT124" s="148" t="s">
        <v>74</v>
      </c>
      <c r="AU124" s="148" t="s">
        <v>75</v>
      </c>
      <c r="AY124" s="141" t="s">
        <v>133</v>
      </c>
      <c r="BK124" s="149">
        <f>SUM(BK125:BK129)</f>
        <v>0</v>
      </c>
    </row>
    <row r="125" spans="2:65" s="1" customFormat="1" ht="16.5" customHeight="1">
      <c r="B125" s="152"/>
      <c r="C125" s="204" t="s">
        <v>83</v>
      </c>
      <c r="D125" s="204" t="s">
        <v>392</v>
      </c>
      <c r="E125" s="205" t="s">
        <v>1116</v>
      </c>
      <c r="F125" s="206" t="s">
        <v>1117</v>
      </c>
      <c r="G125" s="207" t="s">
        <v>227</v>
      </c>
      <c r="H125" s="208">
        <v>20</v>
      </c>
      <c r="I125" s="208"/>
      <c r="J125" s="209">
        <f>ROUND(I125*H125,3)</f>
        <v>0</v>
      </c>
      <c r="K125" s="206" t="s">
        <v>1</v>
      </c>
      <c r="L125" s="210"/>
      <c r="M125" s="211" t="s">
        <v>1</v>
      </c>
      <c r="N125" s="212" t="s">
        <v>41</v>
      </c>
      <c r="O125" s="54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AR125" s="163" t="s">
        <v>1118</v>
      </c>
      <c r="AT125" s="163" t="s">
        <v>392</v>
      </c>
      <c r="AU125" s="163" t="s">
        <v>83</v>
      </c>
      <c r="AY125" s="16" t="s">
        <v>133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142</v>
      </c>
      <c r="BK125" s="165">
        <f>ROUND(I125*H125,3)</f>
        <v>0</v>
      </c>
      <c r="BL125" s="16" t="s">
        <v>681</v>
      </c>
      <c r="BM125" s="163" t="s">
        <v>142</v>
      </c>
    </row>
    <row r="126" spans="2:65" s="1" customFormat="1" ht="24" customHeight="1">
      <c r="B126" s="152"/>
      <c r="C126" s="204" t="s">
        <v>142</v>
      </c>
      <c r="D126" s="204" t="s">
        <v>392</v>
      </c>
      <c r="E126" s="205" t="s">
        <v>1119</v>
      </c>
      <c r="F126" s="206" t="s">
        <v>1120</v>
      </c>
      <c r="G126" s="207" t="s">
        <v>227</v>
      </c>
      <c r="H126" s="208">
        <v>12</v>
      </c>
      <c r="I126" s="208"/>
      <c r="J126" s="209">
        <f>ROUND(I126*H126,3)</f>
        <v>0</v>
      </c>
      <c r="K126" s="206" t="s">
        <v>1</v>
      </c>
      <c r="L126" s="210"/>
      <c r="M126" s="211" t="s">
        <v>1</v>
      </c>
      <c r="N126" s="212" t="s">
        <v>41</v>
      </c>
      <c r="O126" s="54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AR126" s="163" t="s">
        <v>1118</v>
      </c>
      <c r="AT126" s="163" t="s">
        <v>392</v>
      </c>
      <c r="AU126" s="163" t="s">
        <v>83</v>
      </c>
      <c r="AY126" s="16" t="s">
        <v>133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6" t="s">
        <v>142</v>
      </c>
      <c r="BK126" s="165">
        <f>ROUND(I126*H126,3)</f>
        <v>0</v>
      </c>
      <c r="BL126" s="16" t="s">
        <v>681</v>
      </c>
      <c r="BM126" s="163" t="s">
        <v>141</v>
      </c>
    </row>
    <row r="127" spans="2:65" s="1" customFormat="1" ht="16.5" customHeight="1">
      <c r="B127" s="152"/>
      <c r="C127" s="204" t="s">
        <v>151</v>
      </c>
      <c r="D127" s="204" t="s">
        <v>392</v>
      </c>
      <c r="E127" s="205" t="s">
        <v>1121</v>
      </c>
      <c r="F127" s="206" t="s">
        <v>1122</v>
      </c>
      <c r="G127" s="207" t="s">
        <v>335</v>
      </c>
      <c r="H127" s="208">
        <v>1</v>
      </c>
      <c r="I127" s="208"/>
      <c r="J127" s="209">
        <f>ROUND(I127*H127,3)</f>
        <v>0</v>
      </c>
      <c r="K127" s="206" t="s">
        <v>1</v>
      </c>
      <c r="L127" s="210"/>
      <c r="M127" s="211" t="s">
        <v>1</v>
      </c>
      <c r="N127" s="212" t="s">
        <v>41</v>
      </c>
      <c r="O127" s="54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AR127" s="163" t="s">
        <v>1118</v>
      </c>
      <c r="AT127" s="163" t="s">
        <v>392</v>
      </c>
      <c r="AU127" s="163" t="s">
        <v>83</v>
      </c>
      <c r="AY127" s="16" t="s">
        <v>133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142</v>
      </c>
      <c r="BK127" s="165">
        <f>ROUND(I127*H127,3)</f>
        <v>0</v>
      </c>
      <c r="BL127" s="16" t="s">
        <v>681</v>
      </c>
      <c r="BM127" s="163" t="s">
        <v>134</v>
      </c>
    </row>
    <row r="128" spans="2:65" s="1" customFormat="1" ht="16.5" customHeight="1">
      <c r="B128" s="152"/>
      <c r="C128" s="204" t="s">
        <v>141</v>
      </c>
      <c r="D128" s="204" t="s">
        <v>392</v>
      </c>
      <c r="E128" s="205" t="s">
        <v>1123</v>
      </c>
      <c r="F128" s="206" t="s">
        <v>1124</v>
      </c>
      <c r="G128" s="207" t="s">
        <v>335</v>
      </c>
      <c r="H128" s="208">
        <v>1</v>
      </c>
      <c r="I128" s="208"/>
      <c r="J128" s="209">
        <f>ROUND(I128*H128,3)</f>
        <v>0</v>
      </c>
      <c r="K128" s="206" t="s">
        <v>1</v>
      </c>
      <c r="L128" s="210"/>
      <c r="M128" s="211" t="s">
        <v>1</v>
      </c>
      <c r="N128" s="212" t="s">
        <v>41</v>
      </c>
      <c r="O128" s="54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AR128" s="163" t="s">
        <v>1118</v>
      </c>
      <c r="AT128" s="163" t="s">
        <v>392</v>
      </c>
      <c r="AU128" s="163" t="s">
        <v>83</v>
      </c>
      <c r="AY128" s="16" t="s">
        <v>133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142</v>
      </c>
      <c r="BK128" s="165">
        <f>ROUND(I128*H128,3)</f>
        <v>0</v>
      </c>
      <c r="BL128" s="16" t="s">
        <v>681</v>
      </c>
      <c r="BM128" s="163" t="s">
        <v>174</v>
      </c>
    </row>
    <row r="129" spans="2:65" s="1" customFormat="1" ht="16.5" customHeight="1">
      <c r="B129" s="152"/>
      <c r="C129" s="204" t="s">
        <v>159</v>
      </c>
      <c r="D129" s="204" t="s">
        <v>392</v>
      </c>
      <c r="E129" s="205" t="s">
        <v>1125</v>
      </c>
      <c r="F129" s="206" t="s">
        <v>1126</v>
      </c>
      <c r="G129" s="207" t="s">
        <v>692</v>
      </c>
      <c r="H129" s="208">
        <v>1</v>
      </c>
      <c r="I129" s="208"/>
      <c r="J129" s="209">
        <f>ROUND(I129*H129,3)</f>
        <v>0</v>
      </c>
      <c r="K129" s="206" t="s">
        <v>1</v>
      </c>
      <c r="L129" s="210"/>
      <c r="M129" s="211" t="s">
        <v>1</v>
      </c>
      <c r="N129" s="212" t="s">
        <v>41</v>
      </c>
      <c r="O129" s="54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AR129" s="163" t="s">
        <v>1118</v>
      </c>
      <c r="AT129" s="163" t="s">
        <v>392</v>
      </c>
      <c r="AU129" s="163" t="s">
        <v>83</v>
      </c>
      <c r="AY129" s="16" t="s">
        <v>133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6" t="s">
        <v>142</v>
      </c>
      <c r="BK129" s="165">
        <f>ROUND(I129*H129,3)</f>
        <v>0</v>
      </c>
      <c r="BL129" s="16" t="s">
        <v>681</v>
      </c>
      <c r="BM129" s="163" t="s">
        <v>183</v>
      </c>
    </row>
    <row r="130" spans="2:65" s="11" customFormat="1" ht="26" customHeight="1">
      <c r="B130" s="140"/>
      <c r="D130" s="141" t="s">
        <v>74</v>
      </c>
      <c r="E130" s="142" t="s">
        <v>709</v>
      </c>
      <c r="F130" s="142" t="s">
        <v>1127</v>
      </c>
      <c r="I130" s="143"/>
      <c r="J130" s="129">
        <f>BK130</f>
        <v>0</v>
      </c>
      <c r="L130" s="140"/>
      <c r="M130" s="144"/>
      <c r="N130" s="145"/>
      <c r="O130" s="145"/>
      <c r="P130" s="146">
        <f>SUM(P131:P149)</f>
        <v>0</v>
      </c>
      <c r="Q130" s="145"/>
      <c r="R130" s="146">
        <f>SUM(R131:R149)</f>
        <v>0</v>
      </c>
      <c r="S130" s="145"/>
      <c r="T130" s="147">
        <f>SUM(T131:T149)</f>
        <v>0</v>
      </c>
      <c r="AR130" s="141" t="s">
        <v>151</v>
      </c>
      <c r="AT130" s="148" t="s">
        <v>74</v>
      </c>
      <c r="AU130" s="148" t="s">
        <v>75</v>
      </c>
      <c r="AY130" s="141" t="s">
        <v>133</v>
      </c>
      <c r="BK130" s="149">
        <f>SUM(BK131:BK149)</f>
        <v>0</v>
      </c>
    </row>
    <row r="131" spans="2:65" s="1" customFormat="1" ht="16.5" customHeight="1">
      <c r="B131" s="152"/>
      <c r="C131" s="204" t="s">
        <v>134</v>
      </c>
      <c r="D131" s="204" t="s">
        <v>392</v>
      </c>
      <c r="E131" s="205" t="s">
        <v>1128</v>
      </c>
      <c r="F131" s="206" t="s">
        <v>1129</v>
      </c>
      <c r="G131" s="207" t="s">
        <v>227</v>
      </c>
      <c r="H131" s="208">
        <v>520</v>
      </c>
      <c r="I131" s="208"/>
      <c r="J131" s="209">
        <f t="shared" ref="J131:J149" si="0">ROUND(I131*H131,3)</f>
        <v>0</v>
      </c>
      <c r="K131" s="206" t="s">
        <v>1</v>
      </c>
      <c r="L131" s="210"/>
      <c r="M131" s="211" t="s">
        <v>1</v>
      </c>
      <c r="N131" s="212" t="s">
        <v>41</v>
      </c>
      <c r="O131" s="54"/>
      <c r="P131" s="161">
        <f t="shared" ref="P131:P149" si="1">O131*H131</f>
        <v>0</v>
      </c>
      <c r="Q131" s="161">
        <v>0</v>
      </c>
      <c r="R131" s="161">
        <f t="shared" ref="R131:R149" si="2">Q131*H131</f>
        <v>0</v>
      </c>
      <c r="S131" s="161">
        <v>0</v>
      </c>
      <c r="T131" s="162">
        <f t="shared" ref="T131:T149" si="3">S131*H131</f>
        <v>0</v>
      </c>
      <c r="AR131" s="163" t="s">
        <v>1118</v>
      </c>
      <c r="AT131" s="163" t="s">
        <v>392</v>
      </c>
      <c r="AU131" s="163" t="s">
        <v>83</v>
      </c>
      <c r="AY131" s="16" t="s">
        <v>133</v>
      </c>
      <c r="BE131" s="164">
        <f t="shared" ref="BE131:BE149" si="4">IF(N131="základná",J131,0)</f>
        <v>0</v>
      </c>
      <c r="BF131" s="164">
        <f t="shared" ref="BF131:BF149" si="5">IF(N131="znížená",J131,0)</f>
        <v>0</v>
      </c>
      <c r="BG131" s="164">
        <f t="shared" ref="BG131:BG149" si="6">IF(N131="zákl. prenesená",J131,0)</f>
        <v>0</v>
      </c>
      <c r="BH131" s="164">
        <f t="shared" ref="BH131:BH149" si="7">IF(N131="zníž. prenesená",J131,0)</f>
        <v>0</v>
      </c>
      <c r="BI131" s="164">
        <f t="shared" ref="BI131:BI149" si="8">IF(N131="nulová",J131,0)</f>
        <v>0</v>
      </c>
      <c r="BJ131" s="16" t="s">
        <v>142</v>
      </c>
      <c r="BK131" s="165">
        <f t="shared" ref="BK131:BK149" si="9">ROUND(I131*H131,3)</f>
        <v>0</v>
      </c>
      <c r="BL131" s="16" t="s">
        <v>681</v>
      </c>
      <c r="BM131" s="163" t="s">
        <v>192</v>
      </c>
    </row>
    <row r="132" spans="2:65" s="1" customFormat="1" ht="16.5" customHeight="1">
      <c r="B132" s="152"/>
      <c r="C132" s="204" t="s">
        <v>170</v>
      </c>
      <c r="D132" s="204" t="s">
        <v>392</v>
      </c>
      <c r="E132" s="205" t="s">
        <v>1130</v>
      </c>
      <c r="F132" s="206" t="s">
        <v>1131</v>
      </c>
      <c r="G132" s="207" t="s">
        <v>335</v>
      </c>
      <c r="H132" s="208">
        <v>166</v>
      </c>
      <c r="I132" s="208"/>
      <c r="J132" s="209">
        <f t="shared" si="0"/>
        <v>0</v>
      </c>
      <c r="K132" s="206" t="s">
        <v>1</v>
      </c>
      <c r="L132" s="210"/>
      <c r="M132" s="211" t="s">
        <v>1</v>
      </c>
      <c r="N132" s="212" t="s">
        <v>41</v>
      </c>
      <c r="O132" s="54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AR132" s="163" t="s">
        <v>1118</v>
      </c>
      <c r="AT132" s="163" t="s">
        <v>392</v>
      </c>
      <c r="AU132" s="163" t="s">
        <v>83</v>
      </c>
      <c r="AY132" s="16" t="s">
        <v>133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6" t="s">
        <v>142</v>
      </c>
      <c r="BK132" s="165">
        <f t="shared" si="9"/>
        <v>0</v>
      </c>
      <c r="BL132" s="16" t="s">
        <v>681</v>
      </c>
      <c r="BM132" s="163" t="s">
        <v>201</v>
      </c>
    </row>
    <row r="133" spans="2:65" s="1" customFormat="1" ht="16.5" customHeight="1">
      <c r="B133" s="152"/>
      <c r="C133" s="204" t="s">
        <v>174</v>
      </c>
      <c r="D133" s="204" t="s">
        <v>392</v>
      </c>
      <c r="E133" s="205" t="s">
        <v>1132</v>
      </c>
      <c r="F133" s="206" t="s">
        <v>1133</v>
      </c>
      <c r="G133" s="207" t="s">
        <v>335</v>
      </c>
      <c r="H133" s="208">
        <v>23</v>
      </c>
      <c r="I133" s="208"/>
      <c r="J133" s="209">
        <f t="shared" si="0"/>
        <v>0</v>
      </c>
      <c r="K133" s="206" t="s">
        <v>1</v>
      </c>
      <c r="L133" s="210"/>
      <c r="M133" s="211" t="s">
        <v>1</v>
      </c>
      <c r="N133" s="212" t="s">
        <v>41</v>
      </c>
      <c r="O133" s="54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AR133" s="163" t="s">
        <v>1118</v>
      </c>
      <c r="AT133" s="163" t="s">
        <v>392</v>
      </c>
      <c r="AU133" s="163" t="s">
        <v>83</v>
      </c>
      <c r="AY133" s="16" t="s">
        <v>133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6" t="s">
        <v>142</v>
      </c>
      <c r="BK133" s="165">
        <f t="shared" si="9"/>
        <v>0</v>
      </c>
      <c r="BL133" s="16" t="s">
        <v>681</v>
      </c>
      <c r="BM133" s="163" t="s">
        <v>209</v>
      </c>
    </row>
    <row r="134" spans="2:65" s="1" customFormat="1" ht="16.5" customHeight="1">
      <c r="B134" s="152"/>
      <c r="C134" s="204" t="s">
        <v>179</v>
      </c>
      <c r="D134" s="204" t="s">
        <v>392</v>
      </c>
      <c r="E134" s="205" t="s">
        <v>1134</v>
      </c>
      <c r="F134" s="206" t="s">
        <v>1135</v>
      </c>
      <c r="G134" s="207" t="s">
        <v>335</v>
      </c>
      <c r="H134" s="208">
        <v>1</v>
      </c>
      <c r="I134" s="208"/>
      <c r="J134" s="209">
        <f t="shared" si="0"/>
        <v>0</v>
      </c>
      <c r="K134" s="206" t="s">
        <v>1</v>
      </c>
      <c r="L134" s="210"/>
      <c r="M134" s="211" t="s">
        <v>1</v>
      </c>
      <c r="N134" s="212" t="s">
        <v>41</v>
      </c>
      <c r="O134" s="54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AR134" s="163" t="s">
        <v>1118</v>
      </c>
      <c r="AT134" s="163" t="s">
        <v>392</v>
      </c>
      <c r="AU134" s="163" t="s">
        <v>83</v>
      </c>
      <c r="AY134" s="16" t="s">
        <v>133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6" t="s">
        <v>142</v>
      </c>
      <c r="BK134" s="165">
        <f t="shared" si="9"/>
        <v>0</v>
      </c>
      <c r="BL134" s="16" t="s">
        <v>681</v>
      </c>
      <c r="BM134" s="163" t="s">
        <v>220</v>
      </c>
    </row>
    <row r="135" spans="2:65" s="1" customFormat="1" ht="16.5" customHeight="1">
      <c r="B135" s="152"/>
      <c r="C135" s="204" t="s">
        <v>183</v>
      </c>
      <c r="D135" s="204" t="s">
        <v>392</v>
      </c>
      <c r="E135" s="205" t="s">
        <v>1136</v>
      </c>
      <c r="F135" s="206" t="s">
        <v>1137</v>
      </c>
      <c r="G135" s="207" t="s">
        <v>335</v>
      </c>
      <c r="H135" s="208">
        <v>1</v>
      </c>
      <c r="I135" s="208"/>
      <c r="J135" s="209">
        <f t="shared" si="0"/>
        <v>0</v>
      </c>
      <c r="K135" s="206" t="s">
        <v>1</v>
      </c>
      <c r="L135" s="210"/>
      <c r="M135" s="211" t="s">
        <v>1</v>
      </c>
      <c r="N135" s="212" t="s">
        <v>41</v>
      </c>
      <c r="O135" s="54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AR135" s="163" t="s">
        <v>1118</v>
      </c>
      <c r="AT135" s="163" t="s">
        <v>392</v>
      </c>
      <c r="AU135" s="163" t="s">
        <v>83</v>
      </c>
      <c r="AY135" s="16" t="s">
        <v>133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6" t="s">
        <v>142</v>
      </c>
      <c r="BK135" s="165">
        <f t="shared" si="9"/>
        <v>0</v>
      </c>
      <c r="BL135" s="16" t="s">
        <v>681</v>
      </c>
      <c r="BM135" s="163" t="s">
        <v>7</v>
      </c>
    </row>
    <row r="136" spans="2:65" s="1" customFormat="1" ht="16.5" customHeight="1">
      <c r="B136" s="152"/>
      <c r="C136" s="204" t="s">
        <v>187</v>
      </c>
      <c r="D136" s="204" t="s">
        <v>392</v>
      </c>
      <c r="E136" s="205" t="s">
        <v>1138</v>
      </c>
      <c r="F136" s="206" t="s">
        <v>1139</v>
      </c>
      <c r="G136" s="207" t="s">
        <v>335</v>
      </c>
      <c r="H136" s="208">
        <v>1</v>
      </c>
      <c r="I136" s="208"/>
      <c r="J136" s="209">
        <f t="shared" si="0"/>
        <v>0</v>
      </c>
      <c r="K136" s="206" t="s">
        <v>1</v>
      </c>
      <c r="L136" s="210"/>
      <c r="M136" s="211" t="s">
        <v>1</v>
      </c>
      <c r="N136" s="212" t="s">
        <v>41</v>
      </c>
      <c r="O136" s="54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AR136" s="163" t="s">
        <v>1118</v>
      </c>
      <c r="AT136" s="163" t="s">
        <v>392</v>
      </c>
      <c r="AU136" s="163" t="s">
        <v>83</v>
      </c>
      <c r="AY136" s="16" t="s">
        <v>133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6" t="s">
        <v>142</v>
      </c>
      <c r="BK136" s="165">
        <f t="shared" si="9"/>
        <v>0</v>
      </c>
      <c r="BL136" s="16" t="s">
        <v>681</v>
      </c>
      <c r="BM136" s="163" t="s">
        <v>236</v>
      </c>
    </row>
    <row r="137" spans="2:65" s="1" customFormat="1" ht="16.5" customHeight="1">
      <c r="B137" s="152"/>
      <c r="C137" s="204" t="s">
        <v>192</v>
      </c>
      <c r="D137" s="204" t="s">
        <v>392</v>
      </c>
      <c r="E137" s="205" t="s">
        <v>1140</v>
      </c>
      <c r="F137" s="206" t="s">
        <v>1141</v>
      </c>
      <c r="G137" s="207" t="s">
        <v>335</v>
      </c>
      <c r="H137" s="208">
        <v>1</v>
      </c>
      <c r="I137" s="208"/>
      <c r="J137" s="209">
        <f t="shared" si="0"/>
        <v>0</v>
      </c>
      <c r="K137" s="206" t="s">
        <v>1</v>
      </c>
      <c r="L137" s="210"/>
      <c r="M137" s="211" t="s">
        <v>1</v>
      </c>
      <c r="N137" s="212" t="s">
        <v>41</v>
      </c>
      <c r="O137" s="54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AR137" s="163" t="s">
        <v>1118</v>
      </c>
      <c r="AT137" s="163" t="s">
        <v>392</v>
      </c>
      <c r="AU137" s="163" t="s">
        <v>83</v>
      </c>
      <c r="AY137" s="16" t="s">
        <v>133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6" t="s">
        <v>142</v>
      </c>
      <c r="BK137" s="165">
        <f t="shared" si="9"/>
        <v>0</v>
      </c>
      <c r="BL137" s="16" t="s">
        <v>681</v>
      </c>
      <c r="BM137" s="163" t="s">
        <v>245</v>
      </c>
    </row>
    <row r="138" spans="2:65" s="1" customFormat="1" ht="16.5" customHeight="1">
      <c r="B138" s="152"/>
      <c r="C138" s="204" t="s">
        <v>197</v>
      </c>
      <c r="D138" s="204" t="s">
        <v>392</v>
      </c>
      <c r="E138" s="205" t="s">
        <v>1142</v>
      </c>
      <c r="F138" s="206" t="s">
        <v>1143</v>
      </c>
      <c r="G138" s="207" t="s">
        <v>335</v>
      </c>
      <c r="H138" s="208">
        <v>1</v>
      </c>
      <c r="I138" s="208"/>
      <c r="J138" s="209">
        <f t="shared" si="0"/>
        <v>0</v>
      </c>
      <c r="K138" s="206" t="s">
        <v>1</v>
      </c>
      <c r="L138" s="210"/>
      <c r="M138" s="211" t="s">
        <v>1</v>
      </c>
      <c r="N138" s="212" t="s">
        <v>41</v>
      </c>
      <c r="O138" s="54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1118</v>
      </c>
      <c r="AT138" s="163" t="s">
        <v>392</v>
      </c>
      <c r="AU138" s="163" t="s">
        <v>83</v>
      </c>
      <c r="AY138" s="16" t="s">
        <v>133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6" t="s">
        <v>142</v>
      </c>
      <c r="BK138" s="165">
        <f t="shared" si="9"/>
        <v>0</v>
      </c>
      <c r="BL138" s="16" t="s">
        <v>681</v>
      </c>
      <c r="BM138" s="163" t="s">
        <v>255</v>
      </c>
    </row>
    <row r="139" spans="2:65" s="1" customFormat="1" ht="16.5" customHeight="1">
      <c r="B139" s="152"/>
      <c r="C139" s="204" t="s">
        <v>201</v>
      </c>
      <c r="D139" s="204" t="s">
        <v>392</v>
      </c>
      <c r="E139" s="205" t="s">
        <v>1144</v>
      </c>
      <c r="F139" s="206" t="s">
        <v>1145</v>
      </c>
      <c r="G139" s="207" t="s">
        <v>335</v>
      </c>
      <c r="H139" s="208">
        <v>1</v>
      </c>
      <c r="I139" s="208"/>
      <c r="J139" s="209">
        <f t="shared" si="0"/>
        <v>0</v>
      </c>
      <c r="K139" s="206" t="s">
        <v>1</v>
      </c>
      <c r="L139" s="210"/>
      <c r="M139" s="211" t="s">
        <v>1</v>
      </c>
      <c r="N139" s="212" t="s">
        <v>41</v>
      </c>
      <c r="O139" s="54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1118</v>
      </c>
      <c r="AT139" s="163" t="s">
        <v>392</v>
      </c>
      <c r="AU139" s="163" t="s">
        <v>83</v>
      </c>
      <c r="AY139" s="16" t="s">
        <v>133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6" t="s">
        <v>142</v>
      </c>
      <c r="BK139" s="165">
        <f t="shared" si="9"/>
        <v>0</v>
      </c>
      <c r="BL139" s="16" t="s">
        <v>681</v>
      </c>
      <c r="BM139" s="163" t="s">
        <v>263</v>
      </c>
    </row>
    <row r="140" spans="2:65" s="1" customFormat="1" ht="16.5" customHeight="1">
      <c r="B140" s="152"/>
      <c r="C140" s="204" t="s">
        <v>205</v>
      </c>
      <c r="D140" s="204" t="s">
        <v>392</v>
      </c>
      <c r="E140" s="205" t="s">
        <v>1146</v>
      </c>
      <c r="F140" s="206" t="s">
        <v>1147</v>
      </c>
      <c r="G140" s="207" t="s">
        <v>227</v>
      </c>
      <c r="H140" s="208">
        <v>350</v>
      </c>
      <c r="I140" s="208"/>
      <c r="J140" s="209">
        <f t="shared" si="0"/>
        <v>0</v>
      </c>
      <c r="K140" s="206" t="s">
        <v>1</v>
      </c>
      <c r="L140" s="210"/>
      <c r="M140" s="211" t="s">
        <v>1</v>
      </c>
      <c r="N140" s="212" t="s">
        <v>41</v>
      </c>
      <c r="O140" s="54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1118</v>
      </c>
      <c r="AT140" s="163" t="s">
        <v>392</v>
      </c>
      <c r="AU140" s="163" t="s">
        <v>83</v>
      </c>
      <c r="AY140" s="16" t="s">
        <v>133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6" t="s">
        <v>142</v>
      </c>
      <c r="BK140" s="165">
        <f t="shared" si="9"/>
        <v>0</v>
      </c>
      <c r="BL140" s="16" t="s">
        <v>681</v>
      </c>
      <c r="BM140" s="163" t="s">
        <v>274</v>
      </c>
    </row>
    <row r="141" spans="2:65" s="1" customFormat="1" ht="16.5" customHeight="1">
      <c r="B141" s="152"/>
      <c r="C141" s="204" t="s">
        <v>209</v>
      </c>
      <c r="D141" s="204" t="s">
        <v>392</v>
      </c>
      <c r="E141" s="205" t="s">
        <v>1148</v>
      </c>
      <c r="F141" s="206" t="s">
        <v>1149</v>
      </c>
      <c r="G141" s="207" t="s">
        <v>227</v>
      </c>
      <c r="H141" s="208">
        <v>430</v>
      </c>
      <c r="I141" s="208"/>
      <c r="J141" s="209">
        <f t="shared" si="0"/>
        <v>0</v>
      </c>
      <c r="K141" s="206" t="s">
        <v>1</v>
      </c>
      <c r="L141" s="210"/>
      <c r="M141" s="211" t="s">
        <v>1</v>
      </c>
      <c r="N141" s="212" t="s">
        <v>41</v>
      </c>
      <c r="O141" s="54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1118</v>
      </c>
      <c r="AT141" s="163" t="s">
        <v>392</v>
      </c>
      <c r="AU141" s="163" t="s">
        <v>83</v>
      </c>
      <c r="AY141" s="16" t="s">
        <v>133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6" t="s">
        <v>142</v>
      </c>
      <c r="BK141" s="165">
        <f t="shared" si="9"/>
        <v>0</v>
      </c>
      <c r="BL141" s="16" t="s">
        <v>681</v>
      </c>
      <c r="BM141" s="163" t="s">
        <v>282</v>
      </c>
    </row>
    <row r="142" spans="2:65" s="1" customFormat="1" ht="16.5" customHeight="1">
      <c r="B142" s="152"/>
      <c r="C142" s="204" t="s">
        <v>216</v>
      </c>
      <c r="D142" s="204" t="s">
        <v>392</v>
      </c>
      <c r="E142" s="205" t="s">
        <v>1150</v>
      </c>
      <c r="F142" s="206" t="s">
        <v>1151</v>
      </c>
      <c r="G142" s="207" t="s">
        <v>227</v>
      </c>
      <c r="H142" s="208">
        <v>4650</v>
      </c>
      <c r="I142" s="208"/>
      <c r="J142" s="209">
        <f t="shared" si="0"/>
        <v>0</v>
      </c>
      <c r="K142" s="206" t="s">
        <v>1</v>
      </c>
      <c r="L142" s="210"/>
      <c r="M142" s="211" t="s">
        <v>1</v>
      </c>
      <c r="N142" s="212" t="s">
        <v>41</v>
      </c>
      <c r="O142" s="54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1118</v>
      </c>
      <c r="AT142" s="163" t="s">
        <v>392</v>
      </c>
      <c r="AU142" s="163" t="s">
        <v>83</v>
      </c>
      <c r="AY142" s="16" t="s">
        <v>133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6" t="s">
        <v>142</v>
      </c>
      <c r="BK142" s="165">
        <f t="shared" si="9"/>
        <v>0</v>
      </c>
      <c r="BL142" s="16" t="s">
        <v>681</v>
      </c>
      <c r="BM142" s="163" t="s">
        <v>291</v>
      </c>
    </row>
    <row r="143" spans="2:65" s="1" customFormat="1" ht="16.5" customHeight="1">
      <c r="B143" s="152"/>
      <c r="C143" s="204" t="s">
        <v>220</v>
      </c>
      <c r="D143" s="204" t="s">
        <v>392</v>
      </c>
      <c r="E143" s="205" t="s">
        <v>1152</v>
      </c>
      <c r="F143" s="206" t="s">
        <v>1153</v>
      </c>
      <c r="G143" s="207" t="s">
        <v>227</v>
      </c>
      <c r="H143" s="208">
        <v>310</v>
      </c>
      <c r="I143" s="208"/>
      <c r="J143" s="209">
        <f t="shared" si="0"/>
        <v>0</v>
      </c>
      <c r="K143" s="206" t="s">
        <v>1</v>
      </c>
      <c r="L143" s="210"/>
      <c r="M143" s="211" t="s">
        <v>1</v>
      </c>
      <c r="N143" s="212" t="s">
        <v>41</v>
      </c>
      <c r="O143" s="54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1118</v>
      </c>
      <c r="AT143" s="163" t="s">
        <v>392</v>
      </c>
      <c r="AU143" s="163" t="s">
        <v>83</v>
      </c>
      <c r="AY143" s="16" t="s">
        <v>133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6" t="s">
        <v>142</v>
      </c>
      <c r="BK143" s="165">
        <f t="shared" si="9"/>
        <v>0</v>
      </c>
      <c r="BL143" s="16" t="s">
        <v>681</v>
      </c>
      <c r="BM143" s="163" t="s">
        <v>299</v>
      </c>
    </row>
    <row r="144" spans="2:65" s="1" customFormat="1" ht="16.5" customHeight="1">
      <c r="B144" s="152"/>
      <c r="C144" s="204" t="s">
        <v>224</v>
      </c>
      <c r="D144" s="204" t="s">
        <v>392</v>
      </c>
      <c r="E144" s="205" t="s">
        <v>1154</v>
      </c>
      <c r="F144" s="206" t="s">
        <v>1155</v>
      </c>
      <c r="G144" s="207" t="s">
        <v>227</v>
      </c>
      <c r="H144" s="208">
        <v>68</v>
      </c>
      <c r="I144" s="208"/>
      <c r="J144" s="209">
        <f t="shared" si="0"/>
        <v>0</v>
      </c>
      <c r="K144" s="206" t="s">
        <v>1</v>
      </c>
      <c r="L144" s="210"/>
      <c r="M144" s="211" t="s">
        <v>1</v>
      </c>
      <c r="N144" s="212" t="s">
        <v>41</v>
      </c>
      <c r="O144" s="54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1118</v>
      </c>
      <c r="AT144" s="163" t="s">
        <v>392</v>
      </c>
      <c r="AU144" s="163" t="s">
        <v>83</v>
      </c>
      <c r="AY144" s="16" t="s">
        <v>133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6" t="s">
        <v>142</v>
      </c>
      <c r="BK144" s="165">
        <f t="shared" si="9"/>
        <v>0</v>
      </c>
      <c r="BL144" s="16" t="s">
        <v>681</v>
      </c>
      <c r="BM144" s="163" t="s">
        <v>308</v>
      </c>
    </row>
    <row r="145" spans="2:65" s="1" customFormat="1" ht="16.5" customHeight="1">
      <c r="B145" s="152"/>
      <c r="C145" s="204" t="s">
        <v>7</v>
      </c>
      <c r="D145" s="204" t="s">
        <v>392</v>
      </c>
      <c r="E145" s="205" t="s">
        <v>1156</v>
      </c>
      <c r="F145" s="206" t="s">
        <v>1157</v>
      </c>
      <c r="G145" s="207" t="s">
        <v>227</v>
      </c>
      <c r="H145" s="208">
        <v>320</v>
      </c>
      <c r="I145" s="208"/>
      <c r="J145" s="209">
        <f t="shared" si="0"/>
        <v>0</v>
      </c>
      <c r="K145" s="206" t="s">
        <v>1</v>
      </c>
      <c r="L145" s="210"/>
      <c r="M145" s="211" t="s">
        <v>1</v>
      </c>
      <c r="N145" s="212" t="s">
        <v>41</v>
      </c>
      <c r="O145" s="54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1118</v>
      </c>
      <c r="AT145" s="163" t="s">
        <v>392</v>
      </c>
      <c r="AU145" s="163" t="s">
        <v>83</v>
      </c>
      <c r="AY145" s="16" t="s">
        <v>133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6" t="s">
        <v>142</v>
      </c>
      <c r="BK145" s="165">
        <f t="shared" si="9"/>
        <v>0</v>
      </c>
      <c r="BL145" s="16" t="s">
        <v>681</v>
      </c>
      <c r="BM145" s="163" t="s">
        <v>318</v>
      </c>
    </row>
    <row r="146" spans="2:65" s="1" customFormat="1" ht="16.5" customHeight="1">
      <c r="B146" s="152"/>
      <c r="C146" s="204" t="s">
        <v>232</v>
      </c>
      <c r="D146" s="204" t="s">
        <v>392</v>
      </c>
      <c r="E146" s="205" t="s">
        <v>1158</v>
      </c>
      <c r="F146" s="206" t="s">
        <v>1159</v>
      </c>
      <c r="G146" s="207" t="s">
        <v>692</v>
      </c>
      <c r="H146" s="208">
        <v>1</v>
      </c>
      <c r="I146" s="208"/>
      <c r="J146" s="209">
        <f t="shared" si="0"/>
        <v>0</v>
      </c>
      <c r="K146" s="206" t="s">
        <v>1</v>
      </c>
      <c r="L146" s="210"/>
      <c r="M146" s="211" t="s">
        <v>1</v>
      </c>
      <c r="N146" s="212" t="s">
        <v>41</v>
      </c>
      <c r="O146" s="54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AR146" s="163" t="s">
        <v>1118</v>
      </c>
      <c r="AT146" s="163" t="s">
        <v>392</v>
      </c>
      <c r="AU146" s="163" t="s">
        <v>83</v>
      </c>
      <c r="AY146" s="16" t="s">
        <v>133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6" t="s">
        <v>142</v>
      </c>
      <c r="BK146" s="165">
        <f t="shared" si="9"/>
        <v>0</v>
      </c>
      <c r="BL146" s="16" t="s">
        <v>681</v>
      </c>
      <c r="BM146" s="163" t="s">
        <v>328</v>
      </c>
    </row>
    <row r="147" spans="2:65" s="1" customFormat="1" ht="16.5" customHeight="1">
      <c r="B147" s="152"/>
      <c r="C147" s="204" t="s">
        <v>236</v>
      </c>
      <c r="D147" s="204" t="s">
        <v>392</v>
      </c>
      <c r="E147" s="205" t="s">
        <v>1160</v>
      </c>
      <c r="F147" s="206" t="s">
        <v>1161</v>
      </c>
      <c r="G147" s="207" t="s">
        <v>692</v>
      </c>
      <c r="H147" s="208">
        <v>1</v>
      </c>
      <c r="I147" s="208"/>
      <c r="J147" s="209">
        <f t="shared" si="0"/>
        <v>0</v>
      </c>
      <c r="K147" s="206" t="s">
        <v>1</v>
      </c>
      <c r="L147" s="210"/>
      <c r="M147" s="211" t="s">
        <v>1</v>
      </c>
      <c r="N147" s="212" t="s">
        <v>41</v>
      </c>
      <c r="O147" s="54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AR147" s="163" t="s">
        <v>1118</v>
      </c>
      <c r="AT147" s="163" t="s">
        <v>392</v>
      </c>
      <c r="AU147" s="163" t="s">
        <v>83</v>
      </c>
      <c r="AY147" s="16" t="s">
        <v>133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6" t="s">
        <v>142</v>
      </c>
      <c r="BK147" s="165">
        <f t="shared" si="9"/>
        <v>0</v>
      </c>
      <c r="BL147" s="16" t="s">
        <v>681</v>
      </c>
      <c r="BM147" s="163" t="s">
        <v>339</v>
      </c>
    </row>
    <row r="148" spans="2:65" s="1" customFormat="1" ht="16.5" customHeight="1">
      <c r="B148" s="152"/>
      <c r="C148" s="204" t="s">
        <v>240</v>
      </c>
      <c r="D148" s="204" t="s">
        <v>392</v>
      </c>
      <c r="E148" s="205" t="s">
        <v>1162</v>
      </c>
      <c r="F148" s="206" t="s">
        <v>1163</v>
      </c>
      <c r="G148" s="207" t="s">
        <v>692</v>
      </c>
      <c r="H148" s="208">
        <v>1</v>
      </c>
      <c r="I148" s="208"/>
      <c r="J148" s="209">
        <f t="shared" si="0"/>
        <v>0</v>
      </c>
      <c r="K148" s="206" t="s">
        <v>1</v>
      </c>
      <c r="L148" s="210"/>
      <c r="M148" s="211" t="s">
        <v>1</v>
      </c>
      <c r="N148" s="212" t="s">
        <v>41</v>
      </c>
      <c r="O148" s="54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AR148" s="163" t="s">
        <v>1118</v>
      </c>
      <c r="AT148" s="163" t="s">
        <v>392</v>
      </c>
      <c r="AU148" s="163" t="s">
        <v>83</v>
      </c>
      <c r="AY148" s="16" t="s">
        <v>133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6" t="s">
        <v>142</v>
      </c>
      <c r="BK148" s="165">
        <f t="shared" si="9"/>
        <v>0</v>
      </c>
      <c r="BL148" s="16" t="s">
        <v>681</v>
      </c>
      <c r="BM148" s="163" t="s">
        <v>566</v>
      </c>
    </row>
    <row r="149" spans="2:65" s="1" customFormat="1" ht="16.5" customHeight="1">
      <c r="B149" s="152"/>
      <c r="C149" s="204" t="s">
        <v>245</v>
      </c>
      <c r="D149" s="204" t="s">
        <v>392</v>
      </c>
      <c r="E149" s="205" t="s">
        <v>1164</v>
      </c>
      <c r="F149" s="206" t="s">
        <v>1165</v>
      </c>
      <c r="G149" s="207" t="s">
        <v>789</v>
      </c>
      <c r="H149" s="208">
        <v>420</v>
      </c>
      <c r="I149" s="208"/>
      <c r="J149" s="209">
        <f t="shared" si="0"/>
        <v>0</v>
      </c>
      <c r="K149" s="206" t="s">
        <v>1</v>
      </c>
      <c r="L149" s="210"/>
      <c r="M149" s="211" t="s">
        <v>1</v>
      </c>
      <c r="N149" s="212" t="s">
        <v>41</v>
      </c>
      <c r="O149" s="54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AR149" s="163" t="s">
        <v>1118</v>
      </c>
      <c r="AT149" s="163" t="s">
        <v>392</v>
      </c>
      <c r="AU149" s="163" t="s">
        <v>83</v>
      </c>
      <c r="AY149" s="16" t="s">
        <v>133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6" t="s">
        <v>142</v>
      </c>
      <c r="BK149" s="165">
        <f t="shared" si="9"/>
        <v>0</v>
      </c>
      <c r="BL149" s="16" t="s">
        <v>681</v>
      </c>
      <c r="BM149" s="163" t="s">
        <v>572</v>
      </c>
    </row>
    <row r="150" spans="2:65" s="11" customFormat="1" ht="26" customHeight="1">
      <c r="B150" s="140"/>
      <c r="D150" s="141" t="s">
        <v>74</v>
      </c>
      <c r="E150" s="142" t="s">
        <v>811</v>
      </c>
      <c r="F150" s="142" t="s">
        <v>1166</v>
      </c>
      <c r="I150" s="143"/>
      <c r="J150" s="129">
        <f>BK150</f>
        <v>0</v>
      </c>
      <c r="L150" s="140"/>
      <c r="M150" s="144"/>
      <c r="N150" s="145"/>
      <c r="O150" s="145"/>
      <c r="P150" s="146">
        <f>SUM(P151:P156)</f>
        <v>0</v>
      </c>
      <c r="Q150" s="145"/>
      <c r="R150" s="146">
        <f>SUM(R151:R156)</f>
        <v>0</v>
      </c>
      <c r="S150" s="145"/>
      <c r="T150" s="147">
        <f>SUM(T151:T156)</f>
        <v>0</v>
      </c>
      <c r="AR150" s="141" t="s">
        <v>151</v>
      </c>
      <c r="AT150" s="148" t="s">
        <v>74</v>
      </c>
      <c r="AU150" s="148" t="s">
        <v>75</v>
      </c>
      <c r="AY150" s="141" t="s">
        <v>133</v>
      </c>
      <c r="BK150" s="149">
        <f>SUM(BK151:BK156)</f>
        <v>0</v>
      </c>
    </row>
    <row r="151" spans="2:65" s="1" customFormat="1" ht="16.5" customHeight="1">
      <c r="B151" s="152"/>
      <c r="C151" s="204" t="s">
        <v>251</v>
      </c>
      <c r="D151" s="204" t="s">
        <v>392</v>
      </c>
      <c r="E151" s="205" t="s">
        <v>1167</v>
      </c>
      <c r="F151" s="206" t="s">
        <v>1168</v>
      </c>
      <c r="G151" s="207" t="s">
        <v>227</v>
      </c>
      <c r="H151" s="208">
        <v>5360</v>
      </c>
      <c r="I151" s="208"/>
      <c r="J151" s="209">
        <f t="shared" ref="J151:J156" si="10">ROUND(I151*H151,3)</f>
        <v>0</v>
      </c>
      <c r="K151" s="206" t="s">
        <v>1</v>
      </c>
      <c r="L151" s="210"/>
      <c r="M151" s="211" t="s">
        <v>1</v>
      </c>
      <c r="N151" s="212" t="s">
        <v>41</v>
      </c>
      <c r="O151" s="54"/>
      <c r="P151" s="161">
        <f t="shared" ref="P151:P156" si="11">O151*H151</f>
        <v>0</v>
      </c>
      <c r="Q151" s="161">
        <v>0</v>
      </c>
      <c r="R151" s="161">
        <f t="shared" ref="R151:R156" si="12">Q151*H151</f>
        <v>0</v>
      </c>
      <c r="S151" s="161">
        <v>0</v>
      </c>
      <c r="T151" s="162">
        <f t="shared" ref="T151:T156" si="13">S151*H151</f>
        <v>0</v>
      </c>
      <c r="AR151" s="163" t="s">
        <v>1118</v>
      </c>
      <c r="AT151" s="163" t="s">
        <v>392</v>
      </c>
      <c r="AU151" s="163" t="s">
        <v>83</v>
      </c>
      <c r="AY151" s="16" t="s">
        <v>133</v>
      </c>
      <c r="BE151" s="164">
        <f t="shared" ref="BE151:BE156" si="14">IF(N151="základná",J151,0)</f>
        <v>0</v>
      </c>
      <c r="BF151" s="164">
        <f t="shared" ref="BF151:BF156" si="15">IF(N151="znížená",J151,0)</f>
        <v>0</v>
      </c>
      <c r="BG151" s="164">
        <f t="shared" ref="BG151:BG156" si="16">IF(N151="zákl. prenesená",J151,0)</f>
        <v>0</v>
      </c>
      <c r="BH151" s="164">
        <f t="shared" ref="BH151:BH156" si="17">IF(N151="zníž. prenesená",J151,0)</f>
        <v>0</v>
      </c>
      <c r="BI151" s="164">
        <f t="shared" ref="BI151:BI156" si="18">IF(N151="nulová",J151,0)</f>
        <v>0</v>
      </c>
      <c r="BJ151" s="16" t="s">
        <v>142</v>
      </c>
      <c r="BK151" s="165">
        <f t="shared" ref="BK151:BK156" si="19">ROUND(I151*H151,3)</f>
        <v>0</v>
      </c>
      <c r="BL151" s="16" t="s">
        <v>681</v>
      </c>
      <c r="BM151" s="163" t="s">
        <v>578</v>
      </c>
    </row>
    <row r="152" spans="2:65" s="1" customFormat="1" ht="16.5" customHeight="1">
      <c r="B152" s="152"/>
      <c r="C152" s="204" t="s">
        <v>255</v>
      </c>
      <c r="D152" s="204" t="s">
        <v>392</v>
      </c>
      <c r="E152" s="205" t="s">
        <v>1169</v>
      </c>
      <c r="F152" s="206" t="s">
        <v>1170</v>
      </c>
      <c r="G152" s="207" t="s">
        <v>335</v>
      </c>
      <c r="H152" s="208">
        <v>15</v>
      </c>
      <c r="I152" s="208"/>
      <c r="J152" s="209">
        <f t="shared" si="10"/>
        <v>0</v>
      </c>
      <c r="K152" s="206" t="s">
        <v>1</v>
      </c>
      <c r="L152" s="210"/>
      <c r="M152" s="211" t="s">
        <v>1</v>
      </c>
      <c r="N152" s="212" t="s">
        <v>41</v>
      </c>
      <c r="O152" s="54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AR152" s="163" t="s">
        <v>1118</v>
      </c>
      <c r="AT152" s="163" t="s">
        <v>392</v>
      </c>
      <c r="AU152" s="163" t="s">
        <v>83</v>
      </c>
      <c r="AY152" s="16" t="s">
        <v>133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6" t="s">
        <v>142</v>
      </c>
      <c r="BK152" s="165">
        <f t="shared" si="19"/>
        <v>0</v>
      </c>
      <c r="BL152" s="16" t="s">
        <v>681</v>
      </c>
      <c r="BM152" s="163" t="s">
        <v>586</v>
      </c>
    </row>
    <row r="153" spans="2:65" s="1" customFormat="1" ht="16.5" customHeight="1">
      <c r="B153" s="152"/>
      <c r="C153" s="204" t="s">
        <v>259</v>
      </c>
      <c r="D153" s="204" t="s">
        <v>392</v>
      </c>
      <c r="E153" s="205" t="s">
        <v>1171</v>
      </c>
      <c r="F153" s="206" t="s">
        <v>1172</v>
      </c>
      <c r="G153" s="207" t="s">
        <v>335</v>
      </c>
      <c r="H153" s="208">
        <v>49</v>
      </c>
      <c r="I153" s="208"/>
      <c r="J153" s="209">
        <f t="shared" si="10"/>
        <v>0</v>
      </c>
      <c r="K153" s="206" t="s">
        <v>1</v>
      </c>
      <c r="L153" s="210"/>
      <c r="M153" s="211" t="s">
        <v>1</v>
      </c>
      <c r="N153" s="212" t="s">
        <v>41</v>
      </c>
      <c r="O153" s="54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1118</v>
      </c>
      <c r="AT153" s="163" t="s">
        <v>392</v>
      </c>
      <c r="AU153" s="163" t="s">
        <v>83</v>
      </c>
      <c r="AY153" s="16" t="s">
        <v>133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6" t="s">
        <v>142</v>
      </c>
      <c r="BK153" s="165">
        <f t="shared" si="19"/>
        <v>0</v>
      </c>
      <c r="BL153" s="16" t="s">
        <v>681</v>
      </c>
      <c r="BM153" s="163" t="s">
        <v>595</v>
      </c>
    </row>
    <row r="154" spans="2:65" s="1" customFormat="1" ht="16.5" customHeight="1">
      <c r="B154" s="152"/>
      <c r="C154" s="204" t="s">
        <v>263</v>
      </c>
      <c r="D154" s="204" t="s">
        <v>392</v>
      </c>
      <c r="E154" s="205" t="s">
        <v>1173</v>
      </c>
      <c r="F154" s="206" t="s">
        <v>1174</v>
      </c>
      <c r="G154" s="207" t="s">
        <v>335</v>
      </c>
      <c r="H154" s="208">
        <v>2</v>
      </c>
      <c r="I154" s="208"/>
      <c r="J154" s="209">
        <f t="shared" si="10"/>
        <v>0</v>
      </c>
      <c r="K154" s="206" t="s">
        <v>1</v>
      </c>
      <c r="L154" s="210"/>
      <c r="M154" s="211" t="s">
        <v>1</v>
      </c>
      <c r="N154" s="212" t="s">
        <v>41</v>
      </c>
      <c r="O154" s="54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AR154" s="163" t="s">
        <v>1118</v>
      </c>
      <c r="AT154" s="163" t="s">
        <v>392</v>
      </c>
      <c r="AU154" s="163" t="s">
        <v>83</v>
      </c>
      <c r="AY154" s="16" t="s">
        <v>133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6" t="s">
        <v>142</v>
      </c>
      <c r="BK154" s="165">
        <f t="shared" si="19"/>
        <v>0</v>
      </c>
      <c r="BL154" s="16" t="s">
        <v>681</v>
      </c>
      <c r="BM154" s="163" t="s">
        <v>605</v>
      </c>
    </row>
    <row r="155" spans="2:65" s="1" customFormat="1" ht="24" customHeight="1">
      <c r="B155" s="152"/>
      <c r="C155" s="204" t="s">
        <v>270</v>
      </c>
      <c r="D155" s="204" t="s">
        <v>392</v>
      </c>
      <c r="E155" s="205" t="s">
        <v>1175</v>
      </c>
      <c r="F155" s="206" t="s">
        <v>1176</v>
      </c>
      <c r="G155" s="207" t="s">
        <v>335</v>
      </c>
      <c r="H155" s="208">
        <v>1</v>
      </c>
      <c r="I155" s="208"/>
      <c r="J155" s="209">
        <f t="shared" si="10"/>
        <v>0</v>
      </c>
      <c r="K155" s="206" t="s">
        <v>1</v>
      </c>
      <c r="L155" s="210"/>
      <c r="M155" s="211" t="s">
        <v>1</v>
      </c>
      <c r="N155" s="212" t="s">
        <v>41</v>
      </c>
      <c r="O155" s="54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AR155" s="163" t="s">
        <v>1118</v>
      </c>
      <c r="AT155" s="163" t="s">
        <v>392</v>
      </c>
      <c r="AU155" s="163" t="s">
        <v>83</v>
      </c>
      <c r="AY155" s="16" t="s">
        <v>133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6" t="s">
        <v>142</v>
      </c>
      <c r="BK155" s="165">
        <f t="shared" si="19"/>
        <v>0</v>
      </c>
      <c r="BL155" s="16" t="s">
        <v>681</v>
      </c>
      <c r="BM155" s="163" t="s">
        <v>742</v>
      </c>
    </row>
    <row r="156" spans="2:65" s="1" customFormat="1" ht="16.5" customHeight="1">
      <c r="B156" s="152"/>
      <c r="C156" s="204" t="s">
        <v>274</v>
      </c>
      <c r="D156" s="204" t="s">
        <v>392</v>
      </c>
      <c r="E156" s="205" t="s">
        <v>1177</v>
      </c>
      <c r="F156" s="206" t="s">
        <v>1178</v>
      </c>
      <c r="G156" s="207" t="s">
        <v>335</v>
      </c>
      <c r="H156" s="208">
        <v>113</v>
      </c>
      <c r="I156" s="208"/>
      <c r="J156" s="209">
        <f t="shared" si="10"/>
        <v>0</v>
      </c>
      <c r="K156" s="206" t="s">
        <v>1</v>
      </c>
      <c r="L156" s="210"/>
      <c r="M156" s="211" t="s">
        <v>1</v>
      </c>
      <c r="N156" s="212" t="s">
        <v>41</v>
      </c>
      <c r="O156" s="54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AR156" s="163" t="s">
        <v>1118</v>
      </c>
      <c r="AT156" s="163" t="s">
        <v>392</v>
      </c>
      <c r="AU156" s="163" t="s">
        <v>83</v>
      </c>
      <c r="AY156" s="16" t="s">
        <v>133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6" t="s">
        <v>142</v>
      </c>
      <c r="BK156" s="165">
        <f t="shared" si="19"/>
        <v>0</v>
      </c>
      <c r="BL156" s="16" t="s">
        <v>681</v>
      </c>
      <c r="BM156" s="163" t="s">
        <v>745</v>
      </c>
    </row>
    <row r="157" spans="2:65" s="11" customFormat="1" ht="26" customHeight="1">
      <c r="B157" s="140"/>
      <c r="D157" s="141" t="s">
        <v>74</v>
      </c>
      <c r="E157" s="142" t="s">
        <v>818</v>
      </c>
      <c r="F157" s="142" t="s">
        <v>1179</v>
      </c>
      <c r="I157" s="143"/>
      <c r="J157" s="129">
        <f>BK157</f>
        <v>0</v>
      </c>
      <c r="L157" s="140"/>
      <c r="M157" s="144"/>
      <c r="N157" s="145"/>
      <c r="O157" s="145"/>
      <c r="P157" s="146">
        <f>SUM(P158:P179)</f>
        <v>0</v>
      </c>
      <c r="Q157" s="145"/>
      <c r="R157" s="146">
        <f>SUM(R158:R179)</f>
        <v>0</v>
      </c>
      <c r="S157" s="145"/>
      <c r="T157" s="147">
        <f>SUM(T158:T179)</f>
        <v>0</v>
      </c>
      <c r="AR157" s="141" t="s">
        <v>151</v>
      </c>
      <c r="AT157" s="148" t="s">
        <v>74</v>
      </c>
      <c r="AU157" s="148" t="s">
        <v>75</v>
      </c>
      <c r="AY157" s="141" t="s">
        <v>133</v>
      </c>
      <c r="BK157" s="149">
        <f>SUM(BK158:BK179)</f>
        <v>0</v>
      </c>
    </row>
    <row r="158" spans="2:65" s="1" customFormat="1" ht="16.5" customHeight="1">
      <c r="B158" s="152"/>
      <c r="C158" s="204" t="s">
        <v>278</v>
      </c>
      <c r="D158" s="204" t="s">
        <v>392</v>
      </c>
      <c r="E158" s="205" t="s">
        <v>1180</v>
      </c>
      <c r="F158" s="206" t="s">
        <v>1181</v>
      </c>
      <c r="G158" s="207" t="s">
        <v>227</v>
      </c>
      <c r="H158" s="208">
        <v>430</v>
      </c>
      <c r="I158" s="208"/>
      <c r="J158" s="209">
        <f t="shared" ref="J158:J179" si="20">ROUND(I158*H158,3)</f>
        <v>0</v>
      </c>
      <c r="K158" s="206" t="s">
        <v>1</v>
      </c>
      <c r="L158" s="210"/>
      <c r="M158" s="211" t="s">
        <v>1</v>
      </c>
      <c r="N158" s="212" t="s">
        <v>41</v>
      </c>
      <c r="O158" s="54"/>
      <c r="P158" s="161">
        <f t="shared" ref="P158:P179" si="21">O158*H158</f>
        <v>0</v>
      </c>
      <c r="Q158" s="161">
        <v>0</v>
      </c>
      <c r="R158" s="161">
        <f t="shared" ref="R158:R179" si="22">Q158*H158</f>
        <v>0</v>
      </c>
      <c r="S158" s="161">
        <v>0</v>
      </c>
      <c r="T158" s="162">
        <f t="shared" ref="T158:T179" si="23">S158*H158</f>
        <v>0</v>
      </c>
      <c r="AR158" s="163" t="s">
        <v>1118</v>
      </c>
      <c r="AT158" s="163" t="s">
        <v>392</v>
      </c>
      <c r="AU158" s="163" t="s">
        <v>83</v>
      </c>
      <c r="AY158" s="16" t="s">
        <v>133</v>
      </c>
      <c r="BE158" s="164">
        <f t="shared" ref="BE158:BE179" si="24">IF(N158="základná",J158,0)</f>
        <v>0</v>
      </c>
      <c r="BF158" s="164">
        <f t="shared" ref="BF158:BF179" si="25">IF(N158="znížená",J158,0)</f>
        <v>0</v>
      </c>
      <c r="BG158" s="164">
        <f t="shared" ref="BG158:BG179" si="26">IF(N158="zákl. prenesená",J158,0)</f>
        <v>0</v>
      </c>
      <c r="BH158" s="164">
        <f t="shared" ref="BH158:BH179" si="27">IF(N158="zníž. prenesená",J158,0)</f>
        <v>0</v>
      </c>
      <c r="BI158" s="164">
        <f t="shared" ref="BI158:BI179" si="28">IF(N158="nulová",J158,0)</f>
        <v>0</v>
      </c>
      <c r="BJ158" s="16" t="s">
        <v>142</v>
      </c>
      <c r="BK158" s="165">
        <f t="shared" ref="BK158:BK179" si="29">ROUND(I158*H158,3)</f>
        <v>0</v>
      </c>
      <c r="BL158" s="16" t="s">
        <v>681</v>
      </c>
      <c r="BM158" s="163" t="s">
        <v>750</v>
      </c>
    </row>
    <row r="159" spans="2:65" s="1" customFormat="1" ht="16.5" customHeight="1">
      <c r="B159" s="152"/>
      <c r="C159" s="204" t="s">
        <v>282</v>
      </c>
      <c r="D159" s="204" t="s">
        <v>392</v>
      </c>
      <c r="E159" s="205" t="s">
        <v>1130</v>
      </c>
      <c r="F159" s="206" t="s">
        <v>1131</v>
      </c>
      <c r="G159" s="207" t="s">
        <v>335</v>
      </c>
      <c r="H159" s="208">
        <v>82</v>
      </c>
      <c r="I159" s="208"/>
      <c r="J159" s="209">
        <f t="shared" si="20"/>
        <v>0</v>
      </c>
      <c r="K159" s="206" t="s">
        <v>1</v>
      </c>
      <c r="L159" s="210"/>
      <c r="M159" s="211" t="s">
        <v>1</v>
      </c>
      <c r="N159" s="212" t="s">
        <v>41</v>
      </c>
      <c r="O159" s="54"/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63" t="s">
        <v>1118</v>
      </c>
      <c r="AT159" s="163" t="s">
        <v>392</v>
      </c>
      <c r="AU159" s="163" t="s">
        <v>83</v>
      </c>
      <c r="AY159" s="16" t="s">
        <v>133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16" t="s">
        <v>142</v>
      </c>
      <c r="BK159" s="165">
        <f t="shared" si="29"/>
        <v>0</v>
      </c>
      <c r="BL159" s="16" t="s">
        <v>681</v>
      </c>
      <c r="BM159" s="163" t="s">
        <v>681</v>
      </c>
    </row>
    <row r="160" spans="2:65" s="1" customFormat="1" ht="16.5" customHeight="1">
      <c r="B160" s="152"/>
      <c r="C160" s="204" t="s">
        <v>286</v>
      </c>
      <c r="D160" s="204" t="s">
        <v>392</v>
      </c>
      <c r="E160" s="205" t="s">
        <v>1182</v>
      </c>
      <c r="F160" s="206" t="s">
        <v>1183</v>
      </c>
      <c r="G160" s="207" t="s">
        <v>227</v>
      </c>
      <c r="H160" s="208">
        <v>1530</v>
      </c>
      <c r="I160" s="208"/>
      <c r="J160" s="209">
        <f t="shared" si="20"/>
        <v>0</v>
      </c>
      <c r="K160" s="206" t="s">
        <v>1</v>
      </c>
      <c r="L160" s="210"/>
      <c r="M160" s="211" t="s">
        <v>1</v>
      </c>
      <c r="N160" s="212" t="s">
        <v>41</v>
      </c>
      <c r="O160" s="54"/>
      <c r="P160" s="161">
        <f t="shared" si="21"/>
        <v>0</v>
      </c>
      <c r="Q160" s="161">
        <v>0</v>
      </c>
      <c r="R160" s="161">
        <f t="shared" si="22"/>
        <v>0</v>
      </c>
      <c r="S160" s="161">
        <v>0</v>
      </c>
      <c r="T160" s="162">
        <f t="shared" si="23"/>
        <v>0</v>
      </c>
      <c r="AR160" s="163" t="s">
        <v>1118</v>
      </c>
      <c r="AT160" s="163" t="s">
        <v>392</v>
      </c>
      <c r="AU160" s="163" t="s">
        <v>83</v>
      </c>
      <c r="AY160" s="16" t="s">
        <v>133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6" t="s">
        <v>142</v>
      </c>
      <c r="BK160" s="165">
        <f t="shared" si="29"/>
        <v>0</v>
      </c>
      <c r="BL160" s="16" t="s">
        <v>681</v>
      </c>
      <c r="BM160" s="163" t="s">
        <v>753</v>
      </c>
    </row>
    <row r="161" spans="2:65" s="1" customFormat="1" ht="16.5" customHeight="1">
      <c r="B161" s="152"/>
      <c r="C161" s="204" t="s">
        <v>291</v>
      </c>
      <c r="D161" s="204" t="s">
        <v>392</v>
      </c>
      <c r="E161" s="205" t="s">
        <v>1184</v>
      </c>
      <c r="F161" s="206" t="s">
        <v>1185</v>
      </c>
      <c r="G161" s="207" t="s">
        <v>227</v>
      </c>
      <c r="H161" s="208">
        <v>5720</v>
      </c>
      <c r="I161" s="208"/>
      <c r="J161" s="209">
        <f t="shared" si="20"/>
        <v>0</v>
      </c>
      <c r="K161" s="206" t="s">
        <v>1</v>
      </c>
      <c r="L161" s="210"/>
      <c r="M161" s="211" t="s">
        <v>1</v>
      </c>
      <c r="N161" s="212" t="s">
        <v>41</v>
      </c>
      <c r="O161" s="54"/>
      <c r="P161" s="161">
        <f t="shared" si="21"/>
        <v>0</v>
      </c>
      <c r="Q161" s="161">
        <v>0</v>
      </c>
      <c r="R161" s="161">
        <f t="shared" si="22"/>
        <v>0</v>
      </c>
      <c r="S161" s="161">
        <v>0</v>
      </c>
      <c r="T161" s="162">
        <f t="shared" si="23"/>
        <v>0</v>
      </c>
      <c r="AR161" s="163" t="s">
        <v>1118</v>
      </c>
      <c r="AT161" s="163" t="s">
        <v>392</v>
      </c>
      <c r="AU161" s="163" t="s">
        <v>83</v>
      </c>
      <c r="AY161" s="16" t="s">
        <v>133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6" t="s">
        <v>142</v>
      </c>
      <c r="BK161" s="165">
        <f t="shared" si="29"/>
        <v>0</v>
      </c>
      <c r="BL161" s="16" t="s">
        <v>681</v>
      </c>
      <c r="BM161" s="163" t="s">
        <v>755</v>
      </c>
    </row>
    <row r="162" spans="2:65" s="1" customFormat="1" ht="16.5" customHeight="1">
      <c r="B162" s="152"/>
      <c r="C162" s="204" t="s">
        <v>295</v>
      </c>
      <c r="D162" s="204" t="s">
        <v>392</v>
      </c>
      <c r="E162" s="205" t="s">
        <v>1186</v>
      </c>
      <c r="F162" s="206" t="s">
        <v>1159</v>
      </c>
      <c r="G162" s="207" t="s">
        <v>692</v>
      </c>
      <c r="H162" s="208">
        <v>1</v>
      </c>
      <c r="I162" s="208"/>
      <c r="J162" s="209">
        <f t="shared" si="20"/>
        <v>0</v>
      </c>
      <c r="K162" s="206" t="s">
        <v>1</v>
      </c>
      <c r="L162" s="210"/>
      <c r="M162" s="211" t="s">
        <v>1</v>
      </c>
      <c r="N162" s="212" t="s">
        <v>41</v>
      </c>
      <c r="O162" s="54"/>
      <c r="P162" s="161">
        <f t="shared" si="21"/>
        <v>0</v>
      </c>
      <c r="Q162" s="161">
        <v>0</v>
      </c>
      <c r="R162" s="161">
        <f t="shared" si="22"/>
        <v>0</v>
      </c>
      <c r="S162" s="161">
        <v>0</v>
      </c>
      <c r="T162" s="162">
        <f t="shared" si="23"/>
        <v>0</v>
      </c>
      <c r="AR162" s="163" t="s">
        <v>1118</v>
      </c>
      <c r="AT162" s="163" t="s">
        <v>392</v>
      </c>
      <c r="AU162" s="163" t="s">
        <v>83</v>
      </c>
      <c r="AY162" s="16" t="s">
        <v>133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6" t="s">
        <v>142</v>
      </c>
      <c r="BK162" s="165">
        <f t="shared" si="29"/>
        <v>0</v>
      </c>
      <c r="BL162" s="16" t="s">
        <v>681</v>
      </c>
      <c r="BM162" s="163" t="s">
        <v>757</v>
      </c>
    </row>
    <row r="163" spans="2:65" s="1" customFormat="1" ht="16.5" customHeight="1">
      <c r="B163" s="152"/>
      <c r="C163" s="204" t="s">
        <v>299</v>
      </c>
      <c r="D163" s="204" t="s">
        <v>392</v>
      </c>
      <c r="E163" s="205" t="s">
        <v>1187</v>
      </c>
      <c r="F163" s="206" t="s">
        <v>1188</v>
      </c>
      <c r="G163" s="207" t="s">
        <v>335</v>
      </c>
      <c r="H163" s="208">
        <v>53</v>
      </c>
      <c r="I163" s="208"/>
      <c r="J163" s="209">
        <f t="shared" si="20"/>
        <v>0</v>
      </c>
      <c r="K163" s="206" t="s">
        <v>1</v>
      </c>
      <c r="L163" s="210"/>
      <c r="M163" s="211" t="s">
        <v>1</v>
      </c>
      <c r="N163" s="212" t="s">
        <v>41</v>
      </c>
      <c r="O163" s="54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AR163" s="163" t="s">
        <v>1118</v>
      </c>
      <c r="AT163" s="163" t="s">
        <v>392</v>
      </c>
      <c r="AU163" s="163" t="s">
        <v>83</v>
      </c>
      <c r="AY163" s="16" t="s">
        <v>133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6" t="s">
        <v>142</v>
      </c>
      <c r="BK163" s="165">
        <f t="shared" si="29"/>
        <v>0</v>
      </c>
      <c r="BL163" s="16" t="s">
        <v>681</v>
      </c>
      <c r="BM163" s="163" t="s">
        <v>759</v>
      </c>
    </row>
    <row r="164" spans="2:65" s="1" customFormat="1" ht="16.5" customHeight="1">
      <c r="B164" s="152"/>
      <c r="C164" s="204" t="s">
        <v>303</v>
      </c>
      <c r="D164" s="204" t="s">
        <v>392</v>
      </c>
      <c r="E164" s="205" t="s">
        <v>1189</v>
      </c>
      <c r="F164" s="206" t="s">
        <v>1190</v>
      </c>
      <c r="G164" s="207" t="s">
        <v>335</v>
      </c>
      <c r="H164" s="208">
        <v>2</v>
      </c>
      <c r="I164" s="208"/>
      <c r="J164" s="209">
        <f t="shared" si="20"/>
        <v>0</v>
      </c>
      <c r="K164" s="206" t="s">
        <v>1</v>
      </c>
      <c r="L164" s="210"/>
      <c r="M164" s="211" t="s">
        <v>1</v>
      </c>
      <c r="N164" s="212" t="s">
        <v>41</v>
      </c>
      <c r="O164" s="54"/>
      <c r="P164" s="161">
        <f t="shared" si="21"/>
        <v>0</v>
      </c>
      <c r="Q164" s="161">
        <v>0</v>
      </c>
      <c r="R164" s="161">
        <f t="shared" si="22"/>
        <v>0</v>
      </c>
      <c r="S164" s="161">
        <v>0</v>
      </c>
      <c r="T164" s="162">
        <f t="shared" si="23"/>
        <v>0</v>
      </c>
      <c r="AR164" s="163" t="s">
        <v>1118</v>
      </c>
      <c r="AT164" s="163" t="s">
        <v>392</v>
      </c>
      <c r="AU164" s="163" t="s">
        <v>83</v>
      </c>
      <c r="AY164" s="16" t="s">
        <v>133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6" t="s">
        <v>142</v>
      </c>
      <c r="BK164" s="165">
        <f t="shared" si="29"/>
        <v>0</v>
      </c>
      <c r="BL164" s="16" t="s">
        <v>681</v>
      </c>
      <c r="BM164" s="163" t="s">
        <v>761</v>
      </c>
    </row>
    <row r="165" spans="2:65" s="1" customFormat="1" ht="16.5" customHeight="1">
      <c r="B165" s="152"/>
      <c r="C165" s="204" t="s">
        <v>308</v>
      </c>
      <c r="D165" s="204" t="s">
        <v>392</v>
      </c>
      <c r="E165" s="205" t="s">
        <v>1191</v>
      </c>
      <c r="F165" s="206" t="s">
        <v>1192</v>
      </c>
      <c r="G165" s="207" t="s">
        <v>335</v>
      </c>
      <c r="H165" s="208">
        <v>2</v>
      </c>
      <c r="I165" s="208"/>
      <c r="J165" s="209">
        <f t="shared" si="20"/>
        <v>0</v>
      </c>
      <c r="K165" s="206" t="s">
        <v>1</v>
      </c>
      <c r="L165" s="210"/>
      <c r="M165" s="211" t="s">
        <v>1</v>
      </c>
      <c r="N165" s="212" t="s">
        <v>41</v>
      </c>
      <c r="O165" s="54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AR165" s="163" t="s">
        <v>1118</v>
      </c>
      <c r="AT165" s="163" t="s">
        <v>392</v>
      </c>
      <c r="AU165" s="163" t="s">
        <v>83</v>
      </c>
      <c r="AY165" s="16" t="s">
        <v>133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6" t="s">
        <v>142</v>
      </c>
      <c r="BK165" s="165">
        <f t="shared" si="29"/>
        <v>0</v>
      </c>
      <c r="BL165" s="16" t="s">
        <v>681</v>
      </c>
      <c r="BM165" s="163" t="s">
        <v>763</v>
      </c>
    </row>
    <row r="166" spans="2:65" s="1" customFormat="1" ht="16.5" customHeight="1">
      <c r="B166" s="152"/>
      <c r="C166" s="204" t="s">
        <v>312</v>
      </c>
      <c r="D166" s="204" t="s">
        <v>392</v>
      </c>
      <c r="E166" s="205" t="s">
        <v>1193</v>
      </c>
      <c r="F166" s="206" t="s">
        <v>1194</v>
      </c>
      <c r="G166" s="207" t="s">
        <v>335</v>
      </c>
      <c r="H166" s="208">
        <v>28</v>
      </c>
      <c r="I166" s="208"/>
      <c r="J166" s="209">
        <f t="shared" si="20"/>
        <v>0</v>
      </c>
      <c r="K166" s="206" t="s">
        <v>1</v>
      </c>
      <c r="L166" s="210"/>
      <c r="M166" s="211" t="s">
        <v>1</v>
      </c>
      <c r="N166" s="212" t="s">
        <v>41</v>
      </c>
      <c r="O166" s="54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AR166" s="163" t="s">
        <v>1118</v>
      </c>
      <c r="AT166" s="163" t="s">
        <v>392</v>
      </c>
      <c r="AU166" s="163" t="s">
        <v>83</v>
      </c>
      <c r="AY166" s="16" t="s">
        <v>133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6" t="s">
        <v>142</v>
      </c>
      <c r="BK166" s="165">
        <f t="shared" si="29"/>
        <v>0</v>
      </c>
      <c r="BL166" s="16" t="s">
        <v>681</v>
      </c>
      <c r="BM166" s="163" t="s">
        <v>765</v>
      </c>
    </row>
    <row r="167" spans="2:65" s="1" customFormat="1" ht="16.5" customHeight="1">
      <c r="B167" s="152"/>
      <c r="C167" s="204" t="s">
        <v>318</v>
      </c>
      <c r="D167" s="204" t="s">
        <v>392</v>
      </c>
      <c r="E167" s="205" t="s">
        <v>1195</v>
      </c>
      <c r="F167" s="206" t="s">
        <v>1196</v>
      </c>
      <c r="G167" s="207" t="s">
        <v>335</v>
      </c>
      <c r="H167" s="208">
        <v>4</v>
      </c>
      <c r="I167" s="208"/>
      <c r="J167" s="209">
        <f t="shared" si="20"/>
        <v>0</v>
      </c>
      <c r="K167" s="206" t="s">
        <v>1</v>
      </c>
      <c r="L167" s="210"/>
      <c r="M167" s="211" t="s">
        <v>1</v>
      </c>
      <c r="N167" s="212" t="s">
        <v>41</v>
      </c>
      <c r="O167" s="54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AR167" s="163" t="s">
        <v>1118</v>
      </c>
      <c r="AT167" s="163" t="s">
        <v>392</v>
      </c>
      <c r="AU167" s="163" t="s">
        <v>83</v>
      </c>
      <c r="AY167" s="16" t="s">
        <v>133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6" t="s">
        <v>142</v>
      </c>
      <c r="BK167" s="165">
        <f t="shared" si="29"/>
        <v>0</v>
      </c>
      <c r="BL167" s="16" t="s">
        <v>681</v>
      </c>
      <c r="BM167" s="163" t="s">
        <v>768</v>
      </c>
    </row>
    <row r="168" spans="2:65" s="1" customFormat="1" ht="16.5" customHeight="1">
      <c r="B168" s="152"/>
      <c r="C168" s="204" t="s">
        <v>322</v>
      </c>
      <c r="D168" s="204" t="s">
        <v>392</v>
      </c>
      <c r="E168" s="205" t="s">
        <v>1197</v>
      </c>
      <c r="F168" s="206" t="s">
        <v>1198</v>
      </c>
      <c r="G168" s="207" t="s">
        <v>335</v>
      </c>
      <c r="H168" s="208">
        <v>550</v>
      </c>
      <c r="I168" s="208"/>
      <c r="J168" s="209">
        <f t="shared" si="20"/>
        <v>0</v>
      </c>
      <c r="K168" s="206" t="s">
        <v>1</v>
      </c>
      <c r="L168" s="210"/>
      <c r="M168" s="211" t="s">
        <v>1</v>
      </c>
      <c r="N168" s="212" t="s">
        <v>41</v>
      </c>
      <c r="O168" s="54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AR168" s="163" t="s">
        <v>1118</v>
      </c>
      <c r="AT168" s="163" t="s">
        <v>392</v>
      </c>
      <c r="AU168" s="163" t="s">
        <v>83</v>
      </c>
      <c r="AY168" s="16" t="s">
        <v>133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6" t="s">
        <v>142</v>
      </c>
      <c r="BK168" s="165">
        <f t="shared" si="29"/>
        <v>0</v>
      </c>
      <c r="BL168" s="16" t="s">
        <v>681</v>
      </c>
      <c r="BM168" s="163" t="s">
        <v>771</v>
      </c>
    </row>
    <row r="169" spans="2:65" s="1" customFormat="1" ht="16.5" customHeight="1">
      <c r="B169" s="152"/>
      <c r="C169" s="204" t="s">
        <v>328</v>
      </c>
      <c r="D169" s="204" t="s">
        <v>392</v>
      </c>
      <c r="E169" s="205" t="s">
        <v>1199</v>
      </c>
      <c r="F169" s="206" t="s">
        <v>1200</v>
      </c>
      <c r="G169" s="207" t="s">
        <v>335</v>
      </c>
      <c r="H169" s="208">
        <v>900</v>
      </c>
      <c r="I169" s="208"/>
      <c r="J169" s="209">
        <f t="shared" si="20"/>
        <v>0</v>
      </c>
      <c r="K169" s="206" t="s">
        <v>1</v>
      </c>
      <c r="L169" s="210"/>
      <c r="M169" s="211" t="s">
        <v>1</v>
      </c>
      <c r="N169" s="212" t="s">
        <v>41</v>
      </c>
      <c r="O169" s="54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AR169" s="163" t="s">
        <v>1118</v>
      </c>
      <c r="AT169" s="163" t="s">
        <v>392</v>
      </c>
      <c r="AU169" s="163" t="s">
        <v>83</v>
      </c>
      <c r="AY169" s="16" t="s">
        <v>133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6" t="s">
        <v>142</v>
      </c>
      <c r="BK169" s="165">
        <f t="shared" si="29"/>
        <v>0</v>
      </c>
      <c r="BL169" s="16" t="s">
        <v>681</v>
      </c>
      <c r="BM169" s="163" t="s">
        <v>774</v>
      </c>
    </row>
    <row r="170" spans="2:65" s="1" customFormat="1" ht="16.5" customHeight="1">
      <c r="B170" s="152"/>
      <c r="C170" s="204" t="s">
        <v>332</v>
      </c>
      <c r="D170" s="204" t="s">
        <v>392</v>
      </c>
      <c r="E170" s="205" t="s">
        <v>1201</v>
      </c>
      <c r="F170" s="206" t="s">
        <v>1202</v>
      </c>
      <c r="G170" s="207" t="s">
        <v>335</v>
      </c>
      <c r="H170" s="208">
        <v>720</v>
      </c>
      <c r="I170" s="208"/>
      <c r="J170" s="209">
        <f t="shared" si="20"/>
        <v>0</v>
      </c>
      <c r="K170" s="206" t="s">
        <v>1</v>
      </c>
      <c r="L170" s="210"/>
      <c r="M170" s="211" t="s">
        <v>1</v>
      </c>
      <c r="N170" s="212" t="s">
        <v>41</v>
      </c>
      <c r="O170" s="54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AR170" s="163" t="s">
        <v>1118</v>
      </c>
      <c r="AT170" s="163" t="s">
        <v>392</v>
      </c>
      <c r="AU170" s="163" t="s">
        <v>83</v>
      </c>
      <c r="AY170" s="16" t="s">
        <v>133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6" t="s">
        <v>142</v>
      </c>
      <c r="BK170" s="165">
        <f t="shared" si="29"/>
        <v>0</v>
      </c>
      <c r="BL170" s="16" t="s">
        <v>681</v>
      </c>
      <c r="BM170" s="163" t="s">
        <v>777</v>
      </c>
    </row>
    <row r="171" spans="2:65" s="1" customFormat="1" ht="16.5" customHeight="1">
      <c r="B171" s="152"/>
      <c r="C171" s="204" t="s">
        <v>339</v>
      </c>
      <c r="D171" s="204" t="s">
        <v>392</v>
      </c>
      <c r="E171" s="205" t="s">
        <v>1203</v>
      </c>
      <c r="F171" s="206" t="s">
        <v>1204</v>
      </c>
      <c r="G171" s="207" t="s">
        <v>335</v>
      </c>
      <c r="H171" s="208">
        <v>730</v>
      </c>
      <c r="I171" s="208"/>
      <c r="J171" s="209">
        <f t="shared" si="20"/>
        <v>0</v>
      </c>
      <c r="K171" s="206" t="s">
        <v>1</v>
      </c>
      <c r="L171" s="210"/>
      <c r="M171" s="211" t="s">
        <v>1</v>
      </c>
      <c r="N171" s="212" t="s">
        <v>41</v>
      </c>
      <c r="O171" s="54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AR171" s="163" t="s">
        <v>1118</v>
      </c>
      <c r="AT171" s="163" t="s">
        <v>392</v>
      </c>
      <c r="AU171" s="163" t="s">
        <v>83</v>
      </c>
      <c r="AY171" s="16" t="s">
        <v>133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6" t="s">
        <v>142</v>
      </c>
      <c r="BK171" s="165">
        <f t="shared" si="29"/>
        <v>0</v>
      </c>
      <c r="BL171" s="16" t="s">
        <v>681</v>
      </c>
      <c r="BM171" s="163" t="s">
        <v>779</v>
      </c>
    </row>
    <row r="172" spans="2:65" s="1" customFormat="1" ht="16.5" customHeight="1">
      <c r="B172" s="152"/>
      <c r="C172" s="204" t="s">
        <v>349</v>
      </c>
      <c r="D172" s="204" t="s">
        <v>392</v>
      </c>
      <c r="E172" s="205" t="s">
        <v>1205</v>
      </c>
      <c r="F172" s="206" t="s">
        <v>1206</v>
      </c>
      <c r="G172" s="207" t="s">
        <v>335</v>
      </c>
      <c r="H172" s="208">
        <v>148</v>
      </c>
      <c r="I172" s="208"/>
      <c r="J172" s="209">
        <f t="shared" si="2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AR172" s="163" t="s">
        <v>1118</v>
      </c>
      <c r="AT172" s="163" t="s">
        <v>392</v>
      </c>
      <c r="AU172" s="163" t="s">
        <v>83</v>
      </c>
      <c r="AY172" s="16" t="s">
        <v>133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6" t="s">
        <v>142</v>
      </c>
      <c r="BK172" s="165">
        <f t="shared" si="29"/>
        <v>0</v>
      </c>
      <c r="BL172" s="16" t="s">
        <v>681</v>
      </c>
      <c r="BM172" s="163" t="s">
        <v>782</v>
      </c>
    </row>
    <row r="173" spans="2:65" s="1" customFormat="1" ht="16.5" customHeight="1">
      <c r="B173" s="152"/>
      <c r="C173" s="204" t="s">
        <v>566</v>
      </c>
      <c r="D173" s="204" t="s">
        <v>392</v>
      </c>
      <c r="E173" s="205" t="s">
        <v>1207</v>
      </c>
      <c r="F173" s="206" t="s">
        <v>1208</v>
      </c>
      <c r="G173" s="207" t="s">
        <v>335</v>
      </c>
      <c r="H173" s="208">
        <v>32</v>
      </c>
      <c r="I173" s="208"/>
      <c r="J173" s="209">
        <f t="shared" si="20"/>
        <v>0</v>
      </c>
      <c r="K173" s="206" t="s">
        <v>1</v>
      </c>
      <c r="L173" s="210"/>
      <c r="M173" s="211" t="s">
        <v>1</v>
      </c>
      <c r="N173" s="212" t="s">
        <v>41</v>
      </c>
      <c r="O173" s="54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AR173" s="163" t="s">
        <v>1118</v>
      </c>
      <c r="AT173" s="163" t="s">
        <v>392</v>
      </c>
      <c r="AU173" s="163" t="s">
        <v>83</v>
      </c>
      <c r="AY173" s="16" t="s">
        <v>133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6" t="s">
        <v>142</v>
      </c>
      <c r="BK173" s="165">
        <f t="shared" si="29"/>
        <v>0</v>
      </c>
      <c r="BL173" s="16" t="s">
        <v>681</v>
      </c>
      <c r="BM173" s="163" t="s">
        <v>784</v>
      </c>
    </row>
    <row r="174" spans="2:65" s="1" customFormat="1" ht="16.5" customHeight="1">
      <c r="B174" s="152"/>
      <c r="C174" s="204" t="s">
        <v>570</v>
      </c>
      <c r="D174" s="204" t="s">
        <v>392</v>
      </c>
      <c r="E174" s="205" t="s">
        <v>1209</v>
      </c>
      <c r="F174" s="206" t="s">
        <v>1210</v>
      </c>
      <c r="G174" s="207" t="s">
        <v>335</v>
      </c>
      <c r="H174" s="208">
        <v>35</v>
      </c>
      <c r="I174" s="208"/>
      <c r="J174" s="209">
        <f t="shared" si="2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AR174" s="163" t="s">
        <v>1118</v>
      </c>
      <c r="AT174" s="163" t="s">
        <v>392</v>
      </c>
      <c r="AU174" s="163" t="s">
        <v>83</v>
      </c>
      <c r="AY174" s="16" t="s">
        <v>133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6" t="s">
        <v>142</v>
      </c>
      <c r="BK174" s="165">
        <f t="shared" si="29"/>
        <v>0</v>
      </c>
      <c r="BL174" s="16" t="s">
        <v>681</v>
      </c>
      <c r="BM174" s="163" t="s">
        <v>790</v>
      </c>
    </row>
    <row r="175" spans="2:65" s="1" customFormat="1" ht="24" customHeight="1">
      <c r="B175" s="152"/>
      <c r="C175" s="204" t="s">
        <v>572</v>
      </c>
      <c r="D175" s="204" t="s">
        <v>392</v>
      </c>
      <c r="E175" s="205" t="s">
        <v>1211</v>
      </c>
      <c r="F175" s="206" t="s">
        <v>1212</v>
      </c>
      <c r="G175" s="207" t="s">
        <v>335</v>
      </c>
      <c r="H175" s="208">
        <v>40</v>
      </c>
      <c r="I175" s="208"/>
      <c r="J175" s="209">
        <f t="shared" si="2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AR175" s="163" t="s">
        <v>1118</v>
      </c>
      <c r="AT175" s="163" t="s">
        <v>392</v>
      </c>
      <c r="AU175" s="163" t="s">
        <v>83</v>
      </c>
      <c r="AY175" s="16" t="s">
        <v>133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6" t="s">
        <v>142</v>
      </c>
      <c r="BK175" s="165">
        <f t="shared" si="29"/>
        <v>0</v>
      </c>
      <c r="BL175" s="16" t="s">
        <v>681</v>
      </c>
      <c r="BM175" s="163" t="s">
        <v>793</v>
      </c>
    </row>
    <row r="176" spans="2:65" s="1" customFormat="1" ht="16.5" customHeight="1">
      <c r="B176" s="152"/>
      <c r="C176" s="204" t="s">
        <v>574</v>
      </c>
      <c r="D176" s="204" t="s">
        <v>392</v>
      </c>
      <c r="E176" s="205" t="s">
        <v>1213</v>
      </c>
      <c r="F176" s="206" t="s">
        <v>1214</v>
      </c>
      <c r="G176" s="207" t="s">
        <v>335</v>
      </c>
      <c r="H176" s="208">
        <v>41</v>
      </c>
      <c r="I176" s="208"/>
      <c r="J176" s="209">
        <f t="shared" si="20"/>
        <v>0</v>
      </c>
      <c r="K176" s="206" t="s">
        <v>1</v>
      </c>
      <c r="L176" s="210"/>
      <c r="M176" s="211" t="s">
        <v>1</v>
      </c>
      <c r="N176" s="212" t="s">
        <v>41</v>
      </c>
      <c r="O176" s="54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AR176" s="163" t="s">
        <v>1118</v>
      </c>
      <c r="AT176" s="163" t="s">
        <v>392</v>
      </c>
      <c r="AU176" s="163" t="s">
        <v>83</v>
      </c>
      <c r="AY176" s="16" t="s">
        <v>133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6" t="s">
        <v>142</v>
      </c>
      <c r="BK176" s="165">
        <f t="shared" si="29"/>
        <v>0</v>
      </c>
      <c r="BL176" s="16" t="s">
        <v>681</v>
      </c>
      <c r="BM176" s="163" t="s">
        <v>796</v>
      </c>
    </row>
    <row r="177" spans="2:65" s="1" customFormat="1" ht="16.5" customHeight="1">
      <c r="B177" s="152"/>
      <c r="C177" s="204" t="s">
        <v>578</v>
      </c>
      <c r="D177" s="204" t="s">
        <v>392</v>
      </c>
      <c r="E177" s="205" t="s">
        <v>1215</v>
      </c>
      <c r="F177" s="206" t="s">
        <v>1163</v>
      </c>
      <c r="G177" s="207" t="s">
        <v>692</v>
      </c>
      <c r="H177" s="208">
        <v>1</v>
      </c>
      <c r="I177" s="208"/>
      <c r="J177" s="209">
        <f t="shared" si="20"/>
        <v>0</v>
      </c>
      <c r="K177" s="206" t="s">
        <v>1</v>
      </c>
      <c r="L177" s="210"/>
      <c r="M177" s="211" t="s">
        <v>1</v>
      </c>
      <c r="N177" s="212" t="s">
        <v>41</v>
      </c>
      <c r="O177" s="54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AR177" s="163" t="s">
        <v>1118</v>
      </c>
      <c r="AT177" s="163" t="s">
        <v>392</v>
      </c>
      <c r="AU177" s="163" t="s">
        <v>83</v>
      </c>
      <c r="AY177" s="16" t="s">
        <v>133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6" t="s">
        <v>142</v>
      </c>
      <c r="BK177" s="165">
        <f t="shared" si="29"/>
        <v>0</v>
      </c>
      <c r="BL177" s="16" t="s">
        <v>681</v>
      </c>
      <c r="BM177" s="163" t="s">
        <v>799</v>
      </c>
    </row>
    <row r="178" spans="2:65" s="1" customFormat="1" ht="16.5" customHeight="1">
      <c r="B178" s="152"/>
      <c r="C178" s="204" t="s">
        <v>582</v>
      </c>
      <c r="D178" s="204" t="s">
        <v>392</v>
      </c>
      <c r="E178" s="205" t="s">
        <v>1216</v>
      </c>
      <c r="F178" s="206" t="s">
        <v>1217</v>
      </c>
      <c r="G178" s="207" t="s">
        <v>692</v>
      </c>
      <c r="H178" s="208">
        <v>1</v>
      </c>
      <c r="I178" s="208"/>
      <c r="J178" s="209">
        <f t="shared" si="20"/>
        <v>0</v>
      </c>
      <c r="K178" s="206" t="s">
        <v>1</v>
      </c>
      <c r="L178" s="210"/>
      <c r="M178" s="211" t="s">
        <v>1</v>
      </c>
      <c r="N178" s="212" t="s">
        <v>41</v>
      </c>
      <c r="O178" s="54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AR178" s="163" t="s">
        <v>1118</v>
      </c>
      <c r="AT178" s="163" t="s">
        <v>392</v>
      </c>
      <c r="AU178" s="163" t="s">
        <v>83</v>
      </c>
      <c r="AY178" s="16" t="s">
        <v>133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6" t="s">
        <v>142</v>
      </c>
      <c r="BK178" s="165">
        <f t="shared" si="29"/>
        <v>0</v>
      </c>
      <c r="BL178" s="16" t="s">
        <v>681</v>
      </c>
      <c r="BM178" s="163" t="s">
        <v>805</v>
      </c>
    </row>
    <row r="179" spans="2:65" s="1" customFormat="1" ht="16.5" customHeight="1">
      <c r="B179" s="152"/>
      <c r="C179" s="204" t="s">
        <v>586</v>
      </c>
      <c r="D179" s="204" t="s">
        <v>392</v>
      </c>
      <c r="E179" s="205" t="s">
        <v>1164</v>
      </c>
      <c r="F179" s="206" t="s">
        <v>1165</v>
      </c>
      <c r="G179" s="207" t="s">
        <v>789</v>
      </c>
      <c r="H179" s="208">
        <v>140</v>
      </c>
      <c r="I179" s="208"/>
      <c r="J179" s="209">
        <f t="shared" si="20"/>
        <v>0</v>
      </c>
      <c r="K179" s="206" t="s">
        <v>1</v>
      </c>
      <c r="L179" s="210"/>
      <c r="M179" s="211" t="s">
        <v>1</v>
      </c>
      <c r="N179" s="212" t="s">
        <v>41</v>
      </c>
      <c r="O179" s="54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AR179" s="163" t="s">
        <v>1118</v>
      </c>
      <c r="AT179" s="163" t="s">
        <v>392</v>
      </c>
      <c r="AU179" s="163" t="s">
        <v>83</v>
      </c>
      <c r="AY179" s="16" t="s">
        <v>133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6" t="s">
        <v>142</v>
      </c>
      <c r="BK179" s="165">
        <f t="shared" si="29"/>
        <v>0</v>
      </c>
      <c r="BL179" s="16" t="s">
        <v>681</v>
      </c>
      <c r="BM179" s="163" t="s">
        <v>808</v>
      </c>
    </row>
    <row r="180" spans="2:65" s="11" customFormat="1" ht="26" customHeight="1">
      <c r="B180" s="140"/>
      <c r="D180" s="141" t="s">
        <v>74</v>
      </c>
      <c r="E180" s="142" t="s">
        <v>1218</v>
      </c>
      <c r="F180" s="142" t="s">
        <v>1219</v>
      </c>
      <c r="I180" s="143"/>
      <c r="J180" s="129">
        <f>BK180</f>
        <v>0</v>
      </c>
      <c r="L180" s="140"/>
      <c r="M180" s="144"/>
      <c r="N180" s="145"/>
      <c r="O180" s="145"/>
      <c r="P180" s="146">
        <f>SUM(P181:P193)</f>
        <v>0</v>
      </c>
      <c r="Q180" s="145"/>
      <c r="R180" s="146">
        <f>SUM(R181:R193)</f>
        <v>0</v>
      </c>
      <c r="S180" s="145"/>
      <c r="T180" s="147">
        <f>SUM(T181:T193)</f>
        <v>0</v>
      </c>
      <c r="AR180" s="141" t="s">
        <v>151</v>
      </c>
      <c r="AT180" s="148" t="s">
        <v>74</v>
      </c>
      <c r="AU180" s="148" t="s">
        <v>75</v>
      </c>
      <c r="AY180" s="141" t="s">
        <v>133</v>
      </c>
      <c r="BK180" s="149">
        <f>SUM(BK181:BK193)</f>
        <v>0</v>
      </c>
    </row>
    <row r="181" spans="2:65" s="1" customFormat="1" ht="16.5" customHeight="1">
      <c r="B181" s="152"/>
      <c r="C181" s="204" t="s">
        <v>590</v>
      </c>
      <c r="D181" s="204" t="s">
        <v>392</v>
      </c>
      <c r="E181" s="205" t="s">
        <v>1220</v>
      </c>
      <c r="F181" s="206" t="s">
        <v>1221</v>
      </c>
      <c r="G181" s="207" t="s">
        <v>227</v>
      </c>
      <c r="H181" s="208">
        <v>326</v>
      </c>
      <c r="I181" s="208"/>
      <c r="J181" s="209">
        <f t="shared" ref="J181:J193" si="30">ROUND(I181*H181,3)</f>
        <v>0</v>
      </c>
      <c r="K181" s="206" t="s">
        <v>1</v>
      </c>
      <c r="L181" s="210"/>
      <c r="M181" s="211" t="s">
        <v>1</v>
      </c>
      <c r="N181" s="212" t="s">
        <v>41</v>
      </c>
      <c r="O181" s="54"/>
      <c r="P181" s="161">
        <f t="shared" ref="P181:P193" si="31">O181*H181</f>
        <v>0</v>
      </c>
      <c r="Q181" s="161">
        <v>0</v>
      </c>
      <c r="R181" s="161">
        <f t="shared" ref="R181:R193" si="32">Q181*H181</f>
        <v>0</v>
      </c>
      <c r="S181" s="161">
        <v>0</v>
      </c>
      <c r="T181" s="162">
        <f t="shared" ref="T181:T193" si="33">S181*H181</f>
        <v>0</v>
      </c>
      <c r="AR181" s="163" t="s">
        <v>1118</v>
      </c>
      <c r="AT181" s="163" t="s">
        <v>392</v>
      </c>
      <c r="AU181" s="163" t="s">
        <v>83</v>
      </c>
      <c r="AY181" s="16" t="s">
        <v>133</v>
      </c>
      <c r="BE181" s="164">
        <f t="shared" ref="BE181:BE193" si="34">IF(N181="základná",J181,0)</f>
        <v>0</v>
      </c>
      <c r="BF181" s="164">
        <f t="shared" ref="BF181:BF193" si="35">IF(N181="znížená",J181,0)</f>
        <v>0</v>
      </c>
      <c r="BG181" s="164">
        <f t="shared" ref="BG181:BG193" si="36">IF(N181="zákl. prenesená",J181,0)</f>
        <v>0</v>
      </c>
      <c r="BH181" s="164">
        <f t="shared" ref="BH181:BH193" si="37">IF(N181="zníž. prenesená",J181,0)</f>
        <v>0</v>
      </c>
      <c r="BI181" s="164">
        <f t="shared" ref="BI181:BI193" si="38">IF(N181="nulová",J181,0)</f>
        <v>0</v>
      </c>
      <c r="BJ181" s="16" t="s">
        <v>142</v>
      </c>
      <c r="BK181" s="165">
        <f t="shared" ref="BK181:BK193" si="39">ROUND(I181*H181,3)</f>
        <v>0</v>
      </c>
      <c r="BL181" s="16" t="s">
        <v>681</v>
      </c>
      <c r="BM181" s="163" t="s">
        <v>815</v>
      </c>
    </row>
    <row r="182" spans="2:65" s="1" customFormat="1" ht="16.5" customHeight="1">
      <c r="B182" s="152"/>
      <c r="C182" s="204" t="s">
        <v>595</v>
      </c>
      <c r="D182" s="204" t="s">
        <v>392</v>
      </c>
      <c r="E182" s="205" t="s">
        <v>1222</v>
      </c>
      <c r="F182" s="206" t="s">
        <v>1223</v>
      </c>
      <c r="G182" s="207" t="s">
        <v>335</v>
      </c>
      <c r="H182" s="208">
        <v>280</v>
      </c>
      <c r="I182" s="208"/>
      <c r="J182" s="209">
        <f t="shared" si="30"/>
        <v>0</v>
      </c>
      <c r="K182" s="206" t="s">
        <v>1</v>
      </c>
      <c r="L182" s="210"/>
      <c r="M182" s="211" t="s">
        <v>1</v>
      </c>
      <c r="N182" s="212" t="s">
        <v>41</v>
      </c>
      <c r="O182" s="54"/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63" t="s">
        <v>1118</v>
      </c>
      <c r="AT182" s="163" t="s">
        <v>392</v>
      </c>
      <c r="AU182" s="163" t="s">
        <v>83</v>
      </c>
      <c r="AY182" s="16" t="s">
        <v>133</v>
      </c>
      <c r="BE182" s="164">
        <f t="shared" si="34"/>
        <v>0</v>
      </c>
      <c r="BF182" s="164">
        <f t="shared" si="35"/>
        <v>0</v>
      </c>
      <c r="BG182" s="164">
        <f t="shared" si="36"/>
        <v>0</v>
      </c>
      <c r="BH182" s="164">
        <f t="shared" si="37"/>
        <v>0</v>
      </c>
      <c r="BI182" s="164">
        <f t="shared" si="38"/>
        <v>0</v>
      </c>
      <c r="BJ182" s="16" t="s">
        <v>142</v>
      </c>
      <c r="BK182" s="165">
        <f t="shared" si="39"/>
        <v>0</v>
      </c>
      <c r="BL182" s="16" t="s">
        <v>681</v>
      </c>
      <c r="BM182" s="163" t="s">
        <v>822</v>
      </c>
    </row>
    <row r="183" spans="2:65" s="1" customFormat="1" ht="16.5" customHeight="1">
      <c r="B183" s="152"/>
      <c r="C183" s="204" t="s">
        <v>601</v>
      </c>
      <c r="D183" s="204" t="s">
        <v>392</v>
      </c>
      <c r="E183" s="205" t="s">
        <v>1224</v>
      </c>
      <c r="F183" s="206" t="s">
        <v>1225</v>
      </c>
      <c r="G183" s="207" t="s">
        <v>335</v>
      </c>
      <c r="H183" s="208">
        <v>81</v>
      </c>
      <c r="I183" s="208"/>
      <c r="J183" s="209">
        <f t="shared" si="3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63" t="s">
        <v>1118</v>
      </c>
      <c r="AT183" s="163" t="s">
        <v>392</v>
      </c>
      <c r="AU183" s="163" t="s">
        <v>83</v>
      </c>
      <c r="AY183" s="16" t="s">
        <v>133</v>
      </c>
      <c r="BE183" s="164">
        <f t="shared" si="34"/>
        <v>0</v>
      </c>
      <c r="BF183" s="164">
        <f t="shared" si="35"/>
        <v>0</v>
      </c>
      <c r="BG183" s="164">
        <f t="shared" si="36"/>
        <v>0</v>
      </c>
      <c r="BH183" s="164">
        <f t="shared" si="37"/>
        <v>0</v>
      </c>
      <c r="BI183" s="164">
        <f t="shared" si="38"/>
        <v>0</v>
      </c>
      <c r="BJ183" s="16" t="s">
        <v>142</v>
      </c>
      <c r="BK183" s="165">
        <f t="shared" si="39"/>
        <v>0</v>
      </c>
      <c r="BL183" s="16" t="s">
        <v>681</v>
      </c>
      <c r="BM183" s="163" t="s">
        <v>826</v>
      </c>
    </row>
    <row r="184" spans="2:65" s="1" customFormat="1" ht="16.5" customHeight="1">
      <c r="B184" s="152"/>
      <c r="C184" s="204" t="s">
        <v>605</v>
      </c>
      <c r="D184" s="204" t="s">
        <v>392</v>
      </c>
      <c r="E184" s="205" t="s">
        <v>1226</v>
      </c>
      <c r="F184" s="206" t="s">
        <v>1227</v>
      </c>
      <c r="G184" s="207" t="s">
        <v>335</v>
      </c>
      <c r="H184" s="208">
        <v>9</v>
      </c>
      <c r="I184" s="208"/>
      <c r="J184" s="209">
        <f t="shared" si="30"/>
        <v>0</v>
      </c>
      <c r="K184" s="206" t="s">
        <v>1</v>
      </c>
      <c r="L184" s="210"/>
      <c r="M184" s="211" t="s">
        <v>1</v>
      </c>
      <c r="N184" s="212" t="s">
        <v>41</v>
      </c>
      <c r="O184" s="54"/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63" t="s">
        <v>1118</v>
      </c>
      <c r="AT184" s="163" t="s">
        <v>392</v>
      </c>
      <c r="AU184" s="163" t="s">
        <v>83</v>
      </c>
      <c r="AY184" s="16" t="s">
        <v>133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6" t="s">
        <v>142</v>
      </c>
      <c r="BK184" s="165">
        <f t="shared" si="39"/>
        <v>0</v>
      </c>
      <c r="BL184" s="16" t="s">
        <v>681</v>
      </c>
      <c r="BM184" s="163" t="s">
        <v>830</v>
      </c>
    </row>
    <row r="185" spans="2:65" s="1" customFormat="1" ht="16.5" customHeight="1">
      <c r="B185" s="152"/>
      <c r="C185" s="204" t="s">
        <v>833</v>
      </c>
      <c r="D185" s="204" t="s">
        <v>392</v>
      </c>
      <c r="E185" s="205" t="s">
        <v>1228</v>
      </c>
      <c r="F185" s="206" t="s">
        <v>1229</v>
      </c>
      <c r="G185" s="207" t="s">
        <v>335</v>
      </c>
      <c r="H185" s="208">
        <v>9</v>
      </c>
      <c r="I185" s="208"/>
      <c r="J185" s="209">
        <f t="shared" si="30"/>
        <v>0</v>
      </c>
      <c r="K185" s="206" t="s">
        <v>1</v>
      </c>
      <c r="L185" s="210"/>
      <c r="M185" s="211" t="s">
        <v>1</v>
      </c>
      <c r="N185" s="212" t="s">
        <v>41</v>
      </c>
      <c r="O185" s="54"/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63" t="s">
        <v>1118</v>
      </c>
      <c r="AT185" s="163" t="s">
        <v>392</v>
      </c>
      <c r="AU185" s="163" t="s">
        <v>83</v>
      </c>
      <c r="AY185" s="16" t="s">
        <v>133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6" t="s">
        <v>142</v>
      </c>
      <c r="BK185" s="165">
        <f t="shared" si="39"/>
        <v>0</v>
      </c>
      <c r="BL185" s="16" t="s">
        <v>681</v>
      </c>
      <c r="BM185" s="163" t="s">
        <v>836</v>
      </c>
    </row>
    <row r="186" spans="2:65" s="1" customFormat="1" ht="16.5" customHeight="1">
      <c r="B186" s="152"/>
      <c r="C186" s="204" t="s">
        <v>742</v>
      </c>
      <c r="D186" s="204" t="s">
        <v>392</v>
      </c>
      <c r="E186" s="205" t="s">
        <v>1230</v>
      </c>
      <c r="F186" s="206" t="s">
        <v>1231</v>
      </c>
      <c r="G186" s="207" t="s">
        <v>335</v>
      </c>
      <c r="H186" s="208">
        <v>10</v>
      </c>
      <c r="I186" s="208"/>
      <c r="J186" s="209">
        <f t="shared" si="30"/>
        <v>0</v>
      </c>
      <c r="K186" s="206" t="s">
        <v>1</v>
      </c>
      <c r="L186" s="210"/>
      <c r="M186" s="211" t="s">
        <v>1</v>
      </c>
      <c r="N186" s="212" t="s">
        <v>41</v>
      </c>
      <c r="O186" s="54"/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63" t="s">
        <v>1118</v>
      </c>
      <c r="AT186" s="163" t="s">
        <v>392</v>
      </c>
      <c r="AU186" s="163" t="s">
        <v>83</v>
      </c>
      <c r="AY186" s="16" t="s">
        <v>133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6" t="s">
        <v>142</v>
      </c>
      <c r="BK186" s="165">
        <f t="shared" si="39"/>
        <v>0</v>
      </c>
      <c r="BL186" s="16" t="s">
        <v>681</v>
      </c>
      <c r="BM186" s="163" t="s">
        <v>839</v>
      </c>
    </row>
    <row r="187" spans="2:65" s="1" customFormat="1" ht="16.5" customHeight="1">
      <c r="B187" s="152"/>
      <c r="C187" s="204" t="s">
        <v>840</v>
      </c>
      <c r="D187" s="204" t="s">
        <v>392</v>
      </c>
      <c r="E187" s="205" t="s">
        <v>1232</v>
      </c>
      <c r="F187" s="206" t="s">
        <v>1233</v>
      </c>
      <c r="G187" s="207" t="s">
        <v>335</v>
      </c>
      <c r="H187" s="208">
        <v>13</v>
      </c>
      <c r="I187" s="208"/>
      <c r="J187" s="209">
        <f t="shared" si="3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63" t="s">
        <v>1118</v>
      </c>
      <c r="AT187" s="163" t="s">
        <v>392</v>
      </c>
      <c r="AU187" s="163" t="s">
        <v>83</v>
      </c>
      <c r="AY187" s="16" t="s">
        <v>133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6" t="s">
        <v>142</v>
      </c>
      <c r="BK187" s="165">
        <f t="shared" si="39"/>
        <v>0</v>
      </c>
      <c r="BL187" s="16" t="s">
        <v>681</v>
      </c>
      <c r="BM187" s="163" t="s">
        <v>843</v>
      </c>
    </row>
    <row r="188" spans="2:65" s="1" customFormat="1" ht="16.5" customHeight="1">
      <c r="B188" s="152"/>
      <c r="C188" s="204" t="s">
        <v>745</v>
      </c>
      <c r="D188" s="204" t="s">
        <v>392</v>
      </c>
      <c r="E188" s="205" t="s">
        <v>1234</v>
      </c>
      <c r="F188" s="206" t="s">
        <v>1235</v>
      </c>
      <c r="G188" s="207" t="s">
        <v>335</v>
      </c>
      <c r="H188" s="208">
        <v>22</v>
      </c>
      <c r="I188" s="208"/>
      <c r="J188" s="209">
        <f t="shared" si="30"/>
        <v>0</v>
      </c>
      <c r="K188" s="206" t="s">
        <v>1</v>
      </c>
      <c r="L188" s="210"/>
      <c r="M188" s="211" t="s">
        <v>1</v>
      </c>
      <c r="N188" s="212" t="s">
        <v>41</v>
      </c>
      <c r="O188" s="54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63" t="s">
        <v>1118</v>
      </c>
      <c r="AT188" s="163" t="s">
        <v>392</v>
      </c>
      <c r="AU188" s="163" t="s">
        <v>83</v>
      </c>
      <c r="AY188" s="16" t="s">
        <v>133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6" t="s">
        <v>142</v>
      </c>
      <c r="BK188" s="165">
        <f t="shared" si="39"/>
        <v>0</v>
      </c>
      <c r="BL188" s="16" t="s">
        <v>681</v>
      </c>
      <c r="BM188" s="163" t="s">
        <v>846</v>
      </c>
    </row>
    <row r="189" spans="2:65" s="1" customFormat="1" ht="16.5" customHeight="1">
      <c r="B189" s="152"/>
      <c r="C189" s="204" t="s">
        <v>988</v>
      </c>
      <c r="D189" s="204" t="s">
        <v>392</v>
      </c>
      <c r="E189" s="205" t="s">
        <v>1236</v>
      </c>
      <c r="F189" s="206" t="s">
        <v>1237</v>
      </c>
      <c r="G189" s="207" t="s">
        <v>335</v>
      </c>
      <c r="H189" s="208">
        <v>2</v>
      </c>
      <c r="I189" s="208"/>
      <c r="J189" s="209">
        <f t="shared" si="3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63" t="s">
        <v>1118</v>
      </c>
      <c r="AT189" s="163" t="s">
        <v>392</v>
      </c>
      <c r="AU189" s="163" t="s">
        <v>83</v>
      </c>
      <c r="AY189" s="16" t="s">
        <v>133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6" t="s">
        <v>142</v>
      </c>
      <c r="BK189" s="165">
        <f t="shared" si="39"/>
        <v>0</v>
      </c>
      <c r="BL189" s="16" t="s">
        <v>681</v>
      </c>
      <c r="BM189" s="163" t="s">
        <v>991</v>
      </c>
    </row>
    <row r="190" spans="2:65" s="1" customFormat="1" ht="24" customHeight="1">
      <c r="B190" s="152"/>
      <c r="C190" s="204" t="s">
        <v>750</v>
      </c>
      <c r="D190" s="204" t="s">
        <v>392</v>
      </c>
      <c r="E190" s="205" t="s">
        <v>1238</v>
      </c>
      <c r="F190" s="206" t="s">
        <v>1239</v>
      </c>
      <c r="G190" s="207" t="s">
        <v>335</v>
      </c>
      <c r="H190" s="208">
        <v>40</v>
      </c>
      <c r="I190" s="208"/>
      <c r="J190" s="209">
        <f t="shared" si="3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63" t="s">
        <v>1118</v>
      </c>
      <c r="AT190" s="163" t="s">
        <v>392</v>
      </c>
      <c r="AU190" s="163" t="s">
        <v>83</v>
      </c>
      <c r="AY190" s="16" t="s">
        <v>133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6" t="s">
        <v>142</v>
      </c>
      <c r="BK190" s="165">
        <f t="shared" si="39"/>
        <v>0</v>
      </c>
      <c r="BL190" s="16" t="s">
        <v>681</v>
      </c>
      <c r="BM190" s="163" t="s">
        <v>994</v>
      </c>
    </row>
    <row r="191" spans="2:65" s="1" customFormat="1" ht="16.5" customHeight="1">
      <c r="B191" s="152"/>
      <c r="C191" s="204" t="s">
        <v>995</v>
      </c>
      <c r="D191" s="204" t="s">
        <v>392</v>
      </c>
      <c r="E191" s="205" t="s">
        <v>1240</v>
      </c>
      <c r="F191" s="206" t="s">
        <v>1241</v>
      </c>
      <c r="G191" s="207" t="s">
        <v>335</v>
      </c>
      <c r="H191" s="208">
        <v>18</v>
      </c>
      <c r="I191" s="208"/>
      <c r="J191" s="209">
        <f t="shared" si="30"/>
        <v>0</v>
      </c>
      <c r="K191" s="206" t="s">
        <v>1</v>
      </c>
      <c r="L191" s="210"/>
      <c r="M191" s="211" t="s">
        <v>1</v>
      </c>
      <c r="N191" s="212" t="s">
        <v>41</v>
      </c>
      <c r="O191" s="54"/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63" t="s">
        <v>1118</v>
      </c>
      <c r="AT191" s="163" t="s">
        <v>392</v>
      </c>
      <c r="AU191" s="163" t="s">
        <v>83</v>
      </c>
      <c r="AY191" s="16" t="s">
        <v>133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6" t="s">
        <v>142</v>
      </c>
      <c r="BK191" s="165">
        <f t="shared" si="39"/>
        <v>0</v>
      </c>
      <c r="BL191" s="16" t="s">
        <v>681</v>
      </c>
      <c r="BM191" s="163" t="s">
        <v>998</v>
      </c>
    </row>
    <row r="192" spans="2:65" s="1" customFormat="1" ht="16.5" customHeight="1">
      <c r="B192" s="152"/>
      <c r="C192" s="204" t="s">
        <v>681</v>
      </c>
      <c r="D192" s="204" t="s">
        <v>392</v>
      </c>
      <c r="E192" s="205" t="s">
        <v>1162</v>
      </c>
      <c r="F192" s="206" t="s">
        <v>1163</v>
      </c>
      <c r="G192" s="207" t="s">
        <v>692</v>
      </c>
      <c r="H192" s="208">
        <v>1</v>
      </c>
      <c r="I192" s="208"/>
      <c r="J192" s="209">
        <f t="shared" si="30"/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63" t="s">
        <v>1118</v>
      </c>
      <c r="AT192" s="163" t="s">
        <v>392</v>
      </c>
      <c r="AU192" s="163" t="s">
        <v>83</v>
      </c>
      <c r="AY192" s="16" t="s">
        <v>133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6" t="s">
        <v>142</v>
      </c>
      <c r="BK192" s="165">
        <f t="shared" si="39"/>
        <v>0</v>
      </c>
      <c r="BL192" s="16" t="s">
        <v>681</v>
      </c>
      <c r="BM192" s="163" t="s">
        <v>1001</v>
      </c>
    </row>
    <row r="193" spans="2:65" s="1" customFormat="1" ht="16.5" customHeight="1">
      <c r="B193" s="152"/>
      <c r="C193" s="204" t="s">
        <v>1002</v>
      </c>
      <c r="D193" s="204" t="s">
        <v>392</v>
      </c>
      <c r="E193" s="205" t="s">
        <v>1242</v>
      </c>
      <c r="F193" s="206" t="s">
        <v>1243</v>
      </c>
      <c r="G193" s="207" t="s">
        <v>692</v>
      </c>
      <c r="H193" s="208">
        <v>1</v>
      </c>
      <c r="I193" s="208"/>
      <c r="J193" s="209">
        <f t="shared" si="30"/>
        <v>0</v>
      </c>
      <c r="K193" s="206" t="s">
        <v>1</v>
      </c>
      <c r="L193" s="210"/>
      <c r="M193" s="211" t="s">
        <v>1</v>
      </c>
      <c r="N193" s="212" t="s">
        <v>41</v>
      </c>
      <c r="O193" s="54"/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63" t="s">
        <v>1118</v>
      </c>
      <c r="AT193" s="163" t="s">
        <v>392</v>
      </c>
      <c r="AU193" s="163" t="s">
        <v>83</v>
      </c>
      <c r="AY193" s="16" t="s">
        <v>133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6" t="s">
        <v>142</v>
      </c>
      <c r="BK193" s="165">
        <f t="shared" si="39"/>
        <v>0</v>
      </c>
      <c r="BL193" s="16" t="s">
        <v>681</v>
      </c>
      <c r="BM193" s="163" t="s">
        <v>1005</v>
      </c>
    </row>
    <row r="194" spans="2:65" s="11" customFormat="1" ht="26" customHeight="1">
      <c r="B194" s="140"/>
      <c r="D194" s="141" t="s">
        <v>74</v>
      </c>
      <c r="E194" s="142" t="s">
        <v>1244</v>
      </c>
      <c r="F194" s="142" t="s">
        <v>1245</v>
      </c>
      <c r="I194" s="143"/>
      <c r="J194" s="129">
        <f>BK194</f>
        <v>0</v>
      </c>
      <c r="L194" s="140"/>
      <c r="M194" s="144"/>
      <c r="N194" s="145"/>
      <c r="O194" s="145"/>
      <c r="P194" s="146">
        <f>SUM(P195:P202)</f>
        <v>0</v>
      </c>
      <c r="Q194" s="145"/>
      <c r="R194" s="146">
        <f>SUM(R195:R202)</f>
        <v>0</v>
      </c>
      <c r="S194" s="145"/>
      <c r="T194" s="147">
        <f>SUM(T195:T202)</f>
        <v>0</v>
      </c>
      <c r="AR194" s="141" t="s">
        <v>151</v>
      </c>
      <c r="AT194" s="148" t="s">
        <v>74</v>
      </c>
      <c r="AU194" s="148" t="s">
        <v>75</v>
      </c>
      <c r="AY194" s="141" t="s">
        <v>133</v>
      </c>
      <c r="BK194" s="149">
        <f>SUM(BK195:BK202)</f>
        <v>0</v>
      </c>
    </row>
    <row r="195" spans="2:65" s="1" customFormat="1" ht="16.5" customHeight="1">
      <c r="B195" s="152"/>
      <c r="C195" s="204" t="s">
        <v>753</v>
      </c>
      <c r="D195" s="204" t="s">
        <v>392</v>
      </c>
      <c r="E195" s="205" t="s">
        <v>1246</v>
      </c>
      <c r="F195" s="206" t="s">
        <v>1247</v>
      </c>
      <c r="G195" s="207" t="s">
        <v>335</v>
      </c>
      <c r="H195" s="208">
        <v>38</v>
      </c>
      <c r="I195" s="208"/>
      <c r="J195" s="209">
        <f t="shared" ref="J195:J202" si="40">ROUND(I195*H195,3)</f>
        <v>0</v>
      </c>
      <c r="K195" s="206" t="s">
        <v>1</v>
      </c>
      <c r="L195" s="210"/>
      <c r="M195" s="211" t="s">
        <v>1</v>
      </c>
      <c r="N195" s="212" t="s">
        <v>41</v>
      </c>
      <c r="O195" s="54"/>
      <c r="P195" s="161">
        <f t="shared" ref="P195:P202" si="41">O195*H195</f>
        <v>0</v>
      </c>
      <c r="Q195" s="161">
        <v>0</v>
      </c>
      <c r="R195" s="161">
        <f t="shared" ref="R195:R202" si="42">Q195*H195</f>
        <v>0</v>
      </c>
      <c r="S195" s="161">
        <v>0</v>
      </c>
      <c r="T195" s="162">
        <f t="shared" ref="T195:T202" si="43">S195*H195</f>
        <v>0</v>
      </c>
      <c r="AR195" s="163" t="s">
        <v>1118</v>
      </c>
      <c r="AT195" s="163" t="s">
        <v>392</v>
      </c>
      <c r="AU195" s="163" t="s">
        <v>83</v>
      </c>
      <c r="AY195" s="16" t="s">
        <v>133</v>
      </c>
      <c r="BE195" s="164">
        <f t="shared" ref="BE195:BE202" si="44">IF(N195="základná",J195,0)</f>
        <v>0</v>
      </c>
      <c r="BF195" s="164">
        <f t="shared" ref="BF195:BF202" si="45">IF(N195="znížená",J195,0)</f>
        <v>0</v>
      </c>
      <c r="BG195" s="164">
        <f t="shared" ref="BG195:BG202" si="46">IF(N195="zákl. prenesená",J195,0)</f>
        <v>0</v>
      </c>
      <c r="BH195" s="164">
        <f t="shared" ref="BH195:BH202" si="47">IF(N195="zníž. prenesená",J195,0)</f>
        <v>0</v>
      </c>
      <c r="BI195" s="164">
        <f t="shared" ref="BI195:BI202" si="48">IF(N195="nulová",J195,0)</f>
        <v>0</v>
      </c>
      <c r="BJ195" s="16" t="s">
        <v>142</v>
      </c>
      <c r="BK195" s="165">
        <f t="shared" ref="BK195:BK202" si="49">ROUND(I195*H195,3)</f>
        <v>0</v>
      </c>
      <c r="BL195" s="16" t="s">
        <v>681</v>
      </c>
      <c r="BM195" s="163" t="s">
        <v>1008</v>
      </c>
    </row>
    <row r="196" spans="2:65" s="1" customFormat="1" ht="16.5" customHeight="1">
      <c r="B196" s="152"/>
      <c r="C196" s="204" t="s">
        <v>1009</v>
      </c>
      <c r="D196" s="204" t="s">
        <v>392</v>
      </c>
      <c r="E196" s="205" t="s">
        <v>1248</v>
      </c>
      <c r="F196" s="206" t="s">
        <v>1249</v>
      </c>
      <c r="G196" s="207" t="s">
        <v>335</v>
      </c>
      <c r="H196" s="208">
        <v>76</v>
      </c>
      <c r="I196" s="208"/>
      <c r="J196" s="209">
        <f t="shared" si="40"/>
        <v>0</v>
      </c>
      <c r="K196" s="206" t="s">
        <v>1</v>
      </c>
      <c r="L196" s="210"/>
      <c r="M196" s="211" t="s">
        <v>1</v>
      </c>
      <c r="N196" s="212" t="s">
        <v>41</v>
      </c>
      <c r="O196" s="54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AR196" s="163" t="s">
        <v>1118</v>
      </c>
      <c r="AT196" s="163" t="s">
        <v>392</v>
      </c>
      <c r="AU196" s="163" t="s">
        <v>83</v>
      </c>
      <c r="AY196" s="16" t="s">
        <v>133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6" t="s">
        <v>142</v>
      </c>
      <c r="BK196" s="165">
        <f t="shared" si="49"/>
        <v>0</v>
      </c>
      <c r="BL196" s="16" t="s">
        <v>681</v>
      </c>
      <c r="BM196" s="163" t="s">
        <v>1012</v>
      </c>
    </row>
    <row r="197" spans="2:65" s="1" customFormat="1" ht="16.5" customHeight="1">
      <c r="B197" s="152"/>
      <c r="C197" s="204" t="s">
        <v>755</v>
      </c>
      <c r="D197" s="204" t="s">
        <v>392</v>
      </c>
      <c r="E197" s="205" t="s">
        <v>1250</v>
      </c>
      <c r="F197" s="206" t="s">
        <v>1251</v>
      </c>
      <c r="G197" s="207" t="s">
        <v>335</v>
      </c>
      <c r="H197" s="208">
        <v>2</v>
      </c>
      <c r="I197" s="208"/>
      <c r="J197" s="209">
        <f t="shared" si="4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AR197" s="163" t="s">
        <v>1118</v>
      </c>
      <c r="AT197" s="163" t="s">
        <v>392</v>
      </c>
      <c r="AU197" s="163" t="s">
        <v>83</v>
      </c>
      <c r="AY197" s="16" t="s">
        <v>133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6" t="s">
        <v>142</v>
      </c>
      <c r="BK197" s="165">
        <f t="shared" si="49"/>
        <v>0</v>
      </c>
      <c r="BL197" s="16" t="s">
        <v>681</v>
      </c>
      <c r="BM197" s="163" t="s">
        <v>1015</v>
      </c>
    </row>
    <row r="198" spans="2:65" s="1" customFormat="1" ht="16.5" customHeight="1">
      <c r="B198" s="152"/>
      <c r="C198" s="204" t="s">
        <v>1016</v>
      </c>
      <c r="D198" s="204" t="s">
        <v>392</v>
      </c>
      <c r="E198" s="205" t="s">
        <v>1252</v>
      </c>
      <c r="F198" s="206" t="s">
        <v>1253</v>
      </c>
      <c r="G198" s="207" t="s">
        <v>335</v>
      </c>
      <c r="H198" s="208">
        <v>1</v>
      </c>
      <c r="I198" s="208"/>
      <c r="J198" s="209">
        <f t="shared" si="4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AR198" s="163" t="s">
        <v>1118</v>
      </c>
      <c r="AT198" s="163" t="s">
        <v>392</v>
      </c>
      <c r="AU198" s="163" t="s">
        <v>83</v>
      </c>
      <c r="AY198" s="16" t="s">
        <v>133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6" t="s">
        <v>142</v>
      </c>
      <c r="BK198" s="165">
        <f t="shared" si="49"/>
        <v>0</v>
      </c>
      <c r="BL198" s="16" t="s">
        <v>681</v>
      </c>
      <c r="BM198" s="163" t="s">
        <v>1019</v>
      </c>
    </row>
    <row r="199" spans="2:65" s="1" customFormat="1" ht="24" customHeight="1">
      <c r="B199" s="152"/>
      <c r="C199" s="204" t="s">
        <v>757</v>
      </c>
      <c r="D199" s="204" t="s">
        <v>392</v>
      </c>
      <c r="E199" s="205" t="s">
        <v>1254</v>
      </c>
      <c r="F199" s="206" t="s">
        <v>1255</v>
      </c>
      <c r="G199" s="207" t="s">
        <v>335</v>
      </c>
      <c r="H199" s="208">
        <v>5</v>
      </c>
      <c r="I199" s="208"/>
      <c r="J199" s="209">
        <f t="shared" si="40"/>
        <v>0</v>
      </c>
      <c r="K199" s="206" t="s">
        <v>1</v>
      </c>
      <c r="L199" s="210"/>
      <c r="M199" s="211" t="s">
        <v>1</v>
      </c>
      <c r="N199" s="212" t="s">
        <v>41</v>
      </c>
      <c r="O199" s="54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AR199" s="163" t="s">
        <v>1118</v>
      </c>
      <c r="AT199" s="163" t="s">
        <v>392</v>
      </c>
      <c r="AU199" s="163" t="s">
        <v>83</v>
      </c>
      <c r="AY199" s="16" t="s">
        <v>133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6" t="s">
        <v>142</v>
      </c>
      <c r="BK199" s="165">
        <f t="shared" si="49"/>
        <v>0</v>
      </c>
      <c r="BL199" s="16" t="s">
        <v>681</v>
      </c>
      <c r="BM199" s="163" t="s">
        <v>1022</v>
      </c>
    </row>
    <row r="200" spans="2:65" s="1" customFormat="1" ht="16.5" customHeight="1">
      <c r="B200" s="152"/>
      <c r="C200" s="204" t="s">
        <v>1023</v>
      </c>
      <c r="D200" s="204" t="s">
        <v>392</v>
      </c>
      <c r="E200" s="205" t="s">
        <v>1256</v>
      </c>
      <c r="F200" s="206" t="s">
        <v>1257</v>
      </c>
      <c r="G200" s="207" t="s">
        <v>335</v>
      </c>
      <c r="H200" s="208">
        <v>2</v>
      </c>
      <c r="I200" s="208"/>
      <c r="J200" s="209">
        <f t="shared" si="40"/>
        <v>0</v>
      </c>
      <c r="K200" s="206" t="s">
        <v>1</v>
      </c>
      <c r="L200" s="210"/>
      <c r="M200" s="211" t="s">
        <v>1</v>
      </c>
      <c r="N200" s="212" t="s">
        <v>41</v>
      </c>
      <c r="O200" s="54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AR200" s="163" t="s">
        <v>1118</v>
      </c>
      <c r="AT200" s="163" t="s">
        <v>392</v>
      </c>
      <c r="AU200" s="163" t="s">
        <v>83</v>
      </c>
      <c r="AY200" s="16" t="s">
        <v>133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6" t="s">
        <v>142</v>
      </c>
      <c r="BK200" s="165">
        <f t="shared" si="49"/>
        <v>0</v>
      </c>
      <c r="BL200" s="16" t="s">
        <v>681</v>
      </c>
      <c r="BM200" s="163" t="s">
        <v>1026</v>
      </c>
    </row>
    <row r="201" spans="2:65" s="1" customFormat="1" ht="16.5" customHeight="1">
      <c r="B201" s="152"/>
      <c r="C201" s="204" t="s">
        <v>759</v>
      </c>
      <c r="D201" s="204" t="s">
        <v>392</v>
      </c>
      <c r="E201" s="205" t="s">
        <v>1258</v>
      </c>
      <c r="F201" s="206" t="s">
        <v>1259</v>
      </c>
      <c r="G201" s="207" t="s">
        <v>335</v>
      </c>
      <c r="H201" s="208">
        <v>42</v>
      </c>
      <c r="I201" s="208"/>
      <c r="J201" s="209">
        <f t="shared" si="40"/>
        <v>0</v>
      </c>
      <c r="K201" s="206" t="s">
        <v>1</v>
      </c>
      <c r="L201" s="210"/>
      <c r="M201" s="211" t="s">
        <v>1</v>
      </c>
      <c r="N201" s="212" t="s">
        <v>41</v>
      </c>
      <c r="O201" s="54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AR201" s="163" t="s">
        <v>1118</v>
      </c>
      <c r="AT201" s="163" t="s">
        <v>392</v>
      </c>
      <c r="AU201" s="163" t="s">
        <v>83</v>
      </c>
      <c r="AY201" s="16" t="s">
        <v>133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6" t="s">
        <v>142</v>
      </c>
      <c r="BK201" s="165">
        <f t="shared" si="49"/>
        <v>0</v>
      </c>
      <c r="BL201" s="16" t="s">
        <v>681</v>
      </c>
      <c r="BM201" s="163" t="s">
        <v>1029</v>
      </c>
    </row>
    <row r="202" spans="2:65" s="1" customFormat="1" ht="16.5" customHeight="1">
      <c r="B202" s="152"/>
      <c r="C202" s="204" t="s">
        <v>1030</v>
      </c>
      <c r="D202" s="204" t="s">
        <v>392</v>
      </c>
      <c r="E202" s="205" t="s">
        <v>1260</v>
      </c>
      <c r="F202" s="206" t="s">
        <v>1217</v>
      </c>
      <c r="G202" s="207" t="s">
        <v>692</v>
      </c>
      <c r="H202" s="208">
        <v>1</v>
      </c>
      <c r="I202" s="208"/>
      <c r="J202" s="209">
        <f t="shared" si="40"/>
        <v>0</v>
      </c>
      <c r="K202" s="206" t="s">
        <v>1</v>
      </c>
      <c r="L202" s="210"/>
      <c r="M202" s="211" t="s">
        <v>1</v>
      </c>
      <c r="N202" s="212" t="s">
        <v>41</v>
      </c>
      <c r="O202" s="54"/>
      <c r="P202" s="161">
        <f t="shared" si="41"/>
        <v>0</v>
      </c>
      <c r="Q202" s="161">
        <v>0</v>
      </c>
      <c r="R202" s="161">
        <f t="shared" si="42"/>
        <v>0</v>
      </c>
      <c r="S202" s="161">
        <v>0</v>
      </c>
      <c r="T202" s="162">
        <f t="shared" si="43"/>
        <v>0</v>
      </c>
      <c r="AR202" s="163" t="s">
        <v>1118</v>
      </c>
      <c r="AT202" s="163" t="s">
        <v>392</v>
      </c>
      <c r="AU202" s="163" t="s">
        <v>83</v>
      </c>
      <c r="AY202" s="16" t="s">
        <v>133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16" t="s">
        <v>142</v>
      </c>
      <c r="BK202" s="165">
        <f t="shared" si="49"/>
        <v>0</v>
      </c>
      <c r="BL202" s="16" t="s">
        <v>681</v>
      </c>
      <c r="BM202" s="163" t="s">
        <v>1033</v>
      </c>
    </row>
    <row r="203" spans="2:65" s="1" customFormat="1" ht="50" customHeight="1">
      <c r="B203" s="31"/>
      <c r="E203" s="142" t="s">
        <v>356</v>
      </c>
      <c r="F203" s="142" t="s">
        <v>357</v>
      </c>
      <c r="I203" s="90"/>
      <c r="J203" s="129">
        <f t="shared" ref="J203:J208" si="50">BK203</f>
        <v>0</v>
      </c>
      <c r="L203" s="31"/>
      <c r="M203" s="192"/>
      <c r="N203" s="54"/>
      <c r="O203" s="54"/>
      <c r="P203" s="54"/>
      <c r="Q203" s="54"/>
      <c r="R203" s="54"/>
      <c r="S203" s="54"/>
      <c r="T203" s="55"/>
      <c r="AT203" s="16" t="s">
        <v>74</v>
      </c>
      <c r="AU203" s="16" t="s">
        <v>75</v>
      </c>
      <c r="AY203" s="16" t="s">
        <v>358</v>
      </c>
      <c r="BK203" s="165">
        <f>SUM(BK204:BK208)</f>
        <v>0</v>
      </c>
    </row>
    <row r="204" spans="2:65" s="1" customFormat="1" ht="16.25" customHeight="1">
      <c r="B204" s="31"/>
      <c r="C204" s="193" t="s">
        <v>1</v>
      </c>
      <c r="D204" s="193" t="s">
        <v>136</v>
      </c>
      <c r="E204" s="194" t="s">
        <v>1</v>
      </c>
      <c r="F204" s="195" t="s">
        <v>1</v>
      </c>
      <c r="G204" s="196" t="s">
        <v>1</v>
      </c>
      <c r="H204" s="197"/>
      <c r="I204" s="197"/>
      <c r="J204" s="198">
        <f t="shared" si="50"/>
        <v>0</v>
      </c>
      <c r="K204" s="199"/>
      <c r="L204" s="31"/>
      <c r="M204" s="200" t="s">
        <v>1</v>
      </c>
      <c r="N204" s="201" t="s">
        <v>41</v>
      </c>
      <c r="O204" s="54"/>
      <c r="P204" s="54"/>
      <c r="Q204" s="54"/>
      <c r="R204" s="54"/>
      <c r="S204" s="54"/>
      <c r="T204" s="55"/>
      <c r="AT204" s="16" t="s">
        <v>358</v>
      </c>
      <c r="AU204" s="16" t="s">
        <v>83</v>
      </c>
      <c r="AY204" s="16" t="s">
        <v>358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142</v>
      </c>
      <c r="BK204" s="165">
        <f>I204*H204</f>
        <v>0</v>
      </c>
    </row>
    <row r="205" spans="2:65" s="1" customFormat="1" ht="16.25" customHeight="1">
      <c r="B205" s="31"/>
      <c r="C205" s="193" t="s">
        <v>1</v>
      </c>
      <c r="D205" s="193" t="s">
        <v>136</v>
      </c>
      <c r="E205" s="194" t="s">
        <v>1</v>
      </c>
      <c r="F205" s="195" t="s">
        <v>1</v>
      </c>
      <c r="G205" s="196" t="s">
        <v>1</v>
      </c>
      <c r="H205" s="197"/>
      <c r="I205" s="197"/>
      <c r="J205" s="198">
        <f t="shared" si="50"/>
        <v>0</v>
      </c>
      <c r="K205" s="199"/>
      <c r="L205" s="31"/>
      <c r="M205" s="200" t="s">
        <v>1</v>
      </c>
      <c r="N205" s="201" t="s">
        <v>41</v>
      </c>
      <c r="O205" s="54"/>
      <c r="P205" s="54"/>
      <c r="Q205" s="54"/>
      <c r="R205" s="54"/>
      <c r="S205" s="54"/>
      <c r="T205" s="55"/>
      <c r="AT205" s="16" t="s">
        <v>358</v>
      </c>
      <c r="AU205" s="16" t="s">
        <v>83</v>
      </c>
      <c r="AY205" s="16" t="s">
        <v>358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142</v>
      </c>
      <c r="BK205" s="165">
        <f>I205*H205</f>
        <v>0</v>
      </c>
    </row>
    <row r="206" spans="2:65" s="1" customFormat="1" ht="16.25" customHeight="1">
      <c r="B206" s="31"/>
      <c r="C206" s="193" t="s">
        <v>1</v>
      </c>
      <c r="D206" s="193" t="s">
        <v>136</v>
      </c>
      <c r="E206" s="194" t="s">
        <v>1</v>
      </c>
      <c r="F206" s="195" t="s">
        <v>1</v>
      </c>
      <c r="G206" s="196" t="s">
        <v>1</v>
      </c>
      <c r="H206" s="197"/>
      <c r="I206" s="197"/>
      <c r="J206" s="198">
        <f t="shared" si="50"/>
        <v>0</v>
      </c>
      <c r="K206" s="199"/>
      <c r="L206" s="31"/>
      <c r="M206" s="200" t="s">
        <v>1</v>
      </c>
      <c r="N206" s="201" t="s">
        <v>41</v>
      </c>
      <c r="O206" s="54"/>
      <c r="P206" s="54"/>
      <c r="Q206" s="54"/>
      <c r="R206" s="54"/>
      <c r="S206" s="54"/>
      <c r="T206" s="55"/>
      <c r="AT206" s="16" t="s">
        <v>358</v>
      </c>
      <c r="AU206" s="16" t="s">
        <v>83</v>
      </c>
      <c r="AY206" s="16" t="s">
        <v>358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6" t="s">
        <v>142</v>
      </c>
      <c r="BK206" s="165">
        <f>I206*H206</f>
        <v>0</v>
      </c>
    </row>
    <row r="207" spans="2:65" s="1" customFormat="1" ht="16.25" customHeight="1">
      <c r="B207" s="31"/>
      <c r="C207" s="193" t="s">
        <v>1</v>
      </c>
      <c r="D207" s="193" t="s">
        <v>136</v>
      </c>
      <c r="E207" s="194" t="s">
        <v>1</v>
      </c>
      <c r="F207" s="195" t="s">
        <v>1</v>
      </c>
      <c r="G207" s="196" t="s">
        <v>1</v>
      </c>
      <c r="H207" s="197"/>
      <c r="I207" s="197"/>
      <c r="J207" s="198">
        <f t="shared" si="50"/>
        <v>0</v>
      </c>
      <c r="K207" s="199"/>
      <c r="L207" s="31"/>
      <c r="M207" s="200" t="s">
        <v>1</v>
      </c>
      <c r="N207" s="201" t="s">
        <v>41</v>
      </c>
      <c r="O207" s="54"/>
      <c r="P207" s="54"/>
      <c r="Q207" s="54"/>
      <c r="R207" s="54"/>
      <c r="S207" s="54"/>
      <c r="T207" s="55"/>
      <c r="AT207" s="16" t="s">
        <v>358</v>
      </c>
      <c r="AU207" s="16" t="s">
        <v>83</v>
      </c>
      <c r="AY207" s="16" t="s">
        <v>358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I207*H207</f>
        <v>0</v>
      </c>
    </row>
    <row r="208" spans="2:65" s="1" customFormat="1" ht="16.25" customHeight="1">
      <c r="B208" s="31"/>
      <c r="C208" s="193" t="s">
        <v>1</v>
      </c>
      <c r="D208" s="193" t="s">
        <v>136</v>
      </c>
      <c r="E208" s="194" t="s">
        <v>1</v>
      </c>
      <c r="F208" s="195" t="s">
        <v>1</v>
      </c>
      <c r="G208" s="196" t="s">
        <v>1</v>
      </c>
      <c r="H208" s="197"/>
      <c r="I208" s="197"/>
      <c r="J208" s="198">
        <f t="shared" si="50"/>
        <v>0</v>
      </c>
      <c r="K208" s="199"/>
      <c r="L208" s="31"/>
      <c r="M208" s="200" t="s">
        <v>1</v>
      </c>
      <c r="N208" s="201" t="s">
        <v>41</v>
      </c>
      <c r="O208" s="202"/>
      <c r="P208" s="202"/>
      <c r="Q208" s="202"/>
      <c r="R208" s="202"/>
      <c r="S208" s="202"/>
      <c r="T208" s="203"/>
      <c r="AT208" s="16" t="s">
        <v>358</v>
      </c>
      <c r="AU208" s="16" t="s">
        <v>83</v>
      </c>
      <c r="AY208" s="16" t="s">
        <v>358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I208*H208</f>
        <v>0</v>
      </c>
    </row>
    <row r="209" spans="2:12" s="1" customFormat="1" ht="7" customHeight="1">
      <c r="B209" s="43"/>
      <c r="C209" s="44"/>
      <c r="D209" s="44"/>
      <c r="E209" s="44"/>
      <c r="F209" s="44"/>
      <c r="G209" s="44"/>
      <c r="H209" s="44"/>
      <c r="I209" s="111"/>
      <c r="J209" s="44"/>
      <c r="K209" s="44"/>
      <c r="L209" s="31"/>
    </row>
  </sheetData>
  <autoFilter ref="C122:K208" xr:uid="{00000000-0009-0000-0000-000007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4:D209" xr:uid="{00000000-0002-0000-0700-000000000000}">
      <formula1>"K, M"</formula1>
    </dataValidation>
    <dataValidation type="list" allowBlank="1" showInputMessage="1" showErrorMessage="1" error="Povolené sú hodnoty základná, znížená, nulová." sqref="N204:N209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Zateplenie obvodovéh...</vt:lpstr>
      <vt:lpstr>02 - Zateplenie strešného...</vt:lpstr>
      <vt:lpstr>03 - Výmena otvorových ko...</vt:lpstr>
      <vt:lpstr>04 - Ostatné</vt:lpstr>
      <vt:lpstr>05 - Vzduchotechnika</vt:lpstr>
      <vt:lpstr>06 - Vykurovanie</vt:lpstr>
      <vt:lpstr>07 - Elektroinštalácie</vt:lpstr>
      <vt:lpstr>'01 - Zateplenie obvodovéh...'!Názvy_tlače</vt:lpstr>
      <vt:lpstr>'02 - Zateplenie strešného...'!Názvy_tlače</vt:lpstr>
      <vt:lpstr>'03 - Výmena otvorových ko...'!Názvy_tlače</vt:lpstr>
      <vt:lpstr>'04 - Ostatné'!Názvy_tlače</vt:lpstr>
      <vt:lpstr>'05 - Vzduchotechnika'!Názvy_tlače</vt:lpstr>
      <vt:lpstr>'06 - Vykurovanie'!Názvy_tlače</vt:lpstr>
      <vt:lpstr>'07 - Elektroinštalácie'!Názvy_tlače</vt:lpstr>
      <vt:lpstr>'Rekapitulácia stavby'!Názvy_tlače</vt:lpstr>
      <vt:lpstr>'01 - Zateplenie obvodovéh...'!Oblasť_tlače</vt:lpstr>
      <vt:lpstr>'02 - Zateplenie strešného...'!Oblasť_tlače</vt:lpstr>
      <vt:lpstr>'03 - Výmena otvorových ko...'!Oblasť_tlače</vt:lpstr>
      <vt:lpstr>'04 - Ostatné'!Oblasť_tlače</vt:lpstr>
      <vt:lpstr>'05 - Vzduchotechnika'!Oblasť_tlače</vt:lpstr>
      <vt:lpstr>'06 - Vykurovanie'!Oblasť_tlače</vt:lpstr>
      <vt:lpstr>'07 - Elektroinštalácie'!Oblasť_tlače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asistent AEgroup</cp:lastModifiedBy>
  <cp:lastPrinted>2019-05-22T12:15:06Z</cp:lastPrinted>
  <dcterms:created xsi:type="dcterms:W3CDTF">2019-03-26T08:50:59Z</dcterms:created>
  <dcterms:modified xsi:type="dcterms:W3CDTF">2019-06-06T07:45:09Z</dcterms:modified>
</cp:coreProperties>
</file>