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detvianska huta\SO 01 - Rozp a VV\"/>
    </mc:Choice>
  </mc:AlternateContent>
  <xr:revisionPtr revIDLastSave="0" documentId="13_ncr:1_{31D923C9-C0AB-435A-BFDF-C2CF21B72F80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Označník'!$C$124:$K$163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 s="1"/>
  <c r="BF162" i="2" s="1"/>
  <c r="BI161" i="2"/>
  <c r="BH161" i="2"/>
  <c r="BG161" i="2"/>
  <c r="BE161" i="2"/>
  <c r="BK161" i="2"/>
  <c r="J161" i="2" s="1"/>
  <c r="BF161" i="2" s="1"/>
  <c r="BI160" i="2"/>
  <c r="BH160" i="2"/>
  <c r="BG160" i="2"/>
  <c r="BE160" i="2"/>
  <c r="BK160" i="2"/>
  <c r="J160" i="2" s="1"/>
  <c r="BF160" i="2" s="1"/>
  <c r="BI159" i="2"/>
  <c r="BH159" i="2"/>
  <c r="BG159" i="2"/>
  <c r="BE159" i="2"/>
  <c r="BK159" i="2"/>
  <c r="J159" i="2" s="1"/>
  <c r="BF159" i="2" s="1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 s="1"/>
  <c r="R140" i="2"/>
  <c r="R139" i="2" s="1"/>
  <c r="P140" i="2"/>
  <c r="P139" i="2"/>
  <c r="BI138" i="2"/>
  <c r="BH138" i="2"/>
  <c r="BG138" i="2"/>
  <c r="BE138" i="2"/>
  <c r="T138" i="2"/>
  <c r="T137" i="2" s="1"/>
  <c r="R138" i="2"/>
  <c r="R137" i="2" s="1"/>
  <c r="P138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7" i="2"/>
  <c r="BK152" i="2"/>
  <c r="BK149" i="2"/>
  <c r="J145" i="2"/>
  <c r="BK136" i="2"/>
  <c r="BK130" i="2"/>
  <c r="J151" i="2"/>
  <c r="BK144" i="2"/>
  <c r="BK138" i="2"/>
  <c r="BK133" i="2"/>
  <c r="J130" i="2"/>
  <c r="BK140" i="2"/>
  <c r="J136" i="2"/>
  <c r="BK128" i="2"/>
  <c r="J155" i="2"/>
  <c r="BK134" i="2"/>
  <c r="J152" i="2"/>
  <c r="BK145" i="2"/>
  <c r="J140" i="2"/>
  <c r="J131" i="2"/>
  <c r="BK156" i="2"/>
  <c r="J133" i="2"/>
  <c r="BK146" i="2"/>
  <c r="J135" i="2"/>
  <c r="AS94" i="1"/>
  <c r="BK151" i="2"/>
  <c r="BK147" i="2"/>
  <c r="BK143" i="2"/>
  <c r="BK135" i="2"/>
  <c r="BK131" i="2"/>
  <c r="BK157" i="2"/>
  <c r="J138" i="2"/>
  <c r="J149" i="2"/>
  <c r="J142" i="2"/>
  <c r="BK129" i="2"/>
  <c r="J148" i="2"/>
  <c r="J134" i="2"/>
  <c r="J156" i="2"/>
  <c r="J146" i="2"/>
  <c r="J128" i="2"/>
  <c r="J143" i="2"/>
  <c r="J132" i="2"/>
  <c r="BK155" i="2"/>
  <c r="BK148" i="2"/>
  <c r="J147" i="2"/>
  <c r="J144" i="2"/>
  <c r="BK142" i="2"/>
  <c r="BK132" i="2"/>
  <c r="J129" i="2"/>
  <c r="P127" i="2" l="1"/>
  <c r="R150" i="2"/>
  <c r="BK127" i="2"/>
  <c r="P141" i="2"/>
  <c r="BK150" i="2"/>
  <c r="J150" i="2" s="1"/>
  <c r="J102" i="2" s="1"/>
  <c r="P154" i="2"/>
  <c r="P153" i="2"/>
  <c r="R127" i="2"/>
  <c r="R126" i="2" s="1"/>
  <c r="R125" i="2" s="1"/>
  <c r="R141" i="2"/>
  <c r="T150" i="2"/>
  <c r="T154" i="2"/>
  <c r="T153" i="2"/>
  <c r="R154" i="2"/>
  <c r="R153" i="2" s="1"/>
  <c r="T127" i="2"/>
  <c r="BK141" i="2"/>
  <c r="J141" i="2" s="1"/>
  <c r="J101" i="2" s="1"/>
  <c r="T141" i="2"/>
  <c r="P150" i="2"/>
  <c r="BK154" i="2"/>
  <c r="J154" i="2" s="1"/>
  <c r="J104" i="2" s="1"/>
  <c r="BK158" i="2"/>
  <c r="J158" i="2"/>
  <c r="J105" i="2" s="1"/>
  <c r="BK137" i="2"/>
  <c r="J137" i="2" s="1"/>
  <c r="J99" i="2" s="1"/>
  <c r="BK139" i="2"/>
  <c r="J139" i="2"/>
  <c r="J100" i="2" s="1"/>
  <c r="E85" i="2"/>
  <c r="J89" i="2"/>
  <c r="F92" i="2"/>
  <c r="BF128" i="2"/>
  <c r="BF130" i="2"/>
  <c r="BF131" i="2"/>
  <c r="BF134" i="2"/>
  <c r="BF140" i="2"/>
  <c r="BF142" i="2"/>
  <c r="BF143" i="2"/>
  <c r="BF145" i="2"/>
  <c r="BF146" i="2"/>
  <c r="BF147" i="2"/>
  <c r="BF149" i="2"/>
  <c r="BF152" i="2"/>
  <c r="BF155" i="2"/>
  <c r="BF129" i="2"/>
  <c r="BF132" i="2"/>
  <c r="BF133" i="2"/>
  <c r="BF135" i="2"/>
  <c r="BF136" i="2"/>
  <c r="BF144" i="2"/>
  <c r="BF148" i="2"/>
  <c r="BF138" i="2"/>
  <c r="BF151" i="2"/>
  <c r="BF156" i="2"/>
  <c r="BF157" i="2"/>
  <c r="F36" i="2"/>
  <c r="BC95" i="1" s="1"/>
  <c r="BC94" i="1" s="1"/>
  <c r="W32" i="1" s="1"/>
  <c r="J33" i="2"/>
  <c r="AV95" i="1" s="1"/>
  <c r="F33" i="2"/>
  <c r="AZ95" i="1"/>
  <c r="AZ94" i="1" s="1"/>
  <c r="AV94" i="1" s="1"/>
  <c r="AK29" i="1" s="1"/>
  <c r="F35" i="2"/>
  <c r="BB95" i="1" s="1"/>
  <c r="BB94" i="1" s="1"/>
  <c r="AX94" i="1" s="1"/>
  <c r="F37" i="2"/>
  <c r="BD95" i="1" s="1"/>
  <c r="BD94" i="1" s="1"/>
  <c r="W33" i="1" s="1"/>
  <c r="T126" i="2" l="1"/>
  <c r="T125" i="2" s="1"/>
  <c r="BK126" i="2"/>
  <c r="J126" i="2" s="1"/>
  <c r="J97" i="2" s="1"/>
  <c r="P126" i="2"/>
  <c r="P125" i="2" s="1"/>
  <c r="AU95" i="1" s="1"/>
  <c r="AU94" i="1" s="1"/>
  <c r="J127" i="2"/>
  <c r="J98" i="2"/>
  <c r="BK153" i="2"/>
  <c r="J153" i="2" s="1"/>
  <c r="J103" i="2" s="1"/>
  <c r="F34" i="2"/>
  <c r="BA95" i="1" s="1"/>
  <c r="BA94" i="1" s="1"/>
  <c r="W30" i="1" s="1"/>
  <c r="W31" i="1"/>
  <c r="J34" i="2"/>
  <c r="AW95" i="1" s="1"/>
  <c r="AT95" i="1" s="1"/>
  <c r="W29" i="1"/>
  <c r="AY94" i="1"/>
  <c r="BK125" i="2" l="1"/>
  <c r="J125" i="2" s="1"/>
  <c r="J30" i="2" s="1"/>
  <c r="AG95" i="1" s="1"/>
  <c r="AG94" i="1" s="1"/>
  <c r="AK26" i="1" s="1"/>
  <c r="AK35" i="1" s="1"/>
  <c r="AW94" i="1"/>
  <c r="AK30" i="1" s="1"/>
  <c r="J39" i="2" l="1"/>
  <c r="J96" i="2"/>
  <c r="AN95" i="1"/>
  <c r="AT94" i="1"/>
  <c r="AN94" i="1" s="1"/>
</calcChain>
</file>

<file path=xl/sharedStrings.xml><?xml version="1.0" encoding="utf-8"?>
<sst xmlns="http://schemas.openxmlformats.org/spreadsheetml/2006/main" count="701" uniqueCount="225">
  <si>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</si>
  <si>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</si>
  <si>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</si>
  <si>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</si>
  <si>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</si>
  <si>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</si>
  <si>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</si>
  <si>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</si>
  <si>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</si>
  <si>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</si>
  <si>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</si>
  <si>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</si>
  <si>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</si>
  <si>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</si>
  <si>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</si>
  <si>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</si>
  <si>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</si>
  <si>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</si>
  <si>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</si>
  <si>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</si>
  <si>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</si>
  <si>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</si>
  <si>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</si>
  <si>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</si>
  <si>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</si>
  <si>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</si>
  <si>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</si>
  <si>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</si>
  <si>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</si>
  <si>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</si>
  <si>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</si>
  <si>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</si>
  <si>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</si>
  <si>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</si>
  <si>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</si>
  <si>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</si>
  <si>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</si>
  <si>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</si>
  <si>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</si>
  <si>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</si>
  <si>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</si>
  <si>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</si>
  <si>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</si>
  <si>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</si>
  <si>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</si>
  <si>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</si>
  <si>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</si>
  <si>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</si>
  <si>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</si>
  <si>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</si>
  <si>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</si>
  <si>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</si>
  <si>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</si>
  <si>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</si>
  <si>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</si>
  <si>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</si>
  <si>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</si>
  <si>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</si>
  <si>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</si>
  <si>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</si>
  <si>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</si>
  <si>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</si>
  <si>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</si>
  <si>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</si>
  <si>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</si>
  <si>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</si>
  <si>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</si>
  <si>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</si>
  <si>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</si>
  <si>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</si>
  <si>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</si>
  <si>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</si>
  <si>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</si>
  <si>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</si>
  <si>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</si>
  <si>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</si>
  <si>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</si>
  <si>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</si>
  <si>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{b767da1f-5e06-4b87-8635-c52cdcf3b987}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</si>
  <si>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</si>
  <si>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</si>
  <si>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</si>
  <si>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</si>
  <si>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</si>
  <si>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</si>
  <si>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</si>
  <si>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</si>
  <si>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</si>
  <si>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</si>
  <si>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</si>
  <si>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</si>
  <si>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</si>
  <si>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</si>
  <si>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</si>
  <si>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</si>
  <si>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</si>
  <si>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</si>
  <si>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</si>
  <si>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</si>
  <si>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</si>
  <si>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</si>
  <si>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</si>
  <si>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</si>
  <si>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</si>
  <si>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</si>
  <si>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</si>
  <si>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</si>
  <si>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</si>
  <si>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</si>
  <si>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</si>
  <si>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</si>
  <si>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</si>
  <si>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113107123.S</t>
  </si>
  <si>
    <t>Odstránenie krytu v ploche  do 200 m2 z kameniva hrubého drveného, hr.200 do 300 mm,  -0,40000t</t>
  </si>
  <si>
    <t>m2</t>
  </si>
  <si>
    <t>4</t>
  </si>
  <si>
    <t>2</t>
  </si>
  <si>
    <t>-126213596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</si>
  <si>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</si>
  <si>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</si>
  <si>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</si>
  <si>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</si>
  <si>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</si>
  <si>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</si>
  <si>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</si>
  <si>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</si>
  <si>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</si>
  <si>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</si>
  <si>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</si>
  <si>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</si>
  <si>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</si>
  <si>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</si>
  <si>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</si>
  <si>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</si>
  <si>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</si>
  <si>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</si>
  <si>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</si>
  <si>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</si>
  <si>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</si>
  <si>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</si>
  <si>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</si>
  <si>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</si>
  <si>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</si>
  <si>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</si>
  <si>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</si>
  <si>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</si>
  <si>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</si>
  <si>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</si>
  <si>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</si>
  <si>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</si>
  <si>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</si>
  <si>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</si>
  <si>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</si>
  <si>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</si>
  <si>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</si>
  <si>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</si>
  <si>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Úpravy povrchov, podlahy, osadenie</t>
  </si>
  <si>
    <t>11</t>
  </si>
  <si>
    <t>631312141.S</t>
  </si>
  <si>
    <t>Doplnenie existujúcich mazanín prostým betónom (s dodaním hmôt) bez poteru rýh v mazaninách</t>
  </si>
  <si>
    <t>1713309578</t>
  </si>
  <si>
    <t>Ostatné konštrukcie a práce-búranie</t>
  </si>
  <si>
    <t>12</t>
  </si>
  <si>
    <t>919735124.S</t>
  </si>
  <si>
    <t>Rezanie existujúceho betónového krytu alebo podkladu hĺbky nad 150 do 200 mm</t>
  </si>
  <si>
    <t>1979265153</t>
  </si>
  <si>
    <t>13</t>
  </si>
  <si>
    <t>936941121.S</t>
  </si>
  <si>
    <t>Osadenie zastávkového označovníka so zabetónovaním</t>
  </si>
  <si>
    <t>ks</t>
  </si>
  <si>
    <t>1120833429</t>
  </si>
  <si>
    <t>M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</si>
  <si>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</si>
  <si>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</si>
  <si>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</si>
  <si>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</si>
  <si>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</si>
  <si>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</si>
  <si>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</si>
  <si>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</si>
  <si>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</si>
  <si>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</si>
  <si>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</si>
  <si>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</si>
  <si>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</si>
  <si>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</si>
  <si>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</si>
  <si>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</si>
  <si>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</si>
  <si>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</si>
  <si>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</si>
  <si>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</si>
  <si>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</si>
  <si>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</si>
  <si>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</si>
  <si>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</si>
  <si>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</si>
  <si>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</si>
  <si>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</si>
  <si>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</si>
  <si>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</si>
  <si>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</si>
  <si>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</si>
  <si>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</si>
  <si>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</si>
  <si>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</si>
  <si>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</si>
  <si>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</si>
  <si>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</si>
  <si>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</si>
  <si>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</si>
  <si>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</si>
  <si>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</si>
  <si>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</si>
  <si>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</si>
  <si>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</si>
  <si>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</si>
  <si>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</si>
  <si>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</si>
  <si>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Detvianska Huta</t>
  </si>
  <si>
    <t>Banskobystrický kraj, Detvianska Huta, p.č. C 1519/8</t>
  </si>
  <si>
    <t>SO 01</t>
  </si>
  <si>
    <t>Označník</t>
  </si>
  <si>
    <t>(umiestnenie v kamennej dlažbe)</t>
  </si>
  <si>
    <t xml:space="preserve">SO 01 - Označník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</si>
</sst>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219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220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218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Detvianska Huta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Detvianska Huta, p.č. C 1519/8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221</v>
      </c>
      <c r="E95" s="193"/>
      <c r="F95" s="193"/>
      <c r="G95" s="193"/>
      <c r="H95" s="193"/>
      <c r="I95" s="75"/>
      <c r="J95" s="193" t="s">
        <v>222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223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4 - Označník v kamen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4"/>
  <sheetViews>
    <sheetView showGridLines="0" tabSelected="1" topLeftCell="A59" workbookViewId="0">
      <selection activeCell="F158" sqref="F15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Detvianska Huta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224</v>
      </c>
      <c r="F9" s="215"/>
      <c r="G9" s="215"/>
      <c r="H9" s="215"/>
      <c r="L9" s="28"/>
    </row>
    <row r="10" spans="2:46" s="1" customFormat="1" x14ac:dyDescent="0.2">
      <c r="B10" s="28"/>
      <c r="E10" s="1" t="s">
        <v>223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220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218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ROUND((ROUND((SUM(BE125:BE157)),  2) + SUM(BE159:BE163)), 2)</f>
        <v>0</v>
      </c>
      <c r="G33" s="87"/>
      <c r="H33" s="87"/>
      <c r="I33" s="88">
        <v>0.2</v>
      </c>
      <c r="J33" s="86">
        <f>ROUND((ROUND(((SUM(BE125:BE157))*I33),  2) + (SUM(BE159:BE163)*I33)),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ROUND((ROUND((SUM(BF125:BF157)),  2) + SUM(BF159:BF163)), 2)</f>
        <v>0</v>
      </c>
      <c r="G34" s="87"/>
      <c r="H34" s="87"/>
      <c r="I34" s="88">
        <v>0.2</v>
      </c>
      <c r="J34" s="86">
        <f>ROUND((ROUND(((SUM(BF125:BF157))*I34),  2) + (SUM(BF159:BF163)*I34)),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ROUND((ROUND((SUM(BG125:BG157)),  2) + SUM(BG159:BG163)),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ROUND((ROUND((SUM(BH125:BH157)),  2) + SUM(BH159:BH163)),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ROUND((ROUND((SUM(BI125:BI157)),  2) + SUM(BI159:BI163)),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Detvianska Huta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 xml:space="preserve">SO 01 - Označník 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223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Detvianska Huta, p.č. C 1519/8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J141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J150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J153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J154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J158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Detvianska Huta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 xml:space="preserve">SO 01 - Označník 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223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Detvianska Huta, p.č. C 1519/8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P126+P153+P158</f>
        <v>0</v>
      </c>
      <c r="Q125" s="52"/>
      <c r="R125" s="118">
        <f>R126+R153+R158</f>
        <v>0.87973051000000002</v>
      </c>
      <c r="S125" s="52"/>
      <c r="T125" s="119">
        <f>T126+T153+T158</f>
        <v>0.75</v>
      </c>
      <c r="AT125" s="13" t="s">
        <v>70</v>
      </c>
      <c r="AU125" s="13" t="s">
        <v>85</v>
      </c>
      <c r="BK125" s="120">
        <f>BK126+BK153+BK158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P127+P137+P139+P141+P150</f>
        <v>0</v>
      </c>
      <c r="R126" s="126">
        <f>R127+R137+R139+R141+R150</f>
        <v>0.87623023</v>
      </c>
      <c r="T126" s="127">
        <f>T127+T137+T139+T141+T150</f>
        <v>0.75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BK127+BK137+BK139+BK141+BK150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0.75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33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0.4</v>
      </c>
      <c r="T128" s="144">
        <f t="shared" ref="T128:T136" si="3">S128*H128</f>
        <v>0.48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134</v>
      </c>
      <c r="F139" s="130" t="s">
        <v>156</v>
      </c>
      <c r="I139" s="124"/>
      <c r="J139" s="131">
        <f>BK139</f>
        <v>0</v>
      </c>
      <c r="L139" s="121"/>
      <c r="M139" s="125"/>
      <c r="P139" s="126">
        <f>P140</f>
        <v>0</v>
      </c>
      <c r="R139" s="126">
        <f>R140</f>
        <v>0.27447775000000002</v>
      </c>
      <c r="T139" s="127">
        <f>T140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BK140</f>
        <v>0</v>
      </c>
    </row>
    <row r="140" spans="2:65" s="1" customFormat="1" ht="33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128</v>
      </c>
      <c r="H140" s="137">
        <v>0.13100000000000001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2.0952500000000001</v>
      </c>
      <c r="R140" s="143">
        <f>Q140*H140</f>
        <v>0.27447775000000002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1" customFormat="1" ht="22.9" customHeight="1" x14ac:dyDescent="0.2">
      <c r="B141" s="121"/>
      <c r="D141" s="122" t="s">
        <v>70</v>
      </c>
      <c r="E141" s="130" t="s">
        <v>146</v>
      </c>
      <c r="F141" s="130" t="s">
        <v>161</v>
      </c>
      <c r="I141" s="124"/>
      <c r="J141" s="131">
        <f>BK141</f>
        <v>0</v>
      </c>
      <c r="L141" s="121"/>
      <c r="M141" s="125"/>
      <c r="P141" s="126">
        <f>SUM(P142:P149)</f>
        <v>0</v>
      </c>
      <c r="R141" s="126">
        <f>SUM(R142:R149)</f>
        <v>0.239346</v>
      </c>
      <c r="T141" s="127">
        <f>SUM(T142:T149)</f>
        <v>0</v>
      </c>
      <c r="AR141" s="122" t="s">
        <v>77</v>
      </c>
      <c r="AT141" s="128" t="s">
        <v>70</v>
      </c>
      <c r="AU141" s="128" t="s">
        <v>77</v>
      </c>
      <c r="AY141" s="122" t="s">
        <v>109</v>
      </c>
      <c r="BK141" s="129">
        <f>SUM(BK142:BK149)</f>
        <v>0</v>
      </c>
    </row>
    <row r="142" spans="2:65" s="1" customFormat="1" ht="24.2" customHeight="1" x14ac:dyDescent="0.2">
      <c r="B142" s="132"/>
      <c r="C142" s="133" t="s">
        <v>162</v>
      </c>
      <c r="D142" s="133" t="s">
        <v>111</v>
      </c>
      <c r="E142" s="134" t="s">
        <v>163</v>
      </c>
      <c r="F142" s="135" t="s">
        <v>164</v>
      </c>
      <c r="G142" s="136" t="s">
        <v>124</v>
      </c>
      <c r="H142" s="137">
        <v>4.5999999999999996</v>
      </c>
      <c r="I142" s="138"/>
      <c r="J142" s="139">
        <f t="shared" ref="J142:J149" si="10">ROUND(I142*H142,2)</f>
        <v>0</v>
      </c>
      <c r="K142" s="140"/>
      <c r="L142" s="28"/>
      <c r="M142" s="141" t="s">
        <v>1</v>
      </c>
      <c r="N142" s="142" t="s">
        <v>37</v>
      </c>
      <c r="P142" s="143">
        <f t="shared" ref="P142:P149" si="11">O142*H142</f>
        <v>0</v>
      </c>
      <c r="Q142" s="143">
        <v>1.0000000000000001E-5</v>
      </c>
      <c r="R142" s="143">
        <f t="shared" ref="R142:R149" si="12">Q142*H142</f>
        <v>4.6E-5</v>
      </c>
      <c r="S142" s="143">
        <v>0</v>
      </c>
      <c r="T142" s="144">
        <f t="shared" ref="T142:T149" si="13"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 t="shared" ref="BE142:BE149" si="14">IF(N142="základná",J142,0)</f>
        <v>0</v>
      </c>
      <c r="BF142" s="146">
        <f t="shared" ref="BF142:BF149" si="15">IF(N142="znížená",J142,0)</f>
        <v>0</v>
      </c>
      <c r="BG142" s="146">
        <f t="shared" ref="BG142:BG149" si="16">IF(N142="zákl. prenesená",J142,0)</f>
        <v>0</v>
      </c>
      <c r="BH142" s="146">
        <f t="shared" ref="BH142:BH149" si="17">IF(N142="zníž. prenesená",J142,0)</f>
        <v>0</v>
      </c>
      <c r="BI142" s="146">
        <f t="shared" ref="BI142:BI149" si="18">IF(N142="nulová",J142,0)</f>
        <v>0</v>
      </c>
      <c r="BJ142" s="13" t="s">
        <v>116</v>
      </c>
      <c r="BK142" s="146">
        <f t="shared" ref="BK142:BK149" si="19">ROUND(I142*H142,2)</f>
        <v>0</v>
      </c>
      <c r="BL142" s="13" t="s">
        <v>115</v>
      </c>
      <c r="BM142" s="145" t="s">
        <v>165</v>
      </c>
    </row>
    <row r="143" spans="2:65" s="1" customFormat="1" ht="24.2" customHeight="1" x14ac:dyDescent="0.2">
      <c r="B143" s="132"/>
      <c r="C143" s="133" t="s">
        <v>166</v>
      </c>
      <c r="D143" s="133" t="s">
        <v>111</v>
      </c>
      <c r="E143" s="134" t="s">
        <v>167</v>
      </c>
      <c r="F143" s="135" t="s">
        <v>168</v>
      </c>
      <c r="G143" s="136" t="s">
        <v>169</v>
      </c>
      <c r="H143" s="137">
        <v>1</v>
      </c>
      <c r="I143" s="138"/>
      <c r="J143" s="139">
        <f t="shared" si="10"/>
        <v>0</v>
      </c>
      <c r="K143" s="140"/>
      <c r="L143" s="28"/>
      <c r="M143" s="141" t="s">
        <v>1</v>
      </c>
      <c r="N143" s="142" t="s">
        <v>37</v>
      </c>
      <c r="P143" s="143">
        <f t="shared" si="11"/>
        <v>0</v>
      </c>
      <c r="Q143" s="143">
        <v>0.23915</v>
      </c>
      <c r="R143" s="143">
        <f t="shared" si="12"/>
        <v>0.23915</v>
      </c>
      <c r="S143" s="143">
        <v>0</v>
      </c>
      <c r="T143" s="144">
        <f t="shared" si="13"/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3" t="s">
        <v>116</v>
      </c>
      <c r="BK143" s="146">
        <f t="shared" si="19"/>
        <v>0</v>
      </c>
      <c r="BL143" s="13" t="s">
        <v>115</v>
      </c>
      <c r="BM143" s="145" t="s">
        <v>170</v>
      </c>
    </row>
    <row r="144" spans="2:65" s="1" customFormat="1" ht="37.9" customHeight="1" x14ac:dyDescent="0.2">
      <c r="B144" s="132"/>
      <c r="C144" s="133">
        <v>14</v>
      </c>
      <c r="D144" s="133" t="s">
        <v>111</v>
      </c>
      <c r="E144" s="134" t="s">
        <v>173</v>
      </c>
      <c r="F144" s="135" t="s">
        <v>174</v>
      </c>
      <c r="G144" s="136" t="s">
        <v>169</v>
      </c>
      <c r="H144" s="137">
        <v>1</v>
      </c>
      <c r="I144" s="138"/>
      <c r="J144" s="139">
        <f t="shared" si="10"/>
        <v>0</v>
      </c>
      <c r="K144" s="140"/>
      <c r="L144" s="28"/>
      <c r="M144" s="141" t="s">
        <v>1</v>
      </c>
      <c r="N144" s="142" t="s">
        <v>37</v>
      </c>
      <c r="P144" s="143">
        <f t="shared" si="11"/>
        <v>0</v>
      </c>
      <c r="Q144" s="143">
        <v>1.4999999999999999E-4</v>
      </c>
      <c r="R144" s="143">
        <f t="shared" si="12"/>
        <v>1.4999999999999999E-4</v>
      </c>
      <c r="S144" s="143">
        <v>0</v>
      </c>
      <c r="T144" s="144">
        <f t="shared" si="13"/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3" t="s">
        <v>116</v>
      </c>
      <c r="BK144" s="146">
        <f t="shared" si="19"/>
        <v>0</v>
      </c>
      <c r="BL144" s="13" t="s">
        <v>115</v>
      </c>
      <c r="BM144" s="145" t="s">
        <v>175</v>
      </c>
    </row>
    <row r="145" spans="2:65" s="1" customFormat="1" ht="21.75" customHeight="1" x14ac:dyDescent="0.2">
      <c r="B145" s="132"/>
      <c r="C145" s="133">
        <v>15</v>
      </c>
      <c r="D145" s="133" t="s">
        <v>111</v>
      </c>
      <c r="E145" s="134" t="s">
        <v>176</v>
      </c>
      <c r="F145" s="135" t="s">
        <v>177</v>
      </c>
      <c r="G145" s="136" t="s">
        <v>149</v>
      </c>
      <c r="H145" s="137">
        <v>0.75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</v>
      </c>
      <c r="R145" s="143">
        <f t="shared" si="12"/>
        <v>0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178</v>
      </c>
    </row>
    <row r="146" spans="2:65" s="1" customFormat="1" ht="24.2" customHeight="1" x14ac:dyDescent="0.2">
      <c r="B146" s="132"/>
      <c r="C146" s="133">
        <v>16</v>
      </c>
      <c r="D146" s="133" t="s">
        <v>111</v>
      </c>
      <c r="E146" s="134" t="s">
        <v>179</v>
      </c>
      <c r="F146" s="135" t="s">
        <v>180</v>
      </c>
      <c r="G146" s="136" t="s">
        <v>149</v>
      </c>
      <c r="H146" s="137">
        <v>21.75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0</v>
      </c>
      <c r="R146" s="143">
        <f t="shared" si="12"/>
        <v>0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>
        <v>17</v>
      </c>
      <c r="D147" s="133" t="s">
        <v>111</v>
      </c>
      <c r="E147" s="134" t="s">
        <v>182</v>
      </c>
      <c r="F147" s="135" t="s">
        <v>183</v>
      </c>
      <c r="G147" s="136" t="s">
        <v>149</v>
      </c>
      <c r="H147" s="137">
        <v>0.75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184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185</v>
      </c>
      <c r="F148" s="135" t="s">
        <v>186</v>
      </c>
      <c r="G148" s="136" t="s">
        <v>149</v>
      </c>
      <c r="H148" s="137">
        <v>0.75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187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188</v>
      </c>
      <c r="F149" s="135" t="s">
        <v>189</v>
      </c>
      <c r="G149" s="136" t="s">
        <v>149</v>
      </c>
      <c r="H149" s="137">
        <v>0.75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190</v>
      </c>
    </row>
    <row r="150" spans="2:65" s="11" customFormat="1" ht="22.9" customHeight="1" x14ac:dyDescent="0.2">
      <c r="B150" s="121"/>
      <c r="D150" s="122" t="s">
        <v>70</v>
      </c>
      <c r="E150" s="130" t="s">
        <v>191</v>
      </c>
      <c r="F150" s="130" t="s">
        <v>192</v>
      </c>
      <c r="I150" s="124"/>
      <c r="J150" s="131">
        <f>BK150</f>
        <v>0</v>
      </c>
      <c r="L150" s="121"/>
      <c r="M150" s="125"/>
      <c r="P150" s="126">
        <f>SUM(P151:P152)</f>
        <v>0</v>
      </c>
      <c r="R150" s="126">
        <f>SUM(R151:R152)</f>
        <v>0</v>
      </c>
      <c r="T150" s="127">
        <f>SUM(T151:T152)</f>
        <v>0</v>
      </c>
      <c r="AR150" s="122" t="s">
        <v>77</v>
      </c>
      <c r="AT150" s="128" t="s">
        <v>70</v>
      </c>
      <c r="AU150" s="128" t="s">
        <v>77</v>
      </c>
      <c r="AY150" s="122" t="s">
        <v>109</v>
      </c>
      <c r="BK150" s="129">
        <f>SUM(BK151:BK152)</f>
        <v>0</v>
      </c>
    </row>
    <row r="151" spans="2:65" s="1" customFormat="1" ht="24.2" customHeight="1" x14ac:dyDescent="0.2">
      <c r="B151" s="132"/>
      <c r="C151" s="133">
        <v>20</v>
      </c>
      <c r="D151" s="133" t="s">
        <v>111</v>
      </c>
      <c r="E151" s="134" t="s">
        <v>193</v>
      </c>
      <c r="F151" s="135" t="s">
        <v>194</v>
      </c>
      <c r="G151" s="136" t="s">
        <v>149</v>
      </c>
      <c r="H151" s="137">
        <v>0.92600000000000005</v>
      </c>
      <c r="I151" s="138"/>
      <c r="J151" s="139">
        <f>ROUND(I151*H151,2)</f>
        <v>0</v>
      </c>
      <c r="K151" s="140"/>
      <c r="L151" s="28"/>
      <c r="M151" s="141" t="s">
        <v>1</v>
      </c>
      <c r="N151" s="142" t="s">
        <v>37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116</v>
      </c>
      <c r="BK151" s="146">
        <f>ROUND(I151*H151,2)</f>
        <v>0</v>
      </c>
      <c r="BL151" s="13" t="s">
        <v>115</v>
      </c>
      <c r="BM151" s="145" t="s">
        <v>195</v>
      </c>
    </row>
    <row r="152" spans="2:65" s="1" customFormat="1" ht="49.15" customHeight="1" x14ac:dyDescent="0.2">
      <c r="B152" s="132"/>
      <c r="C152" s="133">
        <v>21</v>
      </c>
      <c r="D152" s="133" t="s">
        <v>111</v>
      </c>
      <c r="E152" s="134" t="s">
        <v>196</v>
      </c>
      <c r="F152" s="135" t="s">
        <v>197</v>
      </c>
      <c r="G152" s="136" t="s">
        <v>149</v>
      </c>
      <c r="H152" s="137">
        <v>0.92600000000000005</v>
      </c>
      <c r="I152" s="138"/>
      <c r="J152" s="139">
        <f>ROUND(I152*H152,2)</f>
        <v>0</v>
      </c>
      <c r="K152" s="140"/>
      <c r="L152" s="28"/>
      <c r="M152" s="141" t="s">
        <v>1</v>
      </c>
      <c r="N152" s="142" t="s">
        <v>37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116</v>
      </c>
      <c r="BK152" s="146">
        <f>ROUND(I152*H152,2)</f>
        <v>0</v>
      </c>
      <c r="BL152" s="13" t="s">
        <v>115</v>
      </c>
      <c r="BM152" s="145" t="s">
        <v>198</v>
      </c>
    </row>
    <row r="153" spans="2:65" s="11" customFormat="1" ht="25.9" customHeight="1" x14ac:dyDescent="0.2">
      <c r="B153" s="121"/>
      <c r="D153" s="122" t="s">
        <v>70</v>
      </c>
      <c r="E153" s="123" t="s">
        <v>199</v>
      </c>
      <c r="F153" s="123" t="s">
        <v>200</v>
      </c>
      <c r="I153" s="124"/>
      <c r="J153" s="111">
        <f>BK153</f>
        <v>0</v>
      </c>
      <c r="L153" s="121"/>
      <c r="M153" s="125"/>
      <c r="P153" s="126">
        <f>P154</f>
        <v>0</v>
      </c>
      <c r="R153" s="126">
        <f>R154</f>
        <v>3.5002799999999997E-3</v>
      </c>
      <c r="T153" s="127">
        <f>T154</f>
        <v>0</v>
      </c>
      <c r="AR153" s="122" t="s">
        <v>116</v>
      </c>
      <c r="AT153" s="128" t="s">
        <v>70</v>
      </c>
      <c r="AU153" s="128" t="s">
        <v>71</v>
      </c>
      <c r="AY153" s="122" t="s">
        <v>109</v>
      </c>
      <c r="BK153" s="129">
        <f>BK154</f>
        <v>0</v>
      </c>
    </row>
    <row r="154" spans="2:65" s="11" customFormat="1" ht="22.9" customHeight="1" x14ac:dyDescent="0.2">
      <c r="B154" s="121"/>
      <c r="D154" s="122" t="s">
        <v>70</v>
      </c>
      <c r="E154" s="130" t="s">
        <v>201</v>
      </c>
      <c r="F154" s="130" t="s">
        <v>202</v>
      </c>
      <c r="I154" s="124"/>
      <c r="J154" s="131">
        <f>BK154</f>
        <v>0</v>
      </c>
      <c r="L154" s="121"/>
      <c r="M154" s="125"/>
      <c r="P154" s="126">
        <f>SUM(P155:P157)</f>
        <v>0</v>
      </c>
      <c r="R154" s="126">
        <f>SUM(R155:R157)</f>
        <v>3.5002799999999997E-3</v>
      </c>
      <c r="T154" s="127">
        <f>SUM(T155:T157)</f>
        <v>0</v>
      </c>
      <c r="AR154" s="122" t="s">
        <v>116</v>
      </c>
      <c r="AT154" s="128" t="s">
        <v>70</v>
      </c>
      <c r="AU154" s="128" t="s">
        <v>77</v>
      </c>
      <c r="AY154" s="122" t="s">
        <v>109</v>
      </c>
      <c r="BK154" s="129">
        <f>SUM(BK155:BK157)</f>
        <v>0</v>
      </c>
    </row>
    <row r="155" spans="2:65" s="1" customFormat="1" ht="24.2" customHeight="1" x14ac:dyDescent="0.2">
      <c r="B155" s="132"/>
      <c r="C155" s="133">
        <v>22</v>
      </c>
      <c r="D155" s="133" t="s">
        <v>111</v>
      </c>
      <c r="E155" s="134" t="s">
        <v>203</v>
      </c>
      <c r="F155" s="135" t="s">
        <v>204</v>
      </c>
      <c r="G155" s="136" t="s">
        <v>205</v>
      </c>
      <c r="H155" s="137">
        <v>2.9660000000000002</v>
      </c>
      <c r="I155" s="138"/>
      <c r="J155" s="139">
        <f>ROUND(I155*H155,2)</f>
        <v>0</v>
      </c>
      <c r="K155" s="140"/>
      <c r="L155" s="28"/>
      <c r="M155" s="141" t="s">
        <v>1</v>
      </c>
      <c r="N155" s="142" t="s">
        <v>37</v>
      </c>
      <c r="P155" s="143">
        <f>O155*H155</f>
        <v>0</v>
      </c>
      <c r="Q155" s="143">
        <v>8.0000000000000007E-5</v>
      </c>
      <c r="R155" s="143">
        <f>Q155*H155</f>
        <v>2.3728000000000003E-4</v>
      </c>
      <c r="S155" s="143">
        <v>0</v>
      </c>
      <c r="T155" s="144">
        <f>S155*H155</f>
        <v>0</v>
      </c>
      <c r="AR155" s="145" t="s">
        <v>172</v>
      </c>
      <c r="AT155" s="145" t="s">
        <v>111</v>
      </c>
      <c r="AU155" s="145" t="s">
        <v>116</v>
      </c>
      <c r="AY155" s="13" t="s">
        <v>109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116</v>
      </c>
      <c r="BK155" s="146">
        <f>ROUND(I155*H155,2)</f>
        <v>0</v>
      </c>
      <c r="BL155" s="13" t="s">
        <v>172</v>
      </c>
      <c r="BM155" s="145" t="s">
        <v>206</v>
      </c>
    </row>
    <row r="156" spans="2:65" s="1" customFormat="1" ht="24.2" customHeight="1" x14ac:dyDescent="0.2">
      <c r="B156" s="132"/>
      <c r="C156" s="147">
        <v>23</v>
      </c>
      <c r="D156" s="147" t="s">
        <v>171</v>
      </c>
      <c r="E156" s="148" t="s">
        <v>207</v>
      </c>
      <c r="F156" s="149" t="s">
        <v>208</v>
      </c>
      <c r="G156" s="150" t="s">
        <v>205</v>
      </c>
      <c r="H156" s="151">
        <v>3.2629999999999999</v>
      </c>
      <c r="I156" s="152"/>
      <c r="J156" s="153">
        <f>ROUND(I156*H156,2)</f>
        <v>0</v>
      </c>
      <c r="K156" s="154"/>
      <c r="L156" s="155"/>
      <c r="M156" s="156" t="s">
        <v>1</v>
      </c>
      <c r="N156" s="157" t="s">
        <v>37</v>
      </c>
      <c r="P156" s="143">
        <f>O156*H156</f>
        <v>0</v>
      </c>
      <c r="Q156" s="143">
        <v>1E-3</v>
      </c>
      <c r="R156" s="143">
        <f>Q156*H156</f>
        <v>3.2629999999999998E-3</v>
      </c>
      <c r="S156" s="143">
        <v>0</v>
      </c>
      <c r="T156" s="144">
        <f>S156*H156</f>
        <v>0</v>
      </c>
      <c r="AR156" s="145" t="s">
        <v>209</v>
      </c>
      <c r="AT156" s="145" t="s">
        <v>171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172</v>
      </c>
      <c r="BM156" s="145" t="s">
        <v>210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58"/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172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172</v>
      </c>
      <c r="BM157" s="145" t="s">
        <v>214</v>
      </c>
    </row>
    <row r="158" spans="2:65" s="1" customFormat="1" ht="49.9" customHeight="1" x14ac:dyDescent="0.2">
      <c r="B158" s="28"/>
      <c r="E158" s="123" t="s">
        <v>215</v>
      </c>
      <c r="F158" s="123" t="s">
        <v>216</v>
      </c>
      <c r="J158" s="111">
        <f t="shared" ref="J158:J163" si="20">BK158</f>
        <v>0</v>
      </c>
      <c r="L158" s="28"/>
      <c r="M158" s="159"/>
      <c r="T158" s="54"/>
      <c r="AT158" s="13" t="s">
        <v>70</v>
      </c>
      <c r="AU158" s="13" t="s">
        <v>71</v>
      </c>
      <c r="AY158" s="13" t="s">
        <v>217</v>
      </c>
      <c r="BK158" s="146">
        <f>SUM(BK159:BK163)</f>
        <v>0</v>
      </c>
    </row>
    <row r="159" spans="2:65" s="1" customFormat="1" ht="16.350000000000001" customHeight="1" x14ac:dyDescent="0.2">
      <c r="B159" s="28"/>
      <c r="C159" s="160" t="s">
        <v>1</v>
      </c>
      <c r="D159" s="160" t="s">
        <v>111</v>
      </c>
      <c r="E159" s="161" t="s">
        <v>1</v>
      </c>
      <c r="F159" s="162" t="s">
        <v>1</v>
      </c>
      <c r="G159" s="163" t="s">
        <v>1</v>
      </c>
      <c r="H159" s="164"/>
      <c r="I159" s="165"/>
      <c r="J159" s="166">
        <f t="shared" si="20"/>
        <v>0</v>
      </c>
      <c r="K159" s="167"/>
      <c r="L159" s="28"/>
      <c r="M159" s="168" t="s">
        <v>1</v>
      </c>
      <c r="N159" s="169" t="s">
        <v>37</v>
      </c>
      <c r="T159" s="54"/>
      <c r="AT159" s="13" t="s">
        <v>217</v>
      </c>
      <c r="AU159" s="13" t="s">
        <v>77</v>
      </c>
      <c r="AY159" s="13" t="s">
        <v>217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I159*H159</f>
        <v>0</v>
      </c>
    </row>
    <row r="160" spans="2:65" s="1" customFormat="1" ht="16.350000000000001" customHeight="1" x14ac:dyDescent="0.2">
      <c r="B160" s="28"/>
      <c r="C160" s="160" t="s">
        <v>1</v>
      </c>
      <c r="D160" s="160" t="s">
        <v>111</v>
      </c>
      <c r="E160" s="161" t="s">
        <v>1</v>
      </c>
      <c r="F160" s="162" t="s">
        <v>1</v>
      </c>
      <c r="G160" s="163" t="s">
        <v>1</v>
      </c>
      <c r="H160" s="164"/>
      <c r="I160" s="165"/>
      <c r="J160" s="166">
        <f t="shared" si="20"/>
        <v>0</v>
      </c>
      <c r="K160" s="167"/>
      <c r="L160" s="28"/>
      <c r="M160" s="168" t="s">
        <v>1</v>
      </c>
      <c r="N160" s="169" t="s">
        <v>37</v>
      </c>
      <c r="T160" s="54"/>
      <c r="AT160" s="13" t="s">
        <v>217</v>
      </c>
      <c r="AU160" s="13" t="s">
        <v>77</v>
      </c>
      <c r="AY160" s="13" t="s">
        <v>217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I160*H160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217</v>
      </c>
      <c r="AU161" s="13" t="s">
        <v>77</v>
      </c>
      <c r="AY161" s="13" t="s">
        <v>217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217</v>
      </c>
      <c r="AU162" s="13" t="s">
        <v>77</v>
      </c>
      <c r="AY162" s="13" t="s">
        <v>217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O163" s="170"/>
      <c r="P163" s="170"/>
      <c r="Q163" s="170"/>
      <c r="R163" s="170"/>
      <c r="S163" s="170"/>
      <c r="T163" s="171"/>
      <c r="AT163" s="13" t="s">
        <v>217</v>
      </c>
      <c r="AU163" s="13" t="s">
        <v>77</v>
      </c>
      <c r="AY163" s="13" t="s">
        <v>217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6.95" customHeight="1" x14ac:dyDescent="0.2"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8"/>
    </row>
  </sheetData>
  <autoFilter ref="C124:K16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9:D164" xr:uid="{00000000-0002-0000-0100-000000000000}">
      <formula1>"K, M"</formula1>
    </dataValidation>
    <dataValidation type="list" allowBlank="1" showInputMessage="1" showErrorMessage="1" error="Povolené sú hodnoty základná, znížená, nulová." sqref="N159:N16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2022-08-08T04:37:29Z</cp:lastPrinted>
  <dcterms:created xsi:type="dcterms:W3CDTF">2022-06-19T07:54:46Z</dcterms:created>
  <dcterms:modified xsi:type="dcterms:W3CDTF">2023-01-24T11:43:04Z</dcterms:modified>
</cp:coreProperties>
</file>