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IVZ\Sehnal\INVESTOR\Výběrová řízení + zakázky\2023\OIVZ\Světlov - asfaltace\Světlov komunikace\"/>
    </mc:Choice>
  </mc:AlternateContent>
  <xr:revisionPtr revIDLastSave="0" documentId="13_ncr:1_{C8FF3094-577D-455E-818A-2310A80FFA3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oupis" sheetId="1" r:id="rId1"/>
  </sheets>
  <definedNames>
    <definedName name="_xlnm.Print_Area" localSheetId="0">Soupis!$A$1:$K$91</definedName>
  </definedNames>
  <calcPr calcId="181029"/>
</workbook>
</file>

<file path=xl/calcChain.xml><?xml version="1.0" encoding="utf-8"?>
<calcChain xmlns="http://schemas.openxmlformats.org/spreadsheetml/2006/main">
  <c r="H13" i="1" l="1"/>
  <c r="K13" i="1"/>
  <c r="H19" i="1"/>
  <c r="K19" i="1" s="1"/>
  <c r="H11" i="1"/>
  <c r="H20" i="1"/>
  <c r="K20" i="1" s="1"/>
  <c r="H30" i="1"/>
  <c r="H29" i="1"/>
  <c r="H28" i="1"/>
  <c r="H27" i="1"/>
  <c r="H34" i="1"/>
  <c r="K34" i="1" s="1"/>
  <c r="H31" i="1"/>
  <c r="K31" i="1" s="1"/>
  <c r="K87" i="1"/>
  <c r="K86" i="1"/>
  <c r="K85" i="1"/>
  <c r="K84" i="1"/>
  <c r="K83" i="1"/>
  <c r="K82" i="1"/>
  <c r="K81" i="1"/>
  <c r="K80" i="1"/>
  <c r="K79" i="1"/>
  <c r="K69" i="1"/>
  <c r="K70" i="1"/>
  <c r="K71" i="1"/>
  <c r="K72" i="1"/>
  <c r="K68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21" i="1"/>
  <c r="K22" i="1"/>
  <c r="K23" i="1"/>
  <c r="K24" i="1"/>
  <c r="K25" i="1"/>
  <c r="K26" i="1"/>
  <c r="K27" i="1"/>
  <c r="K28" i="1"/>
  <c r="K29" i="1"/>
  <c r="K30" i="1"/>
  <c r="K32" i="1"/>
  <c r="K33" i="1"/>
  <c r="K35" i="1"/>
  <c r="K36" i="1"/>
  <c r="K37" i="1"/>
  <c r="K38" i="1"/>
  <c r="K15" i="1"/>
  <c r="K14" i="1"/>
  <c r="K11" i="1" l="1"/>
  <c r="H12" i="1"/>
  <c r="K89" i="1"/>
  <c r="H16" i="1" l="1"/>
  <c r="K12" i="1"/>
  <c r="H18" i="1" l="1"/>
  <c r="K18" i="1" s="1"/>
  <c r="H17" i="1"/>
  <c r="K17" i="1" s="1"/>
  <c r="K16" i="1"/>
  <c r="K65" i="1" s="1"/>
  <c r="K91" i="1" s="1"/>
</calcChain>
</file>

<file path=xl/sharedStrings.xml><?xml version="1.0" encoding="utf-8"?>
<sst xmlns="http://schemas.openxmlformats.org/spreadsheetml/2006/main" count="279" uniqueCount="180">
  <si>
    <t>CENOVÁ NABÍDKA</t>
  </si>
  <si>
    <t>Měna: CZK</t>
  </si>
  <si>
    <t>Poř.</t>
  </si>
  <si>
    <t>Kód</t>
  </si>
  <si>
    <t>Popis</t>
  </si>
  <si>
    <t>Množství</t>
  </si>
  <si>
    <t>M.j.</t>
  </si>
  <si>
    <t>Cena/m.j.</t>
  </si>
  <si>
    <t>Cena celk.</t>
  </si>
  <si>
    <t>001</t>
  </si>
  <si>
    <t>M</t>
  </si>
  <si>
    <t>002</t>
  </si>
  <si>
    <t>M2</t>
  </si>
  <si>
    <t>003</t>
  </si>
  <si>
    <t>171201231</t>
  </si>
  <si>
    <t>Poplatek za uložení zeminy a kamení na recyklační skládce (skládkovné) kód odpadu 17 05 04</t>
  </si>
  <si>
    <t>T</t>
  </si>
  <si>
    <t>004</t>
  </si>
  <si>
    <t>997013645</t>
  </si>
  <si>
    <t>Poplatek za uložení na skládce (skládkovné) odpadu asfaltového bez dehtu kód odpadu 17 03 02</t>
  </si>
  <si>
    <t>005</t>
  </si>
  <si>
    <t>006</t>
  </si>
  <si>
    <t>007</t>
  </si>
  <si>
    <t>181152302</t>
  </si>
  <si>
    <t>Úprava pláně pro silnice a dálnice v zářezech se zhutněním</t>
  </si>
  <si>
    <t>008</t>
  </si>
  <si>
    <t>564831011</t>
  </si>
  <si>
    <t>Podklad ze štěrkodrtě ŠD plochy přes 100 m2 tl 100 mm ( frakce 0-32 )</t>
  </si>
  <si>
    <t>009</t>
  </si>
  <si>
    <t>564851011</t>
  </si>
  <si>
    <t>Podklad ze štěrkodrtě ŠD plochy do 100 m2 tl 150 mm ( frakce 0-63)</t>
  </si>
  <si>
    <t>010</t>
  </si>
  <si>
    <t>011</t>
  </si>
  <si>
    <t>577144111</t>
  </si>
  <si>
    <t>Asfaltový beton vrstva obrusná ACO 11 (ABS) s rozprostřením a se zhutněním z nemodifikovaného asfaltu v pruhu šířky do 3 m tř. I, po zhutnění tl. 50 mm</t>
  </si>
  <si>
    <t>012</t>
  </si>
  <si>
    <t>573231109</t>
  </si>
  <si>
    <t>Postřik spojovací PS bez posypu kamenivem z asfaltu silničního, v množství 0,60 kg/m2</t>
  </si>
  <si>
    <t>013</t>
  </si>
  <si>
    <t>916111123</t>
  </si>
  <si>
    <t>Osazení obruby z drobných kostek s boční opěrou do lože z betonu prostého</t>
  </si>
  <si>
    <t>014</t>
  </si>
  <si>
    <t>916111122</t>
  </si>
  <si>
    <t>Osazení obruby z drobných kostek bez boční opěry do lože z betonu prostého</t>
  </si>
  <si>
    <t>015</t>
  </si>
  <si>
    <t>58381007</t>
  </si>
  <si>
    <t>kostka štípaná dlažební žula drobná 8/10</t>
  </si>
  <si>
    <t>016</t>
  </si>
  <si>
    <t>017</t>
  </si>
  <si>
    <t>KS</t>
  </si>
  <si>
    <t>018</t>
  </si>
  <si>
    <t>916231213</t>
  </si>
  <si>
    <t>Osazení chodníkového obrubníku betonového stojatého s boční opěrou do lože z betonu prostého</t>
  </si>
  <si>
    <t>019</t>
  </si>
  <si>
    <t>59217017</t>
  </si>
  <si>
    <t>obrubník betonový chodníkový 1000x100x250mm</t>
  </si>
  <si>
    <t>020</t>
  </si>
  <si>
    <t>919735113</t>
  </si>
  <si>
    <t>Řezání stávajícího živičného krytu nebo podkladu hloubky přes 100 do 150 mm</t>
  </si>
  <si>
    <t>021</t>
  </si>
  <si>
    <t>919122132</t>
  </si>
  <si>
    <t>Těsnění spár zálivkou za tepla pro komůrky š 20 mm hl 40 mm s těsnicím profilem</t>
  </si>
  <si>
    <t>022</t>
  </si>
  <si>
    <t>997002511</t>
  </si>
  <si>
    <t>Vodorovné přemístění suti a vybouraných hmot bez naložení, se složením a hrubým urovnáním na vzdálenost do 1 km</t>
  </si>
  <si>
    <t>023</t>
  </si>
  <si>
    <t>997006519</t>
  </si>
  <si>
    <t>Příplatek k vodorovnému přemístění suti na skládku ZKD 1 km přes 1 km</t>
  </si>
  <si>
    <t>024</t>
  </si>
  <si>
    <t>997211612</t>
  </si>
  <si>
    <t>Nakládání suti a vybouraných hmot na dopravní prostředek pro vodorovné přemístění</t>
  </si>
  <si>
    <t>025</t>
  </si>
  <si>
    <t>998229111</t>
  </si>
  <si>
    <t>Přesun hmot pro komunikace s krytem z kameniva, monolitickým betonovým nebo živičným dopravní vzdálenost do 200 m jakékoliv délky objektu</t>
  </si>
  <si>
    <t>026</t>
  </si>
  <si>
    <t>899331111</t>
  </si>
  <si>
    <t>Výšková úprava uličního vstupu nebo vpusti do 200 mm zvýšením poklopu</t>
  </si>
  <si>
    <t>027</t>
  </si>
  <si>
    <t>028</t>
  </si>
  <si>
    <t>029</t>
  </si>
  <si>
    <t>596211212</t>
  </si>
  <si>
    <t>Kladení zámkové dlažby komunikací pro pěší ručně tl 80 mm skupiny A pl přes 100 do 300 m2</t>
  </si>
  <si>
    <t>030</t>
  </si>
  <si>
    <t>031</t>
  </si>
  <si>
    <t>181351103</t>
  </si>
  <si>
    <t>Rozprostření ornice tl vrstvy do 200 mm pl přes 100 do 500 m2 v rovině nebo ve svahu do 1:5 strojně</t>
  </si>
  <si>
    <t>032</t>
  </si>
  <si>
    <t>10364101</t>
  </si>
  <si>
    <t>zemina pro terénní úpravy - ornice</t>
  </si>
  <si>
    <t>033</t>
  </si>
  <si>
    <t>572410</t>
  </si>
  <si>
    <t>osivo směs travní parková</t>
  </si>
  <si>
    <t>034</t>
  </si>
  <si>
    <t>181451311</t>
  </si>
  <si>
    <t>Založení trávníku strojně v jedné operaci v rovině nebo na svahu do 1:5</t>
  </si>
  <si>
    <t>035</t>
  </si>
  <si>
    <t>VRN 1</t>
  </si>
  <si>
    <t>Geodetické práce před výstavbou</t>
  </si>
  <si>
    <t>SOUBOR</t>
  </si>
  <si>
    <t>036</t>
  </si>
  <si>
    <t>VRN 2</t>
  </si>
  <si>
    <t>Geodetické práce po výstavbě</t>
  </si>
  <si>
    <t>037</t>
  </si>
  <si>
    <t>VRN 3</t>
  </si>
  <si>
    <t>Laboratorní zkoušky</t>
  </si>
  <si>
    <t>038</t>
  </si>
  <si>
    <t>VRN 4</t>
  </si>
  <si>
    <t>Vytýčení inženýrských sítí</t>
  </si>
  <si>
    <t>039</t>
  </si>
  <si>
    <t>VRN 5</t>
  </si>
  <si>
    <t>Dopravní značení na staveništi a/nebo v okolí staveniště</t>
  </si>
  <si>
    <t>040</t>
  </si>
  <si>
    <t>VRN 6</t>
  </si>
  <si>
    <t>Náklady na inženýrskou činnost zhotovitele vzniklou v souvislosti s realizací stavby</t>
  </si>
  <si>
    <t>041</t>
  </si>
  <si>
    <t>VRN 7</t>
  </si>
  <si>
    <t>Ztížené dopravní podmínky</t>
  </si>
  <si>
    <t>042</t>
  </si>
  <si>
    <t>VRN 8</t>
  </si>
  <si>
    <t>Ztížený pohyb vozidel v centrech měst</t>
  </si>
  <si>
    <t>Součet za</t>
  </si>
  <si>
    <t>043</t>
  </si>
  <si>
    <t>044</t>
  </si>
  <si>
    <t>045</t>
  </si>
  <si>
    <t>046</t>
  </si>
  <si>
    <t>047</t>
  </si>
  <si>
    <t>048</t>
  </si>
  <si>
    <t>003 - Světlov</t>
  </si>
  <si>
    <t>049</t>
  </si>
  <si>
    <t>122151104</t>
  </si>
  <si>
    <t>Odkopávky a prokopávky nezapažené v hornině třídy těžitelnosti I skupiny 1 a 2 objem do 500 m3 strojně</t>
  </si>
  <si>
    <t>M3</t>
  </si>
  <si>
    <t>050</t>
  </si>
  <si>
    <t>051</t>
  </si>
  <si>
    <t>113154114</t>
  </si>
  <si>
    <t>Frézování živičného krytu tl 100 mm pruh š 0,5 m pl do 500 m2 bez překážek v trase</t>
  </si>
  <si>
    <t>052</t>
  </si>
  <si>
    <t>053</t>
  </si>
  <si>
    <t>054</t>
  </si>
  <si>
    <t>055</t>
  </si>
  <si>
    <t>056</t>
  </si>
  <si>
    <t>057</t>
  </si>
  <si>
    <t>058</t>
  </si>
  <si>
    <t>567522114</t>
  </si>
  <si>
    <t>Recyklace podkladu za studena na místě - promísení s pojivem, kamenivem tl přes 180 do 200 mm pl do 1000 m2</t>
  </si>
  <si>
    <t>059</t>
  </si>
  <si>
    <t>567521111</t>
  </si>
  <si>
    <t>Recyklace podkladu za studena na místě - rozpojení a reprofilace tl přes 150 do 200 mm do 1000 m2</t>
  </si>
  <si>
    <t>58522110</t>
  </si>
  <si>
    <t>Cement portlandský směsný CEM II 42,5MPa</t>
  </si>
  <si>
    <t>11162540</t>
  </si>
  <si>
    <t>Emulze asfaltová obalovací pro použití za studena</t>
  </si>
  <si>
    <t>566501111</t>
  </si>
  <si>
    <t>Úprava krytu z kameniva drceného pro nový kryt s doplněním kameniva drceného přes 0,08 do 0,10 m3/m2 (doplnění kameniva do recyklované vrstvy ŠD 0/32 tl. 50 mm)</t>
  </si>
  <si>
    <t>577145112</t>
  </si>
  <si>
    <t>Asfaltový beton vrstva ložní ACL 16 (ABH) tl 50 mm š do 3 m z nemodifikovaného asfaltu</t>
  </si>
  <si>
    <t>573111113</t>
  </si>
  <si>
    <t>Postřik živičný infiltrační s posypem z asfaltu množství 1,5 kg/m2</t>
  </si>
  <si>
    <t>899231111</t>
  </si>
  <si>
    <t>Výšková úprava uličního vstupu nebo vpusti do 200 mm zvýšením mříže</t>
  </si>
  <si>
    <t>895941311</t>
  </si>
  <si>
    <t>Zřízení vpusti uliční z dílců typ UVB - 50,, včetně dodávky dílců pro uliční vpusti TBV</t>
  </si>
  <si>
    <t>113106271</t>
  </si>
  <si>
    <t>Rozebrání dlažeb vozovek ze zámkové dlažby s ložem z kameniva strojně pl přes 50 do 200 m2</t>
  </si>
  <si>
    <t>460911122</t>
  </si>
  <si>
    <t>Očištění dlaždic betonových tvarovaných nebo zámkových z rozebraných dlažeb</t>
  </si>
  <si>
    <t>Receptura recyklace za studena</t>
  </si>
  <si>
    <t>VRN 9</t>
  </si>
  <si>
    <t>004 - Světlov plocha u domu č.p. 169/23</t>
  </si>
  <si>
    <t>113107112</t>
  </si>
  <si>
    <t>Odstranění podkladu z kameniva těženého tl přes 100 do 200 mm ručně</t>
  </si>
  <si>
    <t>CELKEM</t>
  </si>
  <si>
    <t>Stavba: Šternberk Světlov</t>
  </si>
  <si>
    <t>Stránka 1 / 3</t>
  </si>
  <si>
    <t>Stránka 2 / 3</t>
  </si>
  <si>
    <t>Stránka 3 / 3</t>
  </si>
  <si>
    <t>Stavba:ŠternberkSvětlov</t>
  </si>
  <si>
    <t>060</t>
  </si>
  <si>
    <t>113107242</t>
  </si>
  <si>
    <t>Odstranění podkladu živičného tl přes 50 do 100 mm strojně pl přes 200 m2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</si>
</sst>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rgb="FF00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8"/>
      <color rgb="FFC0C0C0"/>
      <name val="Arial Narrow"/>
      <family val="2"/>
      <charset val="238"/>
    </font>
    <font>
      <sz val="11"/>
      <color rgb="FF000000"/>
      <name val="MS Sans Serif"/>
      <family val="2"/>
      <charset val="238"/>
    </font>
    <font>
      <i/>
      <sz val="8"/>
      <color rgb="FF000000"/>
      <name val="Arial"/>
      <family val="2"/>
      <charset val="238"/>
    </font>
    <font>
      <sz val="8"/>
      <color theme="1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</fills>
  <borders count="13">
    <border>
      <left/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ck">
        <color rgb="FF000000"/>
      </top>
      <bottom/>
      <diagonal/>
    </border>
  </borders>
  <cellStyleXfs count="42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1" applyNumberFormat="0" applyFill="0" applyAlignment="0" applyProtection="0"/>
    <xf numFmtId="0" fontId="4" fillId="20" borderId="0" applyNumberFormat="0" applyBorder="0" applyAlignment="0" applyProtection="0"/>
    <xf numFmtId="0" fontId="5" fillId="21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22" borderId="0" applyNumberFormat="0" applyBorder="0" applyAlignment="0" applyProtection="0"/>
    <xf numFmtId="0" fontId="1" fillId="23" borderId="6" applyNumberFormat="0" applyFont="0" applyAlignment="0" applyProtection="0"/>
    <xf numFmtId="0" fontId="11" fillId="0" borderId="7" applyNumberFormat="0" applyFill="0" applyAlignment="0" applyProtection="0"/>
    <xf numFmtId="0" fontId="12" fillId="24" borderId="0" applyNumberFormat="0" applyBorder="0" applyAlignment="0" applyProtection="0"/>
    <xf numFmtId="0" fontId="13" fillId="0" borderId="0" applyNumberFormat="0" applyFill="0" applyBorder="0" applyAlignment="0" applyProtection="0"/>
    <xf numFmtId="0" fontId="14" fillId="25" borderId="8" applyNumberFormat="0" applyAlignment="0" applyProtection="0"/>
    <xf numFmtId="0" fontId="15" fillId="26" borderId="8" applyNumberFormat="0" applyAlignment="0" applyProtection="0"/>
    <xf numFmtId="0" fontId="16" fillId="26" borderId="9" applyNumberFormat="0" applyAlignment="0" applyProtection="0"/>
    <xf numFmtId="0" fontId="17" fillId="0" borderId="0" applyNumberFormat="0" applyFill="0" applyBorder="0" applyAlignment="0" applyProtection="0"/>
    <xf numFmtId="0" fontId="2" fillId="27" borderId="0" applyNumberFormat="0" applyBorder="0" applyAlignment="0" applyProtection="0"/>
    <xf numFmtId="0" fontId="2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32" borderId="0" applyNumberFormat="0" applyBorder="0" applyAlignment="0" applyProtection="0"/>
  </cellStyleXfs>
  <cellXfs count="39">
    <xf numFmtId="0" fontId="0" fillId="0" borderId="0" xfId="0"/>
    <xf numFmtId="49" fontId="19" fillId="0" borderId="0" xfId="0" applyNumberFormat="1" applyFont="1" applyAlignment="1">
      <alignment horizontal="right" vertical="center"/>
    </xf>
    <xf numFmtId="49" fontId="18" fillId="0" borderId="0" xfId="0" applyNumberFormat="1" applyFont="1" applyAlignment="1">
      <alignment horizontal="right" vertical="center"/>
    </xf>
    <xf numFmtId="49" fontId="18" fillId="0" borderId="10" xfId="0" applyNumberFormat="1" applyFont="1" applyBorder="1" applyAlignment="1">
      <alignment horizontal="left" vertical="center"/>
    </xf>
    <xf numFmtId="49" fontId="18" fillId="0" borderId="10" xfId="0" applyNumberFormat="1" applyFont="1" applyBorder="1" applyAlignment="1">
      <alignment horizontal="right" vertical="center"/>
    </xf>
    <xf numFmtId="0" fontId="18" fillId="0" borderId="0" xfId="0" applyFont="1" applyAlignment="1">
      <alignment horizontal="right" vertical="top"/>
    </xf>
    <xf numFmtId="4" fontId="18" fillId="0" borderId="0" xfId="0" applyNumberFormat="1" applyFont="1" applyAlignment="1">
      <alignment horizontal="right" vertical="top"/>
    </xf>
    <xf numFmtId="49" fontId="18" fillId="0" borderId="0" xfId="0" applyNumberFormat="1" applyFont="1" applyAlignment="1">
      <alignment horizontal="center" vertical="top"/>
    </xf>
    <xf numFmtId="49" fontId="20" fillId="0" borderId="11" xfId="0" applyNumberFormat="1" applyFont="1" applyBorder="1" applyAlignment="1">
      <alignment horizontal="left" vertical="top"/>
    </xf>
    <xf numFmtId="4" fontId="20" fillId="0" borderId="11" xfId="0" applyNumberFormat="1" applyFont="1" applyBorder="1" applyAlignment="1">
      <alignment horizontal="right" vertical="top"/>
    </xf>
    <xf numFmtId="4" fontId="20" fillId="0" borderId="12" xfId="0" applyNumberFormat="1" applyFont="1" applyBorder="1" applyAlignment="1">
      <alignment horizontal="right" vertical="top"/>
    </xf>
    <xf numFmtId="0" fontId="18" fillId="0" borderId="0" xfId="0" applyFont="1" applyAlignment="1">
      <alignment horizontal="right" vertical="top" wrapText="1"/>
    </xf>
    <xf numFmtId="4" fontId="18" fillId="0" borderId="0" xfId="0" applyNumberFormat="1" applyFont="1" applyAlignment="1">
      <alignment horizontal="right" vertical="top" wrapText="1"/>
    </xf>
    <xf numFmtId="49" fontId="18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18" fillId="0" borderId="0" xfId="0" applyNumberFormat="1" applyFont="1" applyAlignment="1">
      <alignment horizontal="center" vertical="top" wrapText="1"/>
    </xf>
    <xf numFmtId="49" fontId="18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/>
    </xf>
    <xf numFmtId="49" fontId="24" fillId="0" borderId="0" xfId="0" applyNumberFormat="1" applyFont="1" applyAlignment="1">
      <alignment horizontal="left" vertical="top" wrapText="1"/>
    </xf>
    <xf numFmtId="0" fontId="24" fillId="0" borderId="0" xfId="0" applyFont="1" applyAlignment="1">
      <alignment horizontal="right" vertical="top" wrapText="1"/>
    </xf>
    <xf numFmtId="49" fontId="24" fillId="0" borderId="0" xfId="0" applyNumberFormat="1" applyFont="1" applyAlignment="1">
      <alignment horizontal="center" vertical="top" wrapText="1"/>
    </xf>
    <xf numFmtId="4" fontId="24" fillId="0" borderId="0" xfId="0" applyNumberFormat="1" applyFont="1" applyAlignment="1">
      <alignment horizontal="right" vertical="top" wrapText="1"/>
    </xf>
    <xf numFmtId="0" fontId="24" fillId="0" borderId="0" xfId="0" applyFont="1" applyAlignment="1">
      <alignment horizontal="right" vertical="top"/>
    </xf>
    <xf numFmtId="49" fontId="24" fillId="0" borderId="0" xfId="0" applyNumberFormat="1" applyFont="1" applyAlignment="1">
      <alignment horizontal="center" vertical="top"/>
    </xf>
    <xf numFmtId="4" fontId="24" fillId="0" borderId="0" xfId="0" applyNumberFormat="1" applyFont="1" applyAlignment="1">
      <alignment horizontal="right" vertical="top"/>
    </xf>
    <xf numFmtId="49" fontId="18" fillId="0" borderId="0" xfId="0" applyNumberFormat="1" applyFont="1" applyAlignment="1">
      <alignment horizontal="left" vertical="top"/>
    </xf>
    <xf numFmtId="49" fontId="23" fillId="0" borderId="0" xfId="0" applyNumberFormat="1" applyFont="1" applyAlignment="1">
      <alignment horizontal="left" vertical="center"/>
    </xf>
    <xf numFmtId="49" fontId="20" fillId="0" borderId="0" xfId="0" applyNumberFormat="1" applyFont="1" applyAlignment="1">
      <alignment horizontal="center" vertical="center"/>
    </xf>
    <xf numFmtId="49" fontId="18" fillId="0" borderId="0" xfId="0" applyNumberFormat="1" applyFont="1" applyAlignment="1">
      <alignment horizontal="left" vertical="center"/>
    </xf>
    <xf numFmtId="49" fontId="18" fillId="0" borderId="10" xfId="0" applyNumberFormat="1" applyFont="1" applyBorder="1" applyAlignment="1">
      <alignment horizontal="left" vertical="center"/>
    </xf>
    <xf numFmtId="49" fontId="20" fillId="0" borderId="0" xfId="0" applyNumberFormat="1" applyFont="1" applyAlignment="1">
      <alignment horizontal="left" vertical="top"/>
    </xf>
    <xf numFmtId="49" fontId="20" fillId="0" borderId="0" xfId="0" applyNumberFormat="1" applyFont="1" applyAlignment="1">
      <alignment horizontal="left" vertical="top" wrapText="1"/>
    </xf>
    <xf numFmtId="49" fontId="24" fillId="0" borderId="0" xfId="0" applyNumberFormat="1" applyFont="1" applyAlignment="1">
      <alignment horizontal="left" vertical="top" wrapText="1"/>
    </xf>
    <xf numFmtId="49" fontId="18" fillId="0" borderId="0" xfId="0" applyNumberFormat="1" applyFont="1" applyAlignment="1">
      <alignment horizontal="left" vertical="top" wrapText="1"/>
    </xf>
    <xf numFmtId="49" fontId="24" fillId="0" borderId="0" xfId="0" applyNumberFormat="1" applyFont="1" applyAlignment="1">
      <alignment horizontal="left" vertical="top"/>
    </xf>
    <xf numFmtId="49" fontId="22" fillId="0" borderId="0" xfId="0" applyNumberFormat="1" applyFont="1" applyAlignment="1">
      <alignment horizontal="center" vertical="center"/>
    </xf>
    <xf numFmtId="49" fontId="20" fillId="0" borderId="11" xfId="0" applyNumberFormat="1" applyFont="1" applyBorder="1" applyAlignment="1">
      <alignment horizontal="left" vertical="top"/>
    </xf>
    <xf numFmtId="49" fontId="21" fillId="0" borderId="0" xfId="0" applyNumberFormat="1" applyFont="1" applyAlignment="1">
      <alignment horizontal="left" vertical="center"/>
    </xf>
    <xf numFmtId="49" fontId="20" fillId="0" borderId="12" xfId="0" applyNumberFormat="1" applyFont="1" applyBorder="1" applyAlignment="1">
      <alignment horizontal="left" vertical="top"/>
    </xf>
  </cellXfs>
  <cellStyles count="42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3"/>
  <sheetViews>
    <sheetView showGridLines="0" tabSelected="1" view="pageBreakPreview" zoomScale="120" zoomScaleNormal="100" zoomScaleSheetLayoutView="120" workbookViewId="0">
      <selection activeCell="R82" sqref="R82"/>
    </sheetView>
  </sheetViews>
  <sheetFormatPr defaultRowHeight="15" x14ac:dyDescent="0.25"/>
  <cols>
    <col min="1" max="1" width="5" customWidth="1"/>
    <col min="2" max="2" width="1.7109375" customWidth="1"/>
    <col min="3" max="3" width="1.140625" customWidth="1"/>
    <col min="4" max="4" width="5.85546875" customWidth="1"/>
    <col min="5" max="5" width="2.7109375" customWidth="1"/>
    <col min="6" max="6" width="11.42578125" customWidth="1"/>
    <col min="7" max="7" width="23.140625" customWidth="1"/>
    <col min="8" max="8" width="11.28515625" customWidth="1"/>
    <col min="9" max="9" width="7" style="14" customWidth="1"/>
    <col min="10" max="10" width="12.42578125" customWidth="1"/>
    <col min="11" max="11" width="15" customWidth="1"/>
    <col min="12" max="12" width="1.7109375" customWidth="1"/>
    <col min="13" max="13" width="0" hidden="1" customWidth="1"/>
    <col min="18" max="18" width="12" bestFit="1" customWidth="1"/>
  </cols>
  <sheetData>
    <row r="1" spans="1:12" ht="9.75" customHeight="1" x14ac:dyDescent="0.25">
      <c r="A1" s="25"/>
      <c r="B1" s="25"/>
      <c r="C1" s="25"/>
      <c r="D1" s="25"/>
      <c r="E1" s="25"/>
      <c r="F1" s="25"/>
      <c r="G1" s="25"/>
      <c r="H1" s="25"/>
      <c r="I1" s="25"/>
      <c r="J1" s="25"/>
      <c r="K1" s="1" t="s">
        <v>173</v>
      </c>
    </row>
    <row r="2" spans="1:12" ht="9.75" customHeight="1" x14ac:dyDescent="0.25">
      <c r="A2" s="26"/>
      <c r="B2" s="26"/>
      <c r="C2" s="26"/>
      <c r="D2" s="26"/>
      <c r="E2" s="26"/>
      <c r="F2" s="27" t="s">
        <v>0</v>
      </c>
      <c r="G2" s="27"/>
      <c r="H2" s="27"/>
      <c r="I2" s="27"/>
      <c r="J2" s="27"/>
      <c r="K2" s="2"/>
    </row>
    <row r="3" spans="1:12" ht="9.75" customHeight="1" x14ac:dyDescent="0.25">
      <c r="F3" s="27"/>
      <c r="G3" s="27"/>
      <c r="H3" s="27"/>
      <c r="I3" s="27"/>
      <c r="J3" s="27"/>
    </row>
    <row r="4" spans="1:12" ht="9.75" customHeight="1" x14ac:dyDescent="0.25">
      <c r="A4" s="28" t="s">
        <v>1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12" ht="9.75" customHeight="1" x14ac:dyDescent="0.25">
      <c r="A5" s="3" t="s">
        <v>2</v>
      </c>
      <c r="B5" s="29" t="s">
        <v>3</v>
      </c>
      <c r="C5" s="29"/>
      <c r="D5" s="29"/>
      <c r="E5" s="29"/>
      <c r="F5" s="29" t="s">
        <v>4</v>
      </c>
      <c r="G5" s="29"/>
      <c r="H5" s="4" t="s">
        <v>5</v>
      </c>
      <c r="I5" s="13" t="s">
        <v>6</v>
      </c>
      <c r="J5" s="4" t="s">
        <v>7</v>
      </c>
      <c r="K5" s="4" t="s">
        <v>8</v>
      </c>
    </row>
    <row r="6" spans="1:12" ht="8.25" customHeight="1" x14ac:dyDescent="0.25"/>
    <row r="7" spans="1:12" ht="17.25" customHeight="1" x14ac:dyDescent="0.25">
      <c r="A7" s="30" t="s">
        <v>172</v>
      </c>
      <c r="B7" s="30"/>
      <c r="C7" s="30"/>
      <c r="D7" s="30"/>
      <c r="E7" s="30"/>
      <c r="F7" s="30"/>
      <c r="G7" s="30"/>
      <c r="H7" s="30"/>
      <c r="I7" s="30"/>
      <c r="J7" s="30"/>
      <c r="K7" s="30"/>
    </row>
    <row r="8" spans="1:12" ht="3" customHeight="1" x14ac:dyDescent="0.25"/>
    <row r="9" spans="1:12" ht="3" customHeight="1" x14ac:dyDescent="0.25"/>
    <row r="10" spans="1:12" ht="17.25" customHeight="1" x14ac:dyDescent="0.25">
      <c r="A10" s="31" t="s">
        <v>127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2" ht="33" customHeight="1" x14ac:dyDescent="0.25">
      <c r="A11" s="18" t="s">
        <v>9</v>
      </c>
      <c r="B11" s="32" t="s">
        <v>129</v>
      </c>
      <c r="C11" s="32"/>
      <c r="D11" s="32"/>
      <c r="E11" s="32"/>
      <c r="F11" s="32" t="s">
        <v>130</v>
      </c>
      <c r="G11" s="32"/>
      <c r="H11" s="19">
        <f>152.8+27.2</f>
        <v>180</v>
      </c>
      <c r="I11" s="20" t="s">
        <v>131</v>
      </c>
      <c r="J11" s="19"/>
      <c r="K11" s="21">
        <f>H11*J11</f>
        <v>0</v>
      </c>
      <c r="L11" s="23"/>
    </row>
    <row r="12" spans="1:12" ht="33" customHeight="1" x14ac:dyDescent="0.25">
      <c r="A12" s="16" t="s">
        <v>11</v>
      </c>
      <c r="B12" s="33" t="s">
        <v>14</v>
      </c>
      <c r="C12" s="33"/>
      <c r="D12" s="33"/>
      <c r="E12" s="33"/>
      <c r="F12" s="33" t="s">
        <v>15</v>
      </c>
      <c r="G12" s="33"/>
      <c r="H12" s="11">
        <f>H11*1.9</f>
        <v>342</v>
      </c>
      <c r="I12" s="15" t="s">
        <v>16</v>
      </c>
      <c r="J12" s="11"/>
      <c r="K12" s="12">
        <f>H12*J12</f>
        <v>0</v>
      </c>
      <c r="L12" s="7"/>
    </row>
    <row r="13" spans="1:12" ht="33" customHeight="1" x14ac:dyDescent="0.25">
      <c r="A13" s="18" t="s">
        <v>13</v>
      </c>
      <c r="B13" s="32" t="s">
        <v>178</v>
      </c>
      <c r="C13" s="32"/>
      <c r="D13" s="32"/>
      <c r="E13" s="32"/>
      <c r="F13" s="32" t="s">
        <v>179</v>
      </c>
      <c r="G13" s="32"/>
      <c r="H13" s="19">
        <f>382+60</f>
        <v>442</v>
      </c>
      <c r="I13" s="20" t="s">
        <v>12</v>
      </c>
      <c r="J13" s="19"/>
      <c r="K13" s="21">
        <f>H13*J13</f>
        <v>0</v>
      </c>
      <c r="L13" s="23"/>
    </row>
    <row r="14" spans="1:12" ht="33" customHeight="1" x14ac:dyDescent="0.25">
      <c r="A14" s="16" t="s">
        <v>17</v>
      </c>
      <c r="B14" s="33" t="s">
        <v>134</v>
      </c>
      <c r="C14" s="33"/>
      <c r="D14" s="33"/>
      <c r="E14" s="33"/>
      <c r="F14" s="33" t="s">
        <v>135</v>
      </c>
      <c r="G14" s="33"/>
      <c r="H14" s="11">
        <v>515</v>
      </c>
      <c r="I14" s="15" t="s">
        <v>12</v>
      </c>
      <c r="J14" s="11"/>
      <c r="K14" s="12">
        <f>H14*J14</f>
        <v>0</v>
      </c>
      <c r="L14" s="7"/>
    </row>
    <row r="15" spans="1:12" ht="33" customHeight="1" x14ac:dyDescent="0.25">
      <c r="A15" s="16" t="s">
        <v>20</v>
      </c>
      <c r="B15" s="25" t="s">
        <v>18</v>
      </c>
      <c r="C15" s="25"/>
      <c r="D15" s="25"/>
      <c r="E15" s="25"/>
      <c r="F15" s="33" t="s">
        <v>19</v>
      </c>
      <c r="G15" s="33"/>
      <c r="H15" s="5">
        <v>224.89500000000001</v>
      </c>
      <c r="I15" s="7" t="s">
        <v>16</v>
      </c>
      <c r="J15" s="5"/>
      <c r="K15" s="6">
        <f>H15*J15</f>
        <v>0</v>
      </c>
      <c r="L15" s="7"/>
    </row>
    <row r="16" spans="1:12" ht="44.25" customHeight="1" x14ac:dyDescent="0.25">
      <c r="A16" s="16" t="s">
        <v>21</v>
      </c>
      <c r="B16" s="25" t="s">
        <v>63</v>
      </c>
      <c r="C16" s="25"/>
      <c r="D16" s="25"/>
      <c r="E16" s="25"/>
      <c r="F16" s="33" t="s">
        <v>64</v>
      </c>
      <c r="G16" s="33"/>
      <c r="H16" s="5">
        <f>H15+H12</f>
        <v>566.89499999999998</v>
      </c>
      <c r="I16" s="7" t="s">
        <v>16</v>
      </c>
      <c r="J16" s="5"/>
      <c r="K16" s="6">
        <f t="shared" ref="K16:K38" si="0">H16*J16</f>
        <v>0</v>
      </c>
      <c r="L16" s="7"/>
    </row>
    <row r="17" spans="1:12" ht="21.75" customHeight="1" x14ac:dyDescent="0.25">
      <c r="A17" s="16" t="s">
        <v>22</v>
      </c>
      <c r="B17" s="25" t="s">
        <v>66</v>
      </c>
      <c r="C17" s="25"/>
      <c r="D17" s="25"/>
      <c r="E17" s="25"/>
      <c r="F17" s="33" t="s">
        <v>67</v>
      </c>
      <c r="G17" s="33"/>
      <c r="H17" s="6">
        <f>H16*9</f>
        <v>5102.0550000000003</v>
      </c>
      <c r="I17" s="7" t="s">
        <v>16</v>
      </c>
      <c r="J17" s="5"/>
      <c r="K17" s="6">
        <f t="shared" si="0"/>
        <v>0</v>
      </c>
      <c r="L17" s="7"/>
    </row>
    <row r="18" spans="1:12" ht="33" customHeight="1" x14ac:dyDescent="0.25">
      <c r="A18" s="16" t="s">
        <v>25</v>
      </c>
      <c r="B18" s="25" t="s">
        <v>69</v>
      </c>
      <c r="C18" s="25"/>
      <c r="D18" s="25"/>
      <c r="E18" s="25"/>
      <c r="F18" s="33" t="s">
        <v>70</v>
      </c>
      <c r="G18" s="33"/>
      <c r="H18" s="5">
        <f>H16</f>
        <v>566.89499999999998</v>
      </c>
      <c r="I18" s="7" t="s">
        <v>16</v>
      </c>
      <c r="J18" s="5"/>
      <c r="K18" s="6">
        <f t="shared" si="0"/>
        <v>0</v>
      </c>
      <c r="L18" s="7"/>
    </row>
    <row r="19" spans="1:12" ht="42.75" customHeight="1" x14ac:dyDescent="0.25">
      <c r="A19" s="16" t="s">
        <v>28</v>
      </c>
      <c r="B19" s="25" t="s">
        <v>72</v>
      </c>
      <c r="C19" s="25"/>
      <c r="D19" s="25"/>
      <c r="E19" s="25"/>
      <c r="F19" s="33" t="s">
        <v>73</v>
      </c>
      <c r="G19" s="33"/>
      <c r="H19" s="5">
        <f>748.305</f>
        <v>748.30499999999995</v>
      </c>
      <c r="I19" s="7" t="s">
        <v>16</v>
      </c>
      <c r="J19" s="5"/>
      <c r="K19" s="6">
        <f t="shared" si="0"/>
        <v>0</v>
      </c>
      <c r="L19" s="7"/>
    </row>
    <row r="20" spans="1:12" ht="21.75" customHeight="1" x14ac:dyDescent="0.25">
      <c r="A20" s="18" t="s">
        <v>31</v>
      </c>
      <c r="B20" s="34" t="s">
        <v>23</v>
      </c>
      <c r="C20" s="34"/>
      <c r="D20" s="34"/>
      <c r="E20" s="34"/>
      <c r="F20" s="32" t="s">
        <v>24</v>
      </c>
      <c r="G20" s="32"/>
      <c r="H20" s="22">
        <f>897+68</f>
        <v>965</v>
      </c>
      <c r="I20" s="23" t="s">
        <v>12</v>
      </c>
      <c r="J20" s="22"/>
      <c r="K20" s="24">
        <f t="shared" si="0"/>
        <v>0</v>
      </c>
      <c r="L20" s="23"/>
    </row>
    <row r="21" spans="1:12" ht="33" customHeight="1" x14ac:dyDescent="0.25">
      <c r="A21" s="16" t="s">
        <v>32</v>
      </c>
      <c r="B21" s="25" t="s">
        <v>143</v>
      </c>
      <c r="C21" s="25"/>
      <c r="D21" s="25"/>
      <c r="E21" s="25"/>
      <c r="F21" s="33" t="s">
        <v>144</v>
      </c>
      <c r="G21" s="33"/>
      <c r="H21" s="5">
        <v>515</v>
      </c>
      <c r="I21" s="7" t="s">
        <v>12</v>
      </c>
      <c r="J21" s="5"/>
      <c r="K21" s="6">
        <f t="shared" si="0"/>
        <v>0</v>
      </c>
      <c r="L21" s="7"/>
    </row>
    <row r="22" spans="1:12" ht="33" customHeight="1" x14ac:dyDescent="0.25">
      <c r="A22" s="16" t="s">
        <v>35</v>
      </c>
      <c r="B22" s="25" t="s">
        <v>146</v>
      </c>
      <c r="C22" s="25"/>
      <c r="D22" s="25"/>
      <c r="E22" s="25"/>
      <c r="F22" s="33" t="s">
        <v>147</v>
      </c>
      <c r="G22" s="33"/>
      <c r="H22" s="5">
        <v>515</v>
      </c>
      <c r="I22" s="7" t="s">
        <v>12</v>
      </c>
      <c r="J22" s="5"/>
      <c r="K22" s="6">
        <f t="shared" si="0"/>
        <v>0</v>
      </c>
      <c r="L22" s="7"/>
    </row>
    <row r="23" spans="1:12" ht="23.25" customHeight="1" x14ac:dyDescent="0.25">
      <c r="A23" s="16" t="s">
        <v>38</v>
      </c>
      <c r="B23" s="25" t="s">
        <v>148</v>
      </c>
      <c r="C23" s="25"/>
      <c r="D23" s="25"/>
      <c r="E23" s="25"/>
      <c r="F23" s="33" t="s">
        <v>149</v>
      </c>
      <c r="G23" s="33"/>
      <c r="H23" s="5">
        <v>10.3</v>
      </c>
      <c r="I23" s="7" t="s">
        <v>16</v>
      </c>
      <c r="J23" s="6"/>
      <c r="K23" s="6">
        <f t="shared" si="0"/>
        <v>0</v>
      </c>
      <c r="L23" s="7"/>
    </row>
    <row r="24" spans="1:12" ht="21.75" customHeight="1" x14ac:dyDescent="0.25">
      <c r="A24" s="16" t="s">
        <v>41</v>
      </c>
      <c r="B24" s="25" t="s">
        <v>150</v>
      </c>
      <c r="C24" s="25"/>
      <c r="D24" s="25"/>
      <c r="E24" s="25"/>
      <c r="F24" s="33" t="s">
        <v>151</v>
      </c>
      <c r="G24" s="33"/>
      <c r="H24" s="5">
        <v>5.15</v>
      </c>
      <c r="I24" s="7" t="s">
        <v>16</v>
      </c>
      <c r="J24" s="6"/>
      <c r="K24" s="6">
        <f t="shared" si="0"/>
        <v>0</v>
      </c>
      <c r="L24" s="7"/>
    </row>
    <row r="25" spans="1:12" ht="21.75" customHeight="1" x14ac:dyDescent="0.25">
      <c r="A25" s="18" t="s">
        <v>44</v>
      </c>
      <c r="B25" s="34" t="s">
        <v>29</v>
      </c>
      <c r="C25" s="34"/>
      <c r="D25" s="34"/>
      <c r="E25" s="34"/>
      <c r="F25" s="32" t="s">
        <v>30</v>
      </c>
      <c r="G25" s="32"/>
      <c r="H25" s="22">
        <v>886.66700000000003</v>
      </c>
      <c r="I25" s="23" t="s">
        <v>12</v>
      </c>
      <c r="J25" s="22"/>
      <c r="K25" s="24">
        <f t="shared" si="0"/>
        <v>0</v>
      </c>
      <c r="L25" s="23"/>
    </row>
    <row r="26" spans="1:12" ht="54" customHeight="1" x14ac:dyDescent="0.25">
      <c r="A26" s="16" t="s">
        <v>47</v>
      </c>
      <c r="B26" s="25" t="s">
        <v>152</v>
      </c>
      <c r="C26" s="25"/>
      <c r="D26" s="25"/>
      <c r="E26" s="25"/>
      <c r="F26" s="33" t="s">
        <v>153</v>
      </c>
      <c r="G26" s="33"/>
      <c r="H26" s="5">
        <v>515</v>
      </c>
      <c r="I26" s="7" t="s">
        <v>12</v>
      </c>
      <c r="J26" s="5"/>
      <c r="K26" s="6">
        <f t="shared" si="0"/>
        <v>0</v>
      </c>
      <c r="L26" s="7"/>
    </row>
    <row r="27" spans="1:12" ht="54" customHeight="1" x14ac:dyDescent="0.25">
      <c r="A27" s="18" t="s">
        <v>48</v>
      </c>
      <c r="B27" s="34" t="s">
        <v>33</v>
      </c>
      <c r="C27" s="34"/>
      <c r="D27" s="34"/>
      <c r="E27" s="34"/>
      <c r="F27" s="32" t="s">
        <v>34</v>
      </c>
      <c r="G27" s="32"/>
      <c r="H27" s="22">
        <f>897+60</f>
        <v>957</v>
      </c>
      <c r="I27" s="23" t="s">
        <v>12</v>
      </c>
      <c r="J27" s="22"/>
      <c r="K27" s="24">
        <f t="shared" si="0"/>
        <v>0</v>
      </c>
      <c r="L27" s="23"/>
    </row>
    <row r="28" spans="1:12" ht="33" customHeight="1" x14ac:dyDescent="0.25">
      <c r="A28" s="18" t="s">
        <v>50</v>
      </c>
      <c r="B28" s="34" t="s">
        <v>36</v>
      </c>
      <c r="C28" s="34"/>
      <c r="D28" s="34"/>
      <c r="E28" s="34"/>
      <c r="F28" s="32" t="s">
        <v>37</v>
      </c>
      <c r="G28" s="32"/>
      <c r="H28" s="22">
        <f>897+60</f>
        <v>957</v>
      </c>
      <c r="I28" s="23" t="s">
        <v>12</v>
      </c>
      <c r="J28" s="22"/>
      <c r="K28" s="24">
        <f t="shared" si="0"/>
        <v>0</v>
      </c>
      <c r="L28" s="23"/>
    </row>
    <row r="29" spans="1:12" ht="33" customHeight="1" x14ac:dyDescent="0.25">
      <c r="A29" s="18" t="s">
        <v>53</v>
      </c>
      <c r="B29" s="34" t="s">
        <v>154</v>
      </c>
      <c r="C29" s="34"/>
      <c r="D29" s="34"/>
      <c r="E29" s="34"/>
      <c r="F29" s="32" t="s">
        <v>155</v>
      </c>
      <c r="G29" s="32"/>
      <c r="H29" s="22">
        <f>897+60</f>
        <v>957</v>
      </c>
      <c r="I29" s="23" t="s">
        <v>12</v>
      </c>
      <c r="J29" s="22"/>
      <c r="K29" s="24">
        <f t="shared" si="0"/>
        <v>0</v>
      </c>
      <c r="L29" s="23"/>
    </row>
    <row r="30" spans="1:12" ht="21.75" customHeight="1" x14ac:dyDescent="0.25">
      <c r="A30" s="18" t="s">
        <v>56</v>
      </c>
      <c r="B30" s="34" t="s">
        <v>156</v>
      </c>
      <c r="C30" s="34"/>
      <c r="D30" s="34"/>
      <c r="E30" s="34"/>
      <c r="F30" s="32" t="s">
        <v>157</v>
      </c>
      <c r="G30" s="32"/>
      <c r="H30" s="22">
        <f>897+60</f>
        <v>957</v>
      </c>
      <c r="I30" s="23" t="s">
        <v>12</v>
      </c>
      <c r="J30" s="22"/>
      <c r="K30" s="24">
        <f t="shared" si="0"/>
        <v>0</v>
      </c>
      <c r="L30" s="23"/>
    </row>
    <row r="31" spans="1:12" ht="33" customHeight="1" x14ac:dyDescent="0.25">
      <c r="A31" s="18" t="s">
        <v>59</v>
      </c>
      <c r="B31" s="34" t="s">
        <v>51</v>
      </c>
      <c r="C31" s="34"/>
      <c r="D31" s="34"/>
      <c r="E31" s="34"/>
      <c r="F31" s="32" t="s">
        <v>52</v>
      </c>
      <c r="G31" s="32"/>
      <c r="H31" s="22">
        <f>235+45</f>
        <v>280</v>
      </c>
      <c r="I31" s="23" t="s">
        <v>10</v>
      </c>
      <c r="J31" s="22"/>
      <c r="K31" s="24">
        <f t="shared" si="0"/>
        <v>0</v>
      </c>
      <c r="L31" s="23"/>
    </row>
    <row r="32" spans="1:12" ht="21.75" customHeight="1" x14ac:dyDescent="0.25">
      <c r="A32" s="18" t="s">
        <v>62</v>
      </c>
      <c r="B32" s="34" t="s">
        <v>57</v>
      </c>
      <c r="C32" s="34"/>
      <c r="D32" s="34"/>
      <c r="E32" s="34"/>
      <c r="F32" s="32" t="s">
        <v>58</v>
      </c>
      <c r="G32" s="32"/>
      <c r="H32" s="22">
        <v>31</v>
      </c>
      <c r="I32" s="23" t="s">
        <v>10</v>
      </c>
      <c r="J32" s="22"/>
      <c r="K32" s="24">
        <f t="shared" si="0"/>
        <v>0</v>
      </c>
      <c r="L32" s="23"/>
    </row>
    <row r="33" spans="1:12" ht="33" customHeight="1" x14ac:dyDescent="0.25">
      <c r="A33" s="18" t="s">
        <v>65</v>
      </c>
      <c r="B33" s="34" t="s">
        <v>60</v>
      </c>
      <c r="C33" s="34"/>
      <c r="D33" s="34"/>
      <c r="E33" s="34"/>
      <c r="F33" s="32" t="s">
        <v>61</v>
      </c>
      <c r="G33" s="32"/>
      <c r="H33" s="22">
        <v>31</v>
      </c>
      <c r="I33" s="23" t="s">
        <v>10</v>
      </c>
      <c r="J33" s="22"/>
      <c r="K33" s="24">
        <f t="shared" si="0"/>
        <v>0</v>
      </c>
      <c r="L33" s="23"/>
    </row>
    <row r="34" spans="1:12" ht="21.75" customHeight="1" x14ac:dyDescent="0.25">
      <c r="A34" s="18" t="s">
        <v>68</v>
      </c>
      <c r="B34" s="34" t="s">
        <v>54</v>
      </c>
      <c r="C34" s="34"/>
      <c r="D34" s="34"/>
      <c r="E34" s="34"/>
      <c r="F34" s="32" t="s">
        <v>55</v>
      </c>
      <c r="G34" s="32"/>
      <c r="H34" s="22">
        <f>237.35+45*1.01</f>
        <v>282.8</v>
      </c>
      <c r="I34" s="23" t="s">
        <v>49</v>
      </c>
      <c r="J34" s="22"/>
      <c r="K34" s="24">
        <f t="shared" si="0"/>
        <v>0</v>
      </c>
      <c r="L34" s="23"/>
    </row>
    <row r="35" spans="1:12" ht="21.75" customHeight="1" x14ac:dyDescent="0.25">
      <c r="A35" s="16" t="s">
        <v>71</v>
      </c>
      <c r="B35" s="25" t="s">
        <v>39</v>
      </c>
      <c r="C35" s="25"/>
      <c r="D35" s="25"/>
      <c r="E35" s="25"/>
      <c r="F35" s="33" t="s">
        <v>40</v>
      </c>
      <c r="G35" s="33"/>
      <c r="H35" s="5">
        <v>149</v>
      </c>
      <c r="I35" s="7" t="s">
        <v>10</v>
      </c>
      <c r="J35" s="5"/>
      <c r="K35" s="6">
        <f t="shared" si="0"/>
        <v>0</v>
      </c>
      <c r="L35" s="7"/>
    </row>
    <row r="36" spans="1:12" ht="21.75" customHeight="1" x14ac:dyDescent="0.25">
      <c r="A36" s="16" t="s">
        <v>74</v>
      </c>
      <c r="B36" s="25" t="s">
        <v>42</v>
      </c>
      <c r="C36" s="25"/>
      <c r="D36" s="25"/>
      <c r="E36" s="25"/>
      <c r="F36" s="33" t="s">
        <v>43</v>
      </c>
      <c r="G36" s="33"/>
      <c r="H36" s="5">
        <v>149</v>
      </c>
      <c r="I36" s="7" t="s">
        <v>10</v>
      </c>
      <c r="J36" s="5"/>
      <c r="K36" s="6">
        <f t="shared" si="0"/>
        <v>0</v>
      </c>
      <c r="L36" s="7"/>
    </row>
    <row r="37" spans="1:12" ht="11.25" customHeight="1" x14ac:dyDescent="0.25">
      <c r="A37" s="16" t="s">
        <v>77</v>
      </c>
      <c r="B37" s="25" t="s">
        <v>45</v>
      </c>
      <c r="C37" s="25"/>
      <c r="D37" s="25"/>
      <c r="E37" s="25"/>
      <c r="F37" s="33" t="s">
        <v>46</v>
      </c>
      <c r="G37" s="33"/>
      <c r="H37" s="5">
        <v>14.9</v>
      </c>
      <c r="I37" s="7" t="s">
        <v>12</v>
      </c>
      <c r="J37" s="6"/>
      <c r="K37" s="6">
        <f t="shared" si="0"/>
        <v>0</v>
      </c>
      <c r="L37" s="7"/>
    </row>
    <row r="38" spans="1:12" ht="21.75" customHeight="1" x14ac:dyDescent="0.25">
      <c r="A38" s="16" t="s">
        <v>78</v>
      </c>
      <c r="B38" s="25" t="s">
        <v>158</v>
      </c>
      <c r="C38" s="25"/>
      <c r="D38" s="25"/>
      <c r="E38" s="25"/>
      <c r="F38" s="33" t="s">
        <v>159</v>
      </c>
      <c r="G38" s="33"/>
      <c r="H38" s="5">
        <v>3</v>
      </c>
      <c r="I38" s="7" t="s">
        <v>49</v>
      </c>
      <c r="J38" s="6"/>
      <c r="K38" s="6">
        <f t="shared" si="0"/>
        <v>0</v>
      </c>
      <c r="L38" s="7"/>
    </row>
    <row r="39" spans="1:12" ht="21" customHeight="1" x14ac:dyDescent="0.25"/>
    <row r="40" spans="1:12" ht="9.75" customHeight="1" x14ac:dyDescent="0.25">
      <c r="A40" s="25"/>
      <c r="B40" s="25"/>
      <c r="C40" s="25"/>
      <c r="D40" s="25"/>
      <c r="E40" s="25"/>
      <c r="F40" s="25"/>
      <c r="G40" s="25"/>
      <c r="H40" s="25"/>
      <c r="I40" s="25"/>
      <c r="J40" s="25"/>
      <c r="K40" s="1" t="s">
        <v>174</v>
      </c>
    </row>
    <row r="41" spans="1:12" ht="9.75" customHeight="1" x14ac:dyDescent="0.25">
      <c r="A41" s="26"/>
      <c r="B41" s="26"/>
      <c r="C41" s="26"/>
      <c r="D41" s="26"/>
      <c r="E41" s="26"/>
      <c r="F41" s="27" t="s">
        <v>0</v>
      </c>
      <c r="G41" s="27"/>
      <c r="H41" s="27"/>
      <c r="I41" s="27"/>
      <c r="J41" s="27"/>
      <c r="K41" s="2"/>
    </row>
    <row r="42" spans="1:12" ht="9.75" customHeight="1" x14ac:dyDescent="0.25">
      <c r="F42" s="27"/>
      <c r="G42" s="27"/>
      <c r="H42" s="27"/>
      <c r="I42" s="27"/>
      <c r="J42" s="27"/>
    </row>
    <row r="43" spans="1:12" ht="9.75" customHeight="1" x14ac:dyDescent="0.25">
      <c r="A43" s="28" t="s">
        <v>1</v>
      </c>
      <c r="B43" s="28"/>
      <c r="C43" s="28"/>
      <c r="D43" s="28"/>
      <c r="E43" s="28"/>
      <c r="F43" s="28"/>
      <c r="G43" s="28"/>
      <c r="H43" s="28"/>
      <c r="I43" s="28"/>
      <c r="J43" s="28"/>
      <c r="K43" s="28"/>
    </row>
    <row r="44" spans="1:12" ht="9.75" customHeight="1" x14ac:dyDescent="0.25">
      <c r="A44" s="3" t="s">
        <v>2</v>
      </c>
      <c r="B44" s="29" t="s">
        <v>3</v>
      </c>
      <c r="C44" s="29"/>
      <c r="D44" s="29"/>
      <c r="E44" s="29"/>
      <c r="F44" s="29" t="s">
        <v>4</v>
      </c>
      <c r="G44" s="29"/>
      <c r="H44" s="4" t="s">
        <v>5</v>
      </c>
      <c r="I44" s="13" t="s">
        <v>6</v>
      </c>
      <c r="J44" s="4" t="s">
        <v>7</v>
      </c>
      <c r="K44" s="4" t="s">
        <v>8</v>
      </c>
    </row>
    <row r="45" spans="1:12" ht="5.25" customHeight="1" x14ac:dyDescent="0.25"/>
    <row r="46" spans="1:12" ht="33" customHeight="1" x14ac:dyDescent="0.25">
      <c r="A46" s="17" t="s">
        <v>79</v>
      </c>
      <c r="B46" s="25" t="s">
        <v>160</v>
      </c>
      <c r="C46" s="25"/>
      <c r="D46" s="25"/>
      <c r="E46" s="25"/>
      <c r="F46" s="33" t="s">
        <v>161</v>
      </c>
      <c r="G46" s="33"/>
      <c r="H46" s="5">
        <v>3</v>
      </c>
      <c r="I46" s="7" t="s">
        <v>49</v>
      </c>
      <c r="J46" s="6"/>
      <c r="K46" s="6">
        <f>H46*J46</f>
        <v>0</v>
      </c>
      <c r="L46" s="7"/>
    </row>
    <row r="47" spans="1:12" ht="21.75" customHeight="1" x14ac:dyDescent="0.25">
      <c r="A47" s="17" t="s">
        <v>82</v>
      </c>
      <c r="B47" s="25" t="s">
        <v>75</v>
      </c>
      <c r="C47" s="25"/>
      <c r="D47" s="25"/>
      <c r="E47" s="25"/>
      <c r="F47" s="33" t="s">
        <v>76</v>
      </c>
      <c r="G47" s="33"/>
      <c r="H47" s="5">
        <v>1</v>
      </c>
      <c r="I47" s="7" t="s">
        <v>49</v>
      </c>
      <c r="J47" s="6"/>
      <c r="K47" s="6">
        <f t="shared" ref="K47:K64" si="1">H47*J47</f>
        <v>0</v>
      </c>
      <c r="L47" s="7"/>
    </row>
    <row r="48" spans="1:12" ht="33" customHeight="1" x14ac:dyDescent="0.25">
      <c r="A48" s="17" t="s">
        <v>83</v>
      </c>
      <c r="B48" s="25" t="s">
        <v>80</v>
      </c>
      <c r="C48" s="25"/>
      <c r="D48" s="25"/>
      <c r="E48" s="25"/>
      <c r="F48" s="33" t="s">
        <v>81</v>
      </c>
      <c r="G48" s="33"/>
      <c r="H48" s="5">
        <v>30</v>
      </c>
      <c r="I48" s="7" t="s">
        <v>12</v>
      </c>
      <c r="J48" s="5"/>
      <c r="K48" s="6">
        <f t="shared" si="1"/>
        <v>0</v>
      </c>
      <c r="L48" s="7"/>
    </row>
    <row r="49" spans="1:12" ht="33" customHeight="1" x14ac:dyDescent="0.25">
      <c r="A49" s="17" t="s">
        <v>86</v>
      </c>
      <c r="B49" s="25" t="s">
        <v>162</v>
      </c>
      <c r="C49" s="25"/>
      <c r="D49" s="25"/>
      <c r="E49" s="25"/>
      <c r="F49" s="33" t="s">
        <v>163</v>
      </c>
      <c r="G49" s="33"/>
      <c r="H49" s="5">
        <v>30</v>
      </c>
      <c r="I49" s="7" t="s">
        <v>12</v>
      </c>
      <c r="J49" s="5"/>
      <c r="K49" s="6">
        <f t="shared" si="1"/>
        <v>0</v>
      </c>
      <c r="L49" s="7"/>
    </row>
    <row r="50" spans="1:12" ht="33" customHeight="1" x14ac:dyDescent="0.25">
      <c r="A50" s="17" t="s">
        <v>89</v>
      </c>
      <c r="B50" s="25" t="s">
        <v>164</v>
      </c>
      <c r="C50" s="25"/>
      <c r="D50" s="25"/>
      <c r="E50" s="25"/>
      <c r="F50" s="33" t="s">
        <v>165</v>
      </c>
      <c r="G50" s="33"/>
      <c r="H50" s="5">
        <v>30</v>
      </c>
      <c r="I50" s="7" t="s">
        <v>12</v>
      </c>
      <c r="J50" s="5"/>
      <c r="K50" s="6">
        <f t="shared" si="1"/>
        <v>0</v>
      </c>
      <c r="L50" s="7"/>
    </row>
    <row r="51" spans="1:12" ht="33" customHeight="1" x14ac:dyDescent="0.25">
      <c r="A51" s="17" t="s">
        <v>92</v>
      </c>
      <c r="B51" s="25" t="s">
        <v>84</v>
      </c>
      <c r="C51" s="25"/>
      <c r="D51" s="25"/>
      <c r="E51" s="25"/>
      <c r="F51" s="33" t="s">
        <v>85</v>
      </c>
      <c r="G51" s="33"/>
      <c r="H51" s="5">
        <v>180</v>
      </c>
      <c r="I51" s="7" t="s">
        <v>12</v>
      </c>
      <c r="J51" s="5"/>
      <c r="K51" s="6">
        <f t="shared" si="1"/>
        <v>0</v>
      </c>
      <c r="L51" s="7"/>
    </row>
    <row r="52" spans="1:12" ht="11.25" customHeight="1" x14ac:dyDescent="0.25">
      <c r="A52" s="17" t="s">
        <v>95</v>
      </c>
      <c r="B52" s="25" t="s">
        <v>87</v>
      </c>
      <c r="C52" s="25"/>
      <c r="D52" s="25"/>
      <c r="E52" s="25"/>
      <c r="F52" s="33" t="s">
        <v>88</v>
      </c>
      <c r="G52" s="33"/>
      <c r="H52" s="5">
        <v>72</v>
      </c>
      <c r="I52" s="7" t="s">
        <v>16</v>
      </c>
      <c r="J52" s="5"/>
      <c r="K52" s="6">
        <f t="shared" si="1"/>
        <v>0</v>
      </c>
      <c r="L52" s="7"/>
    </row>
    <row r="53" spans="1:12" ht="11.25" customHeight="1" x14ac:dyDescent="0.25">
      <c r="A53" s="17" t="s">
        <v>99</v>
      </c>
      <c r="B53" s="25" t="s">
        <v>90</v>
      </c>
      <c r="C53" s="25"/>
      <c r="D53" s="25"/>
      <c r="E53" s="25"/>
      <c r="F53" s="33" t="s">
        <v>91</v>
      </c>
      <c r="G53" s="33"/>
      <c r="H53" s="5">
        <v>180</v>
      </c>
      <c r="I53" s="7" t="s">
        <v>12</v>
      </c>
      <c r="J53" s="5"/>
      <c r="K53" s="6">
        <f t="shared" si="1"/>
        <v>0</v>
      </c>
      <c r="L53" s="7"/>
    </row>
    <row r="54" spans="1:12" ht="21.75" customHeight="1" x14ac:dyDescent="0.25">
      <c r="A54" s="17" t="s">
        <v>102</v>
      </c>
      <c r="B54" s="25" t="s">
        <v>93</v>
      </c>
      <c r="C54" s="25"/>
      <c r="D54" s="25"/>
      <c r="E54" s="25"/>
      <c r="F54" s="33" t="s">
        <v>94</v>
      </c>
      <c r="G54" s="33"/>
      <c r="H54" s="5">
        <v>180</v>
      </c>
      <c r="I54" s="7" t="s">
        <v>12</v>
      </c>
      <c r="J54" s="5"/>
      <c r="K54" s="6">
        <f t="shared" si="1"/>
        <v>0</v>
      </c>
      <c r="L54" s="7"/>
    </row>
    <row r="55" spans="1:12" ht="11.25" customHeight="1" x14ac:dyDescent="0.25">
      <c r="A55" s="17" t="s">
        <v>105</v>
      </c>
      <c r="B55" s="25" t="s">
        <v>96</v>
      </c>
      <c r="C55" s="25"/>
      <c r="D55" s="25"/>
      <c r="E55" s="25"/>
      <c r="F55" s="33" t="s">
        <v>97</v>
      </c>
      <c r="G55" s="33"/>
      <c r="H55" s="5">
        <v>1</v>
      </c>
      <c r="I55" s="7" t="s">
        <v>98</v>
      </c>
      <c r="J55" s="6"/>
      <c r="K55" s="6">
        <f t="shared" si="1"/>
        <v>0</v>
      </c>
      <c r="L55" s="7"/>
    </row>
    <row r="56" spans="1:12" ht="11.25" customHeight="1" x14ac:dyDescent="0.25">
      <c r="A56" s="17" t="s">
        <v>108</v>
      </c>
      <c r="B56" s="25" t="s">
        <v>100</v>
      </c>
      <c r="C56" s="25"/>
      <c r="D56" s="25"/>
      <c r="E56" s="25"/>
      <c r="F56" s="33" t="s">
        <v>101</v>
      </c>
      <c r="G56" s="33"/>
      <c r="H56" s="5">
        <v>1</v>
      </c>
      <c r="I56" s="7" t="s">
        <v>98</v>
      </c>
      <c r="J56" s="6"/>
      <c r="K56" s="6">
        <f t="shared" si="1"/>
        <v>0</v>
      </c>
      <c r="L56" s="7"/>
    </row>
    <row r="57" spans="1:12" ht="11.25" customHeight="1" x14ac:dyDescent="0.25">
      <c r="A57" s="17" t="s">
        <v>111</v>
      </c>
      <c r="B57" s="25" t="s">
        <v>103</v>
      </c>
      <c r="C57" s="25"/>
      <c r="D57" s="25"/>
      <c r="E57" s="25"/>
      <c r="F57" s="33" t="s">
        <v>166</v>
      </c>
      <c r="G57" s="33"/>
      <c r="H57" s="5">
        <v>1</v>
      </c>
      <c r="I57" s="7" t="s">
        <v>98</v>
      </c>
      <c r="J57" s="6"/>
      <c r="K57" s="6">
        <f t="shared" si="1"/>
        <v>0</v>
      </c>
      <c r="L57" s="7"/>
    </row>
    <row r="58" spans="1:12" ht="11.25" customHeight="1" x14ac:dyDescent="0.25">
      <c r="A58" s="17" t="s">
        <v>114</v>
      </c>
      <c r="B58" s="25" t="s">
        <v>106</v>
      </c>
      <c r="C58" s="25"/>
      <c r="D58" s="25"/>
      <c r="E58" s="25"/>
      <c r="F58" s="33" t="s">
        <v>104</v>
      </c>
      <c r="G58" s="33"/>
      <c r="H58" s="5">
        <v>1</v>
      </c>
      <c r="I58" s="7" t="s">
        <v>98</v>
      </c>
      <c r="J58" s="6"/>
      <c r="K58" s="6">
        <f t="shared" si="1"/>
        <v>0</v>
      </c>
      <c r="L58" s="7"/>
    </row>
    <row r="59" spans="1:12" ht="11.25" customHeight="1" x14ac:dyDescent="0.25">
      <c r="A59" s="17" t="s">
        <v>117</v>
      </c>
      <c r="B59" s="25" t="s">
        <v>109</v>
      </c>
      <c r="C59" s="25"/>
      <c r="D59" s="25"/>
      <c r="E59" s="25"/>
      <c r="F59" s="33" t="s">
        <v>107</v>
      </c>
      <c r="G59" s="33"/>
      <c r="H59" s="5">
        <v>1</v>
      </c>
      <c r="I59" s="7" t="s">
        <v>98</v>
      </c>
      <c r="J59" s="6"/>
      <c r="K59" s="6">
        <f t="shared" si="1"/>
        <v>0</v>
      </c>
      <c r="L59" s="7"/>
    </row>
    <row r="60" spans="1:12" ht="21.75" customHeight="1" x14ac:dyDescent="0.25">
      <c r="A60" s="17" t="s">
        <v>121</v>
      </c>
      <c r="B60" s="25" t="s">
        <v>112</v>
      </c>
      <c r="C60" s="25"/>
      <c r="D60" s="25"/>
      <c r="E60" s="25"/>
      <c r="F60" s="33" t="s">
        <v>110</v>
      </c>
      <c r="G60" s="33"/>
      <c r="H60" s="5">
        <v>1</v>
      </c>
      <c r="I60" s="7" t="s">
        <v>98</v>
      </c>
      <c r="J60" s="6"/>
      <c r="K60" s="6">
        <f t="shared" si="1"/>
        <v>0</v>
      </c>
      <c r="L60" s="7"/>
    </row>
    <row r="61" spans="1:12" ht="33" customHeight="1" x14ac:dyDescent="0.25">
      <c r="A61" s="17" t="s">
        <v>122</v>
      </c>
      <c r="B61" s="25" t="s">
        <v>115</v>
      </c>
      <c r="C61" s="25"/>
      <c r="D61" s="25"/>
      <c r="E61" s="25"/>
      <c r="F61" s="33" t="s">
        <v>113</v>
      </c>
      <c r="G61" s="33"/>
      <c r="H61" s="5">
        <v>1</v>
      </c>
      <c r="I61" s="7" t="s">
        <v>98</v>
      </c>
      <c r="J61" s="6"/>
      <c r="K61" s="6">
        <f t="shared" si="1"/>
        <v>0</v>
      </c>
      <c r="L61" s="7"/>
    </row>
    <row r="62" spans="1:12" ht="11.25" customHeight="1" x14ac:dyDescent="0.25">
      <c r="A62" s="17" t="s">
        <v>123</v>
      </c>
      <c r="B62" s="25" t="s">
        <v>118</v>
      </c>
      <c r="C62" s="25"/>
      <c r="D62" s="25"/>
      <c r="E62" s="25"/>
      <c r="F62" s="33" t="s">
        <v>116</v>
      </c>
      <c r="G62" s="33"/>
      <c r="H62" s="5">
        <v>1</v>
      </c>
      <c r="I62" s="7" t="s">
        <v>98</v>
      </c>
      <c r="J62" s="6"/>
      <c r="K62" s="6">
        <f t="shared" si="1"/>
        <v>0</v>
      </c>
      <c r="L62" s="7"/>
    </row>
    <row r="63" spans="1:12" ht="11.25" customHeight="1" x14ac:dyDescent="0.25">
      <c r="A63" s="17" t="s">
        <v>124</v>
      </c>
      <c r="B63" s="25" t="s">
        <v>167</v>
      </c>
      <c r="C63" s="25"/>
      <c r="D63" s="25"/>
      <c r="E63" s="25"/>
      <c r="F63" s="33" t="s">
        <v>119</v>
      </c>
      <c r="G63" s="33"/>
      <c r="H63" s="5">
        <v>1</v>
      </c>
      <c r="I63" s="7" t="s">
        <v>98</v>
      </c>
      <c r="J63" s="6"/>
      <c r="K63" s="6">
        <f t="shared" si="1"/>
        <v>0</v>
      </c>
      <c r="L63" s="7"/>
    </row>
    <row r="64" spans="1:12" ht="3" customHeight="1" x14ac:dyDescent="0.25">
      <c r="A64" s="17"/>
      <c r="K64" s="6">
        <f t="shared" si="1"/>
        <v>0</v>
      </c>
    </row>
    <row r="65" spans="1:12" ht="17.25" customHeight="1" x14ac:dyDescent="0.25">
      <c r="A65" s="35"/>
      <c r="B65" s="35"/>
      <c r="C65" s="35"/>
      <c r="D65" s="35"/>
      <c r="E65" s="35"/>
      <c r="F65" s="8" t="s">
        <v>120</v>
      </c>
      <c r="G65" s="36" t="s">
        <v>127</v>
      </c>
      <c r="H65" s="36"/>
      <c r="I65" s="36"/>
      <c r="J65" s="36"/>
      <c r="K65" s="9">
        <f>SUM(K11:K64)</f>
        <v>0</v>
      </c>
    </row>
    <row r="66" spans="1:12" ht="3" customHeight="1" x14ac:dyDescent="0.25"/>
    <row r="67" spans="1:12" ht="17.25" customHeight="1" x14ac:dyDescent="0.25">
      <c r="A67" s="30" t="s">
        <v>168</v>
      </c>
      <c r="B67" s="30"/>
      <c r="C67" s="30"/>
      <c r="D67" s="30"/>
      <c r="E67" s="30"/>
      <c r="F67" s="30"/>
      <c r="G67" s="30"/>
      <c r="H67" s="30"/>
      <c r="I67" s="30"/>
      <c r="J67" s="30"/>
      <c r="K67" s="30"/>
    </row>
    <row r="68" spans="1:12" ht="21.75" customHeight="1" x14ac:dyDescent="0.25">
      <c r="A68" s="17" t="s">
        <v>125</v>
      </c>
      <c r="B68" s="25" t="s">
        <v>169</v>
      </c>
      <c r="C68" s="25"/>
      <c r="D68" s="25"/>
      <c r="E68" s="25"/>
      <c r="F68" s="33" t="s">
        <v>170</v>
      </c>
      <c r="G68" s="33"/>
      <c r="H68" s="5">
        <v>50</v>
      </c>
      <c r="I68" s="7" t="s">
        <v>12</v>
      </c>
      <c r="J68" s="5"/>
      <c r="K68" s="6">
        <f>H68*J68</f>
        <v>0</v>
      </c>
      <c r="L68" s="7"/>
    </row>
    <row r="69" spans="1:12" ht="33" customHeight="1" x14ac:dyDescent="0.25">
      <c r="A69" s="17" t="s">
        <v>126</v>
      </c>
      <c r="B69" s="25" t="s">
        <v>14</v>
      </c>
      <c r="C69" s="25"/>
      <c r="D69" s="25"/>
      <c r="E69" s="25"/>
      <c r="F69" s="33" t="s">
        <v>15</v>
      </c>
      <c r="G69" s="33"/>
      <c r="H69" s="5">
        <v>19</v>
      </c>
      <c r="I69" s="7" t="s">
        <v>16</v>
      </c>
      <c r="J69" s="5"/>
      <c r="K69" s="6">
        <f>H69*J69</f>
        <v>0</v>
      </c>
      <c r="L69" s="7"/>
    </row>
    <row r="70" spans="1:12" ht="21.75" customHeight="1" x14ac:dyDescent="0.25">
      <c r="A70" s="17" t="s">
        <v>128</v>
      </c>
      <c r="B70" s="25" t="s">
        <v>23</v>
      </c>
      <c r="C70" s="25"/>
      <c r="D70" s="25"/>
      <c r="E70" s="25"/>
      <c r="F70" s="33" t="s">
        <v>24</v>
      </c>
      <c r="G70" s="33"/>
      <c r="H70" s="5">
        <v>50</v>
      </c>
      <c r="I70" s="7" t="s">
        <v>12</v>
      </c>
      <c r="J70" s="5"/>
      <c r="K70" s="6">
        <f>H70*J70</f>
        <v>0</v>
      </c>
      <c r="L70" s="7"/>
    </row>
    <row r="71" spans="1:12" ht="44.25" customHeight="1" x14ac:dyDescent="0.25">
      <c r="A71" s="17" t="s">
        <v>132</v>
      </c>
      <c r="B71" s="25" t="s">
        <v>63</v>
      </c>
      <c r="C71" s="25"/>
      <c r="D71" s="25"/>
      <c r="E71" s="25"/>
      <c r="F71" s="33" t="s">
        <v>64</v>
      </c>
      <c r="G71" s="33"/>
      <c r="H71" s="5">
        <v>10</v>
      </c>
      <c r="I71" s="7" t="s">
        <v>131</v>
      </c>
      <c r="J71" s="5"/>
      <c r="K71" s="6">
        <f>H71*J71</f>
        <v>0</v>
      </c>
      <c r="L71" s="7"/>
    </row>
    <row r="72" spans="1:12" ht="21.75" customHeight="1" x14ac:dyDescent="0.25">
      <c r="A72" s="17" t="s">
        <v>133</v>
      </c>
      <c r="B72" s="25" t="s">
        <v>66</v>
      </c>
      <c r="C72" s="25"/>
      <c r="D72" s="25"/>
      <c r="E72" s="25"/>
      <c r="F72" s="33" t="s">
        <v>67</v>
      </c>
      <c r="G72" s="33"/>
      <c r="H72" s="5">
        <v>90</v>
      </c>
      <c r="I72" s="7" t="s">
        <v>131</v>
      </c>
      <c r="J72" s="5"/>
      <c r="K72" s="6">
        <f>H72*J72</f>
        <v>0</v>
      </c>
      <c r="L72" s="7"/>
    </row>
    <row r="73" spans="1:12" ht="9.75" customHeight="1" x14ac:dyDescent="0.25">
      <c r="A73" s="25"/>
      <c r="B73" s="25"/>
      <c r="C73" s="25"/>
      <c r="D73" s="25"/>
      <c r="E73" s="25"/>
      <c r="F73" s="25"/>
      <c r="G73" s="25"/>
      <c r="H73" s="25"/>
      <c r="I73" s="25"/>
      <c r="J73" s="25"/>
      <c r="K73" s="1" t="s">
        <v>175</v>
      </c>
    </row>
    <row r="74" spans="1:12" ht="9.75" customHeight="1" x14ac:dyDescent="0.25">
      <c r="A74" s="26"/>
      <c r="B74" s="26"/>
      <c r="C74" s="26"/>
      <c r="D74" s="26"/>
      <c r="E74" s="26"/>
      <c r="F74" s="27" t="s">
        <v>0</v>
      </c>
      <c r="G74" s="27"/>
      <c r="H74" s="27"/>
      <c r="I74" s="27"/>
      <c r="J74" s="27"/>
      <c r="K74" s="2"/>
    </row>
    <row r="75" spans="1:12" ht="9.75" customHeight="1" x14ac:dyDescent="0.25">
      <c r="F75" s="27"/>
      <c r="G75" s="27"/>
      <c r="H75" s="27"/>
      <c r="I75" s="27"/>
      <c r="J75" s="27"/>
    </row>
    <row r="76" spans="1:12" ht="9.75" customHeight="1" x14ac:dyDescent="0.25">
      <c r="A76" s="28" t="s">
        <v>1</v>
      </c>
      <c r="B76" s="28"/>
      <c r="C76" s="28"/>
      <c r="D76" s="28"/>
      <c r="E76" s="28"/>
      <c r="F76" s="28"/>
      <c r="G76" s="28"/>
      <c r="H76" s="28"/>
      <c r="I76" s="28"/>
      <c r="J76" s="28"/>
      <c r="K76" s="28"/>
    </row>
    <row r="77" spans="1:12" ht="9.75" customHeight="1" x14ac:dyDescent="0.25">
      <c r="A77" s="3" t="s">
        <v>2</v>
      </c>
      <c r="B77" s="29" t="s">
        <v>3</v>
      </c>
      <c r="C77" s="29"/>
      <c r="D77" s="29"/>
      <c r="E77" s="29"/>
      <c r="F77" s="29" t="s">
        <v>4</v>
      </c>
      <c r="G77" s="29"/>
      <c r="H77" s="4" t="s">
        <v>5</v>
      </c>
      <c r="I77" s="13" t="s">
        <v>6</v>
      </c>
      <c r="J77" s="4" t="s">
        <v>7</v>
      </c>
      <c r="K77" s="4" t="s">
        <v>8</v>
      </c>
    </row>
    <row r="78" spans="1:12" ht="5.25" customHeight="1" x14ac:dyDescent="0.25"/>
    <row r="79" spans="1:12" ht="33" customHeight="1" x14ac:dyDescent="0.25">
      <c r="A79" s="17" t="s">
        <v>136</v>
      </c>
      <c r="B79" s="25" t="s">
        <v>69</v>
      </c>
      <c r="C79" s="25"/>
      <c r="D79" s="25"/>
      <c r="E79" s="25"/>
      <c r="F79" s="33" t="s">
        <v>70</v>
      </c>
      <c r="G79" s="33"/>
      <c r="H79" s="5">
        <v>19</v>
      </c>
      <c r="I79" s="7" t="s">
        <v>16</v>
      </c>
      <c r="J79" s="5"/>
      <c r="K79" s="6">
        <f>H79*J79</f>
        <v>0</v>
      </c>
      <c r="L79" s="7"/>
    </row>
    <row r="80" spans="1:12" ht="44.25" customHeight="1" x14ac:dyDescent="0.25">
      <c r="A80" s="17" t="s">
        <v>137</v>
      </c>
      <c r="B80" s="25" t="s">
        <v>72</v>
      </c>
      <c r="C80" s="25"/>
      <c r="D80" s="25"/>
      <c r="E80" s="25"/>
      <c r="F80" s="33" t="s">
        <v>73</v>
      </c>
      <c r="G80" s="33"/>
      <c r="H80" s="5">
        <v>29</v>
      </c>
      <c r="I80" s="7" t="s">
        <v>16</v>
      </c>
      <c r="J80" s="5"/>
      <c r="K80" s="6">
        <f t="shared" ref="K80:K87" si="2">H80*J80</f>
        <v>0</v>
      </c>
      <c r="L80" s="7"/>
    </row>
    <row r="81" spans="1:12" ht="21.75" customHeight="1" x14ac:dyDescent="0.25">
      <c r="A81" s="17" t="s">
        <v>138</v>
      </c>
      <c r="B81" s="25" t="s">
        <v>26</v>
      </c>
      <c r="C81" s="25"/>
      <c r="D81" s="25"/>
      <c r="E81" s="25"/>
      <c r="F81" s="33" t="s">
        <v>27</v>
      </c>
      <c r="G81" s="33"/>
      <c r="H81" s="5">
        <v>50</v>
      </c>
      <c r="I81" s="7" t="s">
        <v>12</v>
      </c>
      <c r="J81" s="5"/>
      <c r="K81" s="6">
        <f t="shared" si="2"/>
        <v>0</v>
      </c>
      <c r="L81" s="7"/>
    </row>
    <row r="82" spans="1:12" ht="54" customHeight="1" x14ac:dyDescent="0.25">
      <c r="A82" s="17" t="s">
        <v>139</v>
      </c>
      <c r="B82" s="25" t="s">
        <v>33</v>
      </c>
      <c r="C82" s="25"/>
      <c r="D82" s="25"/>
      <c r="E82" s="25"/>
      <c r="F82" s="33" t="s">
        <v>34</v>
      </c>
      <c r="G82" s="33"/>
      <c r="H82" s="5">
        <v>50</v>
      </c>
      <c r="I82" s="7" t="s">
        <v>12</v>
      </c>
      <c r="J82" s="5"/>
      <c r="K82" s="6">
        <f t="shared" si="2"/>
        <v>0</v>
      </c>
      <c r="L82" s="7"/>
    </row>
    <row r="83" spans="1:12" ht="33" customHeight="1" x14ac:dyDescent="0.25">
      <c r="A83" s="17" t="s">
        <v>140</v>
      </c>
      <c r="B83" s="25" t="s">
        <v>36</v>
      </c>
      <c r="C83" s="25"/>
      <c r="D83" s="25"/>
      <c r="E83" s="25"/>
      <c r="F83" s="33" t="s">
        <v>37</v>
      </c>
      <c r="G83" s="33"/>
      <c r="H83" s="5">
        <v>50</v>
      </c>
      <c r="I83" s="7" t="s">
        <v>12</v>
      </c>
      <c r="J83" s="5"/>
      <c r="K83" s="6">
        <f t="shared" si="2"/>
        <v>0</v>
      </c>
      <c r="L83" s="7"/>
    </row>
    <row r="84" spans="1:12" ht="33" customHeight="1" x14ac:dyDescent="0.25">
      <c r="A84" s="17" t="s">
        <v>141</v>
      </c>
      <c r="B84" s="25" t="s">
        <v>154</v>
      </c>
      <c r="C84" s="25"/>
      <c r="D84" s="25"/>
      <c r="E84" s="25"/>
      <c r="F84" s="33" t="s">
        <v>155</v>
      </c>
      <c r="G84" s="33"/>
      <c r="H84" s="5">
        <v>50</v>
      </c>
      <c r="I84" s="7" t="s">
        <v>12</v>
      </c>
      <c r="J84" s="5"/>
      <c r="K84" s="6">
        <f t="shared" si="2"/>
        <v>0</v>
      </c>
      <c r="L84" s="7"/>
    </row>
    <row r="85" spans="1:12" ht="21.75" customHeight="1" x14ac:dyDescent="0.25">
      <c r="A85" s="17" t="s">
        <v>142</v>
      </c>
      <c r="B85" s="25" t="s">
        <v>156</v>
      </c>
      <c r="C85" s="25"/>
      <c r="D85" s="25"/>
      <c r="E85" s="25"/>
      <c r="F85" s="33" t="s">
        <v>157</v>
      </c>
      <c r="G85" s="33"/>
      <c r="H85" s="5">
        <v>50</v>
      </c>
      <c r="I85" s="7" t="s">
        <v>12</v>
      </c>
      <c r="J85" s="5"/>
      <c r="K85" s="6">
        <f t="shared" si="2"/>
        <v>0</v>
      </c>
      <c r="L85" s="7"/>
    </row>
    <row r="86" spans="1:12" ht="21.75" customHeight="1" x14ac:dyDescent="0.25">
      <c r="A86" s="17" t="s">
        <v>145</v>
      </c>
      <c r="B86" s="25" t="s">
        <v>23</v>
      </c>
      <c r="C86" s="25"/>
      <c r="D86" s="25"/>
      <c r="E86" s="25"/>
      <c r="F86" s="33" t="s">
        <v>24</v>
      </c>
      <c r="G86" s="33"/>
      <c r="H86" s="5">
        <v>50</v>
      </c>
      <c r="I86" s="7" t="s">
        <v>12</v>
      </c>
      <c r="J86" s="5"/>
      <c r="K86" s="6">
        <f t="shared" si="2"/>
        <v>0</v>
      </c>
      <c r="L86" s="7"/>
    </row>
    <row r="87" spans="1:12" ht="21.75" customHeight="1" x14ac:dyDescent="0.25">
      <c r="A87" s="17" t="s">
        <v>177</v>
      </c>
      <c r="B87" s="25" t="s">
        <v>158</v>
      </c>
      <c r="C87" s="25"/>
      <c r="D87" s="25"/>
      <c r="E87" s="25"/>
      <c r="F87" s="33" t="s">
        <v>159</v>
      </c>
      <c r="G87" s="33"/>
      <c r="H87" s="5">
        <v>1</v>
      </c>
      <c r="I87" s="7" t="s">
        <v>49</v>
      </c>
      <c r="J87" s="6"/>
      <c r="K87" s="6">
        <f t="shared" si="2"/>
        <v>0</v>
      </c>
      <c r="L87" s="7"/>
    </row>
    <row r="88" spans="1:12" ht="3" customHeight="1" x14ac:dyDescent="0.25"/>
    <row r="89" spans="1:12" ht="17.25" customHeight="1" x14ac:dyDescent="0.25">
      <c r="A89" s="35"/>
      <c r="B89" s="35"/>
      <c r="C89" s="35"/>
      <c r="D89" s="35"/>
      <c r="E89" s="35"/>
      <c r="F89" s="8" t="s">
        <v>120</v>
      </c>
      <c r="G89" s="36" t="s">
        <v>168</v>
      </c>
      <c r="H89" s="36"/>
      <c r="I89" s="36"/>
      <c r="J89" s="36"/>
      <c r="K89" s="9">
        <f>SUM(K68:K87)</f>
        <v>0</v>
      </c>
    </row>
    <row r="90" spans="1:12" ht="3" customHeight="1" thickBot="1" x14ac:dyDescent="0.3"/>
    <row r="91" spans="1:12" ht="20.25" customHeight="1" thickTop="1" x14ac:dyDescent="0.25">
      <c r="A91" s="38" t="s">
        <v>171</v>
      </c>
      <c r="B91" s="38"/>
      <c r="C91" s="38"/>
      <c r="D91" s="38" t="s">
        <v>176</v>
      </c>
      <c r="E91" s="38"/>
      <c r="F91" s="38"/>
      <c r="G91" s="38"/>
      <c r="H91" s="38"/>
      <c r="I91" s="38"/>
      <c r="J91" s="38"/>
      <c r="K91" s="10">
        <f>K89+K65</f>
        <v>0</v>
      </c>
    </row>
    <row r="92" spans="1:12" ht="395.25" customHeight="1" x14ac:dyDescent="0.25"/>
    <row r="93" spans="1:12" ht="11.25" customHeight="1" x14ac:dyDescent="0.25">
      <c r="A93" s="37"/>
      <c r="B93" s="37"/>
      <c r="C93" s="37"/>
      <c r="D93" s="37"/>
    </row>
  </sheetData>
  <mergeCells count="149">
    <mergeCell ref="A93:B93"/>
    <mergeCell ref="C93:D93"/>
    <mergeCell ref="B87:E87"/>
    <mergeCell ref="F87:G87"/>
    <mergeCell ref="A89:E89"/>
    <mergeCell ref="G89:J89"/>
    <mergeCell ref="A91:C91"/>
    <mergeCell ref="D91:J91"/>
    <mergeCell ref="B84:E84"/>
    <mergeCell ref="F84:G84"/>
    <mergeCell ref="B85:E85"/>
    <mergeCell ref="F85:G85"/>
    <mergeCell ref="B86:E86"/>
    <mergeCell ref="F86:G86"/>
    <mergeCell ref="B81:E81"/>
    <mergeCell ref="F81:G81"/>
    <mergeCell ref="B82:E82"/>
    <mergeCell ref="F82:G82"/>
    <mergeCell ref="B83:E83"/>
    <mergeCell ref="F83:G83"/>
    <mergeCell ref="A76:K76"/>
    <mergeCell ref="B77:E77"/>
    <mergeCell ref="F77:G77"/>
    <mergeCell ref="B79:E79"/>
    <mergeCell ref="F79:G79"/>
    <mergeCell ref="B80:E80"/>
    <mergeCell ref="F80:G80"/>
    <mergeCell ref="B72:E72"/>
    <mergeCell ref="F72:G72"/>
    <mergeCell ref="A73:J73"/>
    <mergeCell ref="A74:E74"/>
    <mergeCell ref="F74:J75"/>
    <mergeCell ref="B69:E69"/>
    <mergeCell ref="F69:G69"/>
    <mergeCell ref="B70:E70"/>
    <mergeCell ref="F70:G70"/>
    <mergeCell ref="B71:E71"/>
    <mergeCell ref="F71:G71"/>
    <mergeCell ref="B63:E63"/>
    <mergeCell ref="F63:G63"/>
    <mergeCell ref="A65:E65"/>
    <mergeCell ref="G65:J65"/>
    <mergeCell ref="A67:K67"/>
    <mergeCell ref="B68:E68"/>
    <mergeCell ref="F68:G68"/>
    <mergeCell ref="B60:E60"/>
    <mergeCell ref="F60:G60"/>
    <mergeCell ref="B61:E61"/>
    <mergeCell ref="F61:G61"/>
    <mergeCell ref="B62:E62"/>
    <mergeCell ref="F62:G62"/>
    <mergeCell ref="B57:E57"/>
    <mergeCell ref="F57:G57"/>
    <mergeCell ref="B58:E58"/>
    <mergeCell ref="F58:G58"/>
    <mergeCell ref="B59:E59"/>
    <mergeCell ref="F59:G59"/>
    <mergeCell ref="B54:E54"/>
    <mergeCell ref="F54:G54"/>
    <mergeCell ref="B55:E55"/>
    <mergeCell ref="F55:G55"/>
    <mergeCell ref="B56:E56"/>
    <mergeCell ref="F56:G56"/>
    <mergeCell ref="B51:E51"/>
    <mergeCell ref="F51:G51"/>
    <mergeCell ref="B52:E52"/>
    <mergeCell ref="F52:G52"/>
    <mergeCell ref="B53:E53"/>
    <mergeCell ref="F53:G53"/>
    <mergeCell ref="B48:E48"/>
    <mergeCell ref="F48:G48"/>
    <mergeCell ref="B49:E49"/>
    <mergeCell ref="F49:G49"/>
    <mergeCell ref="B50:E50"/>
    <mergeCell ref="F50:G50"/>
    <mergeCell ref="A43:K43"/>
    <mergeCell ref="B44:E44"/>
    <mergeCell ref="F44:G44"/>
    <mergeCell ref="B46:E46"/>
    <mergeCell ref="F46:G46"/>
    <mergeCell ref="B47:E47"/>
    <mergeCell ref="F47:G47"/>
    <mergeCell ref="B38:E38"/>
    <mergeCell ref="F38:G38"/>
    <mergeCell ref="A40:J40"/>
    <mergeCell ref="A41:E41"/>
    <mergeCell ref="F41:J42"/>
    <mergeCell ref="B35:E35"/>
    <mergeCell ref="F35:G35"/>
    <mergeCell ref="B36:E36"/>
    <mergeCell ref="F36:G36"/>
    <mergeCell ref="B37:E37"/>
    <mergeCell ref="F37:G37"/>
    <mergeCell ref="B32:E32"/>
    <mergeCell ref="F32:G32"/>
    <mergeCell ref="B33:E33"/>
    <mergeCell ref="F33:G33"/>
    <mergeCell ref="B34:E34"/>
    <mergeCell ref="F34:G34"/>
    <mergeCell ref="B29:E29"/>
    <mergeCell ref="F29:G29"/>
    <mergeCell ref="B30:E30"/>
    <mergeCell ref="F30:G30"/>
    <mergeCell ref="B31:E31"/>
    <mergeCell ref="F31:G31"/>
    <mergeCell ref="B26:E26"/>
    <mergeCell ref="F26:G26"/>
    <mergeCell ref="B27:E27"/>
    <mergeCell ref="F27:G27"/>
    <mergeCell ref="B28:E28"/>
    <mergeCell ref="F28:G28"/>
    <mergeCell ref="B23:E23"/>
    <mergeCell ref="F23:G23"/>
    <mergeCell ref="B24:E24"/>
    <mergeCell ref="F24:G24"/>
    <mergeCell ref="B25:E25"/>
    <mergeCell ref="F25:G25"/>
    <mergeCell ref="B20:E20"/>
    <mergeCell ref="F20:G20"/>
    <mergeCell ref="B21:E21"/>
    <mergeCell ref="F21:G21"/>
    <mergeCell ref="B22:E22"/>
    <mergeCell ref="F22:G22"/>
    <mergeCell ref="B12:E12"/>
    <mergeCell ref="F12:G12"/>
    <mergeCell ref="B14:E14"/>
    <mergeCell ref="F14:G14"/>
    <mergeCell ref="B17:E17"/>
    <mergeCell ref="F17:G17"/>
    <mergeCell ref="B18:E18"/>
    <mergeCell ref="F18:G18"/>
    <mergeCell ref="B19:E19"/>
    <mergeCell ref="F19:G19"/>
    <mergeCell ref="B15:E15"/>
    <mergeCell ref="F15:G15"/>
    <mergeCell ref="B16:E16"/>
    <mergeCell ref="F16:G16"/>
    <mergeCell ref="B13:E13"/>
    <mergeCell ref="F13:G13"/>
    <mergeCell ref="A1:J1"/>
    <mergeCell ref="A2:E2"/>
    <mergeCell ref="F2:J3"/>
    <mergeCell ref="A4:K4"/>
    <mergeCell ref="B5:E5"/>
    <mergeCell ref="F5:G5"/>
    <mergeCell ref="A7:K7"/>
    <mergeCell ref="A10:K10"/>
    <mergeCell ref="B11:E11"/>
    <mergeCell ref="F11:G11"/>
  </mergeCells>
  <pageMargins left="0.78740157499999996" right="0.78740157499999996" top="0.984251969" bottom="0.984251969" header="0.4921259845" footer="0.4921259845"/>
  <pageSetup paperSize="9" scale="74" orientation="portrait" r:id="rId1"/>
  <rowBreaks count="2" manualBreakCount="2">
    <brk id="39" max="10" man="1"/>
    <brk id="7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Soupis</vt:lpstr>
      <vt:lpstr>Soupis!Oblast_tisku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Sehnal Pavel, Ing.</cp:lastModifiedBy>
  <dcterms:created xsi:type="dcterms:W3CDTF">2023-02-01T10:25:18Z</dcterms:created>
  <dcterms:modified xsi:type="dcterms:W3CDTF">2023-03-01T12:09:23Z</dcterms:modified>
</cp:coreProperties>
</file>