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filterPrivacy="1"/>
  <bookViews>
    <workbookView xWindow="0" yWindow="0" windowWidth="22260" windowHeight="12650" activeTab="1"/>
  </bookViews>
  <sheets>
    <sheet name="časť 1" sheetId="2" r:id="rId1"/>
    <sheet name="časť 2" sheetId="3" r:id="rId2"/>
  </sheets>
  <definedNames>
    <definedName name="_xlnm._FilterDatabase" localSheetId="0" hidden="1">'časť 1'!$A$2:$K$61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3" l="1"/>
  <c r="J12" i="3" s="1"/>
  <c r="J3" i="3"/>
  <c r="J4" i="3"/>
  <c r="J5" i="3"/>
  <c r="J6" i="3"/>
  <c r="J7" i="3"/>
  <c r="J8" i="3"/>
  <c r="J9" i="3"/>
  <c r="J10" i="3"/>
  <c r="J11" i="3"/>
  <c r="H3" i="3"/>
  <c r="H4" i="3"/>
  <c r="H5" i="3"/>
  <c r="H6" i="3"/>
  <c r="H7" i="3"/>
  <c r="H8" i="3"/>
  <c r="H9" i="3"/>
  <c r="H10" i="3"/>
  <c r="H11" i="3"/>
  <c r="J2" i="3"/>
  <c r="H2" i="3"/>
  <c r="K61" i="2"/>
  <c r="I61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3" i="2"/>
  <c r="K60" i="2" l="1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E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E15" i="2"/>
  <c r="K14" i="2"/>
  <c r="E14" i="2"/>
  <c r="K13" i="2"/>
  <c r="E13" i="2"/>
  <c r="K12" i="2"/>
  <c r="K11" i="2"/>
  <c r="K10" i="2"/>
  <c r="K9" i="2"/>
  <c r="K8" i="2"/>
  <c r="E8" i="2"/>
  <c r="K7" i="2"/>
  <c r="E7" i="2"/>
  <c r="K6" i="2"/>
  <c r="E6" i="2"/>
  <c r="K5" i="2"/>
  <c r="K4" i="2"/>
  <c r="E4" i="2"/>
  <c r="K3" i="2"/>
  <c r="E3" i="2"/>
</calcChain>
</file>

<file path=xl/sharedStrings.xml><?xml version="1.0" encoding="utf-8"?>
<sst xmlns="http://schemas.openxmlformats.org/spreadsheetml/2006/main" count="227" uniqueCount="153">
  <si>
    <t>P.č.</t>
  </si>
  <si>
    <t>Názov</t>
  </si>
  <si>
    <t>Minimálne parametre</t>
  </si>
  <si>
    <t>Merná jednotka</t>
  </si>
  <si>
    <t>Množstvo</t>
  </si>
  <si>
    <t>Celková cena v EUR bez DPH</t>
  </si>
  <si>
    <t>Sadzba DPH v %</t>
  </si>
  <si>
    <t>Celková cena v EUR s DPH</t>
  </si>
  <si>
    <t>Jednorazový pohár</t>
  </si>
  <si>
    <t>ks</t>
  </si>
  <si>
    <t xml:space="preserve">Jednorazový pohár biely 0,2 l </t>
  </si>
  <si>
    <t>jednorazový pohár biely 0,2 l, PP, priemer 70 mm</t>
  </si>
  <si>
    <t>Lyžica</t>
  </si>
  <si>
    <t>Miska</t>
  </si>
  <si>
    <t>Kuchynské utierky</t>
  </si>
  <si>
    <t>Nôž</t>
  </si>
  <si>
    <t>čepeľ z kovanej ocele, tvrdosť 52-54 HRC, dĺžka čepele 15-16 cm, vhodné do umývačky riadu, nitovaná rukoväť</t>
  </si>
  <si>
    <t>Plastové napichovátko</t>
  </si>
  <si>
    <t>Lyžica plastová</t>
  </si>
  <si>
    <t>Vidlička plastová</t>
  </si>
  <si>
    <t>Nôž plastový</t>
  </si>
  <si>
    <t>Špáradlo drevené</t>
  </si>
  <si>
    <t>Tanier papierový plytký</t>
  </si>
  <si>
    <t>Drevené dosky na krájanie surovín</t>
  </si>
  <si>
    <t>drevené dosky s držadlom na krájanie surovín, rozmery dosiek: 26.5 x 12.5 cm, 33.5 x 14 cm, 36.5 x 15.5 cm, 3 kusy</t>
  </si>
  <si>
    <t>Vidlička</t>
  </si>
  <si>
    <t>Dezertná lyžička</t>
  </si>
  <si>
    <t>Jednorazová lyžička malá čierna</t>
  </si>
  <si>
    <t>Jednorazová lyžička malá biela</t>
  </si>
  <si>
    <t>Nôž na steak</t>
  </si>
  <si>
    <t>Servítky</t>
  </si>
  <si>
    <t>Sada kuchynského náradia</t>
  </si>
  <si>
    <t>obsahuje: naberačka na polievku, naberačka na cestoviny, obracačka, kliešte, naberačka na polevu, materiál spevnený polyamidový plast s povrchovou úpravou proti pripáleniu, vhodné do umývačky riadu</t>
  </si>
  <si>
    <t>sada</t>
  </si>
  <si>
    <t>Hrniec 2 L so sklenenou pokrievkou</t>
  </si>
  <si>
    <t>materiál nerez/antikorová oceľ, vhodný na indukčnú varnú dosku, s označením hladiny vody, nepriľnavý povrch,  ušká z ocele, vhodné do umývačky riadu, sklenená pokrievka s výpustom pary</t>
  </si>
  <si>
    <t>Hrniec 5 L so sklenenou pokrievkou</t>
  </si>
  <si>
    <t>Dóza na potraviny s vrchnákom 3,1 l</t>
  </si>
  <si>
    <t>materiál sklo odolné voči teplote, objem 3,1 l, rozmery: dĺžka 32 cm, šírka 21 cm, výška 8 cm, Vhodné do mrazničky. Vhodné do umývačky riadu.</t>
  </si>
  <si>
    <t>Dóza na potraviny s vrchnákom 1 l</t>
  </si>
  <si>
    <t>materiál sklo odolné voči teplote, objem 1 l, rozmery: dĺžka 21 cm, šírka 15 cm, výška 7 cm, Vhodné do mrazničky. Vhodné do umývačky riadu.</t>
  </si>
  <si>
    <t>Silikónová podložka na vaľkanie cesta</t>
  </si>
  <si>
    <t>materiál: silikón; rozmery cca. 60 cm x cca. 40 cm</t>
  </si>
  <si>
    <t>Miska plastová</t>
  </si>
  <si>
    <t>materiál: plast; priemer: min. 20 cm - max. 28 cm</t>
  </si>
  <si>
    <t>Kuchynské radlo</t>
  </si>
  <si>
    <t>dĺžka: max. 20 cm; materiál: nerez</t>
  </si>
  <si>
    <t>Kuchynská silikónová stierka</t>
  </si>
  <si>
    <t>dĺžka: max. 25 cm; materiál: plast + silikón</t>
  </si>
  <si>
    <t xml:space="preserve">Valček na cesto </t>
  </si>
  <si>
    <t>materiál: drevo/silikón; plocha na vaľkanie: max. 25 cm</t>
  </si>
  <si>
    <t>Kuchynské strúhadlo ihlan</t>
  </si>
  <si>
    <t>materiál: nerez; výška: max. 20 cm</t>
  </si>
  <si>
    <t>Sada lievikov</t>
  </si>
  <si>
    <t>Sada lievikov rôznych veľkostí - min. 3 veľkosti</t>
  </si>
  <si>
    <t>Sada</t>
  </si>
  <si>
    <t xml:space="preserve">Poháre na vodu </t>
  </si>
  <si>
    <t>2 dcl, sklenené</t>
  </si>
  <si>
    <t xml:space="preserve">Príbor </t>
  </si>
  <si>
    <t>Sada 12ks, nerez</t>
  </si>
  <si>
    <t xml:space="preserve">Servírovací podnos </t>
  </si>
  <si>
    <t>Hranatý, nerez</t>
  </si>
  <si>
    <t>Sada nožov</t>
  </si>
  <si>
    <t xml:space="preserve">min. 3 rôzne veľkosti, antibakteriálny povrch, nerezová oceľ, </t>
  </si>
  <si>
    <t>Sekáčik potravín</t>
  </si>
  <si>
    <t>sekáčik potravín, príkon: cca. 240 W, otáčky/minúta: cca.  2 450 – 3 450, objem misy: cca 830 ml, min. 2 rýchlosti, nôž so zaistením, hmotnosť: cca. 1,3 kg</t>
  </si>
  <si>
    <t>Kefa na fľaše</t>
  </si>
  <si>
    <t>Rotačná kefa na umývanie fliaš</t>
  </si>
  <si>
    <t>Kľúč na sudy</t>
  </si>
  <si>
    <t>kľúč na fiting pivného sudu typu flach/plochý</t>
  </si>
  <si>
    <t>Spojka</t>
  </si>
  <si>
    <t>DUOTIGHT SPOJKA NA JOLLY NARÁŽAČ 7/16 - 9.5MM (3/8), potrebné zachovať presný rozmer z dôvodu kompatibility</t>
  </si>
  <si>
    <t>Hadica</t>
  </si>
  <si>
    <t>vnútorný priemer 10mm, tlakovonasávacia, určená na styk s potravinami, potrebné zachovať presný rozmer z dôvodu kompatibility</t>
  </si>
  <si>
    <t xml:space="preserve">m </t>
  </si>
  <si>
    <t>Triediace sito</t>
  </si>
  <si>
    <t>rozmer 2,5x20 mm / 300x470 mm, kompatibilná so zariadením Pfeuffer sln sample cleaner</t>
  </si>
  <si>
    <t>T spojka</t>
  </si>
  <si>
    <t>PEX šrobovací t kus 16, potrebné zachovať presný rozmer z dôvodu kompatibility</t>
  </si>
  <si>
    <t>L spojka</t>
  </si>
  <si>
    <t>PEX šrobovacie koleno 16 x 16, potrebné zachovať presný rozmer z dôvodu kompatibility</t>
  </si>
  <si>
    <t>Solenoidový ventil</t>
  </si>
  <si>
    <t>12V Solenoidový ventil na vzduch alebo vodu 1/2″, potrebné zachovať presný rozmer z dôvodu kompatibility</t>
  </si>
  <si>
    <t>Spojka JG</t>
  </si>
  <si>
    <t xml:space="preserve">
SPOJKA VNÚTORNÝ ZÁVIT 1/2´´ HADICA 3/8´´ PI451214FS, potrebné zachovať presný rozmer z dôvodu kompatibility</t>
  </si>
  <si>
    <t>Demižón sklenený, s košom, 15 l</t>
  </si>
  <si>
    <t>15l s košom</t>
  </si>
  <si>
    <t>Džbán odmerný, 1 l</t>
  </si>
  <si>
    <t>Džbán odmerný valcovitý, objem 1000 ml s uchom</t>
  </si>
  <si>
    <t>Džbán odmerný, 2 l</t>
  </si>
  <si>
    <t>Džbán odmerný valcovitý, objem 2000 ml s uchom</t>
  </si>
  <si>
    <t>Džbán odmerný, PVC, V=2l</t>
  </si>
  <si>
    <t>materiál PVC, typ: Carafon 14125 (Larix)</t>
  </si>
  <si>
    <t>Plastová miska, okrúhla Ø 20 - 30 cm</t>
  </si>
  <si>
    <t>Plastová miska okrúhla Ø 20 - 30 cm</t>
  </si>
  <si>
    <t>Poháre na zaváranie s viečkom 212 ml</t>
  </si>
  <si>
    <t>objem 212 ml, skrutkovacie viečko, výška 85 mm, priemer 63 mm, bezfarebný</t>
  </si>
  <si>
    <t>Poháre na zaváranie s viečkom 390 ml</t>
  </si>
  <si>
    <t>objem 390 ml, skrutkovacie viečko, výška 100 mm, priemer 70 mm , bezfarebný</t>
  </si>
  <si>
    <t>Poháre na zaváranie s viečkom 720 ml</t>
  </si>
  <si>
    <t>objem 720 ml, skrutkovacie viečko, výška 130 mm, priemer 82 mm, bezfarebný</t>
  </si>
  <si>
    <t>Pekárenský plech dierovaný</t>
  </si>
  <si>
    <t>Pekárenský plech dierovaný, rozmery: 600 x 400mm, AlMg3</t>
  </si>
  <si>
    <t>Pekárenský plech plný</t>
  </si>
  <si>
    <t>Pekárenský plech plný, rozmery: 600 x 400mm, AlMg3</t>
  </si>
  <si>
    <t>Formy na chlieb</t>
  </si>
  <si>
    <t>Sada foriem na 4 toustovacie chleby o rozmeroch cca : 10 x 10 x 27 cm</t>
  </si>
  <si>
    <t xml:space="preserve">sada </t>
  </si>
  <si>
    <t>Ošatky na chlieb</t>
  </si>
  <si>
    <t>Ošatky z pedigu na kysnutie chleba cca 1 kg, ovalné, vnútorný rozmer ošatky 30x11,5x8 cm, vonkajší rozmer ošatky 31,5x13x8 cm</t>
  </si>
  <si>
    <t>Elektrický sporák s indukčnou varnou doskou</t>
  </si>
  <si>
    <t>sporák indukčná doska, šírka 50 cm, výška 85 cm, hĺbka 59,4 cm, počet platničiek: 4, objem rúry 70 l, booster, časovač, displej, dotykové ovládanie, flexi zóna a aquaclean, programy rúry: 10 režimov pečenia, gril, horný ohrev, rozmrazovanie, spodný ohrev a ventilátor, farba biela, výsuvanie plechu: teleskopické, príkon 10,5 kW, pripojenie 220-240 V, spotreba na cyklus (statické pečenie) 1,03 kWh</t>
  </si>
  <si>
    <t>Digestor na odsávanie</t>
  </si>
  <si>
    <t>Digestor podstavný, energetická trieda D, hlučnosť 65dB, výkon odsávania 181 m3/hod, počet stupňov výkonu 3, počet filtrov 1, typ filtra tukový, priemer horného vývodu 100 mm, šírka 50 cm, farba čierna</t>
  </si>
  <si>
    <t>Umývačka riadu, voľne stojaca</t>
  </si>
  <si>
    <t>rozmery: šírka 45 cm, výška 85 cm, hĺbka 60 cm, veľkosť na 10-13 riadových súprav, farčba: biela, nastaviteľné koše v 2 radoch, kôš na príbor; funkcie: odložený štart 1-24 hod, možnosť skrátenia času zvoleného programu, 3 programy s teplotou: 50 °C, 45-60 °C, 70 °C; zásobník na soľ, tabletu a leštič</t>
  </si>
  <si>
    <t>Rýchlovarná kanvica</t>
  </si>
  <si>
    <t>rýchlovarná kanvica , objem 1,7 l , príkon 2 200 W , 360° centrálny konektor, funkcia regulácie teploty 40-100 °C, funkcia Keep Warm udržanie teploty , LED displej , svetelná aj zvuková signalizácia , vyberateľné filtračné sitko , skryté výhrevné teleso , meracia škála, odnímateľné veko , ochrana proti prehriatiu a v prípade chodu na prázdno • automatické vypnutie pri dosiahnutí bodu varu a nastavenej teploty , priestor pre uschovanie kábla , dĺžka prívodného kábla 0,7 m</t>
  </si>
  <si>
    <t>Stolná umývačka riadu v energetickej triede, min. 6 súprav a 6 programov, nízska hlučnosť, elektronické ovládanie, samočistiaci nerezový mikrofilter, poistka proti pretečeniu, skryté vykurovacie teleso</t>
  </si>
  <si>
    <t xml:space="preserve">Elektrický strúhač </t>
  </si>
  <si>
    <t>elektrické strúhadlo, príkon: cca. 200 W, min. 5 výmenných strúhadiel, dĺžka kábla cca: 1,2m, poistka proti prehriatiu, protišmykové nožičky, vtláčadlo v balení</t>
  </si>
  <si>
    <t>Stolný mixér</t>
  </si>
  <si>
    <t xml:space="preserve">vákuový mixér, príkon: cca. 1500 W, manuálna regulácia otáčok za minútu v rozmedzí cca. od 3 000 až do cca. 32 000, objem nádoby: cca. 1,3 l, min. 3 prednastavené programy, svetelná signalizácia prevádzky a vákuovania </t>
  </si>
  <si>
    <t>Mlynček na mäso</t>
  </si>
  <si>
    <t>príkon min 850W, kapacita cca 120kg/h</t>
  </si>
  <si>
    <t>Mlynček na kávu</t>
  </si>
  <si>
    <t>príkon cca 800W, kapacita 250ml</t>
  </si>
  <si>
    <t>Mikrovlnka</t>
  </si>
  <si>
    <t>Jednoduché mechanické ovládanie, min. 6 stupňov výkonu, časovač, atumatické vypnutie pri otvorení dvierok, vnútorný objem: min. 15l, funkcia rozmrazovania, otočný tanier, výkon: min. 700W</t>
  </si>
  <si>
    <t>materiál: PP (priemer 57 mm), 0,08 L, biely plast</t>
  </si>
  <si>
    <t>priemer 43 mm, 2/4 cl</t>
  </si>
  <si>
    <t>jedálenská lyžica, nehrdzavejúca oceľ, 20 cm</t>
  </si>
  <si>
    <t>Miska (PP) hranatá priehľadná, Š100-108xH80-81xV100-105 mm, 500 ml</t>
  </si>
  <si>
    <t>materiál 100% bavlna, vhodné do práčky na 60°C, farba neutrálna biela-sivá, rozmer 45-50x65-70 cm</t>
  </si>
  <si>
    <t xml:space="preserve">plastové napichovátko s dvojzubcom, 13,5 cm, používané na napichovanie napr. hranoliek, ovocia, mix farieb </t>
  </si>
  <si>
    <t xml:space="preserve">Lyžica biela - musí spĺňať požiadavky ISO 3591:1977 pre riad určený na senzorické hodnotenie, plastová PP, znovu použiteľná, 18,5 cm, </t>
  </si>
  <si>
    <t xml:space="preserve">Vidlička biela - musí spĺňať požiadavky ISO 3591:1977 pre riad určený na senzorické hodnotenie, plastová PP, znovu použiteľná, 18,5 cm, </t>
  </si>
  <si>
    <t xml:space="preserve">Nôž biely - musí spĺňať požiadavky ISO 3591:1977 pre riad určený na senzorické hodnotenie, plastový PP, znovu použiteľný, 18,5 cm, </t>
  </si>
  <si>
    <t xml:space="preserve">špáradlo drevené s jedným plochým koncom, 60 mm, </t>
  </si>
  <si>
    <t xml:space="preserve">Tanier papierový plytký biely - musí spĺňať požiadavky ISO 3591:1977 pre riad určený na senzorické hodnotenie, priemer 22-23 cm, vhodné na styk s potravinami, kompostovateľné, vhodné do mikrovlnnej rúry, teplotný rozsah -40 °C až +180 °. </t>
  </si>
  <si>
    <t xml:space="preserve">nehrdzavejúca oceľ, 20 cm, </t>
  </si>
  <si>
    <t xml:space="preserve">nehrdzavejúca oceľ, 13 cm, </t>
  </si>
  <si>
    <t>materiál plast, farba čierna, pre horúce nápoje,</t>
  </si>
  <si>
    <t xml:space="preserve">materiál plast, farba biela </t>
  </si>
  <si>
    <t>ostrý nožík na steak z ušlachtilej ocele s vlnitým zábrusom, dĺžka čepele: 11 cm, zúbkovaná čepeľ,</t>
  </si>
  <si>
    <t xml:space="preserve">biele bez vzoru,  24x24 cm, jednovrstvové </t>
  </si>
  <si>
    <t>Jednotková cena v EUR bez DPH za balenie</t>
  </si>
  <si>
    <t>Ponúkané balenie</t>
  </si>
  <si>
    <t>Množstvo balení</t>
  </si>
  <si>
    <t>SPOLU</t>
  </si>
  <si>
    <t>Vlastný návrh na plnenie</t>
  </si>
  <si>
    <t>Umývačka riadu stolová</t>
  </si>
  <si>
    <t xml:space="preserve">Jednotková cena v EUR bez DPH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</si>
</sst>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Calibri"/>
      <family val="2"/>
      <scheme val="minor"/>
    </font>
    <font>
      <b/>
      <sz val="10"/>
      <name val="Segoe UI"/>
      <family val="2"/>
      <charset val="238"/>
    </font>
    <font>
      <sz val="11"/>
      <color theme="5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color rgb="FF444444"/>
      <name val="Calibri"/>
      <family val="2"/>
      <charset val="1"/>
    </font>
    <font>
      <sz val="8"/>
      <color theme="1"/>
      <name val="Segoe UI"/>
      <family val="2"/>
      <charset val="238"/>
    </font>
    <font>
      <sz val="8"/>
      <color rgb="FF000000"/>
      <name val="Calibri"/>
      <family val="2"/>
      <charset val="238"/>
    </font>
    <font>
      <sz val="8"/>
      <color rgb="FF000000"/>
      <name val="Segoe"/>
      <charset val="238"/>
    </font>
    <font>
      <sz val="11"/>
      <name val="Arial"/>
      <family val="2"/>
      <charset val="238"/>
    </font>
    <font>
      <sz val="11"/>
      <name val="Calibri"/>
      <family val="2"/>
      <charset val="1"/>
    </font>
    <font>
      <sz val="11"/>
      <color rgb="FF000000"/>
      <name val="Calibri"/>
      <family val="2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95">
    <xf numFmtId="0" fontId="0" fillId="0" borderId="0" xfId="0"/>
    <xf numFmtId="0" fontId="0" fillId="0" borderId="6" xfId="0" applyBorder="1" applyAlignment="1">
      <alignment horizontal="center"/>
    </xf>
    <xf numFmtId="0" fontId="3" fillId="0" borderId="6" xfId="0" applyFont="1" applyBorder="1" applyAlignment="1">
      <alignment horizontal="left" wrapText="1"/>
    </xf>
    <xf numFmtId="0" fontId="0" fillId="0" borderId="6" xfId="0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9" fontId="4" fillId="0" borderId="6" xfId="0" applyNumberFormat="1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wrapText="1"/>
    </xf>
    <xf numFmtId="0" fontId="2" fillId="0" borderId="0" xfId="0" applyFont="1"/>
    <xf numFmtId="0" fontId="0" fillId="0" borderId="7" xfId="0" applyBorder="1" applyAlignment="1">
      <alignment horizontal="center"/>
    </xf>
    <xf numFmtId="0" fontId="3" fillId="0" borderId="7" xfId="0" applyFont="1" applyBorder="1" applyAlignment="1">
      <alignment horizontal="left" wrapText="1"/>
    </xf>
    <xf numFmtId="0" fontId="0" fillId="0" borderId="7" xfId="0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9" fontId="4" fillId="0" borderId="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left" wrapText="1"/>
    </xf>
    <xf numFmtId="1" fontId="0" fillId="0" borderId="7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/>
    </xf>
    <xf numFmtId="0" fontId="5" fillId="0" borderId="7" xfId="0" applyFont="1" applyBorder="1" applyAlignment="1">
      <alignment wrapText="1"/>
    </xf>
    <xf numFmtId="0" fontId="5" fillId="0" borderId="7" xfId="0" applyFont="1" applyBorder="1" applyAlignment="1">
      <alignment horizontal="left" wrapText="1"/>
    </xf>
    <xf numFmtId="0" fontId="5" fillId="0" borderId="7" xfId="0" applyFont="1" applyBorder="1" applyAlignment="1">
      <alignment horizontal="center"/>
    </xf>
    <xf numFmtId="0" fontId="0" fillId="0" borderId="9" xfId="0" applyBorder="1" applyAlignment="1">
      <alignment horizontal="center" wrapText="1"/>
    </xf>
    <xf numFmtId="9" fontId="0" fillId="0" borderId="7" xfId="0" applyNumberFormat="1" applyBorder="1" applyAlignment="1">
      <alignment horizontal="center"/>
    </xf>
    <xf numFmtId="0" fontId="6" fillId="0" borderId="7" xfId="0" applyFont="1" applyBorder="1" applyAlignment="1">
      <alignment wrapText="1"/>
    </xf>
    <xf numFmtId="0" fontId="6" fillId="0" borderId="7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10" xfId="0" applyFont="1" applyBorder="1" applyAlignment="1">
      <alignment wrapText="1"/>
    </xf>
    <xf numFmtId="0" fontId="0" fillId="0" borderId="9" xfId="0" applyBorder="1" applyAlignment="1">
      <alignment horizontal="center"/>
    </xf>
    <xf numFmtId="0" fontId="0" fillId="0" borderId="10" xfId="0" applyBorder="1"/>
    <xf numFmtId="0" fontId="6" fillId="0" borderId="11" xfId="0" applyFont="1" applyBorder="1"/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9" fontId="0" fillId="0" borderId="8" xfId="0" applyNumberFormat="1" applyBorder="1" applyAlignment="1">
      <alignment horizontal="center" vertical="center"/>
    </xf>
    <xf numFmtId="0" fontId="6" fillId="0" borderId="10" xfId="0" applyFont="1" applyBorder="1"/>
    <xf numFmtId="0" fontId="0" fillId="0" borderId="9" xfId="0" applyBorder="1" applyAlignment="1">
      <alignment horizontal="center" vertical="center"/>
    </xf>
    <xf numFmtId="9" fontId="0" fillId="0" borderId="7" xfId="0" applyNumberFormat="1" applyBorder="1" applyAlignment="1">
      <alignment horizontal="center" vertical="center"/>
    </xf>
    <xf numFmtId="0" fontId="6" fillId="0" borderId="7" xfId="0" applyFont="1" applyBorder="1"/>
    <xf numFmtId="0" fontId="7" fillId="0" borderId="7" xfId="0" applyFont="1" applyBorder="1"/>
    <xf numFmtId="0" fontId="5" fillId="0" borderId="7" xfId="1" applyBorder="1" applyAlignment="1">
      <alignment wrapText="1"/>
    </xf>
    <xf numFmtId="0" fontId="5" fillId="0" borderId="7" xfId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9" fillId="0" borderId="7" xfId="1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11" fillId="0" borderId="7" xfId="0" applyFont="1" applyBorder="1" applyAlignment="1">
      <alignment wrapText="1"/>
    </xf>
    <xf numFmtId="0" fontId="6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9" fontId="15" fillId="0" borderId="7" xfId="0" applyNumberFormat="1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5" fillId="0" borderId="8" xfId="1" applyBorder="1" applyAlignment="1">
      <alignment wrapText="1"/>
    </xf>
    <xf numFmtId="0" fontId="5" fillId="0" borderId="8" xfId="1" applyBorder="1" applyAlignment="1">
      <alignment horizontal="center" vertical="center"/>
    </xf>
    <xf numFmtId="2" fontId="10" fillId="0" borderId="8" xfId="1" applyNumberFormat="1" applyFont="1" applyBorder="1" applyAlignment="1">
      <alignment horizontal="center" vertical="center"/>
    </xf>
    <xf numFmtId="0" fontId="14" fillId="2" borderId="16" xfId="0" applyFont="1" applyFill="1" applyBorder="1" applyAlignment="1">
      <alignment horizontal="center"/>
    </xf>
    <xf numFmtId="0" fontId="14" fillId="2" borderId="17" xfId="0" applyFont="1" applyFill="1" applyBorder="1" applyAlignment="1">
      <alignment horizontal="center"/>
    </xf>
    <xf numFmtId="0" fontId="14" fillId="2" borderId="18" xfId="0" applyFont="1" applyFill="1" applyBorder="1" applyAlignment="1">
      <alignment horizontal="center"/>
    </xf>
    <xf numFmtId="2" fontId="3" fillId="0" borderId="15" xfId="0" applyNumberFormat="1" applyFont="1" applyBorder="1" applyAlignment="1">
      <alignment horizontal="center" vertical="center"/>
    </xf>
    <xf numFmtId="9" fontId="15" fillId="0" borderId="8" xfId="0" applyNumberFormat="1" applyFont="1" applyBorder="1" applyAlignment="1">
      <alignment horizontal="center" vertical="center" wrapText="1"/>
    </xf>
    <xf numFmtId="2" fontId="4" fillId="0" borderId="15" xfId="0" applyNumberFormat="1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9" fontId="15" fillId="0" borderId="3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/>
    </xf>
    <xf numFmtId="0" fontId="6" fillId="0" borderId="7" xfId="0" applyFont="1" applyFill="1" applyBorder="1" applyAlignment="1">
      <alignment wrapText="1"/>
    </xf>
    <xf numFmtId="0" fontId="0" fillId="0" borderId="7" xfId="0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9" fontId="0" fillId="0" borderId="7" xfId="0" applyNumberFormat="1" applyFill="1" applyBorder="1" applyAlignment="1">
      <alignment horizontal="center" vertical="center"/>
    </xf>
    <xf numFmtId="0" fontId="0" fillId="0" borderId="0" xfId="0" applyFill="1"/>
    <xf numFmtId="0" fontId="6" fillId="0" borderId="7" xfId="0" applyFont="1" applyFill="1" applyBorder="1"/>
    <xf numFmtId="0" fontId="0" fillId="0" borderId="7" xfId="0" applyFill="1" applyBorder="1" applyAlignment="1">
      <alignment horizontal="left" wrapText="1"/>
    </xf>
    <xf numFmtId="0" fontId="0" fillId="0" borderId="9" xfId="0" applyFill="1" applyBorder="1" applyAlignment="1">
      <alignment horizontal="center" vertical="center"/>
    </xf>
    <xf numFmtId="0" fontId="0" fillId="0" borderId="7" xfId="0" applyFill="1" applyBorder="1" applyAlignment="1">
      <alignment wrapText="1"/>
    </xf>
    <xf numFmtId="0" fontId="12" fillId="0" borderId="7" xfId="0" applyFont="1" applyFill="1" applyBorder="1"/>
    <xf numFmtId="2" fontId="1" fillId="2" borderId="19" xfId="0" applyNumberFormat="1" applyFont="1" applyFill="1" applyBorder="1" applyAlignment="1">
      <alignment horizontal="center" vertical="center" wrapText="1"/>
    </xf>
    <xf numFmtId="2" fontId="0" fillId="0" borderId="7" xfId="0" applyNumberFormat="1" applyBorder="1" applyAlignment="1">
      <alignment vertical="center"/>
    </xf>
    <xf numFmtId="0" fontId="0" fillId="0" borderId="8" xfId="0" applyFill="1" applyBorder="1" applyAlignment="1">
      <alignment horizontal="center"/>
    </xf>
    <xf numFmtId="0" fontId="6" fillId="0" borderId="8" xfId="0" applyFont="1" applyFill="1" applyBorder="1" applyAlignment="1">
      <alignment horizontal="left" vertical="center"/>
    </xf>
    <xf numFmtId="0" fontId="13" fillId="0" borderId="8" xfId="0" applyFont="1" applyFill="1" applyBorder="1" applyAlignment="1">
      <alignment horizontal="left" wrapText="1"/>
    </xf>
    <xf numFmtId="0" fontId="0" fillId="0" borderId="8" xfId="0" applyFill="1" applyBorder="1" applyAlignment="1">
      <alignment horizontal="center" vertical="center"/>
    </xf>
    <xf numFmtId="9" fontId="0" fillId="0" borderId="8" xfId="0" applyNumberFormat="1" applyFill="1" applyBorder="1" applyAlignment="1">
      <alignment horizontal="center" vertical="center"/>
    </xf>
    <xf numFmtId="2" fontId="0" fillId="0" borderId="8" xfId="0" applyNumberFormat="1" applyBorder="1" applyAlignment="1">
      <alignment vertical="center"/>
    </xf>
    <xf numFmtId="2" fontId="0" fillId="0" borderId="16" xfId="0" applyNumberFormat="1" applyBorder="1"/>
    <xf numFmtId="9" fontId="0" fillId="0" borderId="3" xfId="0" applyNumberFormat="1" applyFill="1" applyBorder="1" applyAlignment="1">
      <alignment horizontal="center" vertical="center"/>
    </xf>
    <xf numFmtId="2" fontId="0" fillId="0" borderId="4" xfId="0" applyNumberFormat="1" applyFill="1" applyBorder="1" applyAlignment="1">
      <alignment vertical="center"/>
    </xf>
  </cellXfs>
  <cellStyles count="2">
    <cellStyle name="Normálna" xfId="0" builtinId="0"/>
    <cellStyle name="Normálna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workbookViewId="0">
      <selection activeCell="A2" sqref="A2:K2"/>
    </sheetView>
  </sheetViews>
  <sheetFormatPr defaultRowHeight="14.5"/>
  <cols>
    <col min="2" max="2" width="30.6328125" customWidth="1"/>
    <col min="3" max="3" width="86" customWidth="1"/>
    <col min="5" max="5" width="9.54296875" customWidth="1"/>
    <col min="6" max="6" width="11.08984375" customWidth="1"/>
    <col min="7" max="7" width="10.36328125" customWidth="1"/>
    <col min="8" max="9" width="12.7265625" customWidth="1"/>
    <col min="11" max="11" width="15.54296875" customWidth="1"/>
  </cols>
  <sheetData>
    <row r="1" spans="1:11" ht="15" thickBot="1"/>
    <row r="2" spans="1:11" ht="64.5" thickBot="1">
      <c r="A2" s="50" t="s">
        <v>0</v>
      </c>
      <c r="B2" s="51" t="s">
        <v>1</v>
      </c>
      <c r="C2" s="51" t="s">
        <v>2</v>
      </c>
      <c r="D2" s="51" t="s">
        <v>3</v>
      </c>
      <c r="E2" s="52" t="s">
        <v>4</v>
      </c>
      <c r="F2" s="48" t="s">
        <v>147</v>
      </c>
      <c r="G2" s="49" t="s">
        <v>148</v>
      </c>
      <c r="H2" s="53" t="s">
        <v>146</v>
      </c>
      <c r="I2" s="54" t="s">
        <v>5</v>
      </c>
      <c r="J2" s="55" t="s">
        <v>6</v>
      </c>
      <c r="K2" s="54" t="s">
        <v>7</v>
      </c>
    </row>
    <row r="3" spans="1:11" s="7" customFormat="1">
      <c r="A3" s="1">
        <v>1</v>
      </c>
      <c r="B3" s="2" t="s">
        <v>8</v>
      </c>
      <c r="C3" s="2" t="s">
        <v>129</v>
      </c>
      <c r="D3" s="3" t="s">
        <v>9</v>
      </c>
      <c r="E3" s="3">
        <f>50*100</f>
        <v>5000</v>
      </c>
      <c r="F3" s="3"/>
      <c r="G3" s="3"/>
      <c r="H3" s="4"/>
      <c r="I3" s="56">
        <f>G3*H3</f>
        <v>0</v>
      </c>
      <c r="J3" s="5">
        <v>0.2</v>
      </c>
      <c r="K3" s="6">
        <f t="shared" ref="K3:K48" si="0">I3*1.2</f>
        <v>0</v>
      </c>
    </row>
    <row r="4" spans="1:11">
      <c r="A4" s="8">
        <v>2</v>
      </c>
      <c r="B4" s="9" t="s">
        <v>8</v>
      </c>
      <c r="C4" s="9" t="s">
        <v>130</v>
      </c>
      <c r="D4" s="10" t="s">
        <v>9</v>
      </c>
      <c r="E4" s="10">
        <f>50*100</f>
        <v>5000</v>
      </c>
      <c r="F4" s="10"/>
      <c r="G4" s="10"/>
      <c r="H4" s="11"/>
      <c r="I4" s="56">
        <f t="shared" ref="I4:I60" si="1">G4*H4</f>
        <v>0</v>
      </c>
      <c r="J4" s="12">
        <v>0.2</v>
      </c>
      <c r="K4" s="6">
        <f t="shared" si="0"/>
        <v>0</v>
      </c>
    </row>
    <row r="5" spans="1:11">
      <c r="A5" s="1">
        <v>3</v>
      </c>
      <c r="B5" s="13" t="s">
        <v>10</v>
      </c>
      <c r="C5" s="13" t="s">
        <v>11</v>
      </c>
      <c r="D5" s="14" t="s">
        <v>9</v>
      </c>
      <c r="E5" s="14">
        <v>3000</v>
      </c>
      <c r="F5" s="14"/>
      <c r="G5" s="14"/>
      <c r="H5" s="15"/>
      <c r="I5" s="56">
        <f t="shared" si="1"/>
        <v>0</v>
      </c>
      <c r="J5" s="5">
        <v>0.2</v>
      </c>
      <c r="K5" s="6">
        <f t="shared" si="0"/>
        <v>0</v>
      </c>
    </row>
    <row r="6" spans="1:11">
      <c r="A6" s="1">
        <v>4</v>
      </c>
      <c r="B6" s="9" t="s">
        <v>12</v>
      </c>
      <c r="C6" s="9" t="s">
        <v>131</v>
      </c>
      <c r="D6" s="10" t="s">
        <v>9</v>
      </c>
      <c r="E6" s="10">
        <f>6*3</f>
        <v>18</v>
      </c>
      <c r="F6" s="10"/>
      <c r="G6" s="10"/>
      <c r="H6" s="11"/>
      <c r="I6" s="56">
        <f t="shared" si="1"/>
        <v>0</v>
      </c>
      <c r="J6" s="12">
        <v>0.2</v>
      </c>
      <c r="K6" s="6">
        <f t="shared" si="0"/>
        <v>0</v>
      </c>
    </row>
    <row r="7" spans="1:11">
      <c r="A7" s="8">
        <v>5</v>
      </c>
      <c r="B7" s="9" t="s">
        <v>13</v>
      </c>
      <c r="C7" s="9" t="s">
        <v>132</v>
      </c>
      <c r="D7" s="10" t="s">
        <v>9</v>
      </c>
      <c r="E7" s="10">
        <f>2*100</f>
        <v>200</v>
      </c>
      <c r="F7" s="10"/>
      <c r="G7" s="10"/>
      <c r="H7" s="11"/>
      <c r="I7" s="56">
        <f t="shared" si="1"/>
        <v>0</v>
      </c>
      <c r="J7" s="12">
        <v>0.2</v>
      </c>
      <c r="K7" s="6">
        <f t="shared" si="0"/>
        <v>0</v>
      </c>
    </row>
    <row r="8" spans="1:11">
      <c r="A8" s="1">
        <v>6</v>
      </c>
      <c r="B8" s="9" t="s">
        <v>14</v>
      </c>
      <c r="C8" s="9" t="s">
        <v>133</v>
      </c>
      <c r="D8" s="10" t="s">
        <v>9</v>
      </c>
      <c r="E8" s="10">
        <f>3*5</f>
        <v>15</v>
      </c>
      <c r="F8" s="10"/>
      <c r="G8" s="10"/>
      <c r="H8" s="11"/>
      <c r="I8" s="56">
        <f t="shared" si="1"/>
        <v>0</v>
      </c>
      <c r="J8" s="12">
        <v>0.2</v>
      </c>
      <c r="K8" s="6">
        <f t="shared" si="0"/>
        <v>0</v>
      </c>
    </row>
    <row r="9" spans="1:11" ht="29">
      <c r="A9" s="1">
        <v>7</v>
      </c>
      <c r="B9" s="9" t="s">
        <v>15</v>
      </c>
      <c r="C9" s="9" t="s">
        <v>16</v>
      </c>
      <c r="D9" s="10" t="s">
        <v>9</v>
      </c>
      <c r="E9" s="10">
        <v>3</v>
      </c>
      <c r="F9" s="10"/>
      <c r="G9" s="10"/>
      <c r="H9" s="11"/>
      <c r="I9" s="56">
        <f t="shared" si="1"/>
        <v>0</v>
      </c>
      <c r="J9" s="12">
        <v>0.2</v>
      </c>
      <c r="K9" s="6">
        <f t="shared" si="0"/>
        <v>0</v>
      </c>
    </row>
    <row r="10" spans="1:11" ht="29">
      <c r="A10" s="8">
        <v>8</v>
      </c>
      <c r="B10" s="16" t="s">
        <v>17</v>
      </c>
      <c r="C10" s="16" t="s">
        <v>134</v>
      </c>
      <c r="D10" s="11" t="s">
        <v>9</v>
      </c>
      <c r="E10" s="17">
        <v>5000</v>
      </c>
      <c r="F10" s="17"/>
      <c r="G10" s="17"/>
      <c r="H10" s="11"/>
      <c r="I10" s="56">
        <f t="shared" si="1"/>
        <v>0</v>
      </c>
      <c r="J10" s="12">
        <v>0.2</v>
      </c>
      <c r="K10" s="6">
        <f t="shared" si="0"/>
        <v>0</v>
      </c>
    </row>
    <row r="11" spans="1:11" ht="29">
      <c r="A11" s="1">
        <v>9</v>
      </c>
      <c r="B11" s="16" t="s">
        <v>18</v>
      </c>
      <c r="C11" s="16" t="s">
        <v>135</v>
      </c>
      <c r="D11" s="11" t="s">
        <v>9</v>
      </c>
      <c r="E11" s="17">
        <v>1000</v>
      </c>
      <c r="F11" s="17"/>
      <c r="G11" s="17"/>
      <c r="H11" s="11"/>
      <c r="I11" s="56">
        <f t="shared" si="1"/>
        <v>0</v>
      </c>
      <c r="J11" s="12">
        <v>0.2</v>
      </c>
      <c r="K11" s="6">
        <f t="shared" si="0"/>
        <v>0</v>
      </c>
    </row>
    <row r="12" spans="1:11" ht="29">
      <c r="A12" s="1">
        <v>10</v>
      </c>
      <c r="B12" s="16" t="s">
        <v>19</v>
      </c>
      <c r="C12" s="16" t="s">
        <v>136</v>
      </c>
      <c r="D12" s="11" t="s">
        <v>9</v>
      </c>
      <c r="E12" s="17">
        <v>1000</v>
      </c>
      <c r="F12" s="17"/>
      <c r="G12" s="17"/>
      <c r="H12" s="11"/>
      <c r="I12" s="56">
        <f t="shared" si="1"/>
        <v>0</v>
      </c>
      <c r="J12" s="12">
        <v>0.2</v>
      </c>
      <c r="K12" s="6">
        <f t="shared" si="0"/>
        <v>0</v>
      </c>
    </row>
    <row r="13" spans="1:11" ht="29">
      <c r="A13" s="8">
        <v>11</v>
      </c>
      <c r="B13" s="16" t="s">
        <v>20</v>
      </c>
      <c r="C13" s="16" t="s">
        <v>137</v>
      </c>
      <c r="D13" s="11" t="s">
        <v>9</v>
      </c>
      <c r="E13" s="17">
        <f>50*6</f>
        <v>300</v>
      </c>
      <c r="F13" s="17"/>
      <c r="G13" s="17"/>
      <c r="H13" s="11"/>
      <c r="I13" s="56">
        <f t="shared" si="1"/>
        <v>0</v>
      </c>
      <c r="J13" s="12">
        <v>0.2</v>
      </c>
      <c r="K13" s="6">
        <f t="shared" si="0"/>
        <v>0</v>
      </c>
    </row>
    <row r="14" spans="1:11">
      <c r="A14" s="1">
        <v>12</v>
      </c>
      <c r="B14" s="16" t="s">
        <v>21</v>
      </c>
      <c r="C14" s="16" t="s">
        <v>138</v>
      </c>
      <c r="D14" s="11" t="s">
        <v>9</v>
      </c>
      <c r="E14" s="17">
        <f>500*6</f>
        <v>3000</v>
      </c>
      <c r="F14" s="17"/>
      <c r="G14" s="17"/>
      <c r="H14" s="11"/>
      <c r="I14" s="56">
        <f t="shared" si="1"/>
        <v>0</v>
      </c>
      <c r="J14" s="12">
        <v>0.2</v>
      </c>
      <c r="K14" s="6">
        <f t="shared" si="0"/>
        <v>0</v>
      </c>
    </row>
    <row r="15" spans="1:11" ht="43.5">
      <c r="A15" s="1">
        <v>13</v>
      </c>
      <c r="B15" s="16" t="s">
        <v>22</v>
      </c>
      <c r="C15" s="16" t="s">
        <v>139</v>
      </c>
      <c r="D15" s="18" t="s">
        <v>9</v>
      </c>
      <c r="E15" s="8">
        <f>32*100</f>
        <v>3200</v>
      </c>
      <c r="F15" s="8"/>
      <c r="G15" s="8"/>
      <c r="H15" s="11"/>
      <c r="I15" s="56">
        <f t="shared" si="1"/>
        <v>0</v>
      </c>
      <c r="J15" s="12">
        <v>0.2</v>
      </c>
      <c r="K15" s="6">
        <f t="shared" si="0"/>
        <v>0</v>
      </c>
    </row>
    <row r="16" spans="1:11" ht="29">
      <c r="A16" s="8">
        <v>14</v>
      </c>
      <c r="B16" s="19" t="s">
        <v>23</v>
      </c>
      <c r="C16" s="20" t="s">
        <v>24</v>
      </c>
      <c r="D16" s="21" t="s">
        <v>33</v>
      </c>
      <c r="E16" s="22">
        <v>2</v>
      </c>
      <c r="F16" s="22"/>
      <c r="G16" s="22"/>
      <c r="H16" s="8"/>
      <c r="I16" s="56">
        <f t="shared" si="1"/>
        <v>0</v>
      </c>
      <c r="J16" s="23">
        <v>0.2</v>
      </c>
      <c r="K16" s="6">
        <f t="shared" si="0"/>
        <v>0</v>
      </c>
    </row>
    <row r="17" spans="1:11">
      <c r="A17" s="1">
        <v>15</v>
      </c>
      <c r="B17" s="24" t="s">
        <v>25</v>
      </c>
      <c r="C17" s="24" t="s">
        <v>140</v>
      </c>
      <c r="D17" s="18" t="s">
        <v>9</v>
      </c>
      <c r="E17" s="26">
        <v>18</v>
      </c>
      <c r="F17" s="26"/>
      <c r="G17" s="26"/>
      <c r="H17" s="8"/>
      <c r="I17" s="56">
        <f t="shared" si="1"/>
        <v>0</v>
      </c>
      <c r="J17" s="23">
        <v>0.2</v>
      </c>
      <c r="K17" s="6">
        <f t="shared" si="0"/>
        <v>0</v>
      </c>
    </row>
    <row r="18" spans="1:11">
      <c r="A18" s="1">
        <v>16</v>
      </c>
      <c r="B18" s="24" t="s">
        <v>26</v>
      </c>
      <c r="C18" s="24" t="s">
        <v>141</v>
      </c>
      <c r="D18" s="18" t="s">
        <v>9</v>
      </c>
      <c r="E18" s="26">
        <v>18</v>
      </c>
      <c r="F18" s="26"/>
      <c r="G18" s="26"/>
      <c r="H18" s="8"/>
      <c r="I18" s="56">
        <f t="shared" si="1"/>
        <v>0</v>
      </c>
      <c r="J18" s="23">
        <v>0.2</v>
      </c>
      <c r="K18" s="6">
        <f t="shared" si="0"/>
        <v>0</v>
      </c>
    </row>
    <row r="19" spans="1:11">
      <c r="A19" s="8">
        <v>17</v>
      </c>
      <c r="B19" s="24" t="s">
        <v>27</v>
      </c>
      <c r="C19" s="24" t="s">
        <v>142</v>
      </c>
      <c r="D19" s="18" t="s">
        <v>9</v>
      </c>
      <c r="E19" s="26">
        <v>500</v>
      </c>
      <c r="F19" s="26"/>
      <c r="G19" s="26"/>
      <c r="H19" s="8"/>
      <c r="I19" s="56">
        <f t="shared" si="1"/>
        <v>0</v>
      </c>
      <c r="J19" s="23">
        <v>0.2</v>
      </c>
      <c r="K19" s="6">
        <f t="shared" si="0"/>
        <v>0</v>
      </c>
    </row>
    <row r="20" spans="1:11">
      <c r="A20" s="1">
        <v>18</v>
      </c>
      <c r="B20" s="24" t="s">
        <v>28</v>
      </c>
      <c r="C20" s="24" t="s">
        <v>143</v>
      </c>
      <c r="D20" s="18" t="s">
        <v>9</v>
      </c>
      <c r="E20" s="26">
        <v>5</v>
      </c>
      <c r="F20" s="26"/>
      <c r="G20" s="26"/>
      <c r="H20" s="8"/>
      <c r="I20" s="56">
        <f t="shared" si="1"/>
        <v>0</v>
      </c>
      <c r="J20" s="23">
        <v>0.2</v>
      </c>
      <c r="K20" s="6">
        <f t="shared" si="0"/>
        <v>0</v>
      </c>
    </row>
    <row r="21" spans="1:11">
      <c r="A21" s="1">
        <v>19</v>
      </c>
      <c r="B21" s="24" t="s">
        <v>29</v>
      </c>
      <c r="C21" s="24" t="s">
        <v>144</v>
      </c>
      <c r="D21" s="18" t="s">
        <v>9</v>
      </c>
      <c r="E21" s="26">
        <v>18</v>
      </c>
      <c r="F21" s="26"/>
      <c r="G21" s="26"/>
      <c r="H21" s="8"/>
      <c r="I21" s="56">
        <f t="shared" si="1"/>
        <v>0</v>
      </c>
      <c r="J21" s="23">
        <v>0.2</v>
      </c>
      <c r="K21" s="6">
        <f t="shared" si="0"/>
        <v>0</v>
      </c>
    </row>
    <row r="22" spans="1:11">
      <c r="A22" s="8">
        <v>20</v>
      </c>
      <c r="B22" s="24" t="s">
        <v>30</v>
      </c>
      <c r="C22" s="24" t="s">
        <v>145</v>
      </c>
      <c r="D22" s="18" t="s">
        <v>9</v>
      </c>
      <c r="E22" s="26">
        <v>1000</v>
      </c>
      <c r="F22" s="26"/>
      <c r="G22" s="26"/>
      <c r="H22" s="8"/>
      <c r="I22" s="56">
        <f t="shared" si="1"/>
        <v>0</v>
      </c>
      <c r="J22" s="23">
        <v>0.2</v>
      </c>
      <c r="K22" s="6">
        <f t="shared" si="0"/>
        <v>0</v>
      </c>
    </row>
    <row r="23" spans="1:11" ht="43.5">
      <c r="A23" s="1">
        <v>21</v>
      </c>
      <c r="B23" s="24" t="s">
        <v>31</v>
      </c>
      <c r="C23" s="24" t="s">
        <v>32</v>
      </c>
      <c r="D23" s="25" t="s">
        <v>33</v>
      </c>
      <c r="E23" s="26">
        <v>4</v>
      </c>
      <c r="F23" s="26"/>
      <c r="G23" s="26"/>
      <c r="H23" s="25"/>
      <c r="I23" s="56">
        <f t="shared" si="1"/>
        <v>0</v>
      </c>
      <c r="J23" s="23">
        <v>0.2</v>
      </c>
      <c r="K23" s="6">
        <f t="shared" si="0"/>
        <v>0</v>
      </c>
    </row>
    <row r="24" spans="1:11" ht="29">
      <c r="A24" s="1">
        <v>22</v>
      </c>
      <c r="B24" s="24" t="s">
        <v>34</v>
      </c>
      <c r="C24" s="24" t="s">
        <v>35</v>
      </c>
      <c r="D24" s="25" t="s">
        <v>9</v>
      </c>
      <c r="E24" s="26">
        <v>2</v>
      </c>
      <c r="F24" s="26"/>
      <c r="G24" s="26"/>
      <c r="H24" s="25"/>
      <c r="I24" s="56">
        <f t="shared" si="1"/>
        <v>0</v>
      </c>
      <c r="J24" s="23">
        <v>0.2</v>
      </c>
      <c r="K24" s="6">
        <f t="shared" si="0"/>
        <v>0</v>
      </c>
    </row>
    <row r="25" spans="1:11" ht="29">
      <c r="A25" s="8">
        <v>23</v>
      </c>
      <c r="B25" s="24" t="s">
        <v>36</v>
      </c>
      <c r="C25" s="24" t="s">
        <v>35</v>
      </c>
      <c r="D25" s="25" t="s">
        <v>9</v>
      </c>
      <c r="E25" s="26">
        <v>2</v>
      </c>
      <c r="F25" s="26"/>
      <c r="G25" s="26"/>
      <c r="H25" s="25"/>
      <c r="I25" s="56">
        <f t="shared" si="1"/>
        <v>0</v>
      </c>
      <c r="J25" s="23">
        <v>0.2</v>
      </c>
      <c r="K25" s="6">
        <f t="shared" si="0"/>
        <v>0</v>
      </c>
    </row>
    <row r="26" spans="1:11" ht="29">
      <c r="A26" s="1">
        <v>24</v>
      </c>
      <c r="B26" s="24" t="s">
        <v>37</v>
      </c>
      <c r="C26" s="24" t="s">
        <v>38</v>
      </c>
      <c r="D26" s="25" t="s">
        <v>9</v>
      </c>
      <c r="E26" s="26">
        <v>1</v>
      </c>
      <c r="F26" s="26"/>
      <c r="G26" s="26"/>
      <c r="H26" s="10"/>
      <c r="I26" s="56">
        <f t="shared" si="1"/>
        <v>0</v>
      </c>
      <c r="J26" s="23">
        <v>0.2</v>
      </c>
      <c r="K26" s="6">
        <f t="shared" si="0"/>
        <v>0</v>
      </c>
    </row>
    <row r="27" spans="1:11" ht="29">
      <c r="A27" s="1">
        <v>25</v>
      </c>
      <c r="B27" s="24" t="s">
        <v>39</v>
      </c>
      <c r="C27" s="24" t="s">
        <v>40</v>
      </c>
      <c r="D27" s="25" t="s">
        <v>9</v>
      </c>
      <c r="E27" s="26">
        <v>3</v>
      </c>
      <c r="F27" s="26"/>
      <c r="G27" s="26"/>
      <c r="H27" s="8"/>
      <c r="I27" s="56">
        <f t="shared" si="1"/>
        <v>0</v>
      </c>
      <c r="J27" s="23">
        <v>0.2</v>
      </c>
      <c r="K27" s="6">
        <f t="shared" si="0"/>
        <v>0</v>
      </c>
    </row>
    <row r="28" spans="1:11" ht="29">
      <c r="A28" s="8">
        <v>26</v>
      </c>
      <c r="B28" s="24" t="s">
        <v>41</v>
      </c>
      <c r="C28" s="24" t="s">
        <v>42</v>
      </c>
      <c r="D28" s="25" t="s">
        <v>9</v>
      </c>
      <c r="E28" s="26">
        <v>4</v>
      </c>
      <c r="F28" s="26"/>
      <c r="G28" s="26"/>
      <c r="H28" s="8"/>
      <c r="I28" s="56">
        <f t="shared" si="1"/>
        <v>0</v>
      </c>
      <c r="J28" s="23">
        <v>0.2</v>
      </c>
      <c r="K28" s="6">
        <f t="shared" si="0"/>
        <v>0</v>
      </c>
    </row>
    <row r="29" spans="1:11">
      <c r="A29" s="1">
        <v>27</v>
      </c>
      <c r="B29" s="24" t="s">
        <v>43</v>
      </c>
      <c r="C29" s="24" t="s">
        <v>44</v>
      </c>
      <c r="D29" s="25" t="s">
        <v>9</v>
      </c>
      <c r="E29" s="26">
        <v>10</v>
      </c>
      <c r="F29" s="26"/>
      <c r="G29" s="26"/>
      <c r="H29" s="8"/>
      <c r="I29" s="56">
        <f t="shared" si="1"/>
        <v>0</v>
      </c>
      <c r="J29" s="23">
        <v>0.2</v>
      </c>
      <c r="K29" s="6">
        <f t="shared" si="0"/>
        <v>0</v>
      </c>
    </row>
    <row r="30" spans="1:11">
      <c r="A30" s="1">
        <v>28</v>
      </c>
      <c r="B30" s="24" t="s">
        <v>45</v>
      </c>
      <c r="C30" s="24" t="s">
        <v>46</v>
      </c>
      <c r="D30" s="25" t="s">
        <v>9</v>
      </c>
      <c r="E30" s="26">
        <v>2</v>
      </c>
      <c r="F30" s="26"/>
      <c r="G30" s="26"/>
      <c r="H30" s="8"/>
      <c r="I30" s="56">
        <f t="shared" si="1"/>
        <v>0</v>
      </c>
      <c r="J30" s="23">
        <v>0.2</v>
      </c>
      <c r="K30" s="6">
        <f t="shared" si="0"/>
        <v>0</v>
      </c>
    </row>
    <row r="31" spans="1:11">
      <c r="A31" s="8">
        <v>29</v>
      </c>
      <c r="B31" s="24" t="s">
        <v>47</v>
      </c>
      <c r="C31" s="24" t="s">
        <v>48</v>
      </c>
      <c r="D31" s="25" t="s">
        <v>9</v>
      </c>
      <c r="E31" s="26">
        <v>2</v>
      </c>
      <c r="F31" s="26"/>
      <c r="G31" s="26"/>
      <c r="H31" s="8"/>
      <c r="I31" s="56">
        <f t="shared" si="1"/>
        <v>0</v>
      </c>
      <c r="J31" s="23">
        <v>0.2</v>
      </c>
      <c r="K31" s="6">
        <f t="shared" si="0"/>
        <v>0</v>
      </c>
    </row>
    <row r="32" spans="1:11">
      <c r="A32" s="1">
        <v>30</v>
      </c>
      <c r="B32" s="24" t="s">
        <v>49</v>
      </c>
      <c r="C32" s="24" t="s">
        <v>50</v>
      </c>
      <c r="D32" s="25" t="s">
        <v>9</v>
      </c>
      <c r="E32" s="26">
        <v>2</v>
      </c>
      <c r="F32" s="26"/>
      <c r="G32" s="26"/>
      <c r="H32" s="8"/>
      <c r="I32" s="56">
        <f t="shared" si="1"/>
        <v>0</v>
      </c>
      <c r="J32" s="23">
        <v>0.2</v>
      </c>
      <c r="K32" s="6">
        <f t="shared" si="0"/>
        <v>0</v>
      </c>
    </row>
    <row r="33" spans="1:11">
      <c r="A33" s="1">
        <v>31</v>
      </c>
      <c r="B33" s="24" t="s">
        <v>51</v>
      </c>
      <c r="C33" s="24" t="s">
        <v>52</v>
      </c>
      <c r="D33" s="25" t="s">
        <v>9</v>
      </c>
      <c r="E33" s="26">
        <v>2</v>
      </c>
      <c r="F33" s="26"/>
      <c r="G33" s="26"/>
      <c r="H33" s="8"/>
      <c r="I33" s="56">
        <f t="shared" si="1"/>
        <v>0</v>
      </c>
      <c r="J33" s="23">
        <v>0.2</v>
      </c>
      <c r="K33" s="6">
        <f t="shared" si="0"/>
        <v>0</v>
      </c>
    </row>
    <row r="34" spans="1:11">
      <c r="A34" s="8">
        <v>32</v>
      </c>
      <c r="B34" s="24" t="s">
        <v>53</v>
      </c>
      <c r="C34" s="24" t="s">
        <v>54</v>
      </c>
      <c r="D34" s="25" t="s">
        <v>55</v>
      </c>
      <c r="E34" s="26">
        <v>18</v>
      </c>
      <c r="F34" s="26"/>
      <c r="G34" s="26"/>
      <c r="H34" s="8"/>
      <c r="I34" s="56">
        <f t="shared" si="1"/>
        <v>0</v>
      </c>
      <c r="J34" s="23">
        <v>0.2</v>
      </c>
      <c r="K34" s="6">
        <f t="shared" si="0"/>
        <v>0</v>
      </c>
    </row>
    <row r="35" spans="1:11">
      <c r="A35" s="1">
        <v>33</v>
      </c>
      <c r="B35" s="27" t="s">
        <v>56</v>
      </c>
      <c r="C35" s="24" t="s">
        <v>57</v>
      </c>
      <c r="D35" s="25" t="s">
        <v>9</v>
      </c>
      <c r="E35" s="28">
        <v>24</v>
      </c>
      <c r="F35" s="28"/>
      <c r="G35" s="28"/>
      <c r="H35" s="25"/>
      <c r="I35" s="56">
        <f t="shared" si="1"/>
        <v>0</v>
      </c>
      <c r="J35" s="23">
        <v>0.2</v>
      </c>
      <c r="K35" s="6">
        <f t="shared" si="0"/>
        <v>0</v>
      </c>
    </row>
    <row r="36" spans="1:11">
      <c r="A36" s="1">
        <v>34</v>
      </c>
      <c r="B36" s="27" t="s">
        <v>58</v>
      </c>
      <c r="C36" s="24" t="s">
        <v>59</v>
      </c>
      <c r="D36" s="25" t="s">
        <v>33</v>
      </c>
      <c r="E36" s="26">
        <f>3*12</f>
        <v>36</v>
      </c>
      <c r="F36" s="26"/>
      <c r="G36" s="26"/>
      <c r="H36" s="8"/>
      <c r="I36" s="56">
        <f t="shared" si="1"/>
        <v>0</v>
      </c>
      <c r="J36" s="23">
        <v>0.2</v>
      </c>
      <c r="K36" s="6">
        <f t="shared" si="0"/>
        <v>0</v>
      </c>
    </row>
    <row r="37" spans="1:11">
      <c r="A37" s="8">
        <v>35</v>
      </c>
      <c r="B37" s="29" t="s">
        <v>60</v>
      </c>
      <c r="C37" s="24" t="s">
        <v>61</v>
      </c>
      <c r="D37" s="25" t="s">
        <v>9</v>
      </c>
      <c r="E37" s="26">
        <v>2</v>
      </c>
      <c r="F37" s="26"/>
      <c r="G37" s="26"/>
      <c r="H37" s="8"/>
      <c r="I37" s="56">
        <f t="shared" si="1"/>
        <v>0</v>
      </c>
      <c r="J37" s="23">
        <v>0.2</v>
      </c>
      <c r="K37" s="6">
        <f t="shared" si="0"/>
        <v>0</v>
      </c>
    </row>
    <row r="38" spans="1:11">
      <c r="A38" s="1">
        <v>36</v>
      </c>
      <c r="B38" s="27" t="s">
        <v>62</v>
      </c>
      <c r="C38" s="24" t="s">
        <v>63</v>
      </c>
      <c r="D38" s="25" t="s">
        <v>33</v>
      </c>
      <c r="E38" s="26">
        <v>5</v>
      </c>
      <c r="F38" s="26"/>
      <c r="G38" s="26"/>
      <c r="H38" s="8"/>
      <c r="I38" s="56">
        <f t="shared" si="1"/>
        <v>0</v>
      </c>
      <c r="J38" s="23">
        <v>0.2</v>
      </c>
      <c r="K38" s="6">
        <f t="shared" si="0"/>
        <v>0</v>
      </c>
    </row>
    <row r="39" spans="1:11" ht="29">
      <c r="A39" s="1">
        <v>37</v>
      </c>
      <c r="B39" s="30" t="s">
        <v>64</v>
      </c>
      <c r="C39" s="24" t="s">
        <v>65</v>
      </c>
      <c r="D39" s="31" t="s">
        <v>9</v>
      </c>
      <c r="E39" s="32">
        <v>2</v>
      </c>
      <c r="F39" s="32"/>
      <c r="G39" s="32"/>
      <c r="H39" s="31"/>
      <c r="I39" s="56">
        <f t="shared" si="1"/>
        <v>0</v>
      </c>
      <c r="J39" s="33">
        <v>0.2</v>
      </c>
      <c r="K39" s="6">
        <f t="shared" si="0"/>
        <v>0</v>
      </c>
    </row>
    <row r="40" spans="1:11">
      <c r="A40" s="8">
        <v>38</v>
      </c>
      <c r="B40" s="34" t="s">
        <v>66</v>
      </c>
      <c r="C40" s="24" t="s">
        <v>67</v>
      </c>
      <c r="D40" s="10" t="s">
        <v>9</v>
      </c>
      <c r="E40" s="35">
        <v>1</v>
      </c>
      <c r="F40" s="35"/>
      <c r="G40" s="35"/>
      <c r="H40" s="10"/>
      <c r="I40" s="56">
        <f t="shared" si="1"/>
        <v>0</v>
      </c>
      <c r="J40" s="36">
        <v>0.2</v>
      </c>
      <c r="K40" s="6">
        <f t="shared" si="0"/>
        <v>0</v>
      </c>
    </row>
    <row r="41" spans="1:11">
      <c r="A41" s="1">
        <v>39</v>
      </c>
      <c r="B41" s="37" t="s">
        <v>68</v>
      </c>
      <c r="C41" s="24" t="s">
        <v>69</v>
      </c>
      <c r="D41" s="10" t="s">
        <v>9</v>
      </c>
      <c r="E41" s="35">
        <v>1</v>
      </c>
      <c r="F41" s="35"/>
      <c r="G41" s="35"/>
      <c r="H41" s="10"/>
      <c r="I41" s="56">
        <f t="shared" si="1"/>
        <v>0</v>
      </c>
      <c r="J41" s="36">
        <v>0.2</v>
      </c>
      <c r="K41" s="6">
        <f t="shared" si="0"/>
        <v>0</v>
      </c>
    </row>
    <row r="42" spans="1:11" ht="29">
      <c r="A42" s="1">
        <v>40</v>
      </c>
      <c r="B42" s="37" t="s">
        <v>70</v>
      </c>
      <c r="C42" s="24" t="s">
        <v>71</v>
      </c>
      <c r="D42" s="10" t="s">
        <v>9</v>
      </c>
      <c r="E42" s="35">
        <v>25</v>
      </c>
      <c r="F42" s="35"/>
      <c r="G42" s="35"/>
      <c r="H42" s="10"/>
      <c r="I42" s="56">
        <f t="shared" si="1"/>
        <v>0</v>
      </c>
      <c r="J42" s="36">
        <v>0.2</v>
      </c>
      <c r="K42" s="6">
        <f t="shared" si="0"/>
        <v>0</v>
      </c>
    </row>
    <row r="43" spans="1:11" ht="29">
      <c r="A43" s="8">
        <v>41</v>
      </c>
      <c r="B43" s="37" t="s">
        <v>72</v>
      </c>
      <c r="C43" s="24" t="s">
        <v>73</v>
      </c>
      <c r="D43" s="10" t="s">
        <v>74</v>
      </c>
      <c r="E43" s="35">
        <v>5</v>
      </c>
      <c r="F43" s="35"/>
      <c r="G43" s="35"/>
      <c r="H43" s="10"/>
      <c r="I43" s="56">
        <f t="shared" si="1"/>
        <v>0</v>
      </c>
      <c r="J43" s="36">
        <v>0.2</v>
      </c>
      <c r="K43" s="6">
        <f t="shared" si="0"/>
        <v>0</v>
      </c>
    </row>
    <row r="44" spans="1:11">
      <c r="A44" s="1">
        <v>42</v>
      </c>
      <c r="B44" s="37" t="s">
        <v>75</v>
      </c>
      <c r="C44" s="24" t="s">
        <v>76</v>
      </c>
      <c r="D44" s="10" t="s">
        <v>9</v>
      </c>
      <c r="E44" s="35">
        <v>1</v>
      </c>
      <c r="F44" s="35"/>
      <c r="G44" s="35"/>
      <c r="H44" s="10"/>
      <c r="I44" s="56">
        <f t="shared" si="1"/>
        <v>0</v>
      </c>
      <c r="J44" s="36">
        <v>0.2</v>
      </c>
      <c r="K44" s="6">
        <f t="shared" si="0"/>
        <v>0</v>
      </c>
    </row>
    <row r="45" spans="1:11">
      <c r="A45" s="1">
        <v>43</v>
      </c>
      <c r="B45" s="37" t="s">
        <v>77</v>
      </c>
      <c r="C45" s="24" t="s">
        <v>78</v>
      </c>
      <c r="D45" s="10" t="s">
        <v>9</v>
      </c>
      <c r="E45" s="35">
        <v>10</v>
      </c>
      <c r="F45" s="35"/>
      <c r="G45" s="35"/>
      <c r="H45" s="10"/>
      <c r="I45" s="56">
        <f t="shared" si="1"/>
        <v>0</v>
      </c>
      <c r="J45" s="36">
        <v>0.2</v>
      </c>
      <c r="K45" s="6">
        <f t="shared" si="0"/>
        <v>0</v>
      </c>
    </row>
    <row r="46" spans="1:11">
      <c r="A46" s="8">
        <v>44</v>
      </c>
      <c r="B46" s="38" t="s">
        <v>79</v>
      </c>
      <c r="C46" s="24" t="s">
        <v>80</v>
      </c>
      <c r="D46" s="10" t="s">
        <v>9</v>
      </c>
      <c r="E46" s="35">
        <v>30</v>
      </c>
      <c r="F46" s="35"/>
      <c r="G46" s="35"/>
      <c r="H46" s="10"/>
      <c r="I46" s="56">
        <f t="shared" si="1"/>
        <v>0</v>
      </c>
      <c r="J46" s="36">
        <v>0.2</v>
      </c>
      <c r="K46" s="6">
        <f t="shared" si="0"/>
        <v>0</v>
      </c>
    </row>
    <row r="47" spans="1:11" ht="29">
      <c r="A47" s="1">
        <v>45</v>
      </c>
      <c r="B47" s="38" t="s">
        <v>81</v>
      </c>
      <c r="C47" s="24" t="s">
        <v>82</v>
      </c>
      <c r="D47" s="10" t="s">
        <v>9</v>
      </c>
      <c r="E47" s="35">
        <v>10</v>
      </c>
      <c r="F47" s="35"/>
      <c r="G47" s="35"/>
      <c r="H47" s="10"/>
      <c r="I47" s="56">
        <f t="shared" si="1"/>
        <v>0</v>
      </c>
      <c r="J47" s="36">
        <v>0.2</v>
      </c>
      <c r="K47" s="6">
        <f t="shared" si="0"/>
        <v>0</v>
      </c>
    </row>
    <row r="48" spans="1:11" ht="43.5">
      <c r="A48" s="1">
        <v>46</v>
      </c>
      <c r="B48" s="37" t="s">
        <v>83</v>
      </c>
      <c r="C48" s="24" t="s">
        <v>84</v>
      </c>
      <c r="D48" s="10" t="s">
        <v>9</v>
      </c>
      <c r="E48" s="35">
        <v>20</v>
      </c>
      <c r="F48" s="35"/>
      <c r="G48" s="35"/>
      <c r="H48" s="10"/>
      <c r="I48" s="56">
        <f t="shared" si="1"/>
        <v>0</v>
      </c>
      <c r="J48" s="36">
        <v>0.2</v>
      </c>
      <c r="K48" s="6">
        <f t="shared" si="0"/>
        <v>0</v>
      </c>
    </row>
    <row r="49" spans="1:11">
      <c r="A49" s="8">
        <v>47</v>
      </c>
      <c r="B49" s="39" t="s">
        <v>85</v>
      </c>
      <c r="C49" s="39" t="s">
        <v>86</v>
      </c>
      <c r="D49" s="40" t="s">
        <v>9</v>
      </c>
      <c r="E49" s="40">
        <v>3</v>
      </c>
      <c r="F49" s="40"/>
      <c r="G49" s="40"/>
      <c r="H49" s="41"/>
      <c r="I49" s="56">
        <f t="shared" si="1"/>
        <v>0</v>
      </c>
      <c r="J49" s="47">
        <v>0.2</v>
      </c>
      <c r="K49" s="6">
        <f t="shared" ref="K49:K54" si="2">I49*1.2</f>
        <v>0</v>
      </c>
    </row>
    <row r="50" spans="1:11">
      <c r="A50" s="1">
        <v>48</v>
      </c>
      <c r="B50" s="39" t="s">
        <v>87</v>
      </c>
      <c r="C50" s="39" t="s">
        <v>88</v>
      </c>
      <c r="D50" s="40" t="s">
        <v>9</v>
      </c>
      <c r="E50" s="40">
        <v>2</v>
      </c>
      <c r="F50" s="40"/>
      <c r="G50" s="40"/>
      <c r="H50" s="41"/>
      <c r="I50" s="56">
        <f t="shared" si="1"/>
        <v>0</v>
      </c>
      <c r="J50" s="47">
        <v>0.2</v>
      </c>
      <c r="K50" s="6">
        <f t="shared" si="2"/>
        <v>0</v>
      </c>
    </row>
    <row r="51" spans="1:11">
      <c r="A51" s="1">
        <v>49</v>
      </c>
      <c r="B51" s="39" t="s">
        <v>89</v>
      </c>
      <c r="C51" s="39" t="s">
        <v>90</v>
      </c>
      <c r="D51" s="40" t="s">
        <v>9</v>
      </c>
      <c r="E51" s="40">
        <v>2</v>
      </c>
      <c r="F51" s="40"/>
      <c r="G51" s="40"/>
      <c r="H51" s="41"/>
      <c r="I51" s="56">
        <f t="shared" si="1"/>
        <v>0</v>
      </c>
      <c r="J51" s="47">
        <v>0.2</v>
      </c>
      <c r="K51" s="6">
        <f t="shared" si="2"/>
        <v>0</v>
      </c>
    </row>
    <row r="52" spans="1:11">
      <c r="A52" s="8">
        <v>50</v>
      </c>
      <c r="B52" s="39" t="s">
        <v>91</v>
      </c>
      <c r="C52" s="39" t="s">
        <v>92</v>
      </c>
      <c r="D52" s="40" t="s">
        <v>9</v>
      </c>
      <c r="E52" s="40">
        <v>5</v>
      </c>
      <c r="F52" s="40"/>
      <c r="G52" s="40"/>
      <c r="H52" s="41"/>
      <c r="I52" s="56">
        <f t="shared" si="1"/>
        <v>0</v>
      </c>
      <c r="J52" s="47">
        <v>0.2</v>
      </c>
      <c r="K52" s="6">
        <f t="shared" si="2"/>
        <v>0</v>
      </c>
    </row>
    <row r="53" spans="1:11" ht="29">
      <c r="A53" s="1">
        <v>51</v>
      </c>
      <c r="B53" s="39" t="s">
        <v>93</v>
      </c>
      <c r="C53" s="39" t="s">
        <v>94</v>
      </c>
      <c r="D53" s="46" t="s">
        <v>9</v>
      </c>
      <c r="E53" s="46">
        <v>10</v>
      </c>
      <c r="F53" s="46"/>
      <c r="G53" s="46"/>
      <c r="H53" s="41"/>
      <c r="I53" s="56">
        <f t="shared" si="1"/>
        <v>0</v>
      </c>
      <c r="J53" s="47">
        <v>0.2</v>
      </c>
      <c r="K53" s="6">
        <f t="shared" si="2"/>
        <v>0</v>
      </c>
    </row>
    <row r="54" spans="1:11" ht="29">
      <c r="A54" s="1">
        <v>52</v>
      </c>
      <c r="B54" s="39" t="s">
        <v>95</v>
      </c>
      <c r="C54" s="39" t="s">
        <v>96</v>
      </c>
      <c r="D54" s="40" t="s">
        <v>9</v>
      </c>
      <c r="E54" s="40">
        <v>300</v>
      </c>
      <c r="F54" s="40"/>
      <c r="G54" s="40"/>
      <c r="H54" s="41"/>
      <c r="I54" s="56">
        <f t="shared" si="1"/>
        <v>0</v>
      </c>
      <c r="J54" s="47">
        <v>0.2</v>
      </c>
      <c r="K54" s="6">
        <f t="shared" si="2"/>
        <v>0</v>
      </c>
    </row>
    <row r="55" spans="1:11" ht="29">
      <c r="A55" s="8">
        <v>53</v>
      </c>
      <c r="B55" s="39" t="s">
        <v>97</v>
      </c>
      <c r="C55" s="39" t="s">
        <v>98</v>
      </c>
      <c r="D55" s="40" t="s">
        <v>9</v>
      </c>
      <c r="E55" s="40">
        <v>300</v>
      </c>
      <c r="F55" s="40"/>
      <c r="G55" s="40"/>
      <c r="H55" s="41"/>
      <c r="I55" s="56">
        <f t="shared" si="1"/>
        <v>0</v>
      </c>
      <c r="J55" s="47">
        <v>0.2</v>
      </c>
      <c r="K55" s="6">
        <f t="shared" ref="K55:K61" si="3">I55*1.2</f>
        <v>0</v>
      </c>
    </row>
    <row r="56" spans="1:11" ht="29">
      <c r="A56" s="1">
        <v>54</v>
      </c>
      <c r="B56" s="39" t="s">
        <v>99</v>
      </c>
      <c r="C56" s="39" t="s">
        <v>100</v>
      </c>
      <c r="D56" s="40" t="s">
        <v>9</v>
      </c>
      <c r="E56" s="40">
        <v>100</v>
      </c>
      <c r="F56" s="40"/>
      <c r="G56" s="40"/>
      <c r="H56" s="41"/>
      <c r="I56" s="56">
        <f t="shared" si="1"/>
        <v>0</v>
      </c>
      <c r="J56" s="47">
        <v>0.2</v>
      </c>
      <c r="K56" s="6">
        <f t="shared" si="3"/>
        <v>0</v>
      </c>
    </row>
    <row r="57" spans="1:11">
      <c r="A57" s="1">
        <v>55</v>
      </c>
      <c r="B57" s="39" t="s">
        <v>101</v>
      </c>
      <c r="C57" s="39" t="s">
        <v>102</v>
      </c>
      <c r="D57" s="40" t="s">
        <v>9</v>
      </c>
      <c r="E57" s="40">
        <v>10</v>
      </c>
      <c r="F57" s="40"/>
      <c r="G57" s="40"/>
      <c r="H57" s="42"/>
      <c r="I57" s="56">
        <f t="shared" si="1"/>
        <v>0</v>
      </c>
      <c r="J57" s="47">
        <v>0.2</v>
      </c>
      <c r="K57" s="6">
        <f t="shared" si="3"/>
        <v>0</v>
      </c>
    </row>
    <row r="58" spans="1:11">
      <c r="A58" s="8">
        <v>56</v>
      </c>
      <c r="B58" s="39" t="s">
        <v>103</v>
      </c>
      <c r="C58" s="39" t="s">
        <v>104</v>
      </c>
      <c r="D58" s="40" t="s">
        <v>9</v>
      </c>
      <c r="E58" s="40">
        <v>10</v>
      </c>
      <c r="F58" s="40"/>
      <c r="G58" s="40"/>
      <c r="H58" s="42"/>
      <c r="I58" s="56">
        <f t="shared" si="1"/>
        <v>0</v>
      </c>
      <c r="J58" s="47">
        <v>0.2</v>
      </c>
      <c r="K58" s="6">
        <f t="shared" si="3"/>
        <v>0</v>
      </c>
    </row>
    <row r="59" spans="1:11">
      <c r="A59" s="1">
        <v>57</v>
      </c>
      <c r="B59" s="39" t="s">
        <v>105</v>
      </c>
      <c r="C59" s="39" t="s">
        <v>106</v>
      </c>
      <c r="D59" s="40" t="s">
        <v>107</v>
      </c>
      <c r="E59" s="40">
        <v>4</v>
      </c>
      <c r="F59" s="40"/>
      <c r="G59" s="40"/>
      <c r="H59" s="42"/>
      <c r="I59" s="56">
        <f t="shared" si="1"/>
        <v>0</v>
      </c>
      <c r="J59" s="47">
        <v>0.2</v>
      </c>
      <c r="K59" s="6">
        <f t="shared" si="3"/>
        <v>0</v>
      </c>
    </row>
    <row r="60" spans="1:11" ht="29.5" thickBot="1">
      <c r="A60" s="57">
        <v>58</v>
      </c>
      <c r="B60" s="58" t="s">
        <v>108</v>
      </c>
      <c r="C60" s="58" t="s">
        <v>109</v>
      </c>
      <c r="D60" s="59" t="s">
        <v>9</v>
      </c>
      <c r="E60" s="59">
        <v>8</v>
      </c>
      <c r="F60" s="59"/>
      <c r="G60" s="59"/>
      <c r="H60" s="60"/>
      <c r="I60" s="64">
        <f t="shared" si="1"/>
        <v>0</v>
      </c>
      <c r="J60" s="65">
        <v>0.2</v>
      </c>
      <c r="K60" s="66">
        <f t="shared" si="3"/>
        <v>0</v>
      </c>
    </row>
    <row r="61" spans="1:11" ht="25" customHeight="1" thickBot="1">
      <c r="A61" s="70" t="s">
        <v>149</v>
      </c>
      <c r="B61" s="71"/>
      <c r="C61" s="71"/>
      <c r="D61" s="71"/>
      <c r="E61" s="71"/>
      <c r="F61" s="71"/>
      <c r="G61" s="71"/>
      <c r="H61" s="72"/>
      <c r="I61" s="67">
        <f>SUM(I3:I60)</f>
        <v>0</v>
      </c>
      <c r="J61" s="68">
        <v>0.2</v>
      </c>
      <c r="K61" s="69">
        <f t="shared" si="3"/>
        <v>0</v>
      </c>
    </row>
  </sheetData>
  <mergeCells count="1">
    <mergeCell ref="A61:H6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O3" sqref="O3"/>
    </sheetView>
  </sheetViews>
  <sheetFormatPr defaultRowHeight="14.5"/>
  <cols>
    <col min="2" max="2" width="18" customWidth="1"/>
    <col min="3" max="3" width="50.81640625" customWidth="1"/>
    <col min="6" max="6" width="34.453125" customWidth="1"/>
    <col min="7" max="7" width="19.1796875" customWidth="1"/>
    <col min="8" max="8" width="15.81640625" customWidth="1"/>
    <col min="10" max="10" width="16.81640625" customWidth="1"/>
  </cols>
  <sheetData>
    <row r="1" spans="1:10" ht="32.5" thickBot="1">
      <c r="A1" s="50" t="s">
        <v>0</v>
      </c>
      <c r="B1" s="51" t="s">
        <v>1</v>
      </c>
      <c r="C1" s="51" t="s">
        <v>2</v>
      </c>
      <c r="D1" s="51" t="s">
        <v>3</v>
      </c>
      <c r="E1" s="52" t="s">
        <v>4</v>
      </c>
      <c r="F1" s="48" t="s">
        <v>150</v>
      </c>
      <c r="G1" s="53" t="s">
        <v>152</v>
      </c>
      <c r="H1" s="54" t="s">
        <v>5</v>
      </c>
      <c r="I1" s="55" t="s">
        <v>6</v>
      </c>
      <c r="J1" s="84" t="s">
        <v>7</v>
      </c>
    </row>
    <row r="2" spans="1:10" ht="105" customHeight="1">
      <c r="A2" s="8">
        <v>1</v>
      </c>
      <c r="B2" s="24" t="s">
        <v>110</v>
      </c>
      <c r="C2" s="24" t="s">
        <v>111</v>
      </c>
      <c r="D2" s="10" t="s">
        <v>9</v>
      </c>
      <c r="E2" s="43">
        <v>1</v>
      </c>
      <c r="F2" s="10"/>
      <c r="G2" s="36"/>
      <c r="H2" s="6">
        <f>E2*G2</f>
        <v>0</v>
      </c>
      <c r="I2" s="77">
        <v>0.2</v>
      </c>
      <c r="J2" s="85">
        <f>H2*1.2</f>
        <v>0</v>
      </c>
    </row>
    <row r="3" spans="1:10" ht="72" customHeight="1">
      <c r="A3" s="8">
        <v>2</v>
      </c>
      <c r="B3" s="24" t="s">
        <v>112</v>
      </c>
      <c r="C3" s="44" t="s">
        <v>113</v>
      </c>
      <c r="D3" s="10" t="s">
        <v>9</v>
      </c>
      <c r="E3" s="43">
        <v>1</v>
      </c>
      <c r="F3" s="10"/>
      <c r="G3" s="36"/>
      <c r="H3" s="6">
        <f t="shared" ref="H3:H11" si="0">E3*G3</f>
        <v>0</v>
      </c>
      <c r="I3" s="77">
        <v>0.2</v>
      </c>
      <c r="J3" s="85">
        <f t="shared" ref="J3:J12" si="1">H3*1.2</f>
        <v>0</v>
      </c>
    </row>
    <row r="4" spans="1:10" ht="92" customHeight="1">
      <c r="A4" s="8">
        <v>3</v>
      </c>
      <c r="B4" s="24" t="s">
        <v>114</v>
      </c>
      <c r="C4" s="24" t="s">
        <v>115</v>
      </c>
      <c r="D4" s="10" t="s">
        <v>9</v>
      </c>
      <c r="E4" s="43">
        <v>1</v>
      </c>
      <c r="F4" s="10"/>
      <c r="G4" s="36"/>
      <c r="H4" s="6">
        <f t="shared" si="0"/>
        <v>0</v>
      </c>
      <c r="I4" s="77">
        <v>0.2</v>
      </c>
      <c r="J4" s="85">
        <f t="shared" si="1"/>
        <v>0</v>
      </c>
    </row>
    <row r="5" spans="1:10" ht="125.5" customHeight="1">
      <c r="A5" s="8">
        <v>4</v>
      </c>
      <c r="B5" s="24" t="s">
        <v>116</v>
      </c>
      <c r="C5" s="24" t="s">
        <v>117</v>
      </c>
      <c r="D5" s="45" t="s">
        <v>9</v>
      </c>
      <c r="E5" s="43">
        <v>3</v>
      </c>
      <c r="F5" s="10"/>
      <c r="G5" s="36"/>
      <c r="H5" s="6">
        <f t="shared" si="0"/>
        <v>0</v>
      </c>
      <c r="I5" s="77">
        <v>0.2</v>
      </c>
      <c r="J5" s="85">
        <f t="shared" si="1"/>
        <v>0</v>
      </c>
    </row>
    <row r="6" spans="1:10" s="78" customFormat="1" ht="69.5" customHeight="1">
      <c r="A6" s="73">
        <v>5</v>
      </c>
      <c r="B6" s="74" t="s">
        <v>151</v>
      </c>
      <c r="C6" s="74" t="s">
        <v>118</v>
      </c>
      <c r="D6" s="75" t="s">
        <v>9</v>
      </c>
      <c r="E6" s="76">
        <v>2</v>
      </c>
      <c r="F6" s="75"/>
      <c r="G6" s="77"/>
      <c r="H6" s="6">
        <f t="shared" si="0"/>
        <v>0</v>
      </c>
      <c r="I6" s="77">
        <v>0.2</v>
      </c>
      <c r="J6" s="85">
        <f t="shared" si="1"/>
        <v>0</v>
      </c>
    </row>
    <row r="7" spans="1:10" s="78" customFormat="1" ht="53" customHeight="1">
      <c r="A7" s="73">
        <v>6</v>
      </c>
      <c r="B7" s="79" t="s">
        <v>119</v>
      </c>
      <c r="C7" s="80" t="s">
        <v>120</v>
      </c>
      <c r="D7" s="75" t="s">
        <v>9</v>
      </c>
      <c r="E7" s="81">
        <v>2</v>
      </c>
      <c r="F7" s="75"/>
      <c r="G7" s="77"/>
      <c r="H7" s="6">
        <f t="shared" si="0"/>
        <v>0</v>
      </c>
      <c r="I7" s="77">
        <v>0.2</v>
      </c>
      <c r="J7" s="85">
        <f t="shared" si="1"/>
        <v>0</v>
      </c>
    </row>
    <row r="8" spans="1:10" s="78" customFormat="1" ht="67" customHeight="1">
      <c r="A8" s="73">
        <v>7</v>
      </c>
      <c r="B8" s="79" t="s">
        <v>121</v>
      </c>
      <c r="C8" s="82" t="s">
        <v>122</v>
      </c>
      <c r="D8" s="75" t="s">
        <v>9</v>
      </c>
      <c r="E8" s="81">
        <v>1</v>
      </c>
      <c r="F8" s="75"/>
      <c r="G8" s="77"/>
      <c r="H8" s="6">
        <f t="shared" si="0"/>
        <v>0</v>
      </c>
      <c r="I8" s="77">
        <v>0.2</v>
      </c>
      <c r="J8" s="85">
        <f t="shared" si="1"/>
        <v>0</v>
      </c>
    </row>
    <row r="9" spans="1:10" s="78" customFormat="1">
      <c r="A9" s="73">
        <v>8</v>
      </c>
      <c r="B9" s="79" t="s">
        <v>123</v>
      </c>
      <c r="C9" s="83" t="s">
        <v>124</v>
      </c>
      <c r="D9" s="75" t="s">
        <v>9</v>
      </c>
      <c r="E9" s="75">
        <v>1</v>
      </c>
      <c r="F9" s="75"/>
      <c r="G9" s="77"/>
      <c r="H9" s="6">
        <f t="shared" si="0"/>
        <v>0</v>
      </c>
      <c r="I9" s="77">
        <v>0.2</v>
      </c>
      <c r="J9" s="85">
        <f t="shared" si="1"/>
        <v>0</v>
      </c>
    </row>
    <row r="10" spans="1:10" s="78" customFormat="1">
      <c r="A10" s="73">
        <v>9</v>
      </c>
      <c r="B10" s="79" t="s">
        <v>125</v>
      </c>
      <c r="C10" s="83" t="s">
        <v>126</v>
      </c>
      <c r="D10" s="75" t="s">
        <v>9</v>
      </c>
      <c r="E10" s="75">
        <v>1</v>
      </c>
      <c r="F10" s="75"/>
      <c r="G10" s="77"/>
      <c r="H10" s="6">
        <f t="shared" si="0"/>
        <v>0</v>
      </c>
      <c r="I10" s="77">
        <v>0.2</v>
      </c>
      <c r="J10" s="85">
        <f t="shared" si="1"/>
        <v>0</v>
      </c>
    </row>
    <row r="11" spans="1:10" s="78" customFormat="1" ht="71" customHeight="1" thickBot="1">
      <c r="A11" s="86">
        <v>10</v>
      </c>
      <c r="B11" s="87" t="s">
        <v>127</v>
      </c>
      <c r="C11" s="88" t="s">
        <v>128</v>
      </c>
      <c r="D11" s="89" t="s">
        <v>9</v>
      </c>
      <c r="E11" s="89">
        <v>3</v>
      </c>
      <c r="F11" s="89"/>
      <c r="G11" s="90"/>
      <c r="H11" s="66">
        <f t="shared" si="0"/>
        <v>0</v>
      </c>
      <c r="I11" s="90">
        <v>0.2</v>
      </c>
      <c r="J11" s="91">
        <f t="shared" si="1"/>
        <v>0</v>
      </c>
    </row>
    <row r="12" spans="1:10" ht="30" customHeight="1" thickBot="1">
      <c r="A12" s="61" t="s">
        <v>149</v>
      </c>
      <c r="B12" s="62"/>
      <c r="C12" s="62"/>
      <c r="D12" s="62"/>
      <c r="E12" s="62"/>
      <c r="F12" s="62"/>
      <c r="G12" s="63"/>
      <c r="H12" s="92">
        <f>SUM(H2:H11)</f>
        <v>0</v>
      </c>
      <c r="I12" s="93">
        <v>0.2</v>
      </c>
      <c r="J12" s="94">
        <f t="shared" si="1"/>
        <v>0</v>
      </c>
    </row>
  </sheetData>
  <mergeCells count="1">
    <mergeCell ref="A12:G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časť 1</vt:lpstr>
      <vt:lpstr>časť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2023-02-28T21:53:14Z</dcterms:modified>
</cp:coreProperties>
</file>