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ácia stavby" sheetId="1" r:id="rId1"/>
    <sheet name="2018004.2A.1 - Stavebné p..." sheetId="2" r:id="rId2"/>
    <sheet name="2018004.2A.2 - Bleskozvod" sheetId="3" r:id="rId3"/>
    <sheet name="2018004.2B.1 - Stavebné p..." sheetId="4" r:id="rId4"/>
    <sheet name="2018004.2B.2 - Zdravotech..." sheetId="5" r:id="rId5"/>
    <sheet name="2018004.2B.3 - Vykurovanie" sheetId="6" r:id="rId6"/>
    <sheet name="2018004.2B.4 - Elektroinš..." sheetId="7" r:id="rId7"/>
  </sheets>
  <definedNames>
    <definedName name="_xlnm.Print_Area" localSheetId="0">'Rekapitulácia stavby'!$D$4:$AO$36,'Rekapitulácia stavby'!$C$42:$AQ$64</definedName>
    <definedName name="_xlnm.Print_Titles" localSheetId="0">'Rekapitulácia stavby'!$52:$52</definedName>
    <definedName name="_xlnm._FilterDatabase" localSheetId="1" hidden="1">'2018004.2A.1 - Stavebné p...'!$C$112:$K$362</definedName>
    <definedName name="_xlnm.Print_Area" localSheetId="1">'2018004.2A.1 - Stavebné p...'!$C$4:$J$43,'2018004.2A.1 - Stavebné p...'!$C$49:$J$90,'2018004.2A.1 - Stavebné p...'!$C$96:$K$362</definedName>
    <definedName name="_xlnm.Print_Titles" localSheetId="1">'2018004.2A.1 - Stavebné p...'!$112:$112</definedName>
    <definedName name="_xlnm._FilterDatabase" localSheetId="2" hidden="1">'2018004.2A.2 - Bleskozvod'!$C$92:$K$134</definedName>
    <definedName name="_xlnm.Print_Area" localSheetId="2">'2018004.2A.2 - Bleskozvod'!$C$4:$J$43,'2018004.2A.2 - Bleskozvod'!$C$49:$J$70,'2018004.2A.2 - Bleskozvod'!$C$76:$K$134</definedName>
    <definedName name="_xlnm.Print_Titles" localSheetId="2">'2018004.2A.2 - Bleskozvod'!$92:$92</definedName>
    <definedName name="_xlnm._FilterDatabase" localSheetId="3" hidden="1">'2018004.2B.1 - Stavebné p...'!$C$108:$K$303</definedName>
    <definedName name="_xlnm.Print_Area" localSheetId="3">'2018004.2B.1 - Stavebné p...'!$C$4:$J$43,'2018004.2B.1 - Stavebné p...'!$C$49:$J$86,'2018004.2B.1 - Stavebné p...'!$C$92:$K$303</definedName>
    <definedName name="_xlnm.Print_Titles" localSheetId="3">'2018004.2B.1 - Stavebné p...'!$108:$108</definedName>
    <definedName name="_xlnm._FilterDatabase" localSheetId="4" hidden="1">'2018004.2B.2 - Zdravotech...'!$C$101:$K$231</definedName>
    <definedName name="_xlnm.Print_Area" localSheetId="4">'2018004.2B.2 - Zdravotech...'!$C$4:$J$43,'2018004.2B.2 - Zdravotech...'!$C$49:$J$79,'2018004.2B.2 - Zdravotech...'!$C$85:$K$231</definedName>
    <definedName name="_xlnm.Print_Titles" localSheetId="4">'2018004.2B.2 - Zdravotech...'!$101:$101</definedName>
    <definedName name="_xlnm._FilterDatabase" localSheetId="5" hidden="1">'2018004.2B.3 - Vykurovanie'!$C$103:$K$218</definedName>
    <definedName name="_xlnm.Print_Area" localSheetId="5">'2018004.2B.3 - Vykurovanie'!$C$4:$J$43,'2018004.2B.3 - Vykurovanie'!$C$49:$J$81,'2018004.2B.3 - Vykurovanie'!$C$87:$K$218</definedName>
    <definedName name="_xlnm.Print_Titles" localSheetId="5">'2018004.2B.3 - Vykurovanie'!$103:$103</definedName>
    <definedName name="_xlnm._FilterDatabase" localSheetId="6" hidden="1">'2018004.2B.4 - Elektroinš...'!$C$97:$K$194</definedName>
    <definedName name="_xlnm.Print_Area" localSheetId="6">'2018004.2B.4 - Elektroinš...'!$C$4:$J$43,'2018004.2B.4 - Elektroinš...'!$C$49:$J$75,'2018004.2B.4 - Elektroinš...'!$C$81:$K$194</definedName>
    <definedName name="_xlnm.Print_Titles" localSheetId="6">'2018004.2B.4 - Elektroinš...'!$97:$97</definedName>
  </definedNames>
  <calcPr/>
</workbook>
</file>

<file path=xl/calcChain.xml><?xml version="1.0" encoding="utf-8"?>
<calcChain xmlns="http://schemas.openxmlformats.org/spreadsheetml/2006/main">
  <c i="7" r="J41"/>
  <c r="J40"/>
  <c i="1" r="AY63"/>
  <c i="7" r="J39"/>
  <c i="1" r="AX63"/>
  <c i="7"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T178"/>
  <c r="R179"/>
  <c r="R178"/>
  <c r="P179"/>
  <c r="P178"/>
  <c r="BK179"/>
  <c r="BK178"/>
  <c r="J178"/>
  <c r="J179"/>
  <c r="BF179"/>
  <c r="J74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7"/>
  <c r="BH117"/>
  <c r="BG117"/>
  <c r="BE117"/>
  <c r="T117"/>
  <c r="R117"/>
  <c r="P117"/>
  <c r="BK117"/>
  <c r="J117"/>
  <c r="BF117"/>
  <c r="BI116"/>
  <c r="BH116"/>
  <c r="BG116"/>
  <c r="BE116"/>
  <c r="T116"/>
  <c r="R116"/>
  <c r="P116"/>
  <c r="BK116"/>
  <c r="J116"/>
  <c r="BF116"/>
  <c r="BI115"/>
  <c r="BH115"/>
  <c r="BG115"/>
  <c r="BE115"/>
  <c r="T115"/>
  <c r="R115"/>
  <c r="P115"/>
  <c r="BK115"/>
  <c r="J115"/>
  <c r="BF115"/>
  <c r="BI114"/>
  <c r="BH114"/>
  <c r="BG114"/>
  <c r="BE114"/>
  <c r="T114"/>
  <c r="R114"/>
  <c r="P114"/>
  <c r="BK114"/>
  <c r="J114"/>
  <c r="BF114"/>
  <c r="BI113"/>
  <c r="BH113"/>
  <c r="BG113"/>
  <c r="BE113"/>
  <c r="T113"/>
  <c r="R113"/>
  <c r="P113"/>
  <c r="BK113"/>
  <c r="J113"/>
  <c r="BF113"/>
  <c r="BI112"/>
  <c r="BH112"/>
  <c r="BG112"/>
  <c r="BE112"/>
  <c r="T112"/>
  <c r="R112"/>
  <c r="P112"/>
  <c r="BK112"/>
  <c r="J112"/>
  <c r="BF112"/>
  <c r="BI111"/>
  <c r="BH111"/>
  <c r="BG111"/>
  <c r="BE111"/>
  <c r="T111"/>
  <c r="T110"/>
  <c r="T109"/>
  <c r="R111"/>
  <c r="R110"/>
  <c r="R109"/>
  <c r="P111"/>
  <c r="P110"/>
  <c r="P109"/>
  <c r="BK111"/>
  <c r="BK110"/>
  <c r="J110"/>
  <c r="BK109"/>
  <c r="J109"/>
  <c r="J111"/>
  <c r="BF111"/>
  <c r="J73"/>
  <c r="J72"/>
  <c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/>
  <c r="BI105"/>
  <c r="BH105"/>
  <c r="BG105"/>
  <c r="BE105"/>
  <c r="T105"/>
  <c r="T104"/>
  <c r="T103"/>
  <c r="R105"/>
  <c r="R104"/>
  <c r="R103"/>
  <c r="P105"/>
  <c r="P104"/>
  <c r="P103"/>
  <c r="BK105"/>
  <c r="BK104"/>
  <c r="J104"/>
  <c r="BK103"/>
  <c r="J103"/>
  <c r="J105"/>
  <c r="BF105"/>
  <c r="J71"/>
  <c r="J70"/>
  <c r="BI102"/>
  <c r="BH102"/>
  <c r="BG102"/>
  <c r="BE102"/>
  <c r="T102"/>
  <c r="R102"/>
  <c r="P102"/>
  <c r="BK102"/>
  <c r="J102"/>
  <c r="BF102"/>
  <c r="BI101"/>
  <c r="F41"/>
  <c i="1" r="BD63"/>
  <c i="7" r="BH101"/>
  <c r="F40"/>
  <c i="1" r="BC63"/>
  <c i="7" r="BG101"/>
  <c r="F39"/>
  <c i="1" r="BB63"/>
  <c i="7" r="BE101"/>
  <c r="J37"/>
  <c i="1" r="AV63"/>
  <c i="7" r="F37"/>
  <c i="1" r="AZ63"/>
  <c i="7" r="T101"/>
  <c r="T100"/>
  <c r="T99"/>
  <c r="T98"/>
  <c r="R101"/>
  <c r="R100"/>
  <c r="R99"/>
  <c r="R98"/>
  <c r="P101"/>
  <c r="P100"/>
  <c r="P99"/>
  <c r="P98"/>
  <c i="1" r="AU63"/>
  <c i="7" r="BK101"/>
  <c r="BK100"/>
  <c r="J100"/>
  <c r="BK99"/>
  <c r="J99"/>
  <c r="BK98"/>
  <c r="J98"/>
  <c r="J67"/>
  <c r="J34"/>
  <c i="1" r="AG63"/>
  <c i="7" r="J101"/>
  <c r="BF101"/>
  <c r="J38"/>
  <c i="1" r="AW63"/>
  <c i="7" r="F38"/>
  <c i="1" r="BA63"/>
  <c i="7" r="J69"/>
  <c r="J68"/>
  <c r="J95"/>
  <c r="J94"/>
  <c r="F94"/>
  <c r="F92"/>
  <c r="E90"/>
  <c r="J63"/>
  <c r="J62"/>
  <c r="F62"/>
  <c r="F60"/>
  <c r="E58"/>
  <c r="J43"/>
  <c r="J22"/>
  <c r="E22"/>
  <c r="F95"/>
  <c r="F63"/>
  <c r="J21"/>
  <c r="J16"/>
  <c r="J92"/>
  <c r="J60"/>
  <c r="E7"/>
  <c r="E84"/>
  <c r="E52"/>
  <c i="6" r="J41"/>
  <c r="J40"/>
  <c i="1" r="AY62"/>
  <c i="6" r="J39"/>
  <c i="1" r="AX62"/>
  <c i="6"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T215"/>
  <c r="R216"/>
  <c r="R215"/>
  <c r="P216"/>
  <c r="P215"/>
  <c r="BK216"/>
  <c r="BK215"/>
  <c r="J215"/>
  <c r="J216"/>
  <c r="BF216"/>
  <c r="J80"/>
  <c r="BI214"/>
  <c r="BH214"/>
  <c r="BG214"/>
  <c r="BE214"/>
  <c r="T214"/>
  <c r="T213"/>
  <c r="T212"/>
  <c r="R214"/>
  <c r="R213"/>
  <c r="R212"/>
  <c r="P214"/>
  <c r="P213"/>
  <c r="P212"/>
  <c r="BK214"/>
  <c r="BK213"/>
  <c r="J213"/>
  <c r="BK212"/>
  <c r="J212"/>
  <c r="J214"/>
  <c r="BF214"/>
  <c r="J79"/>
  <c r="J78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T170"/>
  <c r="R171"/>
  <c r="R170"/>
  <c r="P171"/>
  <c r="P170"/>
  <c r="BK171"/>
  <c r="BK170"/>
  <c r="J170"/>
  <c r="J171"/>
  <c r="BF171"/>
  <c r="J77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T154"/>
  <c r="R155"/>
  <c r="R154"/>
  <c r="P155"/>
  <c r="P154"/>
  <c r="BK155"/>
  <c r="BK154"/>
  <c r="J154"/>
  <c r="J155"/>
  <c r="BF155"/>
  <c r="J76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T142"/>
  <c r="R143"/>
  <c r="R142"/>
  <c r="P143"/>
  <c r="P142"/>
  <c r="BK143"/>
  <c r="BK142"/>
  <c r="J142"/>
  <c r="J143"/>
  <c r="BF143"/>
  <c r="J75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T127"/>
  <c r="R128"/>
  <c r="R127"/>
  <c r="P128"/>
  <c r="P127"/>
  <c r="BK128"/>
  <c r="BK127"/>
  <c r="J127"/>
  <c r="J128"/>
  <c r="BF128"/>
  <c r="J74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T120"/>
  <c r="T119"/>
  <c r="R121"/>
  <c r="R120"/>
  <c r="R119"/>
  <c r="P121"/>
  <c r="P120"/>
  <c r="P119"/>
  <c r="BK121"/>
  <c r="BK120"/>
  <c r="J120"/>
  <c r="BK119"/>
  <c r="J119"/>
  <c r="J121"/>
  <c r="BF121"/>
  <c r="J73"/>
  <c r="J72"/>
  <c r="BI118"/>
  <c r="BH118"/>
  <c r="BG118"/>
  <c r="BE118"/>
  <c r="T118"/>
  <c r="T117"/>
  <c r="R118"/>
  <c r="R117"/>
  <c r="P118"/>
  <c r="P117"/>
  <c r="BK118"/>
  <c r="BK117"/>
  <c r="J117"/>
  <c r="J118"/>
  <c r="BF118"/>
  <c r="J71"/>
  <c r="BI116"/>
  <c r="BH116"/>
  <c r="BG116"/>
  <c r="BE116"/>
  <c r="T116"/>
  <c r="R116"/>
  <c r="P116"/>
  <c r="BK116"/>
  <c r="J116"/>
  <c r="BF116"/>
  <c r="BI115"/>
  <c r="BH115"/>
  <c r="BG115"/>
  <c r="BE115"/>
  <c r="T115"/>
  <c r="R115"/>
  <c r="P115"/>
  <c r="BK115"/>
  <c r="J115"/>
  <c r="BF115"/>
  <c r="BI114"/>
  <c r="BH114"/>
  <c r="BG114"/>
  <c r="BE114"/>
  <c r="T114"/>
  <c r="R114"/>
  <c r="P114"/>
  <c r="BK114"/>
  <c r="J114"/>
  <c r="BF114"/>
  <c r="BI113"/>
  <c r="BH113"/>
  <c r="BG113"/>
  <c r="BE113"/>
  <c r="T113"/>
  <c r="R113"/>
  <c r="P113"/>
  <c r="BK113"/>
  <c r="J113"/>
  <c r="BF113"/>
  <c r="BI112"/>
  <c r="BH112"/>
  <c r="BG112"/>
  <c r="BE112"/>
  <c r="T112"/>
  <c r="R112"/>
  <c r="P112"/>
  <c r="BK112"/>
  <c r="J112"/>
  <c r="BF112"/>
  <c r="BI111"/>
  <c r="BH111"/>
  <c r="BG111"/>
  <c r="BE111"/>
  <c r="T111"/>
  <c r="R111"/>
  <c r="P111"/>
  <c r="BK111"/>
  <c r="J111"/>
  <c r="BF111"/>
  <c r="BI110"/>
  <c r="BH110"/>
  <c r="BG110"/>
  <c r="BE110"/>
  <c r="T110"/>
  <c r="R110"/>
  <c r="P110"/>
  <c r="BK110"/>
  <c r="J110"/>
  <c r="BF110"/>
  <c r="BI109"/>
  <c r="BH109"/>
  <c r="BG109"/>
  <c r="BE109"/>
  <c r="T109"/>
  <c r="T108"/>
  <c r="R109"/>
  <c r="R108"/>
  <c r="P109"/>
  <c r="P108"/>
  <c r="BK109"/>
  <c r="BK108"/>
  <c r="J108"/>
  <c r="J109"/>
  <c r="BF109"/>
  <c r="J70"/>
  <c r="BI107"/>
  <c r="F41"/>
  <c i="1" r="BD62"/>
  <c i="6" r="BH107"/>
  <c r="F40"/>
  <c i="1" r="BC62"/>
  <c i="6" r="BG107"/>
  <c r="F39"/>
  <c i="1" r="BB62"/>
  <c i="6" r="BE107"/>
  <c r="J37"/>
  <c i="1" r="AV62"/>
  <c i="6" r="F37"/>
  <c i="1" r="AZ62"/>
  <c i="6" r="T107"/>
  <c r="T106"/>
  <c r="T105"/>
  <c r="T104"/>
  <c r="R107"/>
  <c r="R106"/>
  <c r="R105"/>
  <c r="R104"/>
  <c r="P107"/>
  <c r="P106"/>
  <c r="P105"/>
  <c r="P104"/>
  <c i="1" r="AU62"/>
  <c i="6" r="BK107"/>
  <c r="BK106"/>
  <c r="J106"/>
  <c r="BK105"/>
  <c r="J105"/>
  <c r="BK104"/>
  <c r="J104"/>
  <c r="J67"/>
  <c r="J34"/>
  <c i="1" r="AG62"/>
  <c i="6" r="J107"/>
  <c r="BF107"/>
  <c r="J38"/>
  <c i="1" r="AW62"/>
  <c i="6" r="F38"/>
  <c i="1" r="BA62"/>
  <c i="6" r="J69"/>
  <c r="J68"/>
  <c r="J101"/>
  <c r="J100"/>
  <c r="F100"/>
  <c r="F98"/>
  <c r="E96"/>
  <c r="J63"/>
  <c r="J62"/>
  <c r="F62"/>
  <c r="F60"/>
  <c r="E58"/>
  <c r="J43"/>
  <c r="J22"/>
  <c r="E22"/>
  <c r="F101"/>
  <c r="F63"/>
  <c r="J21"/>
  <c r="J16"/>
  <c r="J98"/>
  <c r="J60"/>
  <c r="E7"/>
  <c r="E90"/>
  <c r="E52"/>
  <c i="5" r="J41"/>
  <c r="J40"/>
  <c i="1" r="AY61"/>
  <c i="5" r="J39"/>
  <c i="1" r="AX61"/>
  <c i="5" r="BI231"/>
  <c r="BH231"/>
  <c r="BG231"/>
  <c r="BE231"/>
  <c r="T231"/>
  <c r="T230"/>
  <c r="R231"/>
  <c r="R230"/>
  <c r="P231"/>
  <c r="P230"/>
  <c r="BK231"/>
  <c r="BK230"/>
  <c r="J230"/>
  <c r="J231"/>
  <c r="BF231"/>
  <c r="J78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T216"/>
  <c r="R217"/>
  <c r="R216"/>
  <c r="P217"/>
  <c r="P216"/>
  <c r="BK217"/>
  <c r="BK216"/>
  <c r="J216"/>
  <c r="J217"/>
  <c r="BF217"/>
  <c r="J77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R183"/>
  <c r="P183"/>
  <c r="BK183"/>
  <c r="J183"/>
  <c r="BF183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T170"/>
  <c r="R171"/>
  <c r="R170"/>
  <c r="P171"/>
  <c r="P170"/>
  <c r="BK171"/>
  <c r="BK170"/>
  <c r="J170"/>
  <c r="J171"/>
  <c r="BF171"/>
  <c r="J76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/>
  <c r="J144"/>
  <c r="BF144"/>
  <c r="J75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T125"/>
  <c r="R126"/>
  <c r="R125"/>
  <c r="P126"/>
  <c r="P125"/>
  <c r="BK126"/>
  <c r="BK125"/>
  <c r="J125"/>
  <c r="J126"/>
  <c r="BF126"/>
  <c r="J74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7"/>
  <c r="BH117"/>
  <c r="BG117"/>
  <c r="BE117"/>
  <c r="T117"/>
  <c r="R117"/>
  <c r="P117"/>
  <c r="BK117"/>
  <c r="J117"/>
  <c r="BF117"/>
  <c r="BI116"/>
  <c r="BH116"/>
  <c r="BG116"/>
  <c r="BE116"/>
  <c r="T116"/>
  <c r="R116"/>
  <c r="P116"/>
  <c r="BK116"/>
  <c r="J116"/>
  <c r="BF116"/>
  <c r="BI115"/>
  <c r="BH115"/>
  <c r="BG115"/>
  <c r="BE115"/>
  <c r="T115"/>
  <c r="T114"/>
  <c r="T113"/>
  <c r="R115"/>
  <c r="R114"/>
  <c r="R113"/>
  <c r="P115"/>
  <c r="P114"/>
  <c r="P113"/>
  <c r="BK115"/>
  <c r="BK114"/>
  <c r="J114"/>
  <c r="BK113"/>
  <c r="J113"/>
  <c r="J115"/>
  <c r="BF115"/>
  <c r="J73"/>
  <c r="J72"/>
  <c r="BI112"/>
  <c r="BH112"/>
  <c r="BG112"/>
  <c r="BE112"/>
  <c r="T112"/>
  <c r="T111"/>
  <c r="R112"/>
  <c r="R111"/>
  <c r="P112"/>
  <c r="P111"/>
  <c r="BK112"/>
  <c r="BK111"/>
  <c r="J111"/>
  <c r="J112"/>
  <c r="BF112"/>
  <c r="J71"/>
  <c r="BI110"/>
  <c r="BH110"/>
  <c r="BG110"/>
  <c r="BE110"/>
  <c r="T110"/>
  <c r="T109"/>
  <c r="R110"/>
  <c r="R109"/>
  <c r="P110"/>
  <c r="P109"/>
  <c r="BK110"/>
  <c r="BK109"/>
  <c r="J109"/>
  <c r="J110"/>
  <c r="BF110"/>
  <c r="J70"/>
  <c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/>
  <c r="BI105"/>
  <c r="F41"/>
  <c i="1" r="BD61"/>
  <c i="5" r="BH105"/>
  <c r="F40"/>
  <c i="1" r="BC61"/>
  <c i="5" r="BG105"/>
  <c r="F39"/>
  <c i="1" r="BB61"/>
  <c i="5" r="BE105"/>
  <c r="J37"/>
  <c i="1" r="AV61"/>
  <c i="5" r="F37"/>
  <c i="1" r="AZ61"/>
  <c i="5" r="T105"/>
  <c r="T104"/>
  <c r="T103"/>
  <c r="T102"/>
  <c r="R105"/>
  <c r="R104"/>
  <c r="R103"/>
  <c r="R102"/>
  <c r="P105"/>
  <c r="P104"/>
  <c r="P103"/>
  <c r="P102"/>
  <c i="1" r="AU61"/>
  <c i="5" r="BK105"/>
  <c r="BK104"/>
  <c r="J104"/>
  <c r="BK103"/>
  <c r="J103"/>
  <c r="BK102"/>
  <c r="J102"/>
  <c r="J67"/>
  <c r="J34"/>
  <c i="1" r="AG61"/>
  <c i="5" r="J105"/>
  <c r="BF105"/>
  <c r="J38"/>
  <c i="1" r="AW61"/>
  <c i="5" r="F38"/>
  <c i="1" r="BA61"/>
  <c i="5" r="J69"/>
  <c r="J68"/>
  <c r="J99"/>
  <c r="J98"/>
  <c r="F98"/>
  <c r="F96"/>
  <c r="E94"/>
  <c r="J63"/>
  <c r="J62"/>
  <c r="F62"/>
  <c r="F60"/>
  <c r="E58"/>
  <c r="J43"/>
  <c r="J22"/>
  <c r="E22"/>
  <c r="F99"/>
  <c r="F63"/>
  <c r="J21"/>
  <c r="J16"/>
  <c r="J96"/>
  <c r="J60"/>
  <c r="E7"/>
  <c r="E88"/>
  <c r="E52"/>
  <c i="4" r="J41"/>
  <c r="J40"/>
  <c i="1" r="AY60"/>
  <c i="4" r="J39"/>
  <c i="1" r="AX60"/>
  <c i="4" r="BI303"/>
  <c r="BH303"/>
  <c r="BG303"/>
  <c r="BE303"/>
  <c r="T303"/>
  <c r="T302"/>
  <c r="R303"/>
  <c r="R302"/>
  <c r="P303"/>
  <c r="P302"/>
  <c r="BK303"/>
  <c r="BK302"/>
  <c r="J302"/>
  <c r="J303"/>
  <c r="BF303"/>
  <c r="J85"/>
  <c r="BI301"/>
  <c r="BH301"/>
  <c r="BG301"/>
  <c r="BE301"/>
  <c r="T301"/>
  <c r="R301"/>
  <c r="P301"/>
  <c r="BK301"/>
  <c r="J301"/>
  <c r="BF301"/>
  <c r="BI300"/>
  <c r="BH300"/>
  <c r="BG300"/>
  <c r="BE300"/>
  <c r="T300"/>
  <c r="R300"/>
  <c r="P300"/>
  <c r="BK300"/>
  <c r="J300"/>
  <c r="BF300"/>
  <c r="BI299"/>
  <c r="BH299"/>
  <c r="BG299"/>
  <c r="BE299"/>
  <c r="T299"/>
  <c r="T298"/>
  <c r="R299"/>
  <c r="R298"/>
  <c r="P299"/>
  <c r="P298"/>
  <c r="BK299"/>
  <c r="BK298"/>
  <c r="J298"/>
  <c r="J299"/>
  <c r="BF299"/>
  <c r="J84"/>
  <c r="BI297"/>
  <c r="BH297"/>
  <c r="BG297"/>
  <c r="BE297"/>
  <c r="T297"/>
  <c r="R297"/>
  <c r="P297"/>
  <c r="BK297"/>
  <c r="J297"/>
  <c r="BF297"/>
  <c r="BI296"/>
  <c r="BH296"/>
  <c r="BG296"/>
  <c r="BE296"/>
  <c r="T296"/>
  <c r="R296"/>
  <c r="P296"/>
  <c r="BK296"/>
  <c r="J296"/>
  <c r="BF296"/>
  <c r="BI295"/>
  <c r="BH295"/>
  <c r="BG295"/>
  <c r="BE295"/>
  <c r="T295"/>
  <c r="R295"/>
  <c r="P295"/>
  <c r="BK295"/>
  <c r="J295"/>
  <c r="BF295"/>
  <c r="BI294"/>
  <c r="BH294"/>
  <c r="BG294"/>
  <c r="BE294"/>
  <c r="T294"/>
  <c r="R294"/>
  <c r="P294"/>
  <c r="BK294"/>
  <c r="J294"/>
  <c r="BF294"/>
  <c r="BI293"/>
  <c r="BH293"/>
  <c r="BG293"/>
  <c r="BE293"/>
  <c r="T293"/>
  <c r="T292"/>
  <c r="R293"/>
  <c r="R292"/>
  <c r="P293"/>
  <c r="P292"/>
  <c r="BK293"/>
  <c r="BK292"/>
  <c r="J292"/>
  <c r="J293"/>
  <c r="BF293"/>
  <c r="J83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R283"/>
  <c r="P283"/>
  <c r="BK283"/>
  <c r="J283"/>
  <c r="BF283"/>
  <c r="BI282"/>
  <c r="BH282"/>
  <c r="BG282"/>
  <c r="BE282"/>
  <c r="T282"/>
  <c r="R282"/>
  <c r="P282"/>
  <c r="BK282"/>
  <c r="J282"/>
  <c r="BF282"/>
  <c r="BI281"/>
  <c r="BH281"/>
  <c r="BG281"/>
  <c r="BE281"/>
  <c r="T281"/>
  <c r="R281"/>
  <c r="P281"/>
  <c r="BK281"/>
  <c r="J281"/>
  <c r="BF281"/>
  <c r="BI280"/>
  <c r="BH280"/>
  <c r="BG280"/>
  <c r="BE280"/>
  <c r="T280"/>
  <c r="R280"/>
  <c r="P280"/>
  <c r="BK280"/>
  <c r="J280"/>
  <c r="BF280"/>
  <c r="BI279"/>
  <c r="BH279"/>
  <c r="BG279"/>
  <c r="BE279"/>
  <c r="T279"/>
  <c r="T278"/>
  <c r="R279"/>
  <c r="R278"/>
  <c r="P279"/>
  <c r="P278"/>
  <c r="BK279"/>
  <c r="BK278"/>
  <c r="J278"/>
  <c r="J279"/>
  <c r="BF279"/>
  <c r="J82"/>
  <c r="BI277"/>
  <c r="BH277"/>
  <c r="BG277"/>
  <c r="BE277"/>
  <c r="T277"/>
  <c r="R277"/>
  <c r="P277"/>
  <c r="BK277"/>
  <c r="J277"/>
  <c r="BF277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4"/>
  <c r="BH274"/>
  <c r="BG274"/>
  <c r="BE274"/>
  <c r="T274"/>
  <c r="T273"/>
  <c r="R274"/>
  <c r="R273"/>
  <c r="P274"/>
  <c r="P273"/>
  <c r="BK274"/>
  <c r="BK273"/>
  <c r="J273"/>
  <c r="J274"/>
  <c r="BF274"/>
  <c r="J81"/>
  <c r="BI272"/>
  <c r="BH272"/>
  <c r="BG272"/>
  <c r="BE272"/>
  <c r="T272"/>
  <c r="R272"/>
  <c r="P272"/>
  <c r="BK272"/>
  <c r="J272"/>
  <c r="BF272"/>
  <c r="BI271"/>
  <c r="BH271"/>
  <c r="BG271"/>
  <c r="BE271"/>
  <c r="T271"/>
  <c r="R271"/>
  <c r="P271"/>
  <c r="BK271"/>
  <c r="J271"/>
  <c r="BF271"/>
  <c r="BI270"/>
  <c r="BH270"/>
  <c r="BG270"/>
  <c r="BE270"/>
  <c r="T270"/>
  <c r="R270"/>
  <c r="P270"/>
  <c r="BK270"/>
  <c r="J270"/>
  <c r="BF270"/>
  <c r="BI269"/>
  <c r="BH269"/>
  <c r="BG269"/>
  <c r="BE269"/>
  <c r="T269"/>
  <c r="R269"/>
  <c r="P269"/>
  <c r="BK269"/>
  <c r="J269"/>
  <c r="BF269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1"/>
  <c r="BH261"/>
  <c r="BG261"/>
  <c r="BE261"/>
  <c r="T261"/>
  <c r="R261"/>
  <c r="P261"/>
  <c r="BK261"/>
  <c r="J261"/>
  <c r="BF261"/>
  <c r="BI260"/>
  <c r="BH260"/>
  <c r="BG260"/>
  <c r="BE260"/>
  <c r="T260"/>
  <c r="T259"/>
  <c r="R260"/>
  <c r="R259"/>
  <c r="P260"/>
  <c r="P259"/>
  <c r="BK260"/>
  <c r="BK259"/>
  <c r="J259"/>
  <c r="J260"/>
  <c r="BF260"/>
  <c r="J80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6"/>
  <c r="BH256"/>
  <c r="BG256"/>
  <c r="BE256"/>
  <c r="T256"/>
  <c r="T255"/>
  <c r="R256"/>
  <c r="R255"/>
  <c r="P256"/>
  <c r="P255"/>
  <c r="BK256"/>
  <c r="BK255"/>
  <c r="J255"/>
  <c r="J256"/>
  <c r="BF256"/>
  <c r="J79"/>
  <c r="BI254"/>
  <c r="BH254"/>
  <c r="BG254"/>
  <c r="BE254"/>
  <c r="T254"/>
  <c r="R254"/>
  <c r="P254"/>
  <c r="BK254"/>
  <c r="J254"/>
  <c r="BF254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R239"/>
  <c r="P239"/>
  <c r="BK239"/>
  <c r="J239"/>
  <c r="BF239"/>
  <c r="BI238"/>
  <c r="BH238"/>
  <c r="BG238"/>
  <c r="BE238"/>
  <c r="T238"/>
  <c r="R238"/>
  <c r="P238"/>
  <c r="BK238"/>
  <c r="J238"/>
  <c r="BF238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T231"/>
  <c r="R232"/>
  <c r="R231"/>
  <c r="P232"/>
  <c r="P231"/>
  <c r="BK232"/>
  <c r="BK231"/>
  <c r="J231"/>
  <c r="J232"/>
  <c r="BF232"/>
  <c r="J78"/>
  <c r="BI230"/>
  <c r="BH230"/>
  <c r="BG230"/>
  <c r="BE230"/>
  <c r="T230"/>
  <c r="R230"/>
  <c r="P230"/>
  <c r="BK230"/>
  <c r="J230"/>
  <c r="BF230"/>
  <c r="BI229"/>
  <c r="BH229"/>
  <c r="BG229"/>
  <c r="BE229"/>
  <c r="T229"/>
  <c r="R229"/>
  <c r="P229"/>
  <c r="BK229"/>
  <c r="J229"/>
  <c r="BF229"/>
  <c r="BI228"/>
  <c r="BH228"/>
  <c r="BG228"/>
  <c r="BE228"/>
  <c r="T228"/>
  <c r="R228"/>
  <c r="P228"/>
  <c r="BK228"/>
  <c r="J228"/>
  <c r="BF228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T209"/>
  <c r="R210"/>
  <c r="R209"/>
  <c r="P210"/>
  <c r="P209"/>
  <c r="BK210"/>
  <c r="BK209"/>
  <c r="J209"/>
  <c r="J210"/>
  <c r="BF210"/>
  <c r="J77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R187"/>
  <c r="P187"/>
  <c r="BK187"/>
  <c r="J187"/>
  <c r="BF187"/>
  <c r="BI186"/>
  <c r="BH186"/>
  <c r="BG186"/>
  <c r="BE186"/>
  <c r="T186"/>
  <c r="R186"/>
  <c r="P186"/>
  <c r="BK186"/>
  <c r="J186"/>
  <c r="BF186"/>
  <c r="BI185"/>
  <c r="BH185"/>
  <c r="BG185"/>
  <c r="BE185"/>
  <c r="T185"/>
  <c r="R185"/>
  <c r="P185"/>
  <c r="BK185"/>
  <c r="J185"/>
  <c r="BF185"/>
  <c r="BI184"/>
  <c r="BH184"/>
  <c r="BG184"/>
  <c r="BE184"/>
  <c r="T184"/>
  <c r="T183"/>
  <c r="R184"/>
  <c r="R183"/>
  <c r="P184"/>
  <c r="P183"/>
  <c r="BK184"/>
  <c r="BK183"/>
  <c r="J183"/>
  <c r="J184"/>
  <c r="BF184"/>
  <c r="J76"/>
  <c r="BI182"/>
  <c r="BH182"/>
  <c r="BG182"/>
  <c r="BE182"/>
  <c r="T182"/>
  <c r="R182"/>
  <c r="P182"/>
  <c r="BK182"/>
  <c r="J182"/>
  <c r="BF182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T173"/>
  <c r="T172"/>
  <c r="R174"/>
  <c r="R173"/>
  <c r="R172"/>
  <c r="P174"/>
  <c r="P173"/>
  <c r="P172"/>
  <c r="BK174"/>
  <c r="BK173"/>
  <c r="J173"/>
  <c r="BK172"/>
  <c r="J172"/>
  <c r="J174"/>
  <c r="BF174"/>
  <c r="J75"/>
  <c r="J74"/>
  <c r="BI171"/>
  <c r="BH171"/>
  <c r="BG171"/>
  <c r="BE171"/>
  <c r="T171"/>
  <c r="T170"/>
  <c r="R171"/>
  <c r="R170"/>
  <c r="P171"/>
  <c r="P170"/>
  <c r="BK171"/>
  <c r="BK170"/>
  <c r="J170"/>
  <c r="J171"/>
  <c r="BF171"/>
  <c r="J73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R166"/>
  <c r="P166"/>
  <c r="BK166"/>
  <c r="J166"/>
  <c r="BF166"/>
  <c r="BI165"/>
  <c r="BH165"/>
  <c r="BG165"/>
  <c r="BE165"/>
  <c r="T165"/>
  <c r="R165"/>
  <c r="P165"/>
  <c r="BK165"/>
  <c r="J165"/>
  <c r="BF165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R149"/>
  <c r="P149"/>
  <c r="BK149"/>
  <c r="J149"/>
  <c r="BF149"/>
  <c r="BI148"/>
  <c r="BH148"/>
  <c r="BG148"/>
  <c r="BE148"/>
  <c r="T148"/>
  <c r="R148"/>
  <c r="P148"/>
  <c r="BK148"/>
  <c r="J148"/>
  <c r="BF148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T143"/>
  <c r="R144"/>
  <c r="R143"/>
  <c r="P144"/>
  <c r="P143"/>
  <c r="BK144"/>
  <c r="BK143"/>
  <c r="J143"/>
  <c r="J144"/>
  <c r="BF144"/>
  <c r="J72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7"/>
  <c r="BH117"/>
  <c r="BG117"/>
  <c r="BE117"/>
  <c r="T117"/>
  <c r="T116"/>
  <c r="R117"/>
  <c r="R116"/>
  <c r="P117"/>
  <c r="P116"/>
  <c r="BK117"/>
  <c r="BK116"/>
  <c r="J116"/>
  <c r="J117"/>
  <c r="BF117"/>
  <c r="J71"/>
  <c r="BI115"/>
  <c r="BH115"/>
  <c r="BG115"/>
  <c r="BE115"/>
  <c r="T115"/>
  <c r="R115"/>
  <c r="P115"/>
  <c r="BK115"/>
  <c r="J115"/>
  <c r="BF115"/>
  <c r="BI114"/>
  <c r="BH114"/>
  <c r="BG114"/>
  <c r="BE114"/>
  <c r="T114"/>
  <c r="T113"/>
  <c r="R114"/>
  <c r="R113"/>
  <c r="P114"/>
  <c r="P113"/>
  <c r="BK114"/>
  <c r="BK113"/>
  <c r="J113"/>
  <c r="J114"/>
  <c r="BF114"/>
  <c r="J70"/>
  <c r="BI112"/>
  <c r="F41"/>
  <c i="1" r="BD60"/>
  <c i="4" r="BH112"/>
  <c r="F40"/>
  <c i="1" r="BC60"/>
  <c i="4" r="BG112"/>
  <c r="F39"/>
  <c i="1" r="BB60"/>
  <c i="4" r="BE112"/>
  <c r="J37"/>
  <c i="1" r="AV60"/>
  <c i="4" r="F37"/>
  <c i="1" r="AZ60"/>
  <c i="4" r="T112"/>
  <c r="T111"/>
  <c r="T110"/>
  <c r="T109"/>
  <c r="R112"/>
  <c r="R111"/>
  <c r="R110"/>
  <c r="R109"/>
  <c r="P112"/>
  <c r="P111"/>
  <c r="P110"/>
  <c r="P109"/>
  <c i="1" r="AU60"/>
  <c i="4" r="BK112"/>
  <c r="BK111"/>
  <c r="J111"/>
  <c r="BK110"/>
  <c r="J110"/>
  <c r="BK109"/>
  <c r="J109"/>
  <c r="J67"/>
  <c r="J34"/>
  <c i="1" r="AG60"/>
  <c i="4" r="J112"/>
  <c r="BF112"/>
  <c r="J38"/>
  <c i="1" r="AW60"/>
  <c i="4" r="F38"/>
  <c i="1" r="BA60"/>
  <c i="4" r="J69"/>
  <c r="J68"/>
  <c r="J106"/>
  <c r="J105"/>
  <c r="F105"/>
  <c r="F103"/>
  <c r="E101"/>
  <c r="J63"/>
  <c r="J62"/>
  <c r="F62"/>
  <c r="F60"/>
  <c r="E58"/>
  <c r="J43"/>
  <c r="J22"/>
  <c r="E22"/>
  <c r="F106"/>
  <c r="F63"/>
  <c r="J21"/>
  <c r="J16"/>
  <c r="J103"/>
  <c r="J60"/>
  <c r="E7"/>
  <c r="E95"/>
  <c r="E52"/>
  <c i="3" r="J41"/>
  <c r="J40"/>
  <c i="1" r="AY58"/>
  <c i="3" r="J39"/>
  <c i="1" r="AX58"/>
  <c i="3" r="BI134"/>
  <c r="BH134"/>
  <c r="BG134"/>
  <c r="BE134"/>
  <c r="T134"/>
  <c r="R134"/>
  <c r="P134"/>
  <c r="BK134"/>
  <c r="J134"/>
  <c r="BF134"/>
  <c r="BI133"/>
  <c r="BH133"/>
  <c r="BG133"/>
  <c r="BE133"/>
  <c r="T133"/>
  <c r="R133"/>
  <c r="P133"/>
  <c r="BK133"/>
  <c r="J133"/>
  <c r="BF133"/>
  <c r="BI132"/>
  <c r="BH132"/>
  <c r="BG132"/>
  <c r="BE132"/>
  <c r="T132"/>
  <c r="R132"/>
  <c r="P132"/>
  <c r="BK132"/>
  <c r="J132"/>
  <c r="BF132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7"/>
  <c r="BH117"/>
  <c r="BG117"/>
  <c r="BE117"/>
  <c r="T117"/>
  <c r="R117"/>
  <c r="P117"/>
  <c r="BK117"/>
  <c r="J117"/>
  <c r="BF117"/>
  <c r="BI116"/>
  <c r="BH116"/>
  <c r="BG116"/>
  <c r="BE116"/>
  <c r="T116"/>
  <c r="R116"/>
  <c r="P116"/>
  <c r="BK116"/>
  <c r="J116"/>
  <c r="BF116"/>
  <c r="BI115"/>
  <c r="BH115"/>
  <c r="BG115"/>
  <c r="BE115"/>
  <c r="T115"/>
  <c r="R115"/>
  <c r="P115"/>
  <c r="BK115"/>
  <c r="J115"/>
  <c r="BF115"/>
  <c r="BI114"/>
  <c r="BH114"/>
  <c r="BG114"/>
  <c r="BE114"/>
  <c r="T114"/>
  <c r="R114"/>
  <c r="P114"/>
  <c r="BK114"/>
  <c r="J114"/>
  <c r="BF114"/>
  <c r="BI113"/>
  <c r="BH113"/>
  <c r="BG113"/>
  <c r="BE113"/>
  <c r="T113"/>
  <c r="R113"/>
  <c r="P113"/>
  <c r="BK113"/>
  <c r="J113"/>
  <c r="BF113"/>
  <c r="BI112"/>
  <c r="BH112"/>
  <c r="BG112"/>
  <c r="BE112"/>
  <c r="T112"/>
  <c r="R112"/>
  <c r="P112"/>
  <c r="BK112"/>
  <c r="J112"/>
  <c r="BF112"/>
  <c r="BI111"/>
  <c r="BH111"/>
  <c r="BG111"/>
  <c r="BE111"/>
  <c r="T111"/>
  <c r="R111"/>
  <c r="P111"/>
  <c r="BK111"/>
  <c r="J111"/>
  <c r="BF111"/>
  <c r="BI110"/>
  <c r="BH110"/>
  <c r="BG110"/>
  <c r="BE110"/>
  <c r="T110"/>
  <c r="R110"/>
  <c r="P110"/>
  <c r="BK110"/>
  <c r="J110"/>
  <c r="BF110"/>
  <c r="BI109"/>
  <c r="BH109"/>
  <c r="BG109"/>
  <c r="BE109"/>
  <c r="T109"/>
  <c r="R109"/>
  <c r="P109"/>
  <c r="BK109"/>
  <c r="J109"/>
  <c r="BF109"/>
  <c r="BI108"/>
  <c r="BH108"/>
  <c r="BG108"/>
  <c r="BE108"/>
  <c r="T108"/>
  <c r="R108"/>
  <c r="P108"/>
  <c r="BK108"/>
  <c r="J108"/>
  <c r="BF108"/>
  <c r="BI107"/>
  <c r="BH107"/>
  <c r="BG107"/>
  <c r="BE107"/>
  <c r="T107"/>
  <c r="R107"/>
  <c r="P107"/>
  <c r="BK107"/>
  <c r="J107"/>
  <c r="BF107"/>
  <c r="BI106"/>
  <c r="BH106"/>
  <c r="BG106"/>
  <c r="BE106"/>
  <c r="T106"/>
  <c r="R106"/>
  <c r="P106"/>
  <c r="BK106"/>
  <c r="J106"/>
  <c r="BF106"/>
  <c r="BI105"/>
  <c r="BH105"/>
  <c r="BG105"/>
  <c r="BE105"/>
  <c r="T105"/>
  <c r="R105"/>
  <c r="P105"/>
  <c r="BK105"/>
  <c r="J105"/>
  <c r="BF105"/>
  <c r="BI104"/>
  <c r="BH104"/>
  <c r="BG104"/>
  <c r="BE104"/>
  <c r="T104"/>
  <c r="R104"/>
  <c r="P104"/>
  <c r="BK104"/>
  <c r="J104"/>
  <c r="BF104"/>
  <c r="BI103"/>
  <c r="BH103"/>
  <c r="BG103"/>
  <c r="BE103"/>
  <c r="T103"/>
  <c r="R103"/>
  <c r="P103"/>
  <c r="BK103"/>
  <c r="J103"/>
  <c r="BF103"/>
  <c r="BI102"/>
  <c r="BH102"/>
  <c r="BG102"/>
  <c r="BE102"/>
  <c r="T102"/>
  <c r="R102"/>
  <c r="P102"/>
  <c r="BK102"/>
  <c r="J102"/>
  <c r="BF102"/>
  <c r="BI101"/>
  <c r="BH101"/>
  <c r="BG101"/>
  <c r="BE101"/>
  <c r="T101"/>
  <c r="R101"/>
  <c r="P101"/>
  <c r="BK101"/>
  <c r="J101"/>
  <c r="BF101"/>
  <c r="BI100"/>
  <c r="BH100"/>
  <c r="BG100"/>
  <c r="BE100"/>
  <c r="T100"/>
  <c r="R100"/>
  <c r="P100"/>
  <c r="BK100"/>
  <c r="J100"/>
  <c r="BF100"/>
  <c r="BI99"/>
  <c r="BH99"/>
  <c r="BG99"/>
  <c r="BE99"/>
  <c r="T99"/>
  <c r="R99"/>
  <c r="P99"/>
  <c r="BK99"/>
  <c r="J99"/>
  <c r="BF99"/>
  <c r="BI98"/>
  <c r="BH98"/>
  <c r="BG98"/>
  <c r="BE98"/>
  <c r="T98"/>
  <c r="R98"/>
  <c r="P98"/>
  <c r="BK98"/>
  <c r="J98"/>
  <c r="BF98"/>
  <c r="BI97"/>
  <c r="BH97"/>
  <c r="BG97"/>
  <c r="BE97"/>
  <c r="T97"/>
  <c r="R97"/>
  <c r="P97"/>
  <c r="BK97"/>
  <c r="J97"/>
  <c r="BF97"/>
  <c r="BI96"/>
  <c r="F41"/>
  <c i="1" r="BD58"/>
  <c i="3" r="BH96"/>
  <c r="F40"/>
  <c i="1" r="BC58"/>
  <c i="3" r="BG96"/>
  <c r="F39"/>
  <c i="1" r="BB58"/>
  <c i="3" r="BE96"/>
  <c r="J37"/>
  <c i="1" r="AV58"/>
  <c i="3" r="F37"/>
  <c i="1" r="AZ58"/>
  <c i="3" r="T96"/>
  <c r="T95"/>
  <c r="T94"/>
  <c r="T93"/>
  <c r="R96"/>
  <c r="R95"/>
  <c r="R94"/>
  <c r="R93"/>
  <c r="P96"/>
  <c r="P95"/>
  <c r="P94"/>
  <c r="P93"/>
  <c i="1" r="AU58"/>
  <c i="3" r="BK96"/>
  <c r="BK95"/>
  <c r="J95"/>
  <c r="BK94"/>
  <c r="J94"/>
  <c r="BK93"/>
  <c r="J93"/>
  <c r="J67"/>
  <c r="J34"/>
  <c i="1" r="AG58"/>
  <c i="3" r="J96"/>
  <c r="BF96"/>
  <c r="J38"/>
  <c i="1" r="AW58"/>
  <c i="3" r="F38"/>
  <c i="1" r="BA58"/>
  <c i="3" r="J69"/>
  <c r="J68"/>
  <c r="J90"/>
  <c r="J89"/>
  <c r="F89"/>
  <c r="F87"/>
  <c r="E85"/>
  <c r="J63"/>
  <c r="J62"/>
  <c r="F62"/>
  <c r="F60"/>
  <c r="E58"/>
  <c r="J43"/>
  <c r="J22"/>
  <c r="E22"/>
  <c r="F90"/>
  <c r="F63"/>
  <c r="J21"/>
  <c r="J16"/>
  <c r="J87"/>
  <c r="J60"/>
  <c r="E7"/>
  <c r="E79"/>
  <c r="E52"/>
  <c i="2" r="J41"/>
  <c r="J40"/>
  <c i="1" r="AY57"/>
  <c i="2" r="J39"/>
  <c i="1" r="AX57"/>
  <c i="2" r="BI362"/>
  <c r="BH362"/>
  <c r="BG362"/>
  <c r="BE362"/>
  <c r="T362"/>
  <c r="R362"/>
  <c r="P362"/>
  <c r="BK362"/>
  <c r="J362"/>
  <c r="BF362"/>
  <c r="BI361"/>
  <c r="BH361"/>
  <c r="BG361"/>
  <c r="BE361"/>
  <c r="T361"/>
  <c r="R361"/>
  <c r="P361"/>
  <c r="BK361"/>
  <c r="J361"/>
  <c r="BF361"/>
  <c r="BI360"/>
  <c r="BH360"/>
  <c r="BG360"/>
  <c r="BE360"/>
  <c r="T360"/>
  <c r="R360"/>
  <c r="P360"/>
  <c r="BK360"/>
  <c r="J360"/>
  <c r="BF360"/>
  <c r="BI359"/>
  <c r="BH359"/>
  <c r="BG359"/>
  <c r="BE359"/>
  <c r="T359"/>
  <c r="T358"/>
  <c r="T357"/>
  <c r="R359"/>
  <c r="R358"/>
  <c r="R357"/>
  <c r="P359"/>
  <c r="P358"/>
  <c r="P357"/>
  <c r="BK359"/>
  <c r="BK358"/>
  <c r="J358"/>
  <c r="BK357"/>
  <c r="J357"/>
  <c r="J359"/>
  <c r="BF359"/>
  <c r="J89"/>
  <c r="J88"/>
  <c r="BI356"/>
  <c r="BH356"/>
  <c r="BG356"/>
  <c r="BE356"/>
  <c r="T356"/>
  <c r="R356"/>
  <c r="P356"/>
  <c r="BK356"/>
  <c r="J356"/>
  <c r="BF356"/>
  <c r="BI355"/>
  <c r="BH355"/>
  <c r="BG355"/>
  <c r="BE355"/>
  <c r="T355"/>
  <c r="R355"/>
  <c r="P355"/>
  <c r="BK355"/>
  <c r="J355"/>
  <c r="BF355"/>
  <c r="BI354"/>
  <c r="BH354"/>
  <c r="BG354"/>
  <c r="BE354"/>
  <c r="T354"/>
  <c r="R354"/>
  <c r="P354"/>
  <c r="BK354"/>
  <c r="J354"/>
  <c r="BF354"/>
  <c r="BI353"/>
  <c r="BH353"/>
  <c r="BG353"/>
  <c r="BE353"/>
  <c r="T353"/>
  <c r="R353"/>
  <c r="P353"/>
  <c r="BK353"/>
  <c r="J353"/>
  <c r="BF353"/>
  <c r="BI352"/>
  <c r="BH352"/>
  <c r="BG352"/>
  <c r="BE352"/>
  <c r="T352"/>
  <c r="R352"/>
  <c r="P352"/>
  <c r="BK352"/>
  <c r="J352"/>
  <c r="BF352"/>
  <c r="BI351"/>
  <c r="BH351"/>
  <c r="BG351"/>
  <c r="BE351"/>
  <c r="T351"/>
  <c r="R351"/>
  <c r="P351"/>
  <c r="BK351"/>
  <c r="J351"/>
  <c r="BF351"/>
  <c r="BI350"/>
  <c r="BH350"/>
  <c r="BG350"/>
  <c r="BE350"/>
  <c r="T350"/>
  <c r="R350"/>
  <c r="P350"/>
  <c r="BK350"/>
  <c r="J350"/>
  <c r="BF350"/>
  <c r="BI349"/>
  <c r="BH349"/>
  <c r="BG349"/>
  <c r="BE349"/>
  <c r="T349"/>
  <c r="R349"/>
  <c r="P349"/>
  <c r="BK349"/>
  <c r="J349"/>
  <c r="BF349"/>
  <c r="BI348"/>
  <c r="BH348"/>
  <c r="BG348"/>
  <c r="BE348"/>
  <c r="T348"/>
  <c r="R348"/>
  <c r="P348"/>
  <c r="BK348"/>
  <c r="J348"/>
  <c r="BF348"/>
  <c r="BI347"/>
  <c r="BH347"/>
  <c r="BG347"/>
  <c r="BE347"/>
  <c r="T347"/>
  <c r="R347"/>
  <c r="P347"/>
  <c r="BK347"/>
  <c r="J347"/>
  <c r="BF347"/>
  <c r="BI346"/>
  <c r="BH346"/>
  <c r="BG346"/>
  <c r="BE346"/>
  <c r="T346"/>
  <c r="R346"/>
  <c r="P346"/>
  <c r="BK346"/>
  <c r="J346"/>
  <c r="BF346"/>
  <c r="BI345"/>
  <c r="BH345"/>
  <c r="BG345"/>
  <c r="BE345"/>
  <c r="T345"/>
  <c r="R345"/>
  <c r="P345"/>
  <c r="BK345"/>
  <c r="J345"/>
  <c r="BF345"/>
  <c r="BI344"/>
  <c r="BH344"/>
  <c r="BG344"/>
  <c r="BE344"/>
  <c r="T344"/>
  <c r="T343"/>
  <c r="R344"/>
  <c r="R343"/>
  <c r="P344"/>
  <c r="P343"/>
  <c r="BK344"/>
  <c r="BK343"/>
  <c r="J343"/>
  <c r="J344"/>
  <c r="BF344"/>
  <c r="J87"/>
  <c r="BI342"/>
  <c r="BH342"/>
  <c r="BG342"/>
  <c r="BE342"/>
  <c r="T342"/>
  <c r="R342"/>
  <c r="P342"/>
  <c r="BK342"/>
  <c r="J342"/>
  <c r="BF342"/>
  <c r="BI341"/>
  <c r="BH341"/>
  <c r="BG341"/>
  <c r="BE341"/>
  <c r="T341"/>
  <c r="R341"/>
  <c r="P341"/>
  <c r="BK341"/>
  <c r="J341"/>
  <c r="BF341"/>
  <c r="BI340"/>
  <c r="BH340"/>
  <c r="BG340"/>
  <c r="BE340"/>
  <c r="T340"/>
  <c r="R340"/>
  <c r="P340"/>
  <c r="BK340"/>
  <c r="J340"/>
  <c r="BF340"/>
  <c r="BI339"/>
  <c r="BH339"/>
  <c r="BG339"/>
  <c r="BE339"/>
  <c r="T339"/>
  <c r="R339"/>
  <c r="P339"/>
  <c r="BK339"/>
  <c r="J339"/>
  <c r="BF339"/>
  <c r="BI338"/>
  <c r="BH338"/>
  <c r="BG338"/>
  <c r="BE338"/>
  <c r="T338"/>
  <c r="R338"/>
  <c r="P338"/>
  <c r="BK338"/>
  <c r="J338"/>
  <c r="BF338"/>
  <c r="BI337"/>
  <c r="BH337"/>
  <c r="BG337"/>
  <c r="BE337"/>
  <c r="T337"/>
  <c r="R337"/>
  <c r="P337"/>
  <c r="BK337"/>
  <c r="J337"/>
  <c r="BF337"/>
  <c r="BI336"/>
  <c r="BH336"/>
  <c r="BG336"/>
  <c r="BE336"/>
  <c r="T336"/>
  <c r="R336"/>
  <c r="P336"/>
  <c r="BK336"/>
  <c r="J336"/>
  <c r="BF336"/>
  <c r="BI335"/>
  <c r="BH335"/>
  <c r="BG335"/>
  <c r="BE335"/>
  <c r="T335"/>
  <c r="T334"/>
  <c r="R335"/>
  <c r="R334"/>
  <c r="P335"/>
  <c r="P334"/>
  <c r="BK335"/>
  <c r="BK334"/>
  <c r="J334"/>
  <c r="J335"/>
  <c r="BF335"/>
  <c r="J86"/>
  <c r="BI333"/>
  <c r="BH333"/>
  <c r="BG333"/>
  <c r="BE333"/>
  <c r="T333"/>
  <c r="R333"/>
  <c r="P333"/>
  <c r="BK333"/>
  <c r="J333"/>
  <c r="BF333"/>
  <c r="BI332"/>
  <c r="BH332"/>
  <c r="BG332"/>
  <c r="BE332"/>
  <c r="T332"/>
  <c r="R332"/>
  <c r="P332"/>
  <c r="BK332"/>
  <c r="J332"/>
  <c r="BF332"/>
  <c r="BI331"/>
  <c r="BH331"/>
  <c r="BG331"/>
  <c r="BE331"/>
  <c r="T331"/>
  <c r="T330"/>
  <c r="R331"/>
  <c r="R330"/>
  <c r="P331"/>
  <c r="P330"/>
  <c r="BK331"/>
  <c r="BK330"/>
  <c r="J330"/>
  <c r="J331"/>
  <c r="BF331"/>
  <c r="J85"/>
  <c r="BI329"/>
  <c r="BH329"/>
  <c r="BG329"/>
  <c r="BE329"/>
  <c r="T329"/>
  <c r="R329"/>
  <c r="P329"/>
  <c r="BK329"/>
  <c r="J329"/>
  <c r="BF329"/>
  <c r="BI328"/>
  <c r="BH328"/>
  <c r="BG328"/>
  <c r="BE328"/>
  <c r="T328"/>
  <c r="T327"/>
  <c r="R328"/>
  <c r="R327"/>
  <c r="P328"/>
  <c r="P327"/>
  <c r="BK328"/>
  <c r="BK327"/>
  <c r="J327"/>
  <c r="J328"/>
  <c r="BF328"/>
  <c r="J84"/>
  <c r="BI326"/>
  <c r="BH326"/>
  <c r="BG326"/>
  <c r="BE326"/>
  <c r="T326"/>
  <c r="R326"/>
  <c r="P326"/>
  <c r="BK326"/>
  <c r="J326"/>
  <c r="BF326"/>
  <c r="BI325"/>
  <c r="BH325"/>
  <c r="BG325"/>
  <c r="BE325"/>
  <c r="T325"/>
  <c r="R325"/>
  <c r="P325"/>
  <c r="BK325"/>
  <c r="J325"/>
  <c r="BF325"/>
  <c r="BI324"/>
  <c r="BH324"/>
  <c r="BG324"/>
  <c r="BE324"/>
  <c r="T324"/>
  <c r="R324"/>
  <c r="P324"/>
  <c r="BK324"/>
  <c r="J324"/>
  <c r="BF324"/>
  <c r="BI323"/>
  <c r="BH323"/>
  <c r="BG323"/>
  <c r="BE323"/>
  <c r="T323"/>
  <c r="R323"/>
  <c r="P323"/>
  <c r="BK323"/>
  <c r="J323"/>
  <c r="BF323"/>
  <c r="BI322"/>
  <c r="BH322"/>
  <c r="BG322"/>
  <c r="BE322"/>
  <c r="T322"/>
  <c r="R322"/>
  <c r="P322"/>
  <c r="BK322"/>
  <c r="J322"/>
  <c r="BF322"/>
  <c r="BI321"/>
  <c r="BH321"/>
  <c r="BG321"/>
  <c r="BE321"/>
  <c r="T321"/>
  <c r="R321"/>
  <c r="P321"/>
  <c r="BK321"/>
  <c r="J321"/>
  <c r="BF321"/>
  <c r="BI320"/>
  <c r="BH320"/>
  <c r="BG320"/>
  <c r="BE320"/>
  <c r="T320"/>
  <c r="R320"/>
  <c r="P320"/>
  <c r="BK320"/>
  <c r="J320"/>
  <c r="BF320"/>
  <c r="BI319"/>
  <c r="BH319"/>
  <c r="BG319"/>
  <c r="BE319"/>
  <c r="T319"/>
  <c r="R319"/>
  <c r="P319"/>
  <c r="BK319"/>
  <c r="J319"/>
  <c r="BF319"/>
  <c r="BI318"/>
  <c r="BH318"/>
  <c r="BG318"/>
  <c r="BE318"/>
  <c r="T318"/>
  <c r="T317"/>
  <c r="R318"/>
  <c r="R317"/>
  <c r="P318"/>
  <c r="P317"/>
  <c r="BK318"/>
  <c r="BK317"/>
  <c r="J317"/>
  <c r="J318"/>
  <c r="BF318"/>
  <c r="J83"/>
  <c r="BI316"/>
  <c r="BH316"/>
  <c r="BG316"/>
  <c r="BE316"/>
  <c r="T316"/>
  <c r="R316"/>
  <c r="P316"/>
  <c r="BK316"/>
  <c r="J316"/>
  <c r="BF316"/>
  <c r="BI315"/>
  <c r="BH315"/>
  <c r="BG315"/>
  <c r="BE315"/>
  <c r="T315"/>
  <c r="R315"/>
  <c r="P315"/>
  <c r="BK315"/>
  <c r="J315"/>
  <c r="BF315"/>
  <c r="BI314"/>
  <c r="BH314"/>
  <c r="BG314"/>
  <c r="BE314"/>
  <c r="T314"/>
  <c r="R314"/>
  <c r="P314"/>
  <c r="BK314"/>
  <c r="J314"/>
  <c r="BF314"/>
  <c r="BI313"/>
  <c r="BH313"/>
  <c r="BG313"/>
  <c r="BE313"/>
  <c r="T313"/>
  <c r="R313"/>
  <c r="P313"/>
  <c r="BK313"/>
  <c r="J313"/>
  <c r="BF313"/>
  <c r="BI312"/>
  <c r="BH312"/>
  <c r="BG312"/>
  <c r="BE312"/>
  <c r="T312"/>
  <c r="R312"/>
  <c r="P312"/>
  <c r="BK312"/>
  <c r="J312"/>
  <c r="BF312"/>
  <c r="BI311"/>
  <c r="BH311"/>
  <c r="BG311"/>
  <c r="BE311"/>
  <c r="T311"/>
  <c r="R311"/>
  <c r="P311"/>
  <c r="BK311"/>
  <c r="J311"/>
  <c r="BF311"/>
  <c r="BI310"/>
  <c r="BH310"/>
  <c r="BG310"/>
  <c r="BE310"/>
  <c r="T310"/>
  <c r="R310"/>
  <c r="P310"/>
  <c r="BK310"/>
  <c r="J310"/>
  <c r="BF310"/>
  <c r="BI309"/>
  <c r="BH309"/>
  <c r="BG309"/>
  <c r="BE309"/>
  <c r="T309"/>
  <c r="R309"/>
  <c r="P309"/>
  <c r="BK309"/>
  <c r="J309"/>
  <c r="BF309"/>
  <c r="BI308"/>
  <c r="BH308"/>
  <c r="BG308"/>
  <c r="BE308"/>
  <c r="T308"/>
  <c r="R308"/>
  <c r="P308"/>
  <c r="BK308"/>
  <c r="J308"/>
  <c r="BF308"/>
  <c r="BI307"/>
  <c r="BH307"/>
  <c r="BG307"/>
  <c r="BE307"/>
  <c r="T307"/>
  <c r="R307"/>
  <c r="P307"/>
  <c r="BK307"/>
  <c r="J307"/>
  <c r="BF307"/>
  <c r="BI306"/>
  <c r="BH306"/>
  <c r="BG306"/>
  <c r="BE306"/>
  <c r="T306"/>
  <c r="R306"/>
  <c r="P306"/>
  <c r="BK306"/>
  <c r="J306"/>
  <c r="BF306"/>
  <c r="BI305"/>
  <c r="BH305"/>
  <c r="BG305"/>
  <c r="BE305"/>
  <c r="T305"/>
  <c r="R305"/>
  <c r="P305"/>
  <c r="BK305"/>
  <c r="J305"/>
  <c r="BF305"/>
  <c r="BI304"/>
  <c r="BH304"/>
  <c r="BG304"/>
  <c r="BE304"/>
  <c r="T304"/>
  <c r="T303"/>
  <c r="R304"/>
  <c r="R303"/>
  <c r="P304"/>
  <c r="P303"/>
  <c r="BK304"/>
  <c r="BK303"/>
  <c r="J303"/>
  <c r="J304"/>
  <c r="BF304"/>
  <c r="J82"/>
  <c r="BI302"/>
  <c r="BH302"/>
  <c r="BG302"/>
  <c r="BE302"/>
  <c r="T302"/>
  <c r="R302"/>
  <c r="P302"/>
  <c r="BK302"/>
  <c r="J302"/>
  <c r="BF302"/>
  <c r="BI301"/>
  <c r="BH301"/>
  <c r="BG301"/>
  <c r="BE301"/>
  <c r="T301"/>
  <c r="R301"/>
  <c r="P301"/>
  <c r="BK301"/>
  <c r="J301"/>
  <c r="BF301"/>
  <c r="BI300"/>
  <c r="BH300"/>
  <c r="BG300"/>
  <c r="BE300"/>
  <c r="T300"/>
  <c r="R300"/>
  <c r="P300"/>
  <c r="BK300"/>
  <c r="J300"/>
  <c r="BF300"/>
  <c r="BI299"/>
  <c r="BH299"/>
  <c r="BG299"/>
  <c r="BE299"/>
  <c r="T299"/>
  <c r="R299"/>
  <c r="P299"/>
  <c r="BK299"/>
  <c r="J299"/>
  <c r="BF299"/>
  <c r="BI298"/>
  <c r="BH298"/>
  <c r="BG298"/>
  <c r="BE298"/>
  <c r="T298"/>
  <c r="R298"/>
  <c r="P298"/>
  <c r="BK298"/>
  <c r="J298"/>
  <c r="BF298"/>
  <c r="BI297"/>
  <c r="BH297"/>
  <c r="BG297"/>
  <c r="BE297"/>
  <c r="T297"/>
  <c r="R297"/>
  <c r="P297"/>
  <c r="BK297"/>
  <c r="J297"/>
  <c r="BF297"/>
  <c r="BI296"/>
  <c r="BH296"/>
  <c r="BG296"/>
  <c r="BE296"/>
  <c r="T296"/>
  <c r="T295"/>
  <c r="R296"/>
  <c r="R295"/>
  <c r="P296"/>
  <c r="P295"/>
  <c r="BK296"/>
  <c r="BK295"/>
  <c r="J295"/>
  <c r="J296"/>
  <c r="BF296"/>
  <c r="J81"/>
  <c r="BI294"/>
  <c r="BH294"/>
  <c r="BG294"/>
  <c r="BE294"/>
  <c r="T294"/>
  <c r="R294"/>
  <c r="P294"/>
  <c r="BK294"/>
  <c r="J294"/>
  <c r="BF294"/>
  <c r="BI293"/>
  <c r="BH293"/>
  <c r="BG293"/>
  <c r="BE293"/>
  <c r="T293"/>
  <c r="R293"/>
  <c r="P293"/>
  <c r="BK293"/>
  <c r="J293"/>
  <c r="BF293"/>
  <c r="BI292"/>
  <c r="BH292"/>
  <c r="BG292"/>
  <c r="BE292"/>
  <c r="T292"/>
  <c r="R292"/>
  <c r="P292"/>
  <c r="BK292"/>
  <c r="J292"/>
  <c r="BF292"/>
  <c r="BI291"/>
  <c r="BH291"/>
  <c r="BG291"/>
  <c r="BE291"/>
  <c r="T291"/>
  <c r="R291"/>
  <c r="P291"/>
  <c r="BK291"/>
  <c r="J291"/>
  <c r="BF291"/>
  <c r="BI290"/>
  <c r="BH290"/>
  <c r="BG290"/>
  <c r="BE290"/>
  <c r="T290"/>
  <c r="R290"/>
  <c r="P290"/>
  <c r="BK290"/>
  <c r="J290"/>
  <c r="BF290"/>
  <c r="BI289"/>
  <c r="BH289"/>
  <c r="BG289"/>
  <c r="BE289"/>
  <c r="T289"/>
  <c r="R289"/>
  <c r="P289"/>
  <c r="BK289"/>
  <c r="J289"/>
  <c r="BF289"/>
  <c r="BI288"/>
  <c r="BH288"/>
  <c r="BG288"/>
  <c r="BE288"/>
  <c r="T288"/>
  <c r="R288"/>
  <c r="P288"/>
  <c r="BK288"/>
  <c r="J288"/>
  <c r="BF288"/>
  <c r="BI287"/>
  <c r="BH287"/>
  <c r="BG287"/>
  <c r="BE287"/>
  <c r="T287"/>
  <c r="R287"/>
  <c r="P287"/>
  <c r="BK287"/>
  <c r="J287"/>
  <c r="BF287"/>
  <c r="BI286"/>
  <c r="BH286"/>
  <c r="BG286"/>
  <c r="BE286"/>
  <c r="T286"/>
  <c r="R286"/>
  <c r="P286"/>
  <c r="BK286"/>
  <c r="J286"/>
  <c r="BF286"/>
  <c r="BI285"/>
  <c r="BH285"/>
  <c r="BG285"/>
  <c r="BE285"/>
  <c r="T285"/>
  <c r="R285"/>
  <c r="P285"/>
  <c r="BK285"/>
  <c r="J285"/>
  <c r="BF285"/>
  <c r="BI284"/>
  <c r="BH284"/>
  <c r="BG284"/>
  <c r="BE284"/>
  <c r="T284"/>
  <c r="R284"/>
  <c r="P284"/>
  <c r="BK284"/>
  <c r="J284"/>
  <c r="BF284"/>
  <c r="BI283"/>
  <c r="BH283"/>
  <c r="BG283"/>
  <c r="BE283"/>
  <c r="T283"/>
  <c r="T282"/>
  <c r="R283"/>
  <c r="R282"/>
  <c r="P283"/>
  <c r="P282"/>
  <c r="BK283"/>
  <c r="BK282"/>
  <c r="J282"/>
  <c r="J283"/>
  <c r="BF283"/>
  <c r="J80"/>
  <c r="BI281"/>
  <c r="BH281"/>
  <c r="BG281"/>
  <c r="BE281"/>
  <c r="T281"/>
  <c r="T280"/>
  <c r="T279"/>
  <c r="R281"/>
  <c r="R280"/>
  <c r="R279"/>
  <c r="P281"/>
  <c r="P280"/>
  <c r="P279"/>
  <c r="BK281"/>
  <c r="BK280"/>
  <c r="J280"/>
  <c r="BK279"/>
  <c r="J279"/>
  <c r="J281"/>
  <c r="BF281"/>
  <c r="J79"/>
  <c r="J78"/>
  <c r="BI278"/>
  <c r="BH278"/>
  <c r="BG278"/>
  <c r="BE278"/>
  <c r="T278"/>
  <c r="T277"/>
  <c r="R278"/>
  <c r="R277"/>
  <c r="P278"/>
  <c r="P277"/>
  <c r="BK278"/>
  <c r="BK277"/>
  <c r="J277"/>
  <c r="J278"/>
  <c r="BF278"/>
  <c r="J77"/>
  <c r="BI276"/>
  <c r="BH276"/>
  <c r="BG276"/>
  <c r="BE276"/>
  <c r="T276"/>
  <c r="R276"/>
  <c r="P276"/>
  <c r="BK276"/>
  <c r="J276"/>
  <c r="BF276"/>
  <c r="BI275"/>
  <c r="BH275"/>
  <c r="BG275"/>
  <c r="BE275"/>
  <c r="T275"/>
  <c r="R275"/>
  <c r="P275"/>
  <c r="BK275"/>
  <c r="J275"/>
  <c r="BF275"/>
  <c r="BI274"/>
  <c r="BH274"/>
  <c r="BG274"/>
  <c r="BE274"/>
  <c r="T274"/>
  <c r="R274"/>
  <c r="P274"/>
  <c r="BK274"/>
  <c r="J274"/>
  <c r="BF274"/>
  <c r="BI273"/>
  <c r="BH273"/>
  <c r="BG273"/>
  <c r="BE273"/>
  <c r="T273"/>
  <c r="R273"/>
  <c r="P273"/>
  <c r="BK273"/>
  <c r="J273"/>
  <c r="BF273"/>
  <c r="BI272"/>
  <c r="BH272"/>
  <c r="BG272"/>
  <c r="BE272"/>
  <c r="T272"/>
  <c r="R272"/>
  <c r="P272"/>
  <c r="BK272"/>
  <c r="J272"/>
  <c r="BF272"/>
  <c r="BI271"/>
  <c r="BH271"/>
  <c r="BG271"/>
  <c r="BE271"/>
  <c r="T271"/>
  <c r="R271"/>
  <c r="P271"/>
  <c r="BK271"/>
  <c r="J271"/>
  <c r="BF271"/>
  <c r="BI270"/>
  <c r="BH270"/>
  <c r="BG270"/>
  <c r="BE270"/>
  <c r="T270"/>
  <c r="R270"/>
  <c r="P270"/>
  <c r="BK270"/>
  <c r="J270"/>
  <c r="BF270"/>
  <c r="BI269"/>
  <c r="BH269"/>
  <c r="BG269"/>
  <c r="BE269"/>
  <c r="T269"/>
  <c r="R269"/>
  <c r="P269"/>
  <c r="BK269"/>
  <c r="J269"/>
  <c r="BF269"/>
  <c r="BI268"/>
  <c r="BH268"/>
  <c r="BG268"/>
  <c r="BE268"/>
  <c r="T268"/>
  <c r="R268"/>
  <c r="P268"/>
  <c r="BK268"/>
  <c r="J268"/>
  <c r="BF268"/>
  <c r="BI267"/>
  <c r="BH267"/>
  <c r="BG267"/>
  <c r="BE267"/>
  <c r="T267"/>
  <c r="R267"/>
  <c r="P267"/>
  <c r="BK267"/>
  <c r="J267"/>
  <c r="BF267"/>
  <c r="BI266"/>
  <c r="BH266"/>
  <c r="BG266"/>
  <c r="BE266"/>
  <c r="T266"/>
  <c r="R266"/>
  <c r="P266"/>
  <c r="BK266"/>
  <c r="J266"/>
  <c r="BF266"/>
  <c r="BI265"/>
  <c r="BH265"/>
  <c r="BG265"/>
  <c r="BE265"/>
  <c r="T265"/>
  <c r="R265"/>
  <c r="P265"/>
  <c r="BK265"/>
  <c r="J265"/>
  <c r="BF265"/>
  <c r="BI264"/>
  <c r="BH264"/>
  <c r="BG264"/>
  <c r="BE264"/>
  <c r="T264"/>
  <c r="R264"/>
  <c r="P264"/>
  <c r="BK264"/>
  <c r="J264"/>
  <c r="BF264"/>
  <c r="BI263"/>
  <c r="BH263"/>
  <c r="BG263"/>
  <c r="BE263"/>
  <c r="T263"/>
  <c r="R263"/>
  <c r="P263"/>
  <c r="BK263"/>
  <c r="J263"/>
  <c r="BF263"/>
  <c r="BI262"/>
  <c r="BH262"/>
  <c r="BG262"/>
  <c r="BE262"/>
  <c r="T262"/>
  <c r="R262"/>
  <c r="P262"/>
  <c r="BK262"/>
  <c r="J262"/>
  <c r="BF262"/>
  <c r="BI261"/>
  <c r="BH261"/>
  <c r="BG261"/>
  <c r="BE261"/>
  <c r="T261"/>
  <c r="R261"/>
  <c r="P261"/>
  <c r="BK261"/>
  <c r="J261"/>
  <c r="BF261"/>
  <c r="BI260"/>
  <c r="BH260"/>
  <c r="BG260"/>
  <c r="BE260"/>
  <c r="T260"/>
  <c r="R260"/>
  <c r="P260"/>
  <c r="BK260"/>
  <c r="J260"/>
  <c r="BF260"/>
  <c r="BI259"/>
  <c r="BH259"/>
  <c r="BG259"/>
  <c r="BE259"/>
  <c r="T259"/>
  <c r="R259"/>
  <c r="P259"/>
  <c r="BK259"/>
  <c r="J259"/>
  <c r="BF259"/>
  <c r="BI258"/>
  <c r="BH258"/>
  <c r="BG258"/>
  <c r="BE258"/>
  <c r="T258"/>
  <c r="R258"/>
  <c r="P258"/>
  <c r="BK258"/>
  <c r="J258"/>
  <c r="BF258"/>
  <c r="BI257"/>
  <c r="BH257"/>
  <c r="BG257"/>
  <c r="BE257"/>
  <c r="T257"/>
  <c r="R257"/>
  <c r="P257"/>
  <c r="BK257"/>
  <c r="J257"/>
  <c r="BF257"/>
  <c r="BI256"/>
  <c r="BH256"/>
  <c r="BG256"/>
  <c r="BE256"/>
  <c r="T256"/>
  <c r="R256"/>
  <c r="P256"/>
  <c r="BK256"/>
  <c r="J256"/>
  <c r="BF256"/>
  <c r="BI255"/>
  <c r="BH255"/>
  <c r="BG255"/>
  <c r="BE255"/>
  <c r="T255"/>
  <c r="R255"/>
  <c r="P255"/>
  <c r="BK255"/>
  <c r="J255"/>
  <c r="BF255"/>
  <c r="BI254"/>
  <c r="BH254"/>
  <c r="BG254"/>
  <c r="BE254"/>
  <c r="T254"/>
  <c r="R254"/>
  <c r="P254"/>
  <c r="BK254"/>
  <c r="J254"/>
  <c r="BF254"/>
  <c r="BI253"/>
  <c r="BH253"/>
  <c r="BG253"/>
  <c r="BE253"/>
  <c r="T253"/>
  <c r="R253"/>
  <c r="P253"/>
  <c r="BK253"/>
  <c r="J253"/>
  <c r="BF253"/>
  <c r="BI252"/>
  <c r="BH252"/>
  <c r="BG252"/>
  <c r="BE252"/>
  <c r="T252"/>
  <c r="R252"/>
  <c r="P252"/>
  <c r="BK252"/>
  <c r="J252"/>
  <c r="BF252"/>
  <c r="BI251"/>
  <c r="BH251"/>
  <c r="BG251"/>
  <c r="BE251"/>
  <c r="T251"/>
  <c r="R251"/>
  <c r="P251"/>
  <c r="BK251"/>
  <c r="J251"/>
  <c r="BF251"/>
  <c r="BI250"/>
  <c r="BH250"/>
  <c r="BG250"/>
  <c r="BE250"/>
  <c r="T250"/>
  <c r="R250"/>
  <c r="P250"/>
  <c r="BK250"/>
  <c r="J250"/>
  <c r="BF250"/>
  <c r="BI249"/>
  <c r="BH249"/>
  <c r="BG249"/>
  <c r="BE249"/>
  <c r="T249"/>
  <c r="R249"/>
  <c r="P249"/>
  <c r="BK249"/>
  <c r="J249"/>
  <c r="BF249"/>
  <c r="BI248"/>
  <c r="BH248"/>
  <c r="BG248"/>
  <c r="BE248"/>
  <c r="T248"/>
  <c r="R248"/>
  <c r="P248"/>
  <c r="BK248"/>
  <c r="J248"/>
  <c r="BF248"/>
  <c r="BI247"/>
  <c r="BH247"/>
  <c r="BG247"/>
  <c r="BE247"/>
  <c r="T247"/>
  <c r="R247"/>
  <c r="P247"/>
  <c r="BK247"/>
  <c r="J247"/>
  <c r="BF247"/>
  <c r="BI246"/>
  <c r="BH246"/>
  <c r="BG246"/>
  <c r="BE246"/>
  <c r="T246"/>
  <c r="R246"/>
  <c r="P246"/>
  <c r="BK246"/>
  <c r="J246"/>
  <c r="BF246"/>
  <c r="BI245"/>
  <c r="BH245"/>
  <c r="BG245"/>
  <c r="BE245"/>
  <c r="T245"/>
  <c r="R245"/>
  <c r="P245"/>
  <c r="BK245"/>
  <c r="J245"/>
  <c r="BF245"/>
  <c r="BI244"/>
  <c r="BH244"/>
  <c r="BG244"/>
  <c r="BE244"/>
  <c r="T244"/>
  <c r="R244"/>
  <c r="P244"/>
  <c r="BK244"/>
  <c r="J244"/>
  <c r="BF244"/>
  <c r="BI243"/>
  <c r="BH243"/>
  <c r="BG243"/>
  <c r="BE243"/>
  <c r="T243"/>
  <c r="R243"/>
  <c r="P243"/>
  <c r="BK243"/>
  <c r="J243"/>
  <c r="BF243"/>
  <c r="BI242"/>
  <c r="BH242"/>
  <c r="BG242"/>
  <c r="BE242"/>
  <c r="T242"/>
  <c r="R242"/>
  <c r="P242"/>
  <c r="BK242"/>
  <c r="J242"/>
  <c r="BF242"/>
  <c r="BI241"/>
  <c r="BH241"/>
  <c r="BG241"/>
  <c r="BE241"/>
  <c r="T241"/>
  <c r="R241"/>
  <c r="P241"/>
  <c r="BK241"/>
  <c r="J241"/>
  <c r="BF241"/>
  <c r="BI240"/>
  <c r="BH240"/>
  <c r="BG240"/>
  <c r="BE240"/>
  <c r="T240"/>
  <c r="R240"/>
  <c r="P240"/>
  <c r="BK240"/>
  <c r="J240"/>
  <c r="BF240"/>
  <c r="BI239"/>
  <c r="BH239"/>
  <c r="BG239"/>
  <c r="BE239"/>
  <c r="T239"/>
  <c r="T238"/>
  <c r="R239"/>
  <c r="R238"/>
  <c r="P239"/>
  <c r="P238"/>
  <c r="BK239"/>
  <c r="BK238"/>
  <c r="J238"/>
  <c r="J239"/>
  <c r="BF239"/>
  <c r="J76"/>
  <c r="BI237"/>
  <c r="BH237"/>
  <c r="BG237"/>
  <c r="BE237"/>
  <c r="T237"/>
  <c r="R237"/>
  <c r="P237"/>
  <c r="BK237"/>
  <c r="J237"/>
  <c r="BF237"/>
  <c r="BI236"/>
  <c r="BH236"/>
  <c r="BG236"/>
  <c r="BE236"/>
  <c r="T236"/>
  <c r="R236"/>
  <c r="P236"/>
  <c r="BK236"/>
  <c r="J236"/>
  <c r="BF236"/>
  <c r="BI235"/>
  <c r="BH235"/>
  <c r="BG235"/>
  <c r="BE235"/>
  <c r="T235"/>
  <c r="R235"/>
  <c r="P235"/>
  <c r="BK235"/>
  <c r="J235"/>
  <c r="BF235"/>
  <c r="BI234"/>
  <c r="BH234"/>
  <c r="BG234"/>
  <c r="BE234"/>
  <c r="T234"/>
  <c r="R234"/>
  <c r="P234"/>
  <c r="BK234"/>
  <c r="J234"/>
  <c r="BF234"/>
  <c r="BI233"/>
  <c r="BH233"/>
  <c r="BG233"/>
  <c r="BE233"/>
  <c r="T233"/>
  <c r="R233"/>
  <c r="P233"/>
  <c r="BK233"/>
  <c r="J233"/>
  <c r="BF233"/>
  <c r="BI232"/>
  <c r="BH232"/>
  <c r="BG232"/>
  <c r="BE232"/>
  <c r="T232"/>
  <c r="R232"/>
  <c r="P232"/>
  <c r="BK232"/>
  <c r="J232"/>
  <c r="BF232"/>
  <c r="BI231"/>
  <c r="BH231"/>
  <c r="BG231"/>
  <c r="BE231"/>
  <c r="T231"/>
  <c r="R231"/>
  <c r="P231"/>
  <c r="BK231"/>
  <c r="J231"/>
  <c r="BF231"/>
  <c r="BI230"/>
  <c r="BH230"/>
  <c r="BG230"/>
  <c r="BE230"/>
  <c r="T230"/>
  <c r="R230"/>
  <c r="P230"/>
  <c r="BK230"/>
  <c r="J230"/>
  <c r="BF230"/>
  <c r="BI229"/>
  <c r="BH229"/>
  <c r="BG229"/>
  <c r="BE229"/>
  <c r="T229"/>
  <c r="T228"/>
  <c r="R229"/>
  <c r="R228"/>
  <c r="P229"/>
  <c r="P228"/>
  <c r="BK229"/>
  <c r="BK228"/>
  <c r="J228"/>
  <c r="J229"/>
  <c r="BF229"/>
  <c r="J75"/>
  <c r="BI227"/>
  <c r="BH227"/>
  <c r="BG227"/>
  <c r="BE227"/>
  <c r="T227"/>
  <c r="R227"/>
  <c r="P227"/>
  <c r="BK227"/>
  <c r="J227"/>
  <c r="BF227"/>
  <c r="BI226"/>
  <c r="BH226"/>
  <c r="BG226"/>
  <c r="BE226"/>
  <c r="T226"/>
  <c r="R226"/>
  <c r="P226"/>
  <c r="BK226"/>
  <c r="J226"/>
  <c r="BF226"/>
  <c r="BI225"/>
  <c r="BH225"/>
  <c r="BG225"/>
  <c r="BE225"/>
  <c r="T225"/>
  <c r="R225"/>
  <c r="P225"/>
  <c r="BK225"/>
  <c r="J225"/>
  <c r="BF225"/>
  <c r="BI224"/>
  <c r="BH224"/>
  <c r="BG224"/>
  <c r="BE224"/>
  <c r="T224"/>
  <c r="R224"/>
  <c r="P224"/>
  <c r="BK224"/>
  <c r="J224"/>
  <c r="BF224"/>
  <c r="BI223"/>
  <c r="BH223"/>
  <c r="BG223"/>
  <c r="BE223"/>
  <c r="T223"/>
  <c r="R223"/>
  <c r="P223"/>
  <c r="BK223"/>
  <c r="J223"/>
  <c r="BF223"/>
  <c r="BI222"/>
  <c r="BH222"/>
  <c r="BG222"/>
  <c r="BE222"/>
  <c r="T222"/>
  <c r="R222"/>
  <c r="P222"/>
  <c r="BK222"/>
  <c r="J222"/>
  <c r="BF222"/>
  <c r="BI221"/>
  <c r="BH221"/>
  <c r="BG221"/>
  <c r="BE221"/>
  <c r="T221"/>
  <c r="R221"/>
  <c r="P221"/>
  <c r="BK221"/>
  <c r="J221"/>
  <c r="BF221"/>
  <c r="BI220"/>
  <c r="BH220"/>
  <c r="BG220"/>
  <c r="BE220"/>
  <c r="T220"/>
  <c r="R220"/>
  <c r="P220"/>
  <c r="BK220"/>
  <c r="J220"/>
  <c r="BF220"/>
  <c r="BI219"/>
  <c r="BH219"/>
  <c r="BG219"/>
  <c r="BE219"/>
  <c r="T219"/>
  <c r="R219"/>
  <c r="P219"/>
  <c r="BK219"/>
  <c r="J219"/>
  <c r="BF219"/>
  <c r="BI218"/>
  <c r="BH218"/>
  <c r="BG218"/>
  <c r="BE218"/>
  <c r="T218"/>
  <c r="R218"/>
  <c r="P218"/>
  <c r="BK218"/>
  <c r="J218"/>
  <c r="BF218"/>
  <c r="BI217"/>
  <c r="BH217"/>
  <c r="BG217"/>
  <c r="BE217"/>
  <c r="T217"/>
  <c r="R217"/>
  <c r="P217"/>
  <c r="BK217"/>
  <c r="J217"/>
  <c r="BF217"/>
  <c r="BI216"/>
  <c r="BH216"/>
  <c r="BG216"/>
  <c r="BE216"/>
  <c r="T216"/>
  <c r="R216"/>
  <c r="P216"/>
  <c r="BK216"/>
  <c r="J216"/>
  <c r="BF216"/>
  <c r="BI215"/>
  <c r="BH215"/>
  <c r="BG215"/>
  <c r="BE215"/>
  <c r="T215"/>
  <c r="R215"/>
  <c r="P215"/>
  <c r="BK215"/>
  <c r="J215"/>
  <c r="BF215"/>
  <c r="BI214"/>
  <c r="BH214"/>
  <c r="BG214"/>
  <c r="BE214"/>
  <c r="T214"/>
  <c r="R214"/>
  <c r="P214"/>
  <c r="BK214"/>
  <c r="J214"/>
  <c r="BF214"/>
  <c r="BI213"/>
  <c r="BH213"/>
  <c r="BG213"/>
  <c r="BE213"/>
  <c r="T213"/>
  <c r="R213"/>
  <c r="P213"/>
  <c r="BK213"/>
  <c r="J213"/>
  <c r="BF213"/>
  <c r="BI212"/>
  <c r="BH212"/>
  <c r="BG212"/>
  <c r="BE212"/>
  <c r="T212"/>
  <c r="R212"/>
  <c r="P212"/>
  <c r="BK212"/>
  <c r="J212"/>
  <c r="BF212"/>
  <c r="BI211"/>
  <c r="BH211"/>
  <c r="BG211"/>
  <c r="BE211"/>
  <c r="T211"/>
  <c r="R211"/>
  <c r="P211"/>
  <c r="BK211"/>
  <c r="J211"/>
  <c r="BF211"/>
  <c r="BI210"/>
  <c r="BH210"/>
  <c r="BG210"/>
  <c r="BE210"/>
  <c r="T210"/>
  <c r="R210"/>
  <c r="P210"/>
  <c r="BK210"/>
  <c r="J210"/>
  <c r="BF210"/>
  <c r="BI209"/>
  <c r="BH209"/>
  <c r="BG209"/>
  <c r="BE209"/>
  <c r="T209"/>
  <c r="R209"/>
  <c r="P209"/>
  <c r="BK209"/>
  <c r="J209"/>
  <c r="BF209"/>
  <c r="BI208"/>
  <c r="BH208"/>
  <c r="BG208"/>
  <c r="BE208"/>
  <c r="T208"/>
  <c r="R208"/>
  <c r="P208"/>
  <c r="BK208"/>
  <c r="J208"/>
  <c r="BF208"/>
  <c r="BI207"/>
  <c r="BH207"/>
  <c r="BG207"/>
  <c r="BE207"/>
  <c r="T207"/>
  <c r="R207"/>
  <c r="P207"/>
  <c r="BK207"/>
  <c r="J207"/>
  <c r="BF207"/>
  <c r="BI206"/>
  <c r="BH206"/>
  <c r="BG206"/>
  <c r="BE206"/>
  <c r="T206"/>
  <c r="R206"/>
  <c r="P206"/>
  <c r="BK206"/>
  <c r="J206"/>
  <c r="BF206"/>
  <c r="BI205"/>
  <c r="BH205"/>
  <c r="BG205"/>
  <c r="BE205"/>
  <c r="T205"/>
  <c r="R205"/>
  <c r="P205"/>
  <c r="BK205"/>
  <c r="J205"/>
  <c r="BF205"/>
  <c r="BI204"/>
  <c r="BH204"/>
  <c r="BG204"/>
  <c r="BE204"/>
  <c r="T204"/>
  <c r="R204"/>
  <c r="P204"/>
  <c r="BK204"/>
  <c r="J204"/>
  <c r="BF204"/>
  <c r="BI203"/>
  <c r="BH203"/>
  <c r="BG203"/>
  <c r="BE203"/>
  <c r="T203"/>
  <c r="R203"/>
  <c r="P203"/>
  <c r="BK203"/>
  <c r="J203"/>
  <c r="BF203"/>
  <c r="BI202"/>
  <c r="BH202"/>
  <c r="BG202"/>
  <c r="BE202"/>
  <c r="T202"/>
  <c r="R202"/>
  <c r="P202"/>
  <c r="BK202"/>
  <c r="J202"/>
  <c r="BF202"/>
  <c r="BI201"/>
  <c r="BH201"/>
  <c r="BG201"/>
  <c r="BE201"/>
  <c r="T201"/>
  <c r="R201"/>
  <c r="P201"/>
  <c r="BK201"/>
  <c r="J201"/>
  <c r="BF201"/>
  <c r="BI200"/>
  <c r="BH200"/>
  <c r="BG200"/>
  <c r="BE200"/>
  <c r="T200"/>
  <c r="R200"/>
  <c r="P200"/>
  <c r="BK200"/>
  <c r="J200"/>
  <c r="BF200"/>
  <c r="BI199"/>
  <c r="BH199"/>
  <c r="BG199"/>
  <c r="BE199"/>
  <c r="T199"/>
  <c r="R199"/>
  <c r="P199"/>
  <c r="BK199"/>
  <c r="J199"/>
  <c r="BF199"/>
  <c r="BI198"/>
  <c r="BH198"/>
  <c r="BG198"/>
  <c r="BE198"/>
  <c r="T198"/>
  <c r="R198"/>
  <c r="P198"/>
  <c r="BK198"/>
  <c r="J198"/>
  <c r="BF198"/>
  <c r="BI197"/>
  <c r="BH197"/>
  <c r="BG197"/>
  <c r="BE197"/>
  <c r="T197"/>
  <c r="R197"/>
  <c r="P197"/>
  <c r="BK197"/>
  <c r="J197"/>
  <c r="BF197"/>
  <c r="BI196"/>
  <c r="BH196"/>
  <c r="BG196"/>
  <c r="BE196"/>
  <c r="T196"/>
  <c r="R196"/>
  <c r="P196"/>
  <c r="BK196"/>
  <c r="J196"/>
  <c r="BF196"/>
  <c r="BI195"/>
  <c r="BH195"/>
  <c r="BG195"/>
  <c r="BE195"/>
  <c r="T195"/>
  <c r="R195"/>
  <c r="P195"/>
  <c r="BK195"/>
  <c r="J195"/>
  <c r="BF195"/>
  <c r="BI194"/>
  <c r="BH194"/>
  <c r="BG194"/>
  <c r="BE194"/>
  <c r="T194"/>
  <c r="R194"/>
  <c r="P194"/>
  <c r="BK194"/>
  <c r="J194"/>
  <c r="BF194"/>
  <c r="BI193"/>
  <c r="BH193"/>
  <c r="BG193"/>
  <c r="BE193"/>
  <c r="T193"/>
  <c r="R193"/>
  <c r="P193"/>
  <c r="BK193"/>
  <c r="J193"/>
  <c r="BF193"/>
  <c r="BI192"/>
  <c r="BH192"/>
  <c r="BG192"/>
  <c r="BE192"/>
  <c r="T192"/>
  <c r="R192"/>
  <c r="P192"/>
  <c r="BK192"/>
  <c r="J192"/>
  <c r="BF192"/>
  <c r="BI191"/>
  <c r="BH191"/>
  <c r="BG191"/>
  <c r="BE191"/>
  <c r="T191"/>
  <c r="R191"/>
  <c r="P191"/>
  <c r="BK191"/>
  <c r="J191"/>
  <c r="BF191"/>
  <c r="BI190"/>
  <c r="BH190"/>
  <c r="BG190"/>
  <c r="BE190"/>
  <c r="T190"/>
  <c r="R190"/>
  <c r="P190"/>
  <c r="BK190"/>
  <c r="J190"/>
  <c r="BF190"/>
  <c r="BI189"/>
  <c r="BH189"/>
  <c r="BG189"/>
  <c r="BE189"/>
  <c r="T189"/>
  <c r="R189"/>
  <c r="P189"/>
  <c r="BK189"/>
  <c r="J189"/>
  <c r="BF189"/>
  <c r="BI188"/>
  <c r="BH188"/>
  <c r="BG188"/>
  <c r="BE188"/>
  <c r="T188"/>
  <c r="R188"/>
  <c r="P188"/>
  <c r="BK188"/>
  <c r="J188"/>
  <c r="BF188"/>
  <c r="BI187"/>
  <c r="BH187"/>
  <c r="BG187"/>
  <c r="BE187"/>
  <c r="T187"/>
  <c r="T186"/>
  <c r="R187"/>
  <c r="R186"/>
  <c r="P187"/>
  <c r="P186"/>
  <c r="BK187"/>
  <c r="BK186"/>
  <c r="J186"/>
  <c r="J187"/>
  <c r="BF187"/>
  <c r="J74"/>
  <c r="BI185"/>
  <c r="BH185"/>
  <c r="BG185"/>
  <c r="BE185"/>
  <c r="T185"/>
  <c r="R185"/>
  <c r="P185"/>
  <c r="BK185"/>
  <c r="J185"/>
  <c r="BF185"/>
  <c r="BI184"/>
  <c r="BH184"/>
  <c r="BG184"/>
  <c r="BE184"/>
  <c r="T184"/>
  <c r="R184"/>
  <c r="P184"/>
  <c r="BK184"/>
  <c r="J184"/>
  <c r="BF184"/>
  <c r="BI183"/>
  <c r="BH183"/>
  <c r="BG183"/>
  <c r="BE183"/>
  <c r="T183"/>
  <c r="T182"/>
  <c r="R183"/>
  <c r="R182"/>
  <c r="P183"/>
  <c r="P182"/>
  <c r="BK183"/>
  <c r="BK182"/>
  <c r="J182"/>
  <c r="J183"/>
  <c r="BF183"/>
  <c r="J73"/>
  <c r="BI181"/>
  <c r="BH181"/>
  <c r="BG181"/>
  <c r="BE181"/>
  <c r="T181"/>
  <c r="R181"/>
  <c r="P181"/>
  <c r="BK181"/>
  <c r="J181"/>
  <c r="BF181"/>
  <c r="BI180"/>
  <c r="BH180"/>
  <c r="BG180"/>
  <c r="BE180"/>
  <c r="T180"/>
  <c r="R180"/>
  <c r="P180"/>
  <c r="BK180"/>
  <c r="J180"/>
  <c r="BF180"/>
  <c r="BI179"/>
  <c r="BH179"/>
  <c r="BG179"/>
  <c r="BE179"/>
  <c r="T179"/>
  <c r="R179"/>
  <c r="P179"/>
  <c r="BK179"/>
  <c r="J179"/>
  <c r="BF179"/>
  <c r="BI178"/>
  <c r="BH178"/>
  <c r="BG178"/>
  <c r="BE178"/>
  <c r="T178"/>
  <c r="R178"/>
  <c r="P178"/>
  <c r="BK178"/>
  <c r="J178"/>
  <c r="BF178"/>
  <c r="BI177"/>
  <c r="BH177"/>
  <c r="BG177"/>
  <c r="BE177"/>
  <c r="T177"/>
  <c r="R177"/>
  <c r="P177"/>
  <c r="BK177"/>
  <c r="J177"/>
  <c r="BF177"/>
  <c r="BI176"/>
  <c r="BH176"/>
  <c r="BG176"/>
  <c r="BE176"/>
  <c r="T176"/>
  <c r="R176"/>
  <c r="P176"/>
  <c r="BK176"/>
  <c r="J176"/>
  <c r="BF176"/>
  <c r="BI175"/>
  <c r="BH175"/>
  <c r="BG175"/>
  <c r="BE175"/>
  <c r="T175"/>
  <c r="R175"/>
  <c r="P175"/>
  <c r="BK175"/>
  <c r="J175"/>
  <c r="BF175"/>
  <c r="BI174"/>
  <c r="BH174"/>
  <c r="BG174"/>
  <c r="BE174"/>
  <c r="T174"/>
  <c r="R174"/>
  <c r="P174"/>
  <c r="BK174"/>
  <c r="J174"/>
  <c r="BF174"/>
  <c r="BI173"/>
  <c r="BH173"/>
  <c r="BG173"/>
  <c r="BE173"/>
  <c r="T173"/>
  <c r="R173"/>
  <c r="P173"/>
  <c r="BK173"/>
  <c r="J173"/>
  <c r="BF173"/>
  <c r="BI172"/>
  <c r="BH172"/>
  <c r="BG172"/>
  <c r="BE172"/>
  <c r="T172"/>
  <c r="R172"/>
  <c r="P172"/>
  <c r="BK172"/>
  <c r="J172"/>
  <c r="BF172"/>
  <c r="BI171"/>
  <c r="BH171"/>
  <c r="BG171"/>
  <c r="BE171"/>
  <c r="T171"/>
  <c r="R171"/>
  <c r="P171"/>
  <c r="BK171"/>
  <c r="J171"/>
  <c r="BF171"/>
  <c r="BI170"/>
  <c r="BH170"/>
  <c r="BG170"/>
  <c r="BE170"/>
  <c r="T170"/>
  <c r="R170"/>
  <c r="P170"/>
  <c r="BK170"/>
  <c r="J170"/>
  <c r="BF170"/>
  <c r="BI169"/>
  <c r="BH169"/>
  <c r="BG169"/>
  <c r="BE169"/>
  <c r="T169"/>
  <c r="R169"/>
  <c r="P169"/>
  <c r="BK169"/>
  <c r="J169"/>
  <c r="BF169"/>
  <c r="BI168"/>
  <c r="BH168"/>
  <c r="BG168"/>
  <c r="BE168"/>
  <c r="T168"/>
  <c r="R168"/>
  <c r="P168"/>
  <c r="BK168"/>
  <c r="J168"/>
  <c r="BF168"/>
  <c r="BI167"/>
  <c r="BH167"/>
  <c r="BG167"/>
  <c r="BE167"/>
  <c r="T167"/>
  <c r="R167"/>
  <c r="P167"/>
  <c r="BK167"/>
  <c r="J167"/>
  <c r="BF167"/>
  <c r="BI166"/>
  <c r="BH166"/>
  <c r="BG166"/>
  <c r="BE166"/>
  <c r="T166"/>
  <c r="T165"/>
  <c r="R166"/>
  <c r="R165"/>
  <c r="P166"/>
  <c r="P165"/>
  <c r="BK166"/>
  <c r="BK165"/>
  <c r="J165"/>
  <c r="J166"/>
  <c r="BF166"/>
  <c r="J72"/>
  <c r="BI164"/>
  <c r="BH164"/>
  <c r="BG164"/>
  <c r="BE164"/>
  <c r="T164"/>
  <c r="R164"/>
  <c r="P164"/>
  <c r="BK164"/>
  <c r="J164"/>
  <c r="BF164"/>
  <c r="BI163"/>
  <c r="BH163"/>
  <c r="BG163"/>
  <c r="BE163"/>
  <c r="T163"/>
  <c r="R163"/>
  <c r="P163"/>
  <c r="BK163"/>
  <c r="J163"/>
  <c r="BF163"/>
  <c r="BI162"/>
  <c r="BH162"/>
  <c r="BG162"/>
  <c r="BE162"/>
  <c r="T162"/>
  <c r="R162"/>
  <c r="P162"/>
  <c r="BK162"/>
  <c r="J162"/>
  <c r="BF162"/>
  <c r="BI161"/>
  <c r="BH161"/>
  <c r="BG161"/>
  <c r="BE161"/>
  <c r="T161"/>
  <c r="R161"/>
  <c r="P161"/>
  <c r="BK161"/>
  <c r="J161"/>
  <c r="BF161"/>
  <c r="BI160"/>
  <c r="BH160"/>
  <c r="BG160"/>
  <c r="BE160"/>
  <c r="T160"/>
  <c r="R160"/>
  <c r="P160"/>
  <c r="BK160"/>
  <c r="J160"/>
  <c r="BF160"/>
  <c r="BI159"/>
  <c r="BH159"/>
  <c r="BG159"/>
  <c r="BE159"/>
  <c r="T159"/>
  <c r="R159"/>
  <c r="P159"/>
  <c r="BK159"/>
  <c r="J159"/>
  <c r="BF159"/>
  <c r="BI158"/>
  <c r="BH158"/>
  <c r="BG158"/>
  <c r="BE158"/>
  <c r="T158"/>
  <c r="R158"/>
  <c r="P158"/>
  <c r="BK158"/>
  <c r="J158"/>
  <c r="BF158"/>
  <c r="BI157"/>
  <c r="BH157"/>
  <c r="BG157"/>
  <c r="BE157"/>
  <c r="T157"/>
  <c r="R157"/>
  <c r="P157"/>
  <c r="BK157"/>
  <c r="J157"/>
  <c r="BF157"/>
  <c r="BI156"/>
  <c r="BH156"/>
  <c r="BG156"/>
  <c r="BE156"/>
  <c r="T156"/>
  <c r="R156"/>
  <c r="P156"/>
  <c r="BK156"/>
  <c r="J156"/>
  <c r="BF156"/>
  <c r="BI155"/>
  <c r="BH155"/>
  <c r="BG155"/>
  <c r="BE155"/>
  <c r="T155"/>
  <c r="R155"/>
  <c r="P155"/>
  <c r="BK155"/>
  <c r="J155"/>
  <c r="BF155"/>
  <c r="BI154"/>
  <c r="BH154"/>
  <c r="BG154"/>
  <c r="BE154"/>
  <c r="T154"/>
  <c r="R154"/>
  <c r="P154"/>
  <c r="BK154"/>
  <c r="J154"/>
  <c r="BF154"/>
  <c r="BI153"/>
  <c r="BH153"/>
  <c r="BG153"/>
  <c r="BE153"/>
  <c r="T153"/>
  <c r="R153"/>
  <c r="P153"/>
  <c r="BK153"/>
  <c r="J153"/>
  <c r="BF153"/>
  <c r="BI152"/>
  <c r="BH152"/>
  <c r="BG152"/>
  <c r="BE152"/>
  <c r="T152"/>
  <c r="R152"/>
  <c r="P152"/>
  <c r="BK152"/>
  <c r="J152"/>
  <c r="BF152"/>
  <c r="BI151"/>
  <c r="BH151"/>
  <c r="BG151"/>
  <c r="BE151"/>
  <c r="T151"/>
  <c r="R151"/>
  <c r="P151"/>
  <c r="BK151"/>
  <c r="J151"/>
  <c r="BF151"/>
  <c r="BI150"/>
  <c r="BH150"/>
  <c r="BG150"/>
  <c r="BE150"/>
  <c r="T150"/>
  <c r="R150"/>
  <c r="P150"/>
  <c r="BK150"/>
  <c r="J150"/>
  <c r="BF150"/>
  <c r="BI149"/>
  <c r="BH149"/>
  <c r="BG149"/>
  <c r="BE149"/>
  <c r="T149"/>
  <c r="T148"/>
  <c r="R149"/>
  <c r="R148"/>
  <c r="P149"/>
  <c r="P148"/>
  <c r="BK149"/>
  <c r="BK148"/>
  <c r="J148"/>
  <c r="J149"/>
  <c r="BF149"/>
  <c r="J71"/>
  <c r="BI147"/>
  <c r="BH147"/>
  <c r="BG147"/>
  <c r="BE147"/>
  <c r="T147"/>
  <c r="R147"/>
  <c r="P147"/>
  <c r="BK147"/>
  <c r="J147"/>
  <c r="BF147"/>
  <c r="BI146"/>
  <c r="BH146"/>
  <c r="BG146"/>
  <c r="BE146"/>
  <c r="T146"/>
  <c r="R146"/>
  <c r="P146"/>
  <c r="BK146"/>
  <c r="J146"/>
  <c r="BF146"/>
  <c r="BI145"/>
  <c r="BH145"/>
  <c r="BG145"/>
  <c r="BE145"/>
  <c r="T145"/>
  <c r="R145"/>
  <c r="P145"/>
  <c r="BK145"/>
  <c r="J145"/>
  <c r="BF145"/>
  <c r="BI144"/>
  <c r="BH144"/>
  <c r="BG144"/>
  <c r="BE144"/>
  <c r="T144"/>
  <c r="R144"/>
  <c r="P144"/>
  <c r="BK144"/>
  <c r="J144"/>
  <c r="BF144"/>
  <c r="BI143"/>
  <c r="BH143"/>
  <c r="BG143"/>
  <c r="BE143"/>
  <c r="T143"/>
  <c r="R143"/>
  <c r="P143"/>
  <c r="BK143"/>
  <c r="J143"/>
  <c r="BF143"/>
  <c r="BI142"/>
  <c r="BH142"/>
  <c r="BG142"/>
  <c r="BE142"/>
  <c r="T142"/>
  <c r="R142"/>
  <c r="P142"/>
  <c r="BK142"/>
  <c r="J142"/>
  <c r="BF142"/>
  <c r="BI141"/>
  <c r="BH141"/>
  <c r="BG141"/>
  <c r="BE141"/>
  <c r="T141"/>
  <c r="R141"/>
  <c r="P141"/>
  <c r="BK141"/>
  <c r="J141"/>
  <c r="BF141"/>
  <c r="BI140"/>
  <c r="BH140"/>
  <c r="BG140"/>
  <c r="BE140"/>
  <c r="T140"/>
  <c r="R140"/>
  <c r="P140"/>
  <c r="BK140"/>
  <c r="J140"/>
  <c r="BF140"/>
  <c r="BI139"/>
  <c r="BH139"/>
  <c r="BG139"/>
  <c r="BE139"/>
  <c r="T139"/>
  <c r="R139"/>
  <c r="P139"/>
  <c r="BK139"/>
  <c r="J139"/>
  <c r="BF139"/>
  <c r="BI138"/>
  <c r="BH138"/>
  <c r="BG138"/>
  <c r="BE138"/>
  <c r="T138"/>
  <c r="R138"/>
  <c r="P138"/>
  <c r="BK138"/>
  <c r="J138"/>
  <c r="BF138"/>
  <c r="BI137"/>
  <c r="BH137"/>
  <c r="BG137"/>
  <c r="BE137"/>
  <c r="T137"/>
  <c r="R137"/>
  <c r="P137"/>
  <c r="BK137"/>
  <c r="J137"/>
  <c r="BF137"/>
  <c r="BI136"/>
  <c r="BH136"/>
  <c r="BG136"/>
  <c r="BE136"/>
  <c r="T136"/>
  <c r="R136"/>
  <c r="P136"/>
  <c r="BK136"/>
  <c r="J136"/>
  <c r="BF136"/>
  <c r="BI135"/>
  <c r="BH135"/>
  <c r="BG135"/>
  <c r="BE135"/>
  <c r="T135"/>
  <c r="R135"/>
  <c r="P135"/>
  <c r="BK135"/>
  <c r="J135"/>
  <c r="BF135"/>
  <c r="BI134"/>
  <c r="BH134"/>
  <c r="BG134"/>
  <c r="BE134"/>
  <c r="T134"/>
  <c r="R134"/>
  <c r="P134"/>
  <c r="BK134"/>
  <c r="J134"/>
  <c r="BF134"/>
  <c r="BI133"/>
  <c r="BH133"/>
  <c r="BG133"/>
  <c r="BE133"/>
  <c r="T133"/>
  <c r="T132"/>
  <c r="R133"/>
  <c r="R132"/>
  <c r="P133"/>
  <c r="P132"/>
  <c r="BK133"/>
  <c r="BK132"/>
  <c r="J132"/>
  <c r="J133"/>
  <c r="BF133"/>
  <c r="J70"/>
  <c r="BI131"/>
  <c r="BH131"/>
  <c r="BG131"/>
  <c r="BE131"/>
  <c r="T131"/>
  <c r="R131"/>
  <c r="P131"/>
  <c r="BK131"/>
  <c r="J131"/>
  <c r="BF131"/>
  <c r="BI130"/>
  <c r="BH130"/>
  <c r="BG130"/>
  <c r="BE130"/>
  <c r="T130"/>
  <c r="R130"/>
  <c r="P130"/>
  <c r="BK130"/>
  <c r="J130"/>
  <c r="BF130"/>
  <c r="BI129"/>
  <c r="BH129"/>
  <c r="BG129"/>
  <c r="BE129"/>
  <c r="T129"/>
  <c r="R129"/>
  <c r="P129"/>
  <c r="BK129"/>
  <c r="J129"/>
  <c r="BF129"/>
  <c r="BI128"/>
  <c r="BH128"/>
  <c r="BG128"/>
  <c r="BE128"/>
  <c r="T128"/>
  <c r="R128"/>
  <c r="P128"/>
  <c r="BK128"/>
  <c r="J128"/>
  <c r="BF128"/>
  <c r="BI127"/>
  <c r="BH127"/>
  <c r="BG127"/>
  <c r="BE127"/>
  <c r="T127"/>
  <c r="R127"/>
  <c r="P127"/>
  <c r="BK127"/>
  <c r="J127"/>
  <c r="BF127"/>
  <c r="BI126"/>
  <c r="BH126"/>
  <c r="BG126"/>
  <c r="BE126"/>
  <c r="T126"/>
  <c r="R126"/>
  <c r="P126"/>
  <c r="BK126"/>
  <c r="J126"/>
  <c r="BF126"/>
  <c r="BI125"/>
  <c r="BH125"/>
  <c r="BG125"/>
  <c r="BE125"/>
  <c r="T125"/>
  <c r="R125"/>
  <c r="P125"/>
  <c r="BK125"/>
  <c r="J125"/>
  <c r="BF125"/>
  <c r="BI124"/>
  <c r="BH124"/>
  <c r="BG124"/>
  <c r="BE124"/>
  <c r="T124"/>
  <c r="R124"/>
  <c r="P124"/>
  <c r="BK124"/>
  <c r="J124"/>
  <c r="BF124"/>
  <c r="BI123"/>
  <c r="BH123"/>
  <c r="BG123"/>
  <c r="BE123"/>
  <c r="T123"/>
  <c r="R123"/>
  <c r="P123"/>
  <c r="BK123"/>
  <c r="J123"/>
  <c r="BF123"/>
  <c r="BI122"/>
  <c r="BH122"/>
  <c r="BG122"/>
  <c r="BE122"/>
  <c r="T122"/>
  <c r="R122"/>
  <c r="P122"/>
  <c r="BK122"/>
  <c r="J122"/>
  <c r="BF122"/>
  <c r="BI121"/>
  <c r="BH121"/>
  <c r="BG121"/>
  <c r="BE121"/>
  <c r="T121"/>
  <c r="R121"/>
  <c r="P121"/>
  <c r="BK121"/>
  <c r="J121"/>
  <c r="BF121"/>
  <c r="BI120"/>
  <c r="BH120"/>
  <c r="BG120"/>
  <c r="BE120"/>
  <c r="T120"/>
  <c r="R120"/>
  <c r="P120"/>
  <c r="BK120"/>
  <c r="J120"/>
  <c r="BF120"/>
  <c r="BI119"/>
  <c r="BH119"/>
  <c r="BG119"/>
  <c r="BE119"/>
  <c r="T119"/>
  <c r="R119"/>
  <c r="P119"/>
  <c r="BK119"/>
  <c r="J119"/>
  <c r="BF119"/>
  <c r="BI118"/>
  <c r="BH118"/>
  <c r="BG118"/>
  <c r="BE118"/>
  <c r="T118"/>
  <c r="R118"/>
  <c r="P118"/>
  <c r="BK118"/>
  <c r="J118"/>
  <c r="BF118"/>
  <c r="BI117"/>
  <c r="BH117"/>
  <c r="BG117"/>
  <c r="BE117"/>
  <c r="T117"/>
  <c r="R117"/>
  <c r="P117"/>
  <c r="BK117"/>
  <c r="J117"/>
  <c r="BF117"/>
  <c r="BI116"/>
  <c r="F41"/>
  <c i="1" r="BD57"/>
  <c i="2" r="BH116"/>
  <c r="F40"/>
  <c i="1" r="BC57"/>
  <c i="2" r="BG116"/>
  <c r="F39"/>
  <c i="1" r="BB57"/>
  <c i="2" r="BE116"/>
  <c r="J37"/>
  <c i="1" r="AV57"/>
  <c i="2" r="F37"/>
  <c i="1" r="AZ57"/>
  <c i="2" r="T116"/>
  <c r="T115"/>
  <c r="T114"/>
  <c r="T113"/>
  <c r="R116"/>
  <c r="R115"/>
  <c r="R114"/>
  <c r="R113"/>
  <c r="P116"/>
  <c r="P115"/>
  <c r="P114"/>
  <c r="P113"/>
  <c i="1" r="AU57"/>
  <c i="2" r="BK116"/>
  <c r="BK115"/>
  <c r="J115"/>
  <c r="BK114"/>
  <c r="J114"/>
  <c r="BK113"/>
  <c r="J113"/>
  <c r="J67"/>
  <c r="J34"/>
  <c i="1" r="AG57"/>
  <c i="2" r="J116"/>
  <c r="BF116"/>
  <c r="J38"/>
  <c i="1" r="AW57"/>
  <c i="2" r="F38"/>
  <c i="1" r="BA57"/>
  <c i="2" r="J69"/>
  <c r="J68"/>
  <c r="J110"/>
  <c r="J109"/>
  <c r="F109"/>
  <c r="F107"/>
  <c r="E105"/>
  <c r="J63"/>
  <c r="J62"/>
  <c r="F62"/>
  <c r="F60"/>
  <c r="E58"/>
  <c r="J43"/>
  <c r="J22"/>
  <c r="E22"/>
  <c r="F110"/>
  <c r="F63"/>
  <c r="J21"/>
  <c r="J16"/>
  <c r="J107"/>
  <c r="J60"/>
  <c r="E7"/>
  <c r="E99"/>
  <c r="E52"/>
  <c i="1" r="BD59"/>
  <c r="BC59"/>
  <c r="BB59"/>
  <c r="BA59"/>
  <c r="AZ59"/>
  <c r="AY59"/>
  <c r="AX59"/>
  <c r="AW59"/>
  <c r="AV59"/>
  <c r="AU59"/>
  <c r="AT59"/>
  <c r="AS59"/>
  <c r="AG59"/>
  <c r="BD56"/>
  <c r="BC56"/>
  <c r="BB56"/>
  <c r="BA56"/>
  <c r="AZ56"/>
  <c r="AY56"/>
  <c r="AX56"/>
  <c r="AW56"/>
  <c r="AV56"/>
  <c r="AU56"/>
  <c r="AT56"/>
  <c r="AS56"/>
  <c r="AG56"/>
  <c r="BD55"/>
  <c r="BC55"/>
  <c r="BB55"/>
  <c r="BA55"/>
  <c r="AZ55"/>
  <c r="AY55"/>
  <c r="AX55"/>
  <c r="AW55"/>
  <c r="AV55"/>
  <c r="AU55"/>
  <c r="AT55"/>
  <c r="AS55"/>
  <c r="AG55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3"/>
  <c r="AN63"/>
  <c r="AT62"/>
  <c r="AN62"/>
  <c r="AT61"/>
  <c r="AN61"/>
  <c r="AT60"/>
  <c r="AN60"/>
  <c r="AN59"/>
  <c r="AT58"/>
  <c r="AN58"/>
  <c r="AT57"/>
  <c r="AN57"/>
  <c r="AN56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<sst xmlns="http://schemas.openxmlformats.org/spreadsheetml/2006/main">
  <si>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</si>
  <si>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</si>
  <si>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</si>
  <si>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</si>
  <si>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</si>
  <si>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{8ddf0272-4f2b-400e-b39e-5f42f48be61c}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</si>
  <si>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</si>
  <si>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</si>
  <si>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</si>
  <si>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</si>
  <si>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</si>
  <si>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</si>
  <si>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</si>
  <si>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2019002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</si>
  <si>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</si>
  <si>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</si>
  <si>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Zavŕšenie transformačného procesu s cieľom sociálnej integrácie občanov s mentálnym postihnutím v DSS Slatinka</t>
  </si>
  <si>
    <t>JKSO:</t>
  </si>
  <si>
    <t>801 99</t>
  </si>
  <si>
    <t>KS:</t>
  </si>
  <si>
    <t>1212</t>
  </si>
  <si>
    <t>Miesto:</t>
  </si>
  <si>
    <t>Lučenec</t>
  </si>
  <si>
    <t>Dátum:</t>
  </si>
  <si>
    <t>21. 1. 2019</t>
  </si>
  <si>
    <t>CPV:</t>
  </si>
  <si>
    <t>45215221-2</t>
  </si>
  <si>
    <t>CPA:</t>
  </si>
  <si>
    <t>41.00.48</t>
  </si>
  <si>
    <t>Objednávateľ:</t>
  </si>
  <si>
    <t>IČO:</t>
  </si>
  <si>
    <t>00633210</t>
  </si>
  <si>
    <t>Domov sociálnych služieb SLATINKA</t>
  </si>
  <si>
    <t>IČ DPH:</t>
  </si>
  <si>
    <t>2021194318</t>
  </si>
  <si>
    <t>Zhotoviteľ:</t>
  </si>
  <si>
    <t>Vyplň údaj</t>
  </si>
  <si>
    <t>Projektant:</t>
  </si>
  <si>
    <t>45351856</t>
  </si>
  <si>
    <t>PROMOST s.r.o.</t>
  </si>
  <si>
    <t>SK 2022945430</t>
  </si>
  <si>
    <t>Spracovateľ:</t>
  </si>
  <si>
    <t xml:space="preserve"> </t>
  </si>
  <si>
    <t>Ing. Michal Slobodník</t>
  </si>
  <si>
    <t>True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</si>
  <si>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</si>
  <si>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</si>
  <si>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</si>
  <si>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</si>
  <si>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</si>
  <si>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</si>
  <si>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</si>
  <si>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</si>
  <si>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</si>
  <si>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</si>
  <si>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</si>
  <si>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</si>
  <si>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</si>
  <si>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</si>
  <si>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</si>
  <si>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</si>
  <si>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</si>
  <si>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</si>
  <si>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</si>
  <si>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</si>
  <si>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</si>
  <si>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</si>
  <si>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</si>
  <si>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</si>
  <si>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</si>
  <si>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</si>
  <si>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</si>
  <si>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</si>
  <si>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</si>
  <si>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</si>
  <si>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</si>
  <si>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</si>
  <si>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</si>
  <si>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</si>
  <si>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</si>
  <si>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</si>
  <si>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</si>
  <si>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</si>
  <si>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</si>
  <si>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2018004.2</t>
  </si>
  <si>
    <t>Objekt ul. J. D. Matejovie č. 7, Lučenec</t>
  </si>
  <si>
    <t>STA</t>
  </si>
  <si>
    <t>1</t>
  </si>
  <si>
    <t>{3f6378bc-da67-4180-bbe3-02aef7a9e73e}</t>
  </si>
  <si>
    <t>2018004.2A</t>
  </si>
  <si>
    <t>Rekonštrukcia a modernizácia objektu</t>
  </si>
  <si>
    <t>Časť</t>
  </si>
  <si>
    <t>2</t>
  </si>
  <si>
    <t>{533a93ed-ab47-4007-8346-502939fa62a1}</t>
  </si>
  <si>
    <t>/</t>
  </si>
  <si>
    <t>2018004.2A.1</t>
  </si>
  <si>
    <t>Stavebné práce</t>
  </si>
  <si>
    <t>3</t>
  </si>
  <si>
    <t>{a3d3b06d-e712-4ac5-87b9-34bbbb1d319c}</t>
  </si>
  <si>
    <t>2018004.2A.2</t>
  </si>
  <si>
    <t>Bleskozvod</t>
  </si>
  <si>
    <t>{5ad165cb-6e6d-4870-be19-d83fbaf1b0da}</t>
  </si>
  <si>
    <t>2018004.2B</t>
  </si>
  <si>
    <t>Zvýšenie energetickej hospodárnosti objektu</t>
  </si>
  <si>
    <t>{9bc3b089-5c45-4d53-9887-9082fa070a8f}</t>
  </si>
  <si>
    <t>2018004.2B.1</t>
  </si>
  <si>
    <t>{3ab3b406-d0ef-4922-8b59-7870097ce315}</t>
  </si>
  <si>
    <t>2018004.2B.2</t>
  </si>
  <si>
    <t>Zdravotechnika</t>
  </si>
  <si>
    <t>{8560e893-d31e-4713-9777-c57b778b44e6}</t>
  </si>
  <si>
    <t>2018004.2B.3</t>
  </si>
  <si>
    <t>Vykurovanie</t>
  </si>
  <si>
    <t>{e6e5275b-0812-4c1b-8cab-82e622bd7638}</t>
  </si>
  <si>
    <t>2018004.2B.4</t>
  </si>
  <si>
    <t>Elektroinštalácie</t>
  </si>
  <si>
    <t>{3e7d6b8a-736c-4747-a793-05aeee182f1a}</t>
  </si>
  <si>
    <t>KRYCÍ LIST ROZPOČTU</t>
  </si>
  <si>
    <t>Objekt:</t>
  </si>
  <si>
    <t>2018004.2 - Objekt ul. J. D. Matejovie č. 7, Lučenec</t>
  </si>
  <si>
    <t>Časť:</t>
  </si>
  <si>
    <t>2018004.2A - Rekonštrukcia a modernizácia objektu</t>
  </si>
  <si>
    <t>Úroveň 3:</t>
  </si>
  <si>
    <t>2018004.2A.1 - Stavebné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</si>
  <si>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</si>
  <si>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</si>
  <si>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</si>
  <si>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</si>
  <si>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</si>
  <si>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</si>
  <si>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</si>
  <si>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</si>
  <si>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</si>
  <si>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</si>
  <si>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</si>
  <si>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</si>
  <si>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</si>
  <si>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</si>
  <si>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</si>
  <si>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</si>
  <si>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762 - Konštrukcie tesárske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</si>
  <si>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</si>
  <si>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</si>
  <si>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</si>
  <si>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775 - Podlahy vlysové a parketové</t>
  </si>
  <si>
    <t xml:space="preserve">    776 - Podlahy povlakové</t>
  </si>
  <si>
    <t xml:space="preserve">    781 - Obklady</t>
  </si>
  <si>
    <t xml:space="preserve">    783 - Nátery</t>
  </si>
  <si>
    <t xml:space="preserve">    784 - Maľby</t>
  </si>
  <si>
    <t>M - Práce a dodávky M</t>
  </si>
  <si>
    <t xml:space="preserve">    33-M - Montáže dopr.zariad.sklad.zar.a váh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</si>
  <si>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</si>
  <si>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</si>
  <si>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</si>
  <si>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</si>
  <si>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</si>
  <si>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</si>
  <si>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</si>
  <si>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</si>
  <si>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</si>
  <si>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</si>
  <si>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</si>
  <si>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</si>
  <si>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</si>
  <si>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</si>
  <si>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</si>
  <si>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</si>
  <si>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</si>
  <si>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113107132</t>
  </si>
  <si>
    <t xml:space="preserve">Odstránenie krytu v ploche do 200 m2 z betónu prostého, hr. vrstvy 150 do 300 mm,  -0,50000t</t>
  </si>
  <si>
    <t>m2</t>
  </si>
  <si>
    <t>4</t>
  </si>
  <si>
    <t>1609697937</t>
  </si>
  <si>
    <t>113307111</t>
  </si>
  <si>
    <t xml:space="preserve">Odstránenie podkladu v ploche do 200m2 z kameniva ťaženého, hr. do 100mm,  -0,16000t</t>
  </si>
  <si>
    <t>CS CENEKON 2017 01</t>
  </si>
  <si>
    <t>783784458</t>
  </si>
  <si>
    <t>121101002</t>
  </si>
  <si>
    <t>Odstránenie ornice ručne s vodorov. premiest., na hromady do 50 m hr. nad 150 mm</t>
  </si>
  <si>
    <t>m3</t>
  </si>
  <si>
    <t>-769122220</t>
  </si>
  <si>
    <t>130201001</t>
  </si>
  <si>
    <t>Výkop jamy a ryhy v obmedzenom priestore horn. tr.3 ručne</t>
  </si>
  <si>
    <t>CS Cenekon 2014 02</t>
  </si>
  <si>
    <t>1295986709</t>
  </si>
  <si>
    <t>5</t>
  </si>
  <si>
    <t>131211101</t>
  </si>
  <si>
    <t xml:space="preserve">Hĺbenie jám v  hornine tr.3 súdržných - ručným náradím</t>
  </si>
  <si>
    <t>-1974253193</t>
  </si>
  <si>
    <t>6</t>
  </si>
  <si>
    <t>132211121</t>
  </si>
  <si>
    <t xml:space="preserve">Hĺbenie rýh šírky nad 600  do 1300 mm v  horninách tr. 3 súdržných - ručným náradím</t>
  </si>
  <si>
    <t>-717196196</t>
  </si>
  <si>
    <t>7</t>
  </si>
  <si>
    <t>151101201</t>
  </si>
  <si>
    <t>Paženie stien bez rozopretia alebo vzopretia, príložné hĺbky do 4m</t>
  </si>
  <si>
    <t>-524266003</t>
  </si>
  <si>
    <t>8</t>
  </si>
  <si>
    <t>151101211</t>
  </si>
  <si>
    <t>Odstránenie paženia stien príložné hĺbky do 4 m</t>
  </si>
  <si>
    <t>-615717887</t>
  </si>
  <si>
    <t>9</t>
  </si>
  <si>
    <t>151101301</t>
  </si>
  <si>
    <t>Rozopretie zapažených stien pri pažení príložnom hĺbky do 4 m</t>
  </si>
  <si>
    <t>232853353</t>
  </si>
  <si>
    <t>10</t>
  </si>
  <si>
    <t>151101311</t>
  </si>
  <si>
    <t>Odstránenie rozopretia stien paženia príložného hĺbky do 4 m</t>
  </si>
  <si>
    <t>1546215671</t>
  </si>
  <si>
    <t>11</t>
  </si>
  <si>
    <t>174101001</t>
  </si>
  <si>
    <t>Zásyp sypaninou so zhutnením jám, šachiet, rýh, zárezov alebo okolo objektov do 100 m3</t>
  </si>
  <si>
    <t>-1270203655</t>
  </si>
  <si>
    <t>12</t>
  </si>
  <si>
    <t>175101202</t>
  </si>
  <si>
    <t>Obsyp objektov sypaninou z vhodných hornín 1 až 4 s prehodením sypaniny</t>
  </si>
  <si>
    <t>CS Cenekon 2013 01</t>
  </si>
  <si>
    <t>-299069575</t>
  </si>
  <si>
    <t>13</t>
  </si>
  <si>
    <t>M</t>
  </si>
  <si>
    <t>5834331200</t>
  </si>
  <si>
    <t>Kamenivo drvené hrubé frakcia 8-16 mm, STN EN 13242 + A1</t>
  </si>
  <si>
    <t>t</t>
  </si>
  <si>
    <t>CS CENEKON 2017 02</t>
  </si>
  <si>
    <t>564150121</t>
  </si>
  <si>
    <t>14</t>
  </si>
  <si>
    <t>978322473</t>
  </si>
  <si>
    <t>15</t>
  </si>
  <si>
    <t>5834310400</t>
  </si>
  <si>
    <t>Kamenivo drvené hrubé frakcia 4-8 mm, STN EN 13242 + A1</t>
  </si>
  <si>
    <t>1446192493</t>
  </si>
  <si>
    <t>16</t>
  </si>
  <si>
    <t>181301102</t>
  </si>
  <si>
    <t>Rozprestretie ornice v rovine, plocha do 500 m2, hr.do 150 mm</t>
  </si>
  <si>
    <t>1333188239</t>
  </si>
  <si>
    <t>Zakladanie</t>
  </si>
  <si>
    <t>17</t>
  </si>
  <si>
    <t>212752242</t>
  </si>
  <si>
    <t>Montáž kontrolnej a preplachovacej šachty PVC pre drenážny systém do DN 100 mm</t>
  </si>
  <si>
    <t>ks</t>
  </si>
  <si>
    <t>-1550570786</t>
  </si>
  <si>
    <t>18</t>
  </si>
  <si>
    <t>286610029800</t>
  </si>
  <si>
    <t>Drenážna šachta, dno DN 300, napojenie DN 100, bez lapača piesku, PIPELIFE, alebo ekvivalentná náhrada</t>
  </si>
  <si>
    <t>CS CENEKON 2018 01</t>
  </si>
  <si>
    <t>2104142960</t>
  </si>
  <si>
    <t>19</t>
  </si>
  <si>
    <t>286610030500</t>
  </si>
  <si>
    <t>Kryt drenážnej šachty nepochôdzny, PIPELIFE, alebo ekvivalentná náhrada</t>
  </si>
  <si>
    <t>1800058147</t>
  </si>
  <si>
    <t>286610030600</t>
  </si>
  <si>
    <t>Predĺženie drenážnej šachty DN 300, dĺžka 0,5 m, PIPELIFE, alebo ekvivalentná náhrada</t>
  </si>
  <si>
    <t>1447367119</t>
  </si>
  <si>
    <t>21</t>
  </si>
  <si>
    <t>214500111</t>
  </si>
  <si>
    <t>Zhotovenie výplne ryhy s drenážnym potrubím z rúr DN do 200, výšky nad 200 do 300 mm</t>
  </si>
  <si>
    <t>m</t>
  </si>
  <si>
    <t>719463057</t>
  </si>
  <si>
    <t>22</t>
  </si>
  <si>
    <t>-1476133110</t>
  </si>
  <si>
    <t>23</t>
  </si>
  <si>
    <t>271543001</t>
  </si>
  <si>
    <t xml:space="preserve">Násyp pod základové  konštrukcie so zhutnením z  kameniva hrubého drveného fr.8-16 mm</t>
  </si>
  <si>
    <t>-1350071156</t>
  </si>
  <si>
    <t>24</t>
  </si>
  <si>
    <t>271571111</t>
  </si>
  <si>
    <t>Vankúše zhutnené pod základy zo štrkopiesku</t>
  </si>
  <si>
    <t>1121905719</t>
  </si>
  <si>
    <t>25</t>
  </si>
  <si>
    <t>273313611</t>
  </si>
  <si>
    <t>Betón základových dosiek, prostý tr. C 16/20</t>
  </si>
  <si>
    <t>899449296</t>
  </si>
  <si>
    <t>26</t>
  </si>
  <si>
    <t>273351217</t>
  </si>
  <si>
    <t>Debnenie stien základových dosiek, zhotovenie-tradičné</t>
  </si>
  <si>
    <t>895173190</t>
  </si>
  <si>
    <t>27</t>
  </si>
  <si>
    <t>273351218</t>
  </si>
  <si>
    <t>Debnenie stien základových dosiek, odstránenie-tradičné</t>
  </si>
  <si>
    <t>-184471080</t>
  </si>
  <si>
    <t>28</t>
  </si>
  <si>
    <t>273362422</t>
  </si>
  <si>
    <t>Výstuž základových dosiek zo zvár. sietí KARI, priemer drôtu 6/6 mm, veľkosť oka 150x150 mm</t>
  </si>
  <si>
    <t>-2112546439</t>
  </si>
  <si>
    <t>29</t>
  </si>
  <si>
    <t>274271303</t>
  </si>
  <si>
    <t>Murivo základových pásov (m3) PREMAC 50x30x25 s betónovou výplňou C 16/20 hr. 300 mm, alebo ekvivalentná náhrada</t>
  </si>
  <si>
    <t>1366183746</t>
  </si>
  <si>
    <t>30</t>
  </si>
  <si>
    <t>274313611</t>
  </si>
  <si>
    <t>Betón základových pásov, prostý tr. C 16/20</t>
  </si>
  <si>
    <t>-70353326</t>
  </si>
  <si>
    <t>31</t>
  </si>
  <si>
    <t>274361825</t>
  </si>
  <si>
    <t>Výstuž pre murivo základových pásov PREMAC s betónovou výplňou z ocele 10505, alebo ekvivalentná náhrada</t>
  </si>
  <si>
    <t>-1132220777</t>
  </si>
  <si>
    <t>Zvislé a kompletné konštrukcie</t>
  </si>
  <si>
    <t>32</t>
  </si>
  <si>
    <t>311231127</t>
  </si>
  <si>
    <t>Murivo atikové reliéf. z tehál plných pálených dĺžky 290mm P 20-25 MC 10</t>
  </si>
  <si>
    <t>1006065887</t>
  </si>
  <si>
    <t>33</t>
  </si>
  <si>
    <t>311231482</t>
  </si>
  <si>
    <t>Murivo nosné (m3) z tehál pálených BRITTERM 38 P+D P 10, na maltu MVC (380x250x238), alebo ekvivalentná náhrada</t>
  </si>
  <si>
    <t>-1180992214</t>
  </si>
  <si>
    <t>34</t>
  </si>
  <si>
    <t>311231484</t>
  </si>
  <si>
    <t>Murivo nosné (m3) z tehál pálených BRITTERM 25 P+D P 10, na maltu MVC (250x375x238), alebo ekvivalentná náhrada</t>
  </si>
  <si>
    <t>-45170890</t>
  </si>
  <si>
    <t>35</t>
  </si>
  <si>
    <t>311271302</t>
  </si>
  <si>
    <t>Murivo nosné (m3) PREMAC 50x25x25 s betónovou výplňou hr. 250 mm, alebo ekvivalentná náhrada</t>
  </si>
  <si>
    <t>-1593361138</t>
  </si>
  <si>
    <t>36</t>
  </si>
  <si>
    <t>317163321</t>
  </si>
  <si>
    <t>Keramický preklad BRITTERM Atlas 23,8, šírky 75 mm, výšky 238 mm, dĺžky 1000 mm, alebo ekvivalentná náhrada</t>
  </si>
  <si>
    <t>-256002847</t>
  </si>
  <si>
    <t>37</t>
  </si>
  <si>
    <t>317163322</t>
  </si>
  <si>
    <t>Keramický preklad BRITTERM Atlas 23,8, šírky 75 mm, výšky 238 mm, dĺžky 1250 mm, alebo ekvivalentná náhrada</t>
  </si>
  <si>
    <t>-944390533</t>
  </si>
  <si>
    <t>38</t>
  </si>
  <si>
    <t>317163323</t>
  </si>
  <si>
    <t>Keramický preklad BRITTERM Atlas 23,8, šírky 75 mm, výšky 238 mm, dĺžky 1500 mm, alebo ekvivalentná náhrada</t>
  </si>
  <si>
    <t>-1269182742</t>
  </si>
  <si>
    <t>39</t>
  </si>
  <si>
    <t>317163324</t>
  </si>
  <si>
    <t>Keramický preklad BRITTERM Atlas 23,8, šírky 75 mm, výšky 238 mm, dĺžky 1750 mm, alebo ekvivalentná náhrada</t>
  </si>
  <si>
    <t>-1717778808</t>
  </si>
  <si>
    <t>40</t>
  </si>
  <si>
    <t>317944313</t>
  </si>
  <si>
    <t>Valcované nosníky dodatočne osadzované do pripravených otvorov bez zamurovania hláv č.14 až 22</t>
  </si>
  <si>
    <t>CS Cenekon 2013 02</t>
  </si>
  <si>
    <t>-218689271</t>
  </si>
  <si>
    <t>41</t>
  </si>
  <si>
    <t>340238289</t>
  </si>
  <si>
    <t>Zamurovanie otvorov plochy od 0,25 do 1 m2 tehlami BRITTERM (440x250x238), alebo ekvivalentná náhrada</t>
  </si>
  <si>
    <t>1269125661</t>
  </si>
  <si>
    <t>42</t>
  </si>
  <si>
    <t>340239271</t>
  </si>
  <si>
    <t>Zamurovanie otvorov plochy nad 1 do 4 m2 tehlami BRITTERM 8 (80x365x238), alebo ekvivalentná náhrada</t>
  </si>
  <si>
    <t>-1101601025</t>
  </si>
  <si>
    <t>43</t>
  </si>
  <si>
    <t>340239272</t>
  </si>
  <si>
    <t>Zamurovanie otvorov plochy nad 1 do 4 m2 tehlami BRITTERM 11,5 (115x365x238), alebo ekvivalentná náhrada</t>
  </si>
  <si>
    <t>-10429039</t>
  </si>
  <si>
    <t>44</t>
  </si>
  <si>
    <t>340239275</t>
  </si>
  <si>
    <t>Zamurovanie otvorov plochy nad 1 do 4 m2 tehlami BRITTERM 30 P+D (300x250x238), alebo ekvivalentná náhrada</t>
  </si>
  <si>
    <t>1316434684</t>
  </si>
  <si>
    <t>45</t>
  </si>
  <si>
    <t>340239279</t>
  </si>
  <si>
    <t>Zamurovanie otvorov plochy nad 1 do 4 m2 tehlami BRITTERM 44 P+D (440x250x238), alebo ekvivalentná náhrada</t>
  </si>
  <si>
    <t>-23991529</t>
  </si>
  <si>
    <t>46</t>
  </si>
  <si>
    <t>342242312</t>
  </si>
  <si>
    <t>Priečky z tehál pálených BRITTERM 11,5 P+D P 10, na maltu MVC (115x365x238), alebo ekvivalentná náhrada</t>
  </si>
  <si>
    <t>M2</t>
  </si>
  <si>
    <t>-1396159648</t>
  </si>
  <si>
    <t>47</t>
  </si>
  <si>
    <t>342242314</t>
  </si>
  <si>
    <t>Priečky z tehál pálených BRITTERM 17,5 P+D P 10, na maltu MVC (170x375x238), alebo ekvivalentná náhrada</t>
  </si>
  <si>
    <t>856036952</t>
  </si>
  <si>
    <t>Vodorovné konštrukcie</t>
  </si>
  <si>
    <t>48</t>
  </si>
  <si>
    <t>411127000</t>
  </si>
  <si>
    <t>Strop z nosníkov PREMACO a vložiek ST20 s podstľpkovaním a dobetónovaním, alebo ekvivalentná náhrada</t>
  </si>
  <si>
    <t>-1332723627</t>
  </si>
  <si>
    <t>49</t>
  </si>
  <si>
    <t>411354171</t>
  </si>
  <si>
    <t>Podporná konštrukcia stropov výšky do 4 m pre zaťaženie do 5 kPa zhotovenie</t>
  </si>
  <si>
    <t>2107935773</t>
  </si>
  <si>
    <t>50</t>
  </si>
  <si>
    <t>411354172</t>
  </si>
  <si>
    <t>Podporná konštrukcia stropov výšky do 4 m pre zaťaženie do 5 kPa odstránenie</t>
  </si>
  <si>
    <t>1750661514</t>
  </si>
  <si>
    <t>51</t>
  </si>
  <si>
    <t>411362021</t>
  </si>
  <si>
    <t>Výstuž stropov doskových, trámových, vložkových,konzolových alebo balkónových, zo zváraných sietí KARI</t>
  </si>
  <si>
    <t>-205995604</t>
  </si>
  <si>
    <t>52</t>
  </si>
  <si>
    <t>417321414</t>
  </si>
  <si>
    <t>Betón stužujúcich pásov a vencov železový tr. C 20/25</t>
  </si>
  <si>
    <t>1165816180</t>
  </si>
  <si>
    <t>53</t>
  </si>
  <si>
    <t>417351115</t>
  </si>
  <si>
    <t>Debnenie bočníc stužujúcich pásov a vencov vrátane vzpier zhotovenie</t>
  </si>
  <si>
    <t>-1273385247</t>
  </si>
  <si>
    <t>54</t>
  </si>
  <si>
    <t>417351116</t>
  </si>
  <si>
    <t>Debnenie bočníc stužujúcich pásov a vencov vrátane vzpier odstránenie</t>
  </si>
  <si>
    <t>-883637290</t>
  </si>
  <si>
    <t>55</t>
  </si>
  <si>
    <t>417361821</t>
  </si>
  <si>
    <t>Výstuž stužujúcich pásov a vencov z betonárskej ocele 10505</t>
  </si>
  <si>
    <t>100823362</t>
  </si>
  <si>
    <t>56</t>
  </si>
  <si>
    <t>417362021</t>
  </si>
  <si>
    <t>Výstuž stužujúcich pásov a vencov zo zvarovanej siete Kari</t>
  </si>
  <si>
    <t>-254585384</t>
  </si>
  <si>
    <t>57</t>
  </si>
  <si>
    <t>430321315</t>
  </si>
  <si>
    <t>Schodiskové konštrukcie, betón železový tr. C 20/25</t>
  </si>
  <si>
    <t>-1716904137</t>
  </si>
  <si>
    <t>58</t>
  </si>
  <si>
    <t>430361821</t>
  </si>
  <si>
    <t>Výstuž schodiskových konštrukcií z betonárskej ocele 10505</t>
  </si>
  <si>
    <t>-173233196</t>
  </si>
  <si>
    <t>59</t>
  </si>
  <si>
    <t>431351121</t>
  </si>
  <si>
    <t>Debnenie do 4 m výšky - podest a podstupňových dosiek pôdorysne priamočiarych zhotovenie</t>
  </si>
  <si>
    <t>475899330</t>
  </si>
  <si>
    <t>60</t>
  </si>
  <si>
    <t>431351122</t>
  </si>
  <si>
    <t>Debnenie do 4 m výšky - podest a podstupňových dosiek pôdorysne priamočiarych odstránenie</t>
  </si>
  <si>
    <t>455828829</t>
  </si>
  <si>
    <t>61</t>
  </si>
  <si>
    <t>434311116</t>
  </si>
  <si>
    <t>Stupne dusané na terén alebo dosku z betónu bez poteru, so zahladením povrchu tr. C 20/25</t>
  </si>
  <si>
    <t>1397037119</t>
  </si>
  <si>
    <t>62</t>
  </si>
  <si>
    <t>434351141</t>
  </si>
  <si>
    <t>Debnenie stupňov na podstupňovej doske alebo na teréne pôdorysne priamočiarych zhotovenie</t>
  </si>
  <si>
    <t>-2076109663</t>
  </si>
  <si>
    <t>63</t>
  </si>
  <si>
    <t>434351142</t>
  </si>
  <si>
    <t>Debnenie stupňov na podstupňovej doske alebo na teréne pôdorysne priamočiarych odstránenie</t>
  </si>
  <si>
    <t>2016913299</t>
  </si>
  <si>
    <t>Komunikácie</t>
  </si>
  <si>
    <t>64</t>
  </si>
  <si>
    <t>564871111</t>
  </si>
  <si>
    <t>Podklad zo štrkodrviny s rozprestretím a zhutnením, po zhutnení hr. 250 mm</t>
  </si>
  <si>
    <t>-458652402</t>
  </si>
  <si>
    <t>65</t>
  </si>
  <si>
    <t>596911112</t>
  </si>
  <si>
    <t>Kladenie zámkovej dlažby hr. 6 cm pre peších nad 20 m2 so zriadením lôžka z kameniva hr. 4 cm</t>
  </si>
  <si>
    <t>1928017117</t>
  </si>
  <si>
    <t>66</t>
  </si>
  <si>
    <t>592460016700</t>
  </si>
  <si>
    <t>Dlažba betónová SEMMELROCK PASTELLA, rozmer 100x200x60 mm, svetlosivá, alebo ekvivalentná náhrada</t>
  </si>
  <si>
    <t>611798675</t>
  </si>
  <si>
    <t>Úpravy povrchov, podlahy, osadenie</t>
  </si>
  <si>
    <t>67</t>
  </si>
  <si>
    <t>611401111</t>
  </si>
  <si>
    <t>Omietka jednotlivých malých plôch na stropoch akoukoľvek maltou s plochou jednotlivo do 0, 09 m2</t>
  </si>
  <si>
    <t>853570187</t>
  </si>
  <si>
    <t>68</t>
  </si>
  <si>
    <t>611401211</t>
  </si>
  <si>
    <t>Omietka jednotlivých malých plôch na stropoch s plochou jednotlivo nad 0, 09 do 0,25 m2</t>
  </si>
  <si>
    <t>-102709552</t>
  </si>
  <si>
    <t>69</t>
  </si>
  <si>
    <t>611401311</t>
  </si>
  <si>
    <t>Omietka jednotlivých malých plôch na stropoch s plochou jednotlivo nad 0, 25 do 1 m2</t>
  </si>
  <si>
    <t>619535873</t>
  </si>
  <si>
    <t>70</t>
  </si>
  <si>
    <t>611401917</t>
  </si>
  <si>
    <t>Príplatok za navlhčenie nenasiakavého povrchu pod omietky stropov</t>
  </si>
  <si>
    <t>1371758047</t>
  </si>
  <si>
    <t>71</t>
  </si>
  <si>
    <t>611401918</t>
  </si>
  <si>
    <t>Príplatok za navlhčenie nasiakavého povrchu pod omietky stropov</t>
  </si>
  <si>
    <t>457742396</t>
  </si>
  <si>
    <t>72</t>
  </si>
  <si>
    <t>611401924</t>
  </si>
  <si>
    <t>Príplatok za sklon nad 15 do 30 st., omietka stropov, štuková hladená</t>
  </si>
  <si>
    <t>97765161</t>
  </si>
  <si>
    <t>73</t>
  </si>
  <si>
    <t>611421431</t>
  </si>
  <si>
    <t>Oprava vnútorných vápenných omietok stropov železobetónových rovných tvárnicových a klenieb, opravovaná plocha nad 30 do 50 % štukových</t>
  </si>
  <si>
    <t>886165004</t>
  </si>
  <si>
    <t>74</t>
  </si>
  <si>
    <t>611459181</t>
  </si>
  <si>
    <t>Zatieranie škár stropov zo stropníc alebo dosiek maltou do roviny líca</t>
  </si>
  <si>
    <t>-672334401</t>
  </si>
  <si>
    <t>75</t>
  </si>
  <si>
    <t>611460112</t>
  </si>
  <si>
    <t>Príprava vnútorného podkladu stropov na nenasiakavé betónové podklady kontaktným mostíkom</t>
  </si>
  <si>
    <t>202759651</t>
  </si>
  <si>
    <t>76</t>
  </si>
  <si>
    <t>611460121</t>
  </si>
  <si>
    <t>Príprava vnútorného podkladu stropov penetráciou základnou</t>
  </si>
  <si>
    <t>-223697258</t>
  </si>
  <si>
    <t>77</t>
  </si>
  <si>
    <t>611460151</t>
  </si>
  <si>
    <t>Príprava vnútorného podkladu stropov cementovým prednástrekom, hr. 3 mm</t>
  </si>
  <si>
    <t>-1982696059</t>
  </si>
  <si>
    <t>78</t>
  </si>
  <si>
    <t>611460243</t>
  </si>
  <si>
    <t>Vnútorná omietka stropov vápennocementová jadrová (hrubá), hr. 20 mm</t>
  </si>
  <si>
    <t>-1059203810</t>
  </si>
  <si>
    <t>79</t>
  </si>
  <si>
    <t>611460253</t>
  </si>
  <si>
    <t>Vnútorná omietka stropov vápennocementová štuková (jemná), hr. 5 mm</t>
  </si>
  <si>
    <t>552053162</t>
  </si>
  <si>
    <t>80</t>
  </si>
  <si>
    <t>612401191</t>
  </si>
  <si>
    <t>Omietka jednotlivých malých plôch vnútorných stien akoukoľvek maltou do 0, 09 m2</t>
  </si>
  <si>
    <t>-1277754256</t>
  </si>
  <si>
    <t>81</t>
  </si>
  <si>
    <t>612401291</t>
  </si>
  <si>
    <t>Omietka jednotlivých malých plôch vnútorných stien akoukoľvek maltou nad 0, 09 do 0,25 m2</t>
  </si>
  <si>
    <t>-1523653514</t>
  </si>
  <si>
    <t>82</t>
  </si>
  <si>
    <t>612401391</t>
  </si>
  <si>
    <t>Omietka jednotlivých malých plôch vnútorných stien akoukoľvek maltou nad 0, 25 do 1 m2</t>
  </si>
  <si>
    <t>1466296012</t>
  </si>
  <si>
    <t>83</t>
  </si>
  <si>
    <t>612401918</t>
  </si>
  <si>
    <t>Príplatok za navlhčenie nasiakavého povrchu pod omietky vnútorných stien a pilierov</t>
  </si>
  <si>
    <t>1660163533</t>
  </si>
  <si>
    <t>84</t>
  </si>
  <si>
    <t>612421431</t>
  </si>
  <si>
    <t>Oprava vnútorných vápenných omietok stien, v množstve opravenej plochy nad 30 do 50 % štukových</t>
  </si>
  <si>
    <t>-1270377678</t>
  </si>
  <si>
    <t>85</t>
  </si>
  <si>
    <t>612422491</t>
  </si>
  <si>
    <t>Príplatok za každých ďalších 10 mm hrúbky opravy vnútorných vápenných omietok stien opravenej plochy nad 30 do 50 %</t>
  </si>
  <si>
    <t>19652866</t>
  </si>
  <si>
    <t>86</t>
  </si>
  <si>
    <t>612460111</t>
  </si>
  <si>
    <t>Príprava vnútorného podkladu stien na silno a nerovnomerne nasiakavé podklady regulátorom nasiakavosti</t>
  </si>
  <si>
    <t>-919530348</t>
  </si>
  <si>
    <t>87</t>
  </si>
  <si>
    <t>612460121</t>
  </si>
  <si>
    <t>Príprava vnútorného podkladu stien penetráciou základnou</t>
  </si>
  <si>
    <t>-1850423615</t>
  </si>
  <si>
    <t>88</t>
  </si>
  <si>
    <t>612460151</t>
  </si>
  <si>
    <t>Príprava vnútorného podkladu stien cementovým prednástrekom, hr. 3 mm</t>
  </si>
  <si>
    <t>-2132273918</t>
  </si>
  <si>
    <t>89</t>
  </si>
  <si>
    <t>612460243</t>
  </si>
  <si>
    <t>Vnútorná omietka stien vápennocementová jadrová (hrubá), hr. 20 mm</t>
  </si>
  <si>
    <t>-1548653019</t>
  </si>
  <si>
    <t>90</t>
  </si>
  <si>
    <t>612460253</t>
  </si>
  <si>
    <t>Vnútorná omietka stien vápennocementová štuková (jemná), hr. 5 mm</t>
  </si>
  <si>
    <t>-270374772</t>
  </si>
  <si>
    <t>91</t>
  </si>
  <si>
    <t>631312611</t>
  </si>
  <si>
    <t>Mazanina z betónu prostého (m3) tr. C 16/20 hr.nad 50 do 80 mm</t>
  </si>
  <si>
    <t>643458424</t>
  </si>
  <si>
    <t>92</t>
  </si>
  <si>
    <t>631315611</t>
  </si>
  <si>
    <t>Mazanina z betónu prostého (m3) tr. C 16/20 hr.nad 120 do 240 mm</t>
  </si>
  <si>
    <t>990473437</t>
  </si>
  <si>
    <t>93</t>
  </si>
  <si>
    <t>631362402</t>
  </si>
  <si>
    <t>Výstuž mazanín z betónov (z kameniva) a z ľahkých betónov zo sietí KARI, priemer drôtu 4/4 mm, veľkosť oka 150x150 mm</t>
  </si>
  <si>
    <t>-511545301</t>
  </si>
  <si>
    <t>94</t>
  </si>
  <si>
    <t>632001051</t>
  </si>
  <si>
    <t>Zhotovenie jednonásobného penetračného náteru pre potery a stierky</t>
  </si>
  <si>
    <t>-304978837</t>
  </si>
  <si>
    <t>95</t>
  </si>
  <si>
    <t>585520014600</t>
  </si>
  <si>
    <t>Penetračný náter SCHOMBURG ASO-UNIGRUND K, 5 l, alebo ekvivalentná náhrada</t>
  </si>
  <si>
    <t>l</t>
  </si>
  <si>
    <t>708616784</t>
  </si>
  <si>
    <t>96</t>
  </si>
  <si>
    <t>632452681</t>
  </si>
  <si>
    <t>Cementová samonivelizačná stierka, pevnosti v tlaku 30 MPa, hr. 2 mm</t>
  </si>
  <si>
    <t>1103700578</t>
  </si>
  <si>
    <t>97</t>
  </si>
  <si>
    <t>642940030</t>
  </si>
  <si>
    <t>Úprava rozmeru oceľovej zárubne, zmenšenie výšky na atyp. rozmer</t>
  </si>
  <si>
    <t>525133262</t>
  </si>
  <si>
    <t>98</t>
  </si>
  <si>
    <t>642942111</t>
  </si>
  <si>
    <t>Osadenie oceľovej dverovej zárubne alebo rámu, plochy otvoru do 2,5 m2</t>
  </si>
  <si>
    <t>871295645</t>
  </si>
  <si>
    <t>99</t>
  </si>
  <si>
    <t>5533198600</t>
  </si>
  <si>
    <t>Zárubňa oceľová CgU šxvxhr 900x1970x160 mm L</t>
  </si>
  <si>
    <t>1638449608</t>
  </si>
  <si>
    <t>100</t>
  </si>
  <si>
    <t>5533198700</t>
  </si>
  <si>
    <t>Zárubňa oceľová CgU šxvxhr 900x1970x160 mm P</t>
  </si>
  <si>
    <t>-241925756</t>
  </si>
  <si>
    <t>101</t>
  </si>
  <si>
    <t>642944121</t>
  </si>
  <si>
    <t>Dodatočná montáž oceľovej dverovej zárubne, plochy otvoru do 2,5 m2</t>
  </si>
  <si>
    <t>-205320923</t>
  </si>
  <si>
    <t>102</t>
  </si>
  <si>
    <t>553310008700</t>
  </si>
  <si>
    <t>Zárubňa oceľová CgU šxvxhr 800x1970x160 mm L</t>
  </si>
  <si>
    <t>-1094531654</t>
  </si>
  <si>
    <t>103</t>
  </si>
  <si>
    <t>553310008900</t>
  </si>
  <si>
    <t>901151031</t>
  </si>
  <si>
    <t>104</t>
  </si>
  <si>
    <t>553310009000</t>
  </si>
  <si>
    <t>-1625183714</t>
  </si>
  <si>
    <t>105</t>
  </si>
  <si>
    <t>642945111</t>
  </si>
  <si>
    <t>Osadenie oceľ. zárubní protipož. dverí s obetónov. jednokrídlové do 2,5 m2</t>
  </si>
  <si>
    <t>1259769932</t>
  </si>
  <si>
    <t>106</t>
  </si>
  <si>
    <t>553310009700</t>
  </si>
  <si>
    <t>Zárubňa oceľová CgU šxv 800x1970 mm pre požiarne jednokrídlové dvere</t>
  </si>
  <si>
    <t>-1407050264</t>
  </si>
  <si>
    <t>107</t>
  </si>
  <si>
    <t>553310009800</t>
  </si>
  <si>
    <t>Zárubňa oceľová CgU šxv 900x1970 mm pre požiarne jednokrídlové dvere</t>
  </si>
  <si>
    <t>762002650</t>
  </si>
  <si>
    <t>Rúrové vedenie</t>
  </si>
  <si>
    <t>108</t>
  </si>
  <si>
    <t>871218113</t>
  </si>
  <si>
    <t>Ukladanie drenážneho potrubia do pripravenej ryhy z flexibilného PVC priemeru do 65 mm</t>
  </si>
  <si>
    <t>1695406704</t>
  </si>
  <si>
    <t>109</t>
  </si>
  <si>
    <t>286110014800</t>
  </si>
  <si>
    <t>Flexibilná drenážna rúra PVC-U DN 65, perforácia 360°, dĺ. 50 m, PIPELIFE, alebo ekvivalentná náhrada</t>
  </si>
  <si>
    <t>885191092</t>
  </si>
  <si>
    <t>110</t>
  </si>
  <si>
    <t>286520001000</t>
  </si>
  <si>
    <t>Drenáž oblúk DN 65/90°, PIPELIFE, alebo ekvivalentná náhrada</t>
  </si>
  <si>
    <t>-1240011145</t>
  </si>
  <si>
    <t>111</t>
  </si>
  <si>
    <t>286520011300</t>
  </si>
  <si>
    <t>Redukcia pre drenážne rúry DN 80/65, PIPELIFE, alebo ekvivalentná náhrada</t>
  </si>
  <si>
    <t>1734625828</t>
  </si>
  <si>
    <t>112</t>
  </si>
  <si>
    <t>286520011400</t>
  </si>
  <si>
    <t>Redukcia pre drenážne rúry DN 100/80, PIPELIFE, alebo ekvivalentná náhrada</t>
  </si>
  <si>
    <t>-147022318</t>
  </si>
  <si>
    <t>113</t>
  </si>
  <si>
    <t>286520014400</t>
  </si>
  <si>
    <t>Spojka pre drenážne rúry DN 65, PIPELIFE, alebo ekvivalentná náhrada</t>
  </si>
  <si>
    <t>-1589344434</t>
  </si>
  <si>
    <t>114</t>
  </si>
  <si>
    <t>286520017300</t>
  </si>
  <si>
    <t>Zátka pre drenážne rúry DN 65, PIPELIFE, alebo ekvivalentná náhrada</t>
  </si>
  <si>
    <t>1924083636</t>
  </si>
  <si>
    <t>115</t>
  </si>
  <si>
    <t>899661313</t>
  </si>
  <si>
    <t>Zhotovenie filtračného obalu drenážnych rúrok proti zarastaniu koreňmi DN do 130 zo sklennej tkaniny</t>
  </si>
  <si>
    <t>2056300988</t>
  </si>
  <si>
    <t>116</t>
  </si>
  <si>
    <t>6936651400</t>
  </si>
  <si>
    <t>Geotextília polypropylénová Tatratex GTX N PP 400, šírka 1,75-3,5 m, dĺžka 60 m, hrúbka 3,4 mm, netkaná, MIVA, alebo ekvivalentná náhrada</t>
  </si>
  <si>
    <t>1687757542</t>
  </si>
  <si>
    <t>Ostatné konštrukcie a práce-búranie</t>
  </si>
  <si>
    <t>117</t>
  </si>
  <si>
    <t>919735122</t>
  </si>
  <si>
    <t>Rezanie existujúceho betónového krytu alebo podkladu hĺbky nad 50 do 100 mm</t>
  </si>
  <si>
    <t>-95070274</t>
  </si>
  <si>
    <t>118</t>
  </si>
  <si>
    <t>941942011</t>
  </si>
  <si>
    <t>Montáž lešenia rámového systémového s podlahami šírky nad 0,75 do 1,10 m, výšky do 10 m</t>
  </si>
  <si>
    <t>-1120586102</t>
  </si>
  <si>
    <t>119</t>
  </si>
  <si>
    <t>941942811</t>
  </si>
  <si>
    <t>Demontáž lešenia rámového systémového s podlahami šírky nad 0,75 do 1,10 m, výšky do 10 m</t>
  </si>
  <si>
    <t>1417883880</t>
  </si>
  <si>
    <t>120</t>
  </si>
  <si>
    <t>941942911</t>
  </si>
  <si>
    <t>Príplatok za prvý a každý ďalší i začatý týždeň použitia lešenia rámového systémového šírky nad 0,75 do 1,10 m, výšky do 10 m</t>
  </si>
  <si>
    <t>1523200619</t>
  </si>
  <si>
    <t>121</t>
  </si>
  <si>
    <t>941955002</t>
  </si>
  <si>
    <t>Lešenie ľahké pracovné pomocné s výškou lešeňovej podlahy nad 1,20 do 1,90 m</t>
  </si>
  <si>
    <t>1596096626</t>
  </si>
  <si>
    <t>122</t>
  </si>
  <si>
    <t>941955101</t>
  </si>
  <si>
    <t>Lešenie ľahké pracovné v schodisku plochy do 6 m2, s výškou lešeňovej podlahy do 1,50 m</t>
  </si>
  <si>
    <t>-455184482</t>
  </si>
  <si>
    <t>123</t>
  </si>
  <si>
    <t>941955102</t>
  </si>
  <si>
    <t>Lešenie ľahké pracovné v schodisku plochy do 6 m2, s výškou lešeňovej podlahy nad 1,50 do 3,5 m</t>
  </si>
  <si>
    <t>-1605226703</t>
  </si>
  <si>
    <t>124</t>
  </si>
  <si>
    <t>941955201</t>
  </si>
  <si>
    <t>Lešenie ľahké pracovné vo svetlíku alebo šachte plochy do 6 m2, s výškou podlahy do 1,50 m</t>
  </si>
  <si>
    <t>892374537</t>
  </si>
  <si>
    <t>125</t>
  </si>
  <si>
    <t>941955202</t>
  </si>
  <si>
    <t>Lešenie ľahké pracovné vo svetlíku alebo šachte plochy do 6 m2, s výškou podlahy nad 1,50 do 3,50 m</t>
  </si>
  <si>
    <t>-1276876460</t>
  </si>
  <si>
    <t>126</t>
  </si>
  <si>
    <t>949942105</t>
  </si>
  <si>
    <t>Žeriav inštalovaný na automobilovom podvozku výšky zdvihu do 25 m</t>
  </si>
  <si>
    <t>hod</t>
  </si>
  <si>
    <t>280197484</t>
  </si>
  <si>
    <t>127</t>
  </si>
  <si>
    <t>952901114</t>
  </si>
  <si>
    <t>Vyčistenie budov pri výške podlaží nad 4m</t>
  </si>
  <si>
    <t>-1006456494</t>
  </si>
  <si>
    <t>128</t>
  </si>
  <si>
    <t>952902110</t>
  </si>
  <si>
    <t>Čistenie budov zametaním v miestnostiach, chodbách, na schodišti a na povalách</t>
  </si>
  <si>
    <t>-331607708</t>
  </si>
  <si>
    <t>129</t>
  </si>
  <si>
    <t>962022391</t>
  </si>
  <si>
    <t xml:space="preserve">Búranie muriva nadzákladového kamenného príp. zmieš. na akúkoľvek maltu,  -2,38500t</t>
  </si>
  <si>
    <t>-895717560</t>
  </si>
  <si>
    <t>130</t>
  </si>
  <si>
    <t>962031132</t>
  </si>
  <si>
    <t xml:space="preserve">Búranie priečok z tehál pálených, plných alebo dutých hr. do 150 mm,  -0,19600t</t>
  </si>
  <si>
    <t>1697818968</t>
  </si>
  <si>
    <t>131</t>
  </si>
  <si>
    <t>962031134</t>
  </si>
  <si>
    <t xml:space="preserve">Búranie prímuroviek z tehál pálených, plných hr. do 150 mm,  -0,19600t</t>
  </si>
  <si>
    <t>-804306649</t>
  </si>
  <si>
    <t>132</t>
  </si>
  <si>
    <t>962032231</t>
  </si>
  <si>
    <t xml:space="preserve">Búranie muriva nadzákladového z tehál pálených, vápenopieskových,cementových na maltu,  -1,90500t</t>
  </si>
  <si>
    <t>-1857100836</t>
  </si>
  <si>
    <t>133</t>
  </si>
  <si>
    <t>962032314</t>
  </si>
  <si>
    <t xml:space="preserve">Búranie pilierov tehlových na akúkoľvek maltu,  -1,80000t</t>
  </si>
  <si>
    <t>756543928</t>
  </si>
  <si>
    <t>134</t>
  </si>
  <si>
    <t>963042819</t>
  </si>
  <si>
    <t xml:space="preserve">Búranie akýchkoľvek betónových schodiskových stupňov zhotovených na mieste,  -0,07000t</t>
  </si>
  <si>
    <t>1482443027</t>
  </si>
  <si>
    <t>135</t>
  </si>
  <si>
    <t>965042121</t>
  </si>
  <si>
    <t>Búranie podkladov pod dlažby, liatych dlažieb a mazanín,betón alebo liaty asfalt hr.do 100 mm, plochy do 1 m2 -2,20000t</t>
  </si>
  <si>
    <t>1255095953</t>
  </si>
  <si>
    <t>136</t>
  </si>
  <si>
    <t>965042131</t>
  </si>
  <si>
    <t>Búranie podkladov pod dlažby, liatych dlažieb a mazanín,betón alebo liaty asfalt hr.do 100 mm, plochy do 4 m2 -2,20000t</t>
  </si>
  <si>
    <t>-67129948</t>
  </si>
  <si>
    <t>137</t>
  </si>
  <si>
    <t>965042141</t>
  </si>
  <si>
    <t>Búranie podkladov pod dlažby, liatych dlažieb a mazanín,betón alebo liaty asfalt hr.do 100 mm, plochy nad 4 m2 -2,20000t</t>
  </si>
  <si>
    <t>313464465</t>
  </si>
  <si>
    <t>138</t>
  </si>
  <si>
    <t>965081712</t>
  </si>
  <si>
    <t xml:space="preserve">Búranie dlažieb, bez podklad. lôžka z xylolit., alebo keramických dlaždíc hr. do 10 mm,  -0,02000t</t>
  </si>
  <si>
    <t>-372865296</t>
  </si>
  <si>
    <t>139</t>
  </si>
  <si>
    <t>965082960</t>
  </si>
  <si>
    <t xml:space="preserve">Odstránenie sutiny a čistenie podlahy na povalách, hr.do 100 mm,  -1,40000t</t>
  </si>
  <si>
    <t>293482088</t>
  </si>
  <si>
    <t>140</t>
  </si>
  <si>
    <t>968072455</t>
  </si>
  <si>
    <t xml:space="preserve">Vybúranie kovových dverových zárubní plochy do 2 m2,  -0,07600t</t>
  </si>
  <si>
    <t>2081485231</t>
  </si>
  <si>
    <t>141</t>
  </si>
  <si>
    <t>978011161</t>
  </si>
  <si>
    <t xml:space="preserve">Otlčenie omietok stropov vnútorných vápenných alebo vápennocementových v rozsahu do 50 %,  -0,02000t</t>
  </si>
  <si>
    <t>471322626</t>
  </si>
  <si>
    <t>142</t>
  </si>
  <si>
    <t>978013161</t>
  </si>
  <si>
    <t xml:space="preserve">Otlčenie omietok stien vnútorných vápenných alebo vápennocementových v rozsahu do 50 %,  -0,02000t</t>
  </si>
  <si>
    <t>-1594674804</t>
  </si>
  <si>
    <t>143</t>
  </si>
  <si>
    <t>978013191</t>
  </si>
  <si>
    <t xml:space="preserve">Otlčenie omietok stien vnútorných vápenných alebo vápennocementových v rozsahu do 100 %,  -0,04600t</t>
  </si>
  <si>
    <t>801172299</t>
  </si>
  <si>
    <t>144</t>
  </si>
  <si>
    <t>978059531</t>
  </si>
  <si>
    <t xml:space="preserve">Odsekanie a odobratie stien z obkladačiek vnútorných nad 2 m2,  -0,06800t</t>
  </si>
  <si>
    <t>2081160263</t>
  </si>
  <si>
    <t>145</t>
  </si>
  <si>
    <t>979011111</t>
  </si>
  <si>
    <t>Zvislá doprava sutiny a vybúraných hmôt za prvé podlažie nad alebo pod základným podlažím</t>
  </si>
  <si>
    <t>1298682232</t>
  </si>
  <si>
    <t>146</t>
  </si>
  <si>
    <t>979011121</t>
  </si>
  <si>
    <t>Zvislá doprava sutiny a vybúraných hmôt za každé ďalšie podlažie</t>
  </si>
  <si>
    <t>650693139</t>
  </si>
  <si>
    <t>147</t>
  </si>
  <si>
    <t>979011201</t>
  </si>
  <si>
    <t>Plastový sklz na stavebnú suť výšky do 10 m</t>
  </si>
  <si>
    <t>-261906130</t>
  </si>
  <si>
    <t>148</t>
  </si>
  <si>
    <t>979011202</t>
  </si>
  <si>
    <t>Príplatok k cene za každý ďalší meter výšky</t>
  </si>
  <si>
    <t>-1154219773</t>
  </si>
  <si>
    <t>149</t>
  </si>
  <si>
    <t>979011232</t>
  </si>
  <si>
    <t>Demontáž sklzu na stavebnú suť výšky do 20 m</t>
  </si>
  <si>
    <t>-288778747</t>
  </si>
  <si>
    <t>150</t>
  </si>
  <si>
    <t>979081111</t>
  </si>
  <si>
    <t>Odvoz sutiny a vybúraných hmôt na skládku do 1 km</t>
  </si>
  <si>
    <t>T</t>
  </si>
  <si>
    <t>-684495305</t>
  </si>
  <si>
    <t>151</t>
  </si>
  <si>
    <t>979081121</t>
  </si>
  <si>
    <t>Odvoz sutiny a vybúraných hmôt na skládku za každý ďalší 1 km</t>
  </si>
  <si>
    <t>2014262871</t>
  </si>
  <si>
    <t>152</t>
  </si>
  <si>
    <t>979082111</t>
  </si>
  <si>
    <t>Vnútrostavenisková doprava sutiny a vybúraných hmôt do 10 m</t>
  </si>
  <si>
    <t>-595926770</t>
  </si>
  <si>
    <t>153</t>
  </si>
  <si>
    <t>979082121</t>
  </si>
  <si>
    <t>Vnútrostavenisková doprava sutiny a vybúraných hmôt za každých ďalších 5 m</t>
  </si>
  <si>
    <t>478014027</t>
  </si>
  <si>
    <t>154</t>
  </si>
  <si>
    <t>979089012</t>
  </si>
  <si>
    <t>Poplatok za skladovanie - betón, tehly, dlaždice (17 01 ), ostatné</t>
  </si>
  <si>
    <t>71521522</t>
  </si>
  <si>
    <t>Presun hmôt HSV</t>
  </si>
  <si>
    <t>155</t>
  </si>
  <si>
    <t>999281111</t>
  </si>
  <si>
    <t>Presun hmôt pre opravy a údržbu objektov vrátane vonkajších plášťov výšky do 25 m</t>
  </si>
  <si>
    <t>-1492848248</t>
  </si>
  <si>
    <t>PSV</t>
  </si>
  <si>
    <t>Práce a dodávky PSV</t>
  </si>
  <si>
    <t>762</t>
  </si>
  <si>
    <t>Konštrukcie tesárske</t>
  </si>
  <si>
    <t>156</t>
  </si>
  <si>
    <t>762211811</t>
  </si>
  <si>
    <t xml:space="preserve">Demontáž schodiska vrátane zábradlia priamočiarych alebo krivočiar. bez podstupníc š. do 1, 50 m,  -0.30000t</t>
  </si>
  <si>
    <t>-94690009</t>
  </si>
  <si>
    <t>766</t>
  </si>
  <si>
    <t>Konštrukcie stolárske</t>
  </si>
  <si>
    <t>157</t>
  </si>
  <si>
    <t>766662112</t>
  </si>
  <si>
    <t>Montáž dverového krídla otočného jednokrídlového poldrážkového, do existujúcej zárubne, vrátane kovania</t>
  </si>
  <si>
    <t>-467737916</t>
  </si>
  <si>
    <t>158</t>
  </si>
  <si>
    <t>611610003650</t>
  </si>
  <si>
    <t>Dvere vnútorné jednokrídlové, šírka 600-900 mm, výplň smrek. latky, povrch dyha, plné</t>
  </si>
  <si>
    <t>-30013043</t>
  </si>
  <si>
    <t>159</t>
  </si>
  <si>
    <t>611610004150</t>
  </si>
  <si>
    <t>Dvere vnútorné jednokrídlové, šírka 600-900 mm, výplň smrek. latky, povrch dyha, s preskleným pásom pri kľučke</t>
  </si>
  <si>
    <t>-1478680998</t>
  </si>
  <si>
    <t>160</t>
  </si>
  <si>
    <t>549150000650</t>
  </si>
  <si>
    <t>Kľučka dverová 2x, 2x rozeta BB, FAB, nehrdzavejúca oceľ, povrch nerez brúsený</t>
  </si>
  <si>
    <t>1219607214</t>
  </si>
  <si>
    <t>161</t>
  </si>
  <si>
    <t>611720000350</t>
  </si>
  <si>
    <t>Dvere plné, šírka 600-900 mm, (El/EW30+15)</t>
  </si>
  <si>
    <t>-360119812</t>
  </si>
  <si>
    <t>162</t>
  </si>
  <si>
    <t>-304600657</t>
  </si>
  <si>
    <t>163</t>
  </si>
  <si>
    <t>766664126</t>
  </si>
  <si>
    <t>Montáž dverí drevených posuvných jednokrídlových, posun do puzdra, vrátane doplnkov</t>
  </si>
  <si>
    <t>1708365393</t>
  </si>
  <si>
    <t>164</t>
  </si>
  <si>
    <t>611610003655</t>
  </si>
  <si>
    <t>Dvere vnútorné jednokrídlové, posuvné, šírka 600-900 mm, výplň smrek. latky, povrch dyha, plné</t>
  </si>
  <si>
    <t>1441453154</t>
  </si>
  <si>
    <t>165</t>
  </si>
  <si>
    <t>611610006350</t>
  </si>
  <si>
    <t>Montážny materiál pre dvere posuvné</t>
  </si>
  <si>
    <t>súb</t>
  </si>
  <si>
    <t>1009363546</t>
  </si>
  <si>
    <t>166</t>
  </si>
  <si>
    <t>766669116</t>
  </si>
  <si>
    <t>Montáž samozatvárača pre dverné krídla s hmotnosťou do 25 kg</t>
  </si>
  <si>
    <t>361739276</t>
  </si>
  <si>
    <t>167</t>
  </si>
  <si>
    <t>549170000400</t>
  </si>
  <si>
    <t>Samozatvárač dverí do 25 kg hydraulický, rozmer 169x78x73,5 mm, pre dvere šírky max. 700 mm, KOVANIA, alebo ekvivalentná náhrada</t>
  </si>
  <si>
    <t>-836138337</t>
  </si>
  <si>
    <t>168</t>
  </si>
  <si>
    <t>998766202</t>
  </si>
  <si>
    <t>Presun hmot pre konštrukcie stolárske v objektoch výšky nad 6 do 12 m</t>
  </si>
  <si>
    <t>%</t>
  </si>
  <si>
    <t>326067017</t>
  </si>
  <si>
    <t>767</t>
  </si>
  <si>
    <t>Konštrukcie doplnkové kovové</t>
  </si>
  <si>
    <t>169</t>
  </si>
  <si>
    <t>767230035</t>
  </si>
  <si>
    <t>Montáž zábradlia nerezové na schody, výplň, kotvenie zboku</t>
  </si>
  <si>
    <t>85096988</t>
  </si>
  <si>
    <t>170</t>
  </si>
  <si>
    <t>553520000750</t>
  </si>
  <si>
    <t>Zábradlie nerezové s dreveným madlom WB/ZBR90-1500, buk, vertikálna výplň nerez, výška 1000 mm, kotvenie bočné a do podlahy</t>
  </si>
  <si>
    <t>1870110880</t>
  </si>
  <si>
    <t>171</t>
  </si>
  <si>
    <t>767230037</t>
  </si>
  <si>
    <t>Montáž zábradlia nerezové na rampy, výplň, kotvenie zhora/zboku</t>
  </si>
  <si>
    <t>-760795676</t>
  </si>
  <si>
    <t>172</t>
  </si>
  <si>
    <t>553520000550</t>
  </si>
  <si>
    <t>Zábradlie nerezové pre rampy pre imobiln, madlá, vod. tyč, odrazník, výška 900 mm, kotvenie spodné/bočné</t>
  </si>
  <si>
    <t>-2133497221</t>
  </si>
  <si>
    <t>173</t>
  </si>
  <si>
    <t>767230070</t>
  </si>
  <si>
    <t>Montáž schodiskového madla na stenu</t>
  </si>
  <si>
    <t>-285745602</t>
  </si>
  <si>
    <t>174</t>
  </si>
  <si>
    <t>611930000800</t>
  </si>
  <si>
    <t>Drevené madlo schodiskové na stenu, d 42,4 mm, dĺžka 2000 mm, kotvené do steny, nerez, buk</t>
  </si>
  <si>
    <t>-374838043</t>
  </si>
  <si>
    <t>175</t>
  </si>
  <si>
    <t>998767202</t>
  </si>
  <si>
    <t>Presun hmôt pre kovové stavebné doplnkové konštrukcie v objektoch výšky nad 6 do 12 m</t>
  </si>
  <si>
    <t>-1590585901</t>
  </si>
  <si>
    <t>771</t>
  </si>
  <si>
    <t>Podlahy z dlaždíc</t>
  </si>
  <si>
    <t>176</t>
  </si>
  <si>
    <t>771275107</t>
  </si>
  <si>
    <t>Montáž obkladov schodiskových stupňov dlaždicami do tmelu veľ. 300 x 300 mm</t>
  </si>
  <si>
    <t>1778971678</t>
  </si>
  <si>
    <t>177</t>
  </si>
  <si>
    <t>597740001650</t>
  </si>
  <si>
    <t>Dlaždice keramické, lxvxhr 297x297x8 mm, RAKO, alebo ekvivalentná náhrada</t>
  </si>
  <si>
    <t>-899485030</t>
  </si>
  <si>
    <t>178</t>
  </si>
  <si>
    <t>771415017</t>
  </si>
  <si>
    <t>Montáž soklíkov z obkladačiek do tmelu veľ. 150 x 100 mm</t>
  </si>
  <si>
    <t>815376942</t>
  </si>
  <si>
    <t>179</t>
  </si>
  <si>
    <t>1973622172</t>
  </si>
  <si>
    <t>180</t>
  </si>
  <si>
    <t>771415037</t>
  </si>
  <si>
    <t>Montáž soklíkov z obkladačiek do tmelu schodiskových stupňovitých do tmelu veľ. 300 x 100 mm</t>
  </si>
  <si>
    <t>-802687747</t>
  </si>
  <si>
    <t>181</t>
  </si>
  <si>
    <t>-428626417</t>
  </si>
  <si>
    <t>182</t>
  </si>
  <si>
    <t>771575109</t>
  </si>
  <si>
    <t>Montáž podláh z dlaždíc keramických do tmelu veľ. 300 x 300 mm</t>
  </si>
  <si>
    <t>-914507018</t>
  </si>
  <si>
    <t>183</t>
  </si>
  <si>
    <t>1629242011</t>
  </si>
  <si>
    <t>184</t>
  </si>
  <si>
    <t>771575129</t>
  </si>
  <si>
    <t>Montáž podláh z dlaždíc keramických do tmelu v obmedzenom priestore veľ. 300 x 300 mm</t>
  </si>
  <si>
    <t>-1434574267</t>
  </si>
  <si>
    <t>185</t>
  </si>
  <si>
    <t>1642155360</t>
  </si>
  <si>
    <t>186</t>
  </si>
  <si>
    <t>771576109</t>
  </si>
  <si>
    <t>Montáž podláh z dlaždíc keramických do tmelu flexibilného mrazuvzdorného veľ. 300 x 300 mm</t>
  </si>
  <si>
    <t>1001531089</t>
  </si>
  <si>
    <t>187</t>
  </si>
  <si>
    <t>597740001250</t>
  </si>
  <si>
    <t>Dlaždice keramické, protišmyk., mrezuvzdor., lxvxhr 297x297x8 mm</t>
  </si>
  <si>
    <t>-1152671208</t>
  </si>
  <si>
    <t>188</t>
  </si>
  <si>
    <t>998771202</t>
  </si>
  <si>
    <t>Presun hmôt pre podlahy z dlaždíc v objektoch výšky nad 6 do 12 m</t>
  </si>
  <si>
    <t>-1659719994</t>
  </si>
  <si>
    <t>775</t>
  </si>
  <si>
    <t>Podlahy vlysové a parketové</t>
  </si>
  <si>
    <t>189</t>
  </si>
  <si>
    <t>775413120</t>
  </si>
  <si>
    <t>Montáž podlahových soklíkov alebo líšt obvodových skrutkovaním</t>
  </si>
  <si>
    <t>303867195</t>
  </si>
  <si>
    <t>190</t>
  </si>
  <si>
    <t>611990004200</t>
  </si>
  <si>
    <t>Lišta soklová, KLASIK - drevená lišta, typ: profil, drevený masív,dub, buk a parený buk (30x18 mm) dĺž. 2,0 a viac m</t>
  </si>
  <si>
    <t>-1232942951</t>
  </si>
  <si>
    <t>191</t>
  </si>
  <si>
    <t>775413250</t>
  </si>
  <si>
    <t>Montáž prechodovej lišty narážaním</t>
  </si>
  <si>
    <t>661033089</t>
  </si>
  <si>
    <t>192</t>
  </si>
  <si>
    <t>611990001700</t>
  </si>
  <si>
    <t>Lišta prechodová narážacia, šírka 47 mm,s hladkým povrchom</t>
  </si>
  <si>
    <t>-727298683</t>
  </si>
  <si>
    <t>193</t>
  </si>
  <si>
    <t>775550110</t>
  </si>
  <si>
    <t>Montáž podlahy z laminátových a drevených parkiet, click spoj, položená voľne</t>
  </si>
  <si>
    <t>789102836</t>
  </si>
  <si>
    <t>194</t>
  </si>
  <si>
    <t>611980002100</t>
  </si>
  <si>
    <t>Veľkoplošné parkety TARKET BRAVO BIRCH 2525x188x14 mm, alebo ekvivalentná náhrada</t>
  </si>
  <si>
    <t>994429893</t>
  </si>
  <si>
    <t>195</t>
  </si>
  <si>
    <t>775592141</t>
  </si>
  <si>
    <t>Montáž podložky vyrovnávacej a tlmiacej penovej hr. 3 mm pod plávajúce podlahy</t>
  </si>
  <si>
    <t>1178367761</t>
  </si>
  <si>
    <t>196</t>
  </si>
  <si>
    <t>283230008600</t>
  </si>
  <si>
    <t>Podložka Mirelon z PE pod plávajúce podlahy, hr. 3 mm, AZ FLEX, alebo ekvivalentná náhrada</t>
  </si>
  <si>
    <t>-1166661331</t>
  </si>
  <si>
    <t>197</t>
  </si>
  <si>
    <t>998775202</t>
  </si>
  <si>
    <t>Presun hmôt pre podlahy vlysové a parketové v objektoch výšky nad 6 do 12 m</t>
  </si>
  <si>
    <t>2034171476</t>
  </si>
  <si>
    <t>776</t>
  </si>
  <si>
    <t>Podlahy povlakové</t>
  </si>
  <si>
    <t>198</t>
  </si>
  <si>
    <t>776401800</t>
  </si>
  <si>
    <t>Demontáž soklíkov alebo líšt</t>
  </si>
  <si>
    <t>116376768</t>
  </si>
  <si>
    <t>199</t>
  </si>
  <si>
    <t>776511820</t>
  </si>
  <si>
    <t xml:space="preserve">Odstránenie povlakových podláh z nášľapnej plochy lepených s podložkou,  -0,00100t</t>
  </si>
  <si>
    <t>201254636</t>
  </si>
  <si>
    <t>781</t>
  </si>
  <si>
    <t>Obklady</t>
  </si>
  <si>
    <t>200</t>
  </si>
  <si>
    <t>781445112</t>
  </si>
  <si>
    <t>Montáž obkladov vnútor. stien z obkladačiek kladených do tmelu veľ. 200x250 mm, vrátane líšt</t>
  </si>
  <si>
    <t>-1141481022</t>
  </si>
  <si>
    <t>201</t>
  </si>
  <si>
    <t>597640002210</t>
  </si>
  <si>
    <t>Obkladačky keramické, lxvxhr 198x248x6,8 mm</t>
  </si>
  <si>
    <t>-1123725912</t>
  </si>
  <si>
    <t>202</t>
  </si>
  <si>
    <t>998781202</t>
  </si>
  <si>
    <t>Presun hmôt pre obklady keramické v objektoch výšky nad 6 do 12 m</t>
  </si>
  <si>
    <t>-1309755042</t>
  </si>
  <si>
    <t>783</t>
  </si>
  <si>
    <t>Nátery</t>
  </si>
  <si>
    <t>203</t>
  </si>
  <si>
    <t>783201812</t>
  </si>
  <si>
    <t>Odstránenie starých náterov z kovových stavebných doplnkových konštrukcií oceľovou kefou</t>
  </si>
  <si>
    <t>-1840627125</t>
  </si>
  <si>
    <t>204</t>
  </si>
  <si>
    <t>783224900</t>
  </si>
  <si>
    <t>Oprava náterov kov.stav.doplnk.konštr. syntetické na vzduchu schnúce jednonásobné s 1x emailovaním - 70μm</t>
  </si>
  <si>
    <t>1309431385</t>
  </si>
  <si>
    <t>205</t>
  </si>
  <si>
    <t>783225100</t>
  </si>
  <si>
    <t>Nátery kov.stav.doplnk.konštr. syntetické na vzduchu schnúce dvojnás. 1x s emailov. - 105µm</t>
  </si>
  <si>
    <t>-1174879267</t>
  </si>
  <si>
    <t>206</t>
  </si>
  <si>
    <t>783226100</t>
  </si>
  <si>
    <t>Nátery kov.stav.doplnk.konštr. syntetické na vzduchu schnúce základný - 35µm</t>
  </si>
  <si>
    <t>-1619172975</t>
  </si>
  <si>
    <t>207</t>
  </si>
  <si>
    <t>783626000</t>
  </si>
  <si>
    <t>Nátery stolárskych výrobkov syntetické lazurovacím lakom napustením</t>
  </si>
  <si>
    <t>-1605511740</t>
  </si>
  <si>
    <t>208</t>
  </si>
  <si>
    <t>783626200</t>
  </si>
  <si>
    <t>Nátery stolárskych výrobkov syntetické lazurovacím lakom 2x lakovaním</t>
  </si>
  <si>
    <t>-2110542114</t>
  </si>
  <si>
    <t>209</t>
  </si>
  <si>
    <t>783782203</t>
  </si>
  <si>
    <t>Nátery tesárskych konštrukcií povrchová impregnácia Bochemitom QB</t>
  </si>
  <si>
    <t>-302624124</t>
  </si>
  <si>
    <t>210</t>
  </si>
  <si>
    <t>783784203</t>
  </si>
  <si>
    <t>Nátery tesárskych konštrukcií povrchová impregnácia Pyronitom, trieda horľavosti C1, odolnosť 3 - 5 min.</t>
  </si>
  <si>
    <t>307267633</t>
  </si>
  <si>
    <t>784</t>
  </si>
  <si>
    <t>Maľby</t>
  </si>
  <si>
    <t>211</t>
  </si>
  <si>
    <t>784410010</t>
  </si>
  <si>
    <t>Oblepenie vypínačov, zásuviek páskou výšky do 3,80 m</t>
  </si>
  <si>
    <t>643897446</t>
  </si>
  <si>
    <t>212</t>
  </si>
  <si>
    <t>784410030</t>
  </si>
  <si>
    <t>Oblepenie soklov, stykov, okrajov a iných zariadení, výšky miestnosti do 3,80 m</t>
  </si>
  <si>
    <t>-1659098685</t>
  </si>
  <si>
    <t>213</t>
  </si>
  <si>
    <t>6243000007</t>
  </si>
  <si>
    <t>Páska maliarska, š. 10 mm, dĺ. 50 m, BALEP, alebo ekvivalentná náhrada</t>
  </si>
  <si>
    <t>189365854</t>
  </si>
  <si>
    <t>214</t>
  </si>
  <si>
    <t>784410100</t>
  </si>
  <si>
    <t>Penetrovanie jednonásobné jemnozrnných podkladov výšky do 3,80 m</t>
  </si>
  <si>
    <t>1039303173</t>
  </si>
  <si>
    <t>215</t>
  </si>
  <si>
    <t>784410200</t>
  </si>
  <si>
    <t>Mydlenie podkladu jednonásobné výšky do 3,80 m</t>
  </si>
  <si>
    <t>807889705</t>
  </si>
  <si>
    <t>216</t>
  </si>
  <si>
    <t>784410500</t>
  </si>
  <si>
    <t>Prebrúsenie a oprášenie jemnozrnných povrchov výšky do 3,80 m</t>
  </si>
  <si>
    <t>-880726245</t>
  </si>
  <si>
    <t>217</t>
  </si>
  <si>
    <t>784410600</t>
  </si>
  <si>
    <t>Vyrovnanie trhlín a nerovností na jemnozrnných povrchoch výšky do 3,80 m</t>
  </si>
  <si>
    <t>-590782640</t>
  </si>
  <si>
    <t>218</t>
  </si>
  <si>
    <t>784418011</t>
  </si>
  <si>
    <t>Zakrývanie otvorov, podláh a zariadení fóliou v miestnostiach alebo na schodisku</t>
  </si>
  <si>
    <t>-77474102</t>
  </si>
  <si>
    <t>219</t>
  </si>
  <si>
    <t>784418012</t>
  </si>
  <si>
    <t>Zakrývanie podláh a zariadení papierom v miestnostiach alebo na schodisku</t>
  </si>
  <si>
    <t>-11808711</t>
  </si>
  <si>
    <t>220</t>
  </si>
  <si>
    <t>784452471</t>
  </si>
  <si>
    <t>Maľby z maliarskych zmesí Primalex, Farmal, ručne nanášané tónované s bielym stropom dvojnásobné na jemnozrnný podklad výšky do 3,80 m, alebo ekvivalentná náhrada</t>
  </si>
  <si>
    <t>-2026577395</t>
  </si>
  <si>
    <t>221</t>
  </si>
  <si>
    <t>784452951</t>
  </si>
  <si>
    <t>Oprava maľby z maliarskych zmesí Primalex, Farmal tónovaná s bielym stropom dvojnásobná na jemnozrnný podklad výšky do 3,80 m, alebo ekvivalentná náhrada</t>
  </si>
  <si>
    <t>-998913516</t>
  </si>
  <si>
    <t>222</t>
  </si>
  <si>
    <t>784453471</t>
  </si>
  <si>
    <t>Maľby z maliarskych zmesí Primalex, Farmal, ručne nanášané tónované s bielym stropom dvojnásobné na jemnozrnný podklad na schodisku výšky do 3,80 m</t>
  </si>
  <si>
    <t>-607707495</t>
  </si>
  <si>
    <t>223</t>
  </si>
  <si>
    <t>784453472</t>
  </si>
  <si>
    <t>Maľby z maliarskych zmesí Primalex, Farmal, ručne nanášané tónované s bielym stropom dvojnásobné na jemnozrnný podklad na schodisku výšky nad 3,80 m</t>
  </si>
  <si>
    <t>209701005</t>
  </si>
  <si>
    <t>Práce a dodávky M</t>
  </si>
  <si>
    <t>33-M</t>
  </si>
  <si>
    <t>Montáže dopr.zariad.sklad.zar.a váh</t>
  </si>
  <si>
    <t>224</t>
  </si>
  <si>
    <t>330030333</t>
  </si>
  <si>
    <t>Osobný výťah elektrický OLJN 630/1.0/sek 2 stanice - 2 nástupištia, alebo ekvivalentná náhrada</t>
  </si>
  <si>
    <t>1264410676</t>
  </si>
  <si>
    <t>225</t>
  </si>
  <si>
    <t>426220029000</t>
  </si>
  <si>
    <t>Výťah osobný lanový OLJN 630/1,0 vrátane príslušenstva, alebo ekvivalentná náhrada</t>
  </si>
  <si>
    <t>316725072</t>
  </si>
  <si>
    <t>226</t>
  </si>
  <si>
    <t>330030334</t>
  </si>
  <si>
    <t>Osobný výťah elektrický OLJN 630/1.0/sek ďalšie stanice, alebo ekvivalentná náhrada</t>
  </si>
  <si>
    <t>2061322234</t>
  </si>
  <si>
    <t>227</t>
  </si>
  <si>
    <t>330030335</t>
  </si>
  <si>
    <t>Osobný výťah elektrický OLJN 630/1.0/sek ďalšie nástupištia, alebo ekvivalentná náhrada</t>
  </si>
  <si>
    <t>-1844722158</t>
  </si>
  <si>
    <t>2018004.2A.2 - Bleskozvod</t>
  </si>
  <si>
    <t>Bc. Stanislav Varga</t>
  </si>
  <si>
    <t xml:space="preserve">    21-M - Elektromontáže</t>
  </si>
  <si>
    <t>21-M</t>
  </si>
  <si>
    <t>Elektromontáže</t>
  </si>
  <si>
    <t>210220021</t>
  </si>
  <si>
    <t>Uzemňovacie vedenie v zemi FeZn vrátane izolácie spojov O 10mm</t>
  </si>
  <si>
    <t>-1936226050</t>
  </si>
  <si>
    <t>354410054800</t>
  </si>
  <si>
    <t>Drôt bleskozvodový FeZn D 10 mm</t>
  </si>
  <si>
    <t>kg</t>
  </si>
  <si>
    <t>1737188593</t>
  </si>
  <si>
    <t>210220031</t>
  </si>
  <si>
    <t>Ekvipotenciálna svorkovnica EPS 2 v krabici KO 125 E</t>
  </si>
  <si>
    <t>-1623541153</t>
  </si>
  <si>
    <t>345410000400</t>
  </si>
  <si>
    <t>Krabica odbočná z PVC s viečkom pod omietku KO 125 E, šxvxh 150x150x77 mm, KOPOS, alebo ekvivalentná náhrada</t>
  </si>
  <si>
    <t>1573818659</t>
  </si>
  <si>
    <t>345610005100</t>
  </si>
  <si>
    <t>Svorkovnica ekvipotencionálna EPS 2, KOPOS, alebo ekvivalentná náhrada</t>
  </si>
  <si>
    <t>-590201529</t>
  </si>
  <si>
    <t>210220050</t>
  </si>
  <si>
    <t>Označenie zvodov číselnými štítkami</t>
  </si>
  <si>
    <t>-1130089662</t>
  </si>
  <si>
    <t>354410064600</t>
  </si>
  <si>
    <t>Štítok orientačný zemniaci</t>
  </si>
  <si>
    <t>-373278444</t>
  </si>
  <si>
    <t>354410064700</t>
  </si>
  <si>
    <t>Štítok orientačný na zvody</t>
  </si>
  <si>
    <t>-212982058</t>
  </si>
  <si>
    <t>210220095</t>
  </si>
  <si>
    <t>Náter zvodového vodiča</t>
  </si>
  <si>
    <t>478604863</t>
  </si>
  <si>
    <t>1301</t>
  </si>
  <si>
    <t>Asfaltový náter SA 12 Gumoasfalt 5 kg, BITUMAT, alebo ekvivalentná náhrada</t>
  </si>
  <si>
    <t>256</t>
  </si>
  <si>
    <t>993386227</t>
  </si>
  <si>
    <t>210220102</t>
  </si>
  <si>
    <t>Podpery vedenia FeZn na vrchol krovu PV15 A-F +UNI</t>
  </si>
  <si>
    <t>-2131944636</t>
  </si>
  <si>
    <t>354410033600</t>
  </si>
  <si>
    <t>Podpera vedenia FeZn univerzálna na vrchol krovu označenie PV 15 UNI</t>
  </si>
  <si>
    <t>986300079</t>
  </si>
  <si>
    <t>210220103</t>
  </si>
  <si>
    <t>Podpery vedenia FeZn pre lepenkové a škridlové strechy PV22 a PV25</t>
  </si>
  <si>
    <t>-1243435070</t>
  </si>
  <si>
    <t>354410035400</t>
  </si>
  <si>
    <t>Podpera vedenia FeZn na lepenkové a šindľové strechy označenie PV 22</t>
  </si>
  <si>
    <t>1528753140</t>
  </si>
  <si>
    <t>210220204</t>
  </si>
  <si>
    <t>Zachytávacia tyč FeZn bez osadenia a s osadením JP10-30</t>
  </si>
  <si>
    <t>-1712890591</t>
  </si>
  <si>
    <t>354410023200</t>
  </si>
  <si>
    <t>Tyč zachytávacia FeZn na upevnenie do muriva označenie JP 20</t>
  </si>
  <si>
    <t>-183056601</t>
  </si>
  <si>
    <t>210220220</t>
  </si>
  <si>
    <t>Držiak zachytávacej tyče FeZn DJ1-8</t>
  </si>
  <si>
    <t>1204104723</t>
  </si>
  <si>
    <t>354410023800</t>
  </si>
  <si>
    <t>Držiak FeZn zachytávacej tyče na upevnenie do muriva označenie DJ 1</t>
  </si>
  <si>
    <t>-231417656</t>
  </si>
  <si>
    <t>210220230</t>
  </si>
  <si>
    <t>Ochranná strieška FeZn</t>
  </si>
  <si>
    <t>-499185057</t>
  </si>
  <si>
    <t>354410024900</t>
  </si>
  <si>
    <t>Strieška FeZn ochranná horná označenie OS 01</t>
  </si>
  <si>
    <t>836838104</t>
  </si>
  <si>
    <t>210220240</t>
  </si>
  <si>
    <t xml:space="preserve">Svorka FeZn k uzemňovacej tyči  SJ</t>
  </si>
  <si>
    <t>-1294021351</t>
  </si>
  <si>
    <t>354410001500</t>
  </si>
  <si>
    <t>Svorka FeZn k uzemňovacej tyči označenie SJ 01</t>
  </si>
  <si>
    <t>1258101743</t>
  </si>
  <si>
    <t>354410001700</t>
  </si>
  <si>
    <t>Svorka FeZn k uzemňovacej tyči označenie SJ 02</t>
  </si>
  <si>
    <t>-1236454644</t>
  </si>
  <si>
    <t>210220241</t>
  </si>
  <si>
    <t>Svorka FeZn krížová SK a diagonálna krížová DKS</t>
  </si>
  <si>
    <t>-1980826101</t>
  </si>
  <si>
    <t>354410002500</t>
  </si>
  <si>
    <t>Svorka FeZn krížová označenie SK</t>
  </si>
  <si>
    <t>1696449292</t>
  </si>
  <si>
    <t>210220243</t>
  </si>
  <si>
    <t>Svorka FeZn spojovacia SS</t>
  </si>
  <si>
    <t>369770577</t>
  </si>
  <si>
    <t>354410003400</t>
  </si>
  <si>
    <t>Svorka FeZn spojovacia označenie SS 2 skrutky s príložkou</t>
  </si>
  <si>
    <t>1134369596</t>
  </si>
  <si>
    <t>210220246</t>
  </si>
  <si>
    <t>Svorka FeZn na odkvapový žľab SO</t>
  </si>
  <si>
    <t>-429456791</t>
  </si>
  <si>
    <t>354410004200</t>
  </si>
  <si>
    <t>Svorka FeZn odkvapová označenie SO</t>
  </si>
  <si>
    <t>-345163071</t>
  </si>
  <si>
    <t>210220247</t>
  </si>
  <si>
    <t>Svorka FeZn skúšobná SZ</t>
  </si>
  <si>
    <t>-1593983746</t>
  </si>
  <si>
    <t>354410004300</t>
  </si>
  <si>
    <t>Svorka FeZn skúšobná označenie SZ</t>
  </si>
  <si>
    <t>-1806715671</t>
  </si>
  <si>
    <t>210220280</t>
  </si>
  <si>
    <t>Uzemňovacia tyč FeZn ZT</t>
  </si>
  <si>
    <t>951182954</t>
  </si>
  <si>
    <t>354410055700</t>
  </si>
  <si>
    <t>Tyč uzemňovacia FeZn označenie ZT 2 m</t>
  </si>
  <si>
    <t>2069472435</t>
  </si>
  <si>
    <t>210220800</t>
  </si>
  <si>
    <t xml:space="preserve">Uzemňovacie vedenie na povrchu  AlMgSi  Ø 8-10</t>
  </si>
  <si>
    <t>724030223</t>
  </si>
  <si>
    <t>354410064200</t>
  </si>
  <si>
    <t>Vodič uzemňovací zliatina AlMgSi označenie O 8 Al</t>
  </si>
  <si>
    <t>-1791114538</t>
  </si>
  <si>
    <t>210220803</t>
  </si>
  <si>
    <t>Skrytý zvod pri zatepľovacom systéme AlMgSi Ø 8</t>
  </si>
  <si>
    <t>-164068945</t>
  </si>
  <si>
    <t>345710009300</t>
  </si>
  <si>
    <t>Rúrka ohybná vlnitá pancierová PVC-U, FXP DN 32</t>
  </si>
  <si>
    <t>358032595</t>
  </si>
  <si>
    <t>345710038300</t>
  </si>
  <si>
    <t>Príchytka pre rúrku z PVC S32</t>
  </si>
  <si>
    <t>1929468080</t>
  </si>
  <si>
    <t>-1590714774</t>
  </si>
  <si>
    <t>2018004.2B - Zvýšenie energetickej hospodárnosti objektu</t>
  </si>
  <si>
    <t>2018004.2B.1 - Stavebné práce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</si>
  <si>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</si>
  <si>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</si>
  <si>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</si>
  <si>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</si>
  <si>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</si>
  <si>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765 - Konštrukcie - krytiny tvrdé</t>
  </si>
  <si>
    <t>HZS - Hodinové zúčtovacie sadzby</t>
  </si>
  <si>
    <t>392955511</t>
  </si>
  <si>
    <t>Omytie muriva tlakovou vodou</t>
  </si>
  <si>
    <t>1319327505</t>
  </si>
  <si>
    <t>417391161</t>
  </si>
  <si>
    <t>Montáž obkladu betónových konštrukcií vykonaný súčasne s betónovaním minerálnou vlnou</t>
  </si>
  <si>
    <t>-1220519566</t>
  </si>
  <si>
    <t>631440018900</t>
  </si>
  <si>
    <t>Doska FKD S Thermal 50x600x1000 mm, minerálna izolácia pre kontaktnú fasádu, KNAUF, alebo ekvivalentná náhrada</t>
  </si>
  <si>
    <t>418492747</t>
  </si>
  <si>
    <t>610991111</t>
  </si>
  <si>
    <t>Zakrývanie výplní vnútorných okenných otvorov, predmetov a konštrukcií</t>
  </si>
  <si>
    <t>2022167210</t>
  </si>
  <si>
    <t>612409991</t>
  </si>
  <si>
    <t>Začistenie omietok (s dodaním hmoty) okolo okien, dverí,podláh, obkladov atď.</t>
  </si>
  <si>
    <t>-193292192</t>
  </si>
  <si>
    <t>612462462</t>
  </si>
  <si>
    <t>Vnútorný sanačný systém stien Thermopal, podkladný nástrek pre systém WTA, Thermopal-SP, alebo ekvivalentná náhrada</t>
  </si>
  <si>
    <t>-204678815</t>
  </si>
  <si>
    <t>612462472</t>
  </si>
  <si>
    <t>Vnútorný sanačný systém stien Thermopal, pórovitá podkladná omietka pre systém WTA, Thermopal-SR24, hr. 20 mm, alebo ekvivalentná náhrada</t>
  </si>
  <si>
    <t>1768559606</t>
  </si>
  <si>
    <t>612462491</t>
  </si>
  <si>
    <t>Vnútorný sanačný systém stien Thermopal, sanačná omietka pre systém WTA, Thermopal-FS33, hr. 5 mm, alebo ekvivalentná náhrada</t>
  </si>
  <si>
    <t>1040654151</t>
  </si>
  <si>
    <t>621422512</t>
  </si>
  <si>
    <t>Oprava vonkajších omietok podhľadov zo suchých zmesí, hladkých, členitosť I, opravovaná plocha nad 40% do 50%</t>
  </si>
  <si>
    <t>1791561176</t>
  </si>
  <si>
    <t>621460112</t>
  </si>
  <si>
    <t>Príprava vonkajšieho podkladu podhľadov na nenasiakavé betónové podklady kontaktným mostíkom</t>
  </si>
  <si>
    <t>472336870</t>
  </si>
  <si>
    <t>621466024</t>
  </si>
  <si>
    <t>Príprava vonkajšieho podkladu podhľadov Weber - Terranova, podkladný náter weber 705</t>
  </si>
  <si>
    <t>-945603945</t>
  </si>
  <si>
    <t>621466025</t>
  </si>
  <si>
    <t>Príprava vonkajšieho podkladu podhľadov Weber - Terranova, podkladný náter weber 700, alebo ekvivalentná náhrada</t>
  </si>
  <si>
    <t>-943148285</t>
  </si>
  <si>
    <t>621466182</t>
  </si>
  <si>
    <t>Vonkajšia omietka podhľadov tenkovrstvová Weber - Terranova, silikón-silikátová, weber.pas clean nano, roztieraná jemnozrnná, alebo ekvivalentná náhrada</t>
  </si>
  <si>
    <t>1026799694</t>
  </si>
  <si>
    <t>622423521</t>
  </si>
  <si>
    <t>Oprava vonkajších omietok vápenných a vápenocem. stupeň členitosti III - 50 % opravovanej plochy</t>
  </si>
  <si>
    <t>1823127930</t>
  </si>
  <si>
    <t>622451082</t>
  </si>
  <si>
    <t>Zatretie škár murovaných vonk. stien z tehál alebo kameňa</t>
  </si>
  <si>
    <t>-636664956</t>
  </si>
  <si>
    <t>622451095</t>
  </si>
  <si>
    <t>Omietka murovaných konštrukcií vonk. stien, stabilná stierk. hmota rýchlo tvrdnúca Schomburg SOLOCRET-15, hr. 10 mm, alebo ekvivalentná náhrada</t>
  </si>
  <si>
    <t>208694931</t>
  </si>
  <si>
    <t>622463024</t>
  </si>
  <si>
    <t>Príprava vonkajšieho podkladu stien Weber - Terranova, podkladný náter weber 705, alebo ekvivalentná náhrada</t>
  </si>
  <si>
    <t>1616865936</t>
  </si>
  <si>
    <t>622463025</t>
  </si>
  <si>
    <t>Príprava vonkajšieho podkladu stien Weber - Terranova, podkladný náter weber 700, alebo ekvivalentná náhrada</t>
  </si>
  <si>
    <t>1670069980</t>
  </si>
  <si>
    <t>622464182</t>
  </si>
  <si>
    <t>Vonkajšia omietka stien tenkovrstvová Weber - Terranova, silikón-silikátová, weber.pas clean nano, roztieraná jemnozrnná, alebo ekvivalentná náhrada</t>
  </si>
  <si>
    <t>-1694926536</t>
  </si>
  <si>
    <t>622481119</t>
  </si>
  <si>
    <t>Potiahnutie vonkajších stien sklotextílnou mriežkou s celoplošným prilepením</t>
  </si>
  <si>
    <t>935158359</t>
  </si>
  <si>
    <t>622491301</t>
  </si>
  <si>
    <t>Náter fasádny minerálny tekutý Weber - Terranova, weber.ton silikátový A110, dvojnásobný, alebo ekvivalentná náhrada</t>
  </si>
  <si>
    <t>1880034486</t>
  </si>
  <si>
    <t>622903250</t>
  </si>
  <si>
    <t>Očist., nosného muriva alebo betónu, múrov a valov pred začatím opráv ručne oceľovou kefou</t>
  </si>
  <si>
    <t>921759233</t>
  </si>
  <si>
    <t>625250158</t>
  </si>
  <si>
    <t>Doteplenie konštrukcie hr. 50 mm, systém XPS STYRODUR 2800 C - PCI, lepený celoplošne bez prikotvenia, kompletný systém vrátane doplnkov, alebo ekvivalentná náhrada</t>
  </si>
  <si>
    <t>-1954042923</t>
  </si>
  <si>
    <t>625250159</t>
  </si>
  <si>
    <t>Doteplenie konštrukcie hr. 50 mm, systém XPS STYRODUR 2800 C - PCI, lepený rámovo s prikotvením, kompletný systém vrátane doplnkov, alebo ekvivalentná náhrada</t>
  </si>
  <si>
    <t>983380017</t>
  </si>
  <si>
    <t>625252320</t>
  </si>
  <si>
    <t>Kontaktný zatepľovací systém hr. 60 mm weber.therm exclusive (minerálna vlna), zatĺkacie kotvy, kotvenie cez jestv. KZS, kompletný systém vrátane doplnkov, alebo ekvivalentná náhrada</t>
  </si>
  <si>
    <t>-1977030310</t>
  </si>
  <si>
    <t>625252341</t>
  </si>
  <si>
    <t>Kontaktný zatepľovací systém ostenia hr. 30 mm weber.therm exclusive (minerálna vlna), alebo ekvivalentná náhrada</t>
  </si>
  <si>
    <t>413344631</t>
  </si>
  <si>
    <t>625256117</t>
  </si>
  <si>
    <t>Kontaktný zatepľovací systém hr. 50 mm STYREXON (polystyréncement), zatĺkacie kotvy, kompletný systém vrátane doplnkov, alebo ekvivalentná náhrada</t>
  </si>
  <si>
    <t>-1292953830</t>
  </si>
  <si>
    <t>625256121</t>
  </si>
  <si>
    <t>Kontaktný zatepľovací systém ostenia hr. 30 mm STYREXON (polystyréncement), alebo ekvivalentná náhrada</t>
  </si>
  <si>
    <t>-1756677042</t>
  </si>
  <si>
    <t>629451112</t>
  </si>
  <si>
    <t>Vyrovnávacia vrstva z cementovej malty pod klampiarskymi prvkami šírky nad 150 do 300 mm</t>
  </si>
  <si>
    <t>68530019</t>
  </si>
  <si>
    <t>931981135</t>
  </si>
  <si>
    <t>Vložky do dilatačných škár zvislé, spolu s dodaním, z dosiek izolačných XPS hr.50 mm</t>
  </si>
  <si>
    <t>1824380835</t>
  </si>
  <si>
    <t>24084904</t>
  </si>
  <si>
    <t>813816494</t>
  </si>
  <si>
    <t>2058391546</t>
  </si>
  <si>
    <t>944942101</t>
  </si>
  <si>
    <t>Záchytné ohradenie na vonkajších voľných stranách objektov odklonené od zvislice od 45 do 60 st.</t>
  </si>
  <si>
    <t>561381276</t>
  </si>
  <si>
    <t>944944101</t>
  </si>
  <si>
    <t>Záchytná sieť umiestnená max. 6 m pod chránenou úrovňou zo sietí z umelých vlákien alebo oceľ. drôtov</t>
  </si>
  <si>
    <t>1633271277</t>
  </si>
  <si>
    <t>944944801</t>
  </si>
  <si>
    <t>Demontáž ochranných sietí z umelých vlákien alebo oceľ. drôtov</t>
  </si>
  <si>
    <t>-931304569</t>
  </si>
  <si>
    <t>944945013</t>
  </si>
  <si>
    <t>Montáž záchytnej striešky zriadenej súčasne s ľahkým alebo ťažkým lešením šírky nad 2 m</t>
  </si>
  <si>
    <t>1638249589</t>
  </si>
  <si>
    <t>944945813</t>
  </si>
  <si>
    <t>Demontáž záchytnej striešky zriaďovanej súčasne s ľahkým alebo ťažkým lešením šírky nad 2 m</t>
  </si>
  <si>
    <t>-1613465265</t>
  </si>
  <si>
    <t>967031732</t>
  </si>
  <si>
    <t xml:space="preserve">Prikresanie plošné, muriva z akýchkoľvek tehál pálených na akúkoľvek maltu hr. do 100 mm,  -0,18300t</t>
  </si>
  <si>
    <t>699911289</t>
  </si>
  <si>
    <t>968061125</t>
  </si>
  <si>
    <t>Vyvesenie dreveného dverného krídla do suti plochy do 2 m2, -0,02400t</t>
  </si>
  <si>
    <t>-1861063725</t>
  </si>
  <si>
    <t>971033651</t>
  </si>
  <si>
    <t xml:space="preserve">Vybúranie otvorov v murive tehl. plochy do 4 m2 hr.do 600 mm,  -1,87500t</t>
  </si>
  <si>
    <t>1705419398</t>
  </si>
  <si>
    <t>978015261</t>
  </si>
  <si>
    <t xml:space="preserve">Otlčenie omietok vonkajších priečelí jednoduchých, s vyškriabaním škár, očistením muriva, v rozsahu do 50 %,  -0,02900t</t>
  </si>
  <si>
    <t>-1102412362</t>
  </si>
  <si>
    <t>978015291</t>
  </si>
  <si>
    <t xml:space="preserve">Otlčenie omietok vonkajších priečelí jednoduchých, s vyškriabaním škár, očistením muriva, v rozsahu do 100 %,  -0,05900t</t>
  </si>
  <si>
    <t>-2084709919</t>
  </si>
  <si>
    <t>978023411</t>
  </si>
  <si>
    <t xml:space="preserve">Vysekanie, vyškriabanie a vyčistenie škár muriva tehlového okrem komínového,  -0,01400t</t>
  </si>
  <si>
    <t>1335575047</t>
  </si>
  <si>
    <t>978071211</t>
  </si>
  <si>
    <t xml:space="preserve">Odsekanie a odstránenie izolácie lepenkovej zvislej,  -0,07300t</t>
  </si>
  <si>
    <t>713564715</t>
  </si>
  <si>
    <t>-808708998</t>
  </si>
  <si>
    <t>-1920196018</t>
  </si>
  <si>
    <t>-1783600940</t>
  </si>
  <si>
    <t>-2023765740</t>
  </si>
  <si>
    <t>1360015045</t>
  </si>
  <si>
    <t>224599991</t>
  </si>
  <si>
    <t>184325321</t>
  </si>
  <si>
    <t>1749182814</t>
  </si>
  <si>
    <t>2116907006</t>
  </si>
  <si>
    <t>-864662218</t>
  </si>
  <si>
    <t>49298868</t>
  </si>
  <si>
    <t>711</t>
  </si>
  <si>
    <t>Izolácie proti vode a vlhkosti</t>
  </si>
  <si>
    <t>711111211</t>
  </si>
  <si>
    <t>Izolácia proti zemnej vlhkosti, protiradónová, stierka COMBIFLEX-C2, betón. podklad , vodorovná, alebo ekvivalentná náhrada</t>
  </si>
  <si>
    <t>90196340</t>
  </si>
  <si>
    <t>711132102</t>
  </si>
  <si>
    <t>Zhotovenie geotextílie alebo tkaniny na plochu zvislú</t>
  </si>
  <si>
    <t>1994701899</t>
  </si>
  <si>
    <t>6936651300</t>
  </si>
  <si>
    <t>Geotextília polypropylénová Tatratex GTX N PP 300, šírka 1,27; 1,75-3,5 m, dĺžka 20-60; 90 m, hrúbka 2,7 mm, netkaná, MIVA, alebo ekvivalentná náhrada</t>
  </si>
  <si>
    <t>-729304752</t>
  </si>
  <si>
    <t>711191500</t>
  </si>
  <si>
    <t>Izolácia proti vode, vloženie klznej a ochrannej sieťky do stierky COMBIFLEX VLIES, vodorovne, alebo ekvivalentná náhrada</t>
  </si>
  <si>
    <t>-1443096231</t>
  </si>
  <si>
    <t>711191501</t>
  </si>
  <si>
    <t>Izolácia proti vode, vloženie klznej a ochrannej sieťky do stierky COMBIFLEX VLIES, zvisle, alebo ekvivalentná náhrada</t>
  </si>
  <si>
    <t>-751434498</t>
  </si>
  <si>
    <t>711411431</t>
  </si>
  <si>
    <t>Izolácia proti tlakovej vode, protiradónová, stierka COMBIFLEX-C2, tehl. podklad, zvislá, alebo ekvivalentná náhrada</t>
  </si>
  <si>
    <t>-1297995758</t>
  </si>
  <si>
    <t>711463302</t>
  </si>
  <si>
    <t>Izolácia proti povrchovej a podpovrchovej tlakovej vode AQUAFIN-1K na ploche zvislej, alebo ekvivalentná náhrada</t>
  </si>
  <si>
    <t>-1998727108</t>
  </si>
  <si>
    <t>711463303</t>
  </si>
  <si>
    <t>Izolácia proti povrchovej a podpovrchovej tlakovej vode AQUAFIN-F na ploche zvislej, alebo ekvivalentná náhrada</t>
  </si>
  <si>
    <t>-1858431923</t>
  </si>
  <si>
    <t>998711202</t>
  </si>
  <si>
    <t>Presun hmôt pre izoláciu proti vode v objektoch výšky nad 6 do 12 m</t>
  </si>
  <si>
    <t>1025129183</t>
  </si>
  <si>
    <t>712</t>
  </si>
  <si>
    <t>Izolácie striech, povlakové krytiny</t>
  </si>
  <si>
    <t>712290010</t>
  </si>
  <si>
    <t>Zhotovenie parozábrany pre strechy ploché do 10°</t>
  </si>
  <si>
    <t>1569961814</t>
  </si>
  <si>
    <t>283230007300</t>
  </si>
  <si>
    <t>Parozábrana Fatrapar E, hr. 0,15 mm, š. 2 m, materiál na báze PO - modifikovaný PE, FATRAFOL, alebo ekvivalentná náhrada</t>
  </si>
  <si>
    <t>-1353124882</t>
  </si>
  <si>
    <t>712290011</t>
  </si>
  <si>
    <t>Zhotovenie parozábrany pre stropy rovné</t>
  </si>
  <si>
    <t>-977523454</t>
  </si>
  <si>
    <t>2832208026</t>
  </si>
  <si>
    <t>Parozábrana PO JUTAFOL N AL 170 SPECIAL, šxl 1,5x50 m, plošná hmotnosť 170 g/m2, s reflexnou hliníkovou vrstvou, alebo ekvivalentná náhrada</t>
  </si>
  <si>
    <t>1852004137</t>
  </si>
  <si>
    <t>712370070</t>
  </si>
  <si>
    <t>Zhotovenie povlakovej krytiny striech plochých do 10° PVC-P fóliou upevnenou prikotvením so zvarením spoju</t>
  </si>
  <si>
    <t>65658814</t>
  </si>
  <si>
    <t>283220002000</t>
  </si>
  <si>
    <t>Hydroizolačná fólia PVC-P FATRAFOL 810, hr. 1,5 mm, š. 1,3 m, izolácia plochých striech, farba sivá, alebo ekvivalentná náhrada</t>
  </si>
  <si>
    <t>2011277551</t>
  </si>
  <si>
    <t>311970001100</t>
  </si>
  <si>
    <t>Kotviaci prvok do betónu d 6,1 mm, oceľový, FATRAFOL, alebo ekvivalentná náhrada</t>
  </si>
  <si>
    <t>-1026661318</t>
  </si>
  <si>
    <t>311970001800</t>
  </si>
  <si>
    <t>Univerzálny teleskop NYLON do dĺžky 400 mm, FATRAFOL, alebo ekvivalentná náhrada</t>
  </si>
  <si>
    <t>460556101</t>
  </si>
  <si>
    <t>712873240</t>
  </si>
  <si>
    <t xml:space="preserve">Zhotovenie povlakovej krytiny vytiahnutím izol. povlaku  PVC-P na konštrukcie prevyšujúce úroveň strechy nad 50 cm prikotvením so zváraným spojom</t>
  </si>
  <si>
    <t>476965172</t>
  </si>
  <si>
    <t>-723720966</t>
  </si>
  <si>
    <t>117216460</t>
  </si>
  <si>
    <t>311970002100</t>
  </si>
  <si>
    <t>Podložka rozperná tvarovaná 50/7 mm viplanyl (URP-V-1-50), FATRAFOL, alebo ekvivalentná náhrada</t>
  </si>
  <si>
    <t>1171236140</t>
  </si>
  <si>
    <t>712973245</t>
  </si>
  <si>
    <t>Zhotovenie flekov v rohoch na povlakovej krytine z PVC-P fólie</t>
  </si>
  <si>
    <t>1779910259</t>
  </si>
  <si>
    <t>2832990655</t>
  </si>
  <si>
    <t>mPVC flek rohový</t>
  </si>
  <si>
    <t>611291396</t>
  </si>
  <si>
    <t>712973450</t>
  </si>
  <si>
    <t>Detaily k termoplastom všeobecne, kútový uholník z hrubopoplastovaného plechu RŠ 200 mm, ohyb 90-135°</t>
  </si>
  <si>
    <t>-1750290520</t>
  </si>
  <si>
    <t>2832990600</t>
  </si>
  <si>
    <t>Rozperný nit d 6x30 mm do betónu, hliníkový, FATRAFOL, alebo ekvivalentná náhrada</t>
  </si>
  <si>
    <t>-810121317</t>
  </si>
  <si>
    <t>712973660</t>
  </si>
  <si>
    <t>Detaily k termoplastom všeobecne, nárožný uholník z hrubopoplast. plechu RŠ 200 mm, ohyb 90-135°</t>
  </si>
  <si>
    <t>-1761454029</t>
  </si>
  <si>
    <t>-757605199</t>
  </si>
  <si>
    <t>712973775</t>
  </si>
  <si>
    <t>Detaily k termoplastom všeobecne, ukončujúci profil na stene, dverách, z hrubopoplast. plechu RŠ 150 mm</t>
  </si>
  <si>
    <t>1134306934</t>
  </si>
  <si>
    <t>545432331</t>
  </si>
  <si>
    <t>712973895</t>
  </si>
  <si>
    <t>Detaily k termoplastom všeobecne, oplechovanie okraja odkvapovou lištou z hrubopolpast. plechu RŠ 330 mm</t>
  </si>
  <si>
    <t>-1038971114</t>
  </si>
  <si>
    <t>311970002200</t>
  </si>
  <si>
    <t>Turbošrób universal d 7,5x150 mm, FATRAFOL, alebo ekvivalentná náhrada</t>
  </si>
  <si>
    <t>-313387943</t>
  </si>
  <si>
    <t>712990040</t>
  </si>
  <si>
    <t>Položenie geotextílie vodorovne alebo zvislo na strechy ploché do 10°</t>
  </si>
  <si>
    <t>-1877096726</t>
  </si>
  <si>
    <t>-537769390</t>
  </si>
  <si>
    <t>998712202</t>
  </si>
  <si>
    <t>Presun hmôt pre izoláciu povlakovej krytiny v objektoch výšky nad 6 do 12 m</t>
  </si>
  <si>
    <t>-2021555717</t>
  </si>
  <si>
    <t>713</t>
  </si>
  <si>
    <t>Izolácie tepelné</t>
  </si>
  <si>
    <t>713121111</t>
  </si>
  <si>
    <t>Montáž tepelnej izolácie podláh minerálnou vlnou, kladená voľne v jednej vrstve</t>
  </si>
  <si>
    <t>-1226200990</t>
  </si>
  <si>
    <t>631440022300</t>
  </si>
  <si>
    <t>Doska NOBASIL PTS 30x600x1000 mm, čadičová minerálna izolácia pre ľahké aj ťažké plávajúce podlahy, KNAUF, alebo ekvivalentná náhrada</t>
  </si>
  <si>
    <t>-1762261360</t>
  </si>
  <si>
    <t>713141151</t>
  </si>
  <si>
    <t>Montáž tepelnej izolácie striech plochých do 10° minerálnou vlnou, jednovrstvová kladenými voľne</t>
  </si>
  <si>
    <t>-1113647991</t>
  </si>
  <si>
    <t>631440028300</t>
  </si>
  <si>
    <t>Doska NOBASIL DDP (SPS) 100x1200x2000 mm, čadičová minerálna izolácia pre plochú strechu 70 kPa, KNAUF, alebo ekvivalentná náhrada</t>
  </si>
  <si>
    <t>1315644004</t>
  </si>
  <si>
    <t>713141160</t>
  </si>
  <si>
    <t>Montáž tepelnej izolácie striech plochých do 10° spádovými doskami z minerálnej vlny v jednej vrstve</t>
  </si>
  <si>
    <t>889050496</t>
  </si>
  <si>
    <t>631440028400</t>
  </si>
  <si>
    <t>Doska jednostranne spádová SMARTroof Top 1 CTF (DDP-G) 40/20x1000x1000 mm, minerálna izolácia pre ploché strechy, KNAUF, alebo ekvivalentná náhrada</t>
  </si>
  <si>
    <t>-680336380</t>
  </si>
  <si>
    <t>631440028500</t>
  </si>
  <si>
    <t>Doska jednostranne spádová SMARTroof Top 1 CTF (DDP-G) 60/40x1000x1000 mm, minerálna izolácia pre ploché strechy, KNAUF, alebo ekvivalentná náhrada</t>
  </si>
  <si>
    <t>1122730066</t>
  </si>
  <si>
    <t>631440028600</t>
  </si>
  <si>
    <t>Doska jednostranne spádová SMARTroof Top 1 CTF (DDP-G) 80/60x1000x1000 mm, minerálna izolácia pre ploché strechy, KNAUF, alebo ekvivalentná náhrada</t>
  </si>
  <si>
    <t>-1212838093</t>
  </si>
  <si>
    <t>713141250</t>
  </si>
  <si>
    <t>Montáž tepelnej izolácie striech plochých do 10° minerálnou vlnou, dvojvrstvová kladenými voľne</t>
  </si>
  <si>
    <t>-1996709550</t>
  </si>
  <si>
    <t>631440027600</t>
  </si>
  <si>
    <t>Doska NOBASIL DDP-RT (SPE) 100x1200x2000 mm, čadičová minerálna izolácia pre plochú strechu 50 kPa, KNAUF, alebo ekvivalentná náhrada</t>
  </si>
  <si>
    <t>-1809440145</t>
  </si>
  <si>
    <t>-1982342880</t>
  </si>
  <si>
    <t>713144080</t>
  </si>
  <si>
    <t>Montáž tepelnej izolácie na atiku z XPS do lepidla</t>
  </si>
  <si>
    <t>-1788906279</t>
  </si>
  <si>
    <t>283750000700</t>
  </si>
  <si>
    <t>Doska XPS STYRODUR 2800 C hr. 50 mm, zateplenie soklov, suterénov, podláh, ISOVER, alebo ekvivalentná náhrada</t>
  </si>
  <si>
    <t>647714101</t>
  </si>
  <si>
    <t>713161510</t>
  </si>
  <si>
    <t>Montáž tepelnej izolácie striech šikmých kladená voľne medzi a pod krokvy hr. nad 10 cm</t>
  </si>
  <si>
    <t>-1766300289</t>
  </si>
  <si>
    <t>6314150090</t>
  </si>
  <si>
    <t>Doska NOBASIL MPN, 160x600x1000 mm, čadičová minerálna izolácia pre podhľady a stropy, KNAUF, alebo ekvivalentná náhrada</t>
  </si>
  <si>
    <t>1876275186</t>
  </si>
  <si>
    <t>713161530</t>
  </si>
  <si>
    <t>Montáž tepelnej izolácie striech šikmých prichytená pribitím a vyviazaním na latovanie medzi a pod krokvy hr. nad 10 cm</t>
  </si>
  <si>
    <t>-1062716872</t>
  </si>
  <si>
    <t>631440001000</t>
  </si>
  <si>
    <t>Doska NOBASIL MPN, 180x600x1000 mm, čadičová minerálna izolácia pre podhľady a stropy, KNAUF, alebo ekvivalentná náhrada</t>
  </si>
  <si>
    <t>-1547305346</t>
  </si>
  <si>
    <t>713161680</t>
  </si>
  <si>
    <t>Napojenie parozábrany na strešné okno</t>
  </si>
  <si>
    <t>1198372176</t>
  </si>
  <si>
    <t>713191125</t>
  </si>
  <si>
    <t>Izolácie tepelné, doplnky, podláh, stropov zvrchu,striech prekrytím pásom do výšky 100mm A 330 SH, alebo ekvivalentná náhrada</t>
  </si>
  <si>
    <t>1374497388</t>
  </si>
  <si>
    <t>713191221</t>
  </si>
  <si>
    <t>Izolácie tepelné obloženie stien páskami do výšky 100 mm</t>
  </si>
  <si>
    <t>-185076703</t>
  </si>
  <si>
    <t>998713202</t>
  </si>
  <si>
    <t>Presun hmôt pre izolácie tepelné v objektoch výšky nad 6 m do 12 m</t>
  </si>
  <si>
    <t>2124268886</t>
  </si>
  <si>
    <t>762331811</t>
  </si>
  <si>
    <t xml:space="preserve">Demontáž viazaných konštrukcií krovov so sklonom  do 60 st. prierez. plochy do 120 cm2   0.008t</t>
  </si>
  <si>
    <t>-1118831574</t>
  </si>
  <si>
    <t>762331813</t>
  </si>
  <si>
    <t xml:space="preserve">Demontáž viazaných konštrukcií krovov so sklonom do 60°, prierez. plochy 224 - 288 cm2,  -0.02400t</t>
  </si>
  <si>
    <t>1096801526</t>
  </si>
  <si>
    <t>762332110</t>
  </si>
  <si>
    <t>Montáž viazaných konštrukcií krovov striech z reziva priemernej plochy do 120 cm2</t>
  </si>
  <si>
    <t>-1733703973</t>
  </si>
  <si>
    <t>605120000100</t>
  </si>
  <si>
    <t>Hranoly zo smreku neopracované hranené akosť I, prierez 76-100 cm2, dĺ. 4000-6500 mm</t>
  </si>
  <si>
    <t>1066386015</t>
  </si>
  <si>
    <t>762332120</t>
  </si>
  <si>
    <t>Montáž viazaných konštrukcií krovov striech z reziva priemernej plochy 120-224 cm2</t>
  </si>
  <si>
    <t>-102039922</t>
  </si>
  <si>
    <t>6051599900</t>
  </si>
  <si>
    <t>Hranoly z mäkkého reziva smreku omietané do hr. 200 mm, š. 200 mm</t>
  </si>
  <si>
    <t>186151765</t>
  </si>
  <si>
    <t>762332130</t>
  </si>
  <si>
    <t>Montáž viazaných konštrukcií krovov striech z reziva priemernej plochy 224-288 cm2</t>
  </si>
  <si>
    <t>-1060615729</t>
  </si>
  <si>
    <t>243623421</t>
  </si>
  <si>
    <t>762332140</t>
  </si>
  <si>
    <t>Montáž viazaných konštrukcií krovov striech z reziva priemernej plochy 288-450 cm2</t>
  </si>
  <si>
    <t>848756534</t>
  </si>
  <si>
    <t>1443962283</t>
  </si>
  <si>
    <t>6059515900</t>
  </si>
  <si>
    <t>Hranoly z mäkkého reziva smreku omietané do hr. 240 mm, š. 260 mm mäkké</t>
  </si>
  <si>
    <t>1681780271</t>
  </si>
  <si>
    <t>762341012</t>
  </si>
  <si>
    <t>Montáž debnenia zložitých striech, na kontralaty drevotrieskovými OSB doskami na pero drážku</t>
  </si>
  <si>
    <t>-939291066</t>
  </si>
  <si>
    <t>607260000900</t>
  </si>
  <si>
    <t>Doska OSB 3 Superfinish ECO P+D nebrúsené hrxlxš 25x2500x1250 mm, JAFHOLZ, alebo ekvivalentná náhrada</t>
  </si>
  <si>
    <t>-45606044</t>
  </si>
  <si>
    <t>762341202</t>
  </si>
  <si>
    <t>Montáž latovania zložitých striech pre sklon do 60°</t>
  </si>
  <si>
    <t>-1637410817</t>
  </si>
  <si>
    <t>6053340500</t>
  </si>
  <si>
    <t>Laty zo smreku akosť I prierez do 25 cm2, dĺ. 2010-3000 mm</t>
  </si>
  <si>
    <t>-1845044435</t>
  </si>
  <si>
    <t>762341252</t>
  </si>
  <si>
    <t>Montáž kontralát pre sklon od 22° do 35°</t>
  </si>
  <si>
    <t>-1885531754</t>
  </si>
  <si>
    <t>-1171960315</t>
  </si>
  <si>
    <t>762395000</t>
  </si>
  <si>
    <t>Spojovacie prostriedky pre viazané konštrukcie krovov, debnenie a laťovanie, nadstrešné konštr., spádové kliny - svorky, dosky, klince, pásová oceľ, vruty</t>
  </si>
  <si>
    <t>-226961548</t>
  </si>
  <si>
    <t>762421315</t>
  </si>
  <si>
    <t>Obloženie stropov alebo strešných podhľadov z dosiek OSB skrutkovaných na pero a drážku hr. dosky 25 mm</t>
  </si>
  <si>
    <t>-165674235</t>
  </si>
  <si>
    <t>762811811</t>
  </si>
  <si>
    <t xml:space="preserve">Demontáž záklopov stropov vrchných, zapustených z hrubých dosiek hr. do 32 mm,  -0.01400t</t>
  </si>
  <si>
    <t>1984042270</t>
  </si>
  <si>
    <t>762822830</t>
  </si>
  <si>
    <t xml:space="preserve">Demontáž stropnic z reziva prierezovej plochy 288 - 450cm2,  -0.02500t</t>
  </si>
  <si>
    <t>561068166</t>
  </si>
  <si>
    <t>762841812</t>
  </si>
  <si>
    <t xml:space="preserve">Demont.podbíjania obkladov stropov a striech sklonu do 60st., z dosiek hr. do 35 mm s omietkou,  -0.04000t</t>
  </si>
  <si>
    <t>-321392212</t>
  </si>
  <si>
    <t>998762202</t>
  </si>
  <si>
    <t>Presun hmôt pre konštrukcie tesárske v objektoch výšky do 12 m</t>
  </si>
  <si>
    <t>1711137014</t>
  </si>
  <si>
    <t>763</t>
  </si>
  <si>
    <t>Konštrukcie - drevostavby</t>
  </si>
  <si>
    <t>763138250</t>
  </si>
  <si>
    <t>Protipožiarny podhľad SDK Rigips RF 15 mm ( El45/15) závesný, dvojúrovňová oceľová podkonštrukcia CD, TI 50 mm, alebo ekvivalentná náhrada</t>
  </si>
  <si>
    <t>1074759696</t>
  </si>
  <si>
    <t>763138251</t>
  </si>
  <si>
    <t>Protipožiarny podhľad SDK Rigips RFI 15 mm ( El45/15) závesný, dvojúrovňová oceľová podkonštrukcia CD, TI 50 mm, alebo ekvivalentná náhrada</t>
  </si>
  <si>
    <t>824822715</t>
  </si>
  <si>
    <t>998763403</t>
  </si>
  <si>
    <t>Presun hmôt pre sádrokartónové konštrukcie v stavbách(objektoch )výšky od 7 do 24 m</t>
  </si>
  <si>
    <t>1848702831</t>
  </si>
  <si>
    <t>764</t>
  </si>
  <si>
    <t>Konštrukcie klampiarske</t>
  </si>
  <si>
    <t>764314008</t>
  </si>
  <si>
    <t>Oddeľovacia štruktúrovaná rohož s integrovanou poistnou hydroizoláciou pre plechové krytiny titánzinkové</t>
  </si>
  <si>
    <t>429033612</t>
  </si>
  <si>
    <t>764311822</t>
  </si>
  <si>
    <t xml:space="preserve">Demontáž krytiny hladkej strešnej z tabúľ 2000 x 1000 mm, so sklonom do 30st.,  -0,00732t</t>
  </si>
  <si>
    <t>1307317930</t>
  </si>
  <si>
    <t>764314521</t>
  </si>
  <si>
    <t>Krytiny z predzvetraného titánzinkového TiZn plechu, z tabúľ 2000 x 1000 mm, sklon do 30°</t>
  </si>
  <si>
    <t>1020605944</t>
  </si>
  <si>
    <t>764324511</t>
  </si>
  <si>
    <t>Oplechovanie z predzvetraného titánzinkového TiZn plechu, odkvapov na strechách so syst. dvojitej stojatej drážky r.š. 330 mm</t>
  </si>
  <si>
    <t>629357162</t>
  </si>
  <si>
    <t>764324552</t>
  </si>
  <si>
    <t>Oplechovanie z predzvetraného titánzinkového TiZn plechu, lemov striech na strechách so syst. dvojitej stojatej drážky</t>
  </si>
  <si>
    <t>1742786847</t>
  </si>
  <si>
    <t>764324556</t>
  </si>
  <si>
    <t>Oplechovanie z predzvetraného titánzinkového TiZn plechu, komínov v hrebeni plochy nad 1 m2 na strechách so syst. dvojitej drážky</t>
  </si>
  <si>
    <t>1180465207</t>
  </si>
  <si>
    <t>764354123</t>
  </si>
  <si>
    <t>Žľaby z titánzinkového TiZn plechu, pododkvapové polkruhové r.š. 250 mm</t>
  </si>
  <si>
    <t>193885930</t>
  </si>
  <si>
    <t>764392640</t>
  </si>
  <si>
    <t>Úžľabie z predzvetraného titánzinkového TiZn plechu, r.š. 500 mm</t>
  </si>
  <si>
    <t>-1565883496</t>
  </si>
  <si>
    <t>764410540</t>
  </si>
  <si>
    <t>Oplechovanie parapetov z poplastovaného plechu, vrátane rohov r.š. 330 mm</t>
  </si>
  <si>
    <t>1429541656</t>
  </si>
  <si>
    <t>764434502</t>
  </si>
  <si>
    <t>Oplechovanie muriva a atík z predzvetraného titánzinkového TiZn plechu, celoplošným lepením r.š. 330 mm</t>
  </si>
  <si>
    <t>1389643797</t>
  </si>
  <si>
    <t>764434508</t>
  </si>
  <si>
    <t>Oplechovanie muriva a atík z predzvetraného titánzinkového TiZn plechu, celoplošným lepením r.š. 1000 mm</t>
  </si>
  <si>
    <t>2048222326</t>
  </si>
  <si>
    <t>764454124</t>
  </si>
  <si>
    <t>Zvodové rúry z titánzinkového TiZn plechu, kruhové priemer 120 mm</t>
  </si>
  <si>
    <t>176865341</t>
  </si>
  <si>
    <t>998764202</t>
  </si>
  <si>
    <t>Presun hmôt pre konštrukcie klampiarske v objektoch výšky nad 6 do 12 m</t>
  </si>
  <si>
    <t>1751869580</t>
  </si>
  <si>
    <t>765</t>
  </si>
  <si>
    <t>Konštrukcie - krytiny tvrdé</t>
  </si>
  <si>
    <t>765311825</t>
  </si>
  <si>
    <t>Demontáž keramickej krytiny pálenej uloženej na sucho do 30 ks/m2, do sutiny, sklon strechy do 45°, -0,06t, vrátane všetkých doplnkov</t>
  </si>
  <si>
    <t>250234498</t>
  </si>
  <si>
    <t>765312339</t>
  </si>
  <si>
    <t>Keramická krytina TONDACH Steinbruck, jednoduchých striech, sklon od 35° do 60°,vrátane všetkých doplnkov, alebo ekvivalentná náhrada</t>
  </si>
  <si>
    <t>-1116679882</t>
  </si>
  <si>
    <t>765901141</t>
  </si>
  <si>
    <t>Strešná fólia JUTA Jutafol D 140 Special od 22° do 35°, na krokvy</t>
  </si>
  <si>
    <t>-1660215017</t>
  </si>
  <si>
    <t>998765202</t>
  </si>
  <si>
    <t>Presun hmôt pre tvrdé krytiny v objektoch výšky nad 6 do 12 m</t>
  </si>
  <si>
    <t>340086163</t>
  </si>
  <si>
    <t>766231001</t>
  </si>
  <si>
    <t>Montáž stropných sklápacích schodov do vopred pripraveného otvoru</t>
  </si>
  <si>
    <t>346143477</t>
  </si>
  <si>
    <t>553430000710</t>
  </si>
  <si>
    <t>Schody oceľové sklápacie DACHMAT 700x1200 mm, EW15 D3, alebo ekvivalentná náhrada</t>
  </si>
  <si>
    <t>-135132819</t>
  </si>
  <si>
    <t>766427112</t>
  </si>
  <si>
    <t>Montáž obloženia podhľadov, podkladový rošt</t>
  </si>
  <si>
    <t>-2083532581</t>
  </si>
  <si>
    <t>-15043894</t>
  </si>
  <si>
    <t>766621403</t>
  </si>
  <si>
    <t>Montáž okien plastových s hydroizolačnými ISO páskami (exteriérová a interiérová), vrátane parapet. dosiek, vrátane vybúr. pôvodných výplní otvorov</t>
  </si>
  <si>
    <t>-737735658</t>
  </si>
  <si>
    <t>283290006000</t>
  </si>
  <si>
    <t>Tesniaca fólia CX exteriér,š. 180 mm, dĺ. 30 m, pre tesnenie pripájacej škáry okenného rámu a muriva, polymér, ALLMEDIA, alebo ekvivalentná náhrada</t>
  </si>
  <si>
    <t>-917433287</t>
  </si>
  <si>
    <t>283290006500</t>
  </si>
  <si>
    <t>Tesniaca fólia CX interiér, š. 200 mm, dĺ. 30 m, pre tesnenie pripájacej škáry okenného rámu a muriva, polymér, ALLMEDIA, alebo ekvivalentná náhrada</t>
  </si>
  <si>
    <t>2024812674</t>
  </si>
  <si>
    <t>611410000000</t>
  </si>
  <si>
    <t>Plastové okno, dvere S/O/OS, izolačné trojsklo, 6 komorový profil, PAST MONT LC, plastový parapet, alebo ekvivalentná náhrada</t>
  </si>
  <si>
    <t>365849864</t>
  </si>
  <si>
    <t>766661425</t>
  </si>
  <si>
    <t>Montáž dverí plastových vchodových</t>
  </si>
  <si>
    <t>1550561959</t>
  </si>
  <si>
    <t>611420000200</t>
  </si>
  <si>
    <t>Vstupné dvere plastové otváravé, vxš 2065x1090 mm, PLAST MONT LC, alebo ekvivalentná náhrada</t>
  </si>
  <si>
    <t>702616830</t>
  </si>
  <si>
    <t>766672033</t>
  </si>
  <si>
    <t>Montáž okna strešného FAKRO, veľkosť okna 78x140 cm s parozábranou a lemovaním, alebo ekvivalentná náhrada</t>
  </si>
  <si>
    <t>1910161266</t>
  </si>
  <si>
    <t>611310001850</t>
  </si>
  <si>
    <t>Strešné okno drevené kyvné FAKRO, izol. 3-sklo, šxv 780x1400 mm, U3 v prírodnej farbe, alebo ekvivalentná náhrada</t>
  </si>
  <si>
    <t>147553100</t>
  </si>
  <si>
    <t>30423114</t>
  </si>
  <si>
    <t>767310110</t>
  </si>
  <si>
    <t>Montáž výlezu do šikmej strechy so zatepľovacou sadou a lemovaním pre vykurované priestory</t>
  </si>
  <si>
    <t>-1780499818</t>
  </si>
  <si>
    <t>611330000700</t>
  </si>
  <si>
    <t>Strešný výlez FAKRO FWL U3, FWR U3, šxv 660x1180 mm, termoizolačný, alebo ekvivalentná náhrada</t>
  </si>
  <si>
    <t>-1974798557</t>
  </si>
  <si>
    <t>767330326</t>
  </si>
  <si>
    <t>Montáž oblej alebo plochej striešky od steny nad vchodové dvere z komorového polykarbonátu resp. akrylátu</t>
  </si>
  <si>
    <t>-812782084</t>
  </si>
  <si>
    <t>553580018340</t>
  </si>
  <si>
    <t>Strieška rovná nerezová s akrylátom hr. 4 mm, farba transparentná</t>
  </si>
  <si>
    <t>1228897593</t>
  </si>
  <si>
    <t>335635625</t>
  </si>
  <si>
    <t>783891420</t>
  </si>
  <si>
    <t>Nátery omietok a betónových povrchov ostatné stien dvojnásobné</t>
  </si>
  <si>
    <t>-800527510</t>
  </si>
  <si>
    <t>2353211200</t>
  </si>
  <si>
    <t>Roztok pre ošetrenie zasoleného muriva SCHOMBURG ESCO-FLUAT, 10 kg, alebo ekvivalentná náhrada</t>
  </si>
  <si>
    <t>1487658899</t>
  </si>
  <si>
    <t>783894612</t>
  </si>
  <si>
    <t>Náter farbami ekologickými riediteľnými vodou SADAKRINOM bielym pre náter sadrokartón. stropov 2x</t>
  </si>
  <si>
    <t>202923196</t>
  </si>
  <si>
    <t>HZS</t>
  </si>
  <si>
    <t>Hodinové zúčtovacie sadzby</t>
  </si>
  <si>
    <t>HZS000111PBP</t>
  </si>
  <si>
    <t>Stavebno montážne práce menej náročne, pomocné alebo manupulačné (Tr. 1) v rozsahu viac ako 8 hodín - Pomocné búracie práce</t>
  </si>
  <si>
    <t>512</t>
  </si>
  <si>
    <t>709301864</t>
  </si>
  <si>
    <t>2018004.2B.2 - Zdravotechnika</t>
  </si>
  <si>
    <t xml:space="preserve">    721 - Zdravotechnika -  vnútorná kanalizácia</t>
  </si>
  <si>
    <t xml:space="preserve">    722 - Zdravotechnika - vnútorný vodovod</t>
  </si>
  <si>
    <t xml:space="preserve">    725 - Zdravotechnika - zariaď. predmety</t>
  </si>
  <si>
    <t xml:space="preserve">    769 - Montáž vzduchotechnických zariadení</t>
  </si>
  <si>
    <t>1253866482</t>
  </si>
  <si>
    <t>-1956667117</t>
  </si>
  <si>
    <t>175101102</t>
  </si>
  <si>
    <t>Obsyp potrubia sypaninou z vhodných hornín 1 až 4 s prehodením sypaniny</t>
  </si>
  <si>
    <t>1316838676</t>
  </si>
  <si>
    <t>583410000800</t>
  </si>
  <si>
    <t>Kamenivo drvené drobné frakcia 0-4 mm, STN EN 12620 + A1, mm, STN EN 13242 + A1</t>
  </si>
  <si>
    <t>2135100745</t>
  </si>
  <si>
    <t>451572111</t>
  </si>
  <si>
    <t>Lôžko pod potrubie, stoky a drobné objekty, v otvorenom výkope z kameniva drobného ťaženého 0-4 mm</t>
  </si>
  <si>
    <t>170050616</t>
  </si>
  <si>
    <t>1644001842</t>
  </si>
  <si>
    <t>713483103</t>
  </si>
  <si>
    <t>Montáž tepelnej izolácie pre rozvodné potrubia priemeru 14-19 mm kúrenia, zdravotechniky, klimatizácie a chladenia</t>
  </si>
  <si>
    <t>CS Cenekon 2015 01</t>
  </si>
  <si>
    <t>-1252886351</t>
  </si>
  <si>
    <t>6316680086</t>
  </si>
  <si>
    <t>Izolačná PE trubica POLIFOAM, 22x10 mm (d x hr. izolácie), dĺ. 2 m, HELORO, alebo ekvivalentná náhrada</t>
  </si>
  <si>
    <t>-1827450215</t>
  </si>
  <si>
    <t>6316680120</t>
  </si>
  <si>
    <t>Izolačná PE trubica POLIFOAM, 22x20 mm (d x hr. izolácie), dĺ. 2 m, HELORO, alebo ekvivalentná náhrada</t>
  </si>
  <si>
    <t>773990889</t>
  </si>
  <si>
    <t>713483104</t>
  </si>
  <si>
    <t>Montáž tepelnej izolácie pre rozvodné potrubia priemeru od 20 mm kúrenia, zdravotechniky, klimatizácie a chladenia</t>
  </si>
  <si>
    <t>-1738896382</t>
  </si>
  <si>
    <t>6316680087</t>
  </si>
  <si>
    <t>Izolačná PE trubica POLIFOAM, 28x10 mm (d x hr. izolácie), dĺ. 2 m, HELORO, alebo ekvivalentná náhrada</t>
  </si>
  <si>
    <t>-114739845</t>
  </si>
  <si>
    <t>6316680121</t>
  </si>
  <si>
    <t>Izolačná PE trubica POLIFOAM, 28x20 mm (d x hr. izolácie), dĺ. 2 m, HELORO, alebo ekvivalentná náhrada</t>
  </si>
  <si>
    <t>-1544654378</t>
  </si>
  <si>
    <t>713483105</t>
  </si>
  <si>
    <t xml:space="preserve">Montáž tepelnej izolácie pre rozvodné potrubia priemeru 32 mm kurenia, zdravotechniky, klimatizácie a chladenia </t>
  </si>
  <si>
    <t>1719929304</t>
  </si>
  <si>
    <t>6316680088</t>
  </si>
  <si>
    <t>Izolačná PE trubica POLIFOAM, 35x10 mm (d x hr. izolácie), dĺ. 2 m, HELORO, alebo ekvivalentná náhrada</t>
  </si>
  <si>
    <t>-697334839</t>
  </si>
  <si>
    <t>6316680122</t>
  </si>
  <si>
    <t>Izolačná PE trubica POLIFOAM, 35x20 mm (d x hr. izolácie), dĺ. 2 m, HELORO, alebo ekvivalentná náhrada</t>
  </si>
  <si>
    <t>-2115621419</t>
  </si>
  <si>
    <t>998713102</t>
  </si>
  <si>
    <t>548608109</t>
  </si>
  <si>
    <t>721</t>
  </si>
  <si>
    <t xml:space="preserve">Zdravotechnika -  vnútorná kanalizácia</t>
  </si>
  <si>
    <t>721140907</t>
  </si>
  <si>
    <t>Oprava odpadového potrubia liatinového vsadenie odbočky do potrubia DN 150</t>
  </si>
  <si>
    <t>589918370</t>
  </si>
  <si>
    <t>721140917</t>
  </si>
  <si>
    <t>Oprava odpadového potrubia liatinového prepojenie doterajšieho potrubia DN 150</t>
  </si>
  <si>
    <t>1389844327</t>
  </si>
  <si>
    <t>721140927</t>
  </si>
  <si>
    <t>Oprava odpadového potrubia liatinového krátenie rúr DN 150</t>
  </si>
  <si>
    <t>1345670809</t>
  </si>
  <si>
    <t>721171106</t>
  </si>
  <si>
    <t>Potrubie z PVC - U odpadové ležaté hrdlové D 50 x1, 8</t>
  </si>
  <si>
    <t>-524060874</t>
  </si>
  <si>
    <t>721171107</t>
  </si>
  <si>
    <t>Potrubie z PVC - U odpadové ležaté hrdlové D 75x1, 8</t>
  </si>
  <si>
    <t>-1530773968</t>
  </si>
  <si>
    <t>721171109</t>
  </si>
  <si>
    <t>Potrubie z PVC - U odpadové ležaté hrdlové D 110x2, 2</t>
  </si>
  <si>
    <t>185500704</t>
  </si>
  <si>
    <t>721171111</t>
  </si>
  <si>
    <t>Potrubie z PVC - U odpadové ležaté hrdlové D 140x2, 8</t>
  </si>
  <si>
    <t>-698252511</t>
  </si>
  <si>
    <t>721172109</t>
  </si>
  <si>
    <t>Potrubie z PVC - U odpadové zvislé hrdlové D 110x2, 2</t>
  </si>
  <si>
    <t>-1709112980</t>
  </si>
  <si>
    <t>721173205</t>
  </si>
  <si>
    <t>Potrubie z PVC - U odpadné pripájacie D 50x1, 8</t>
  </si>
  <si>
    <t>347347014</t>
  </si>
  <si>
    <t>721212311</t>
  </si>
  <si>
    <t>Montáž podlahového vpustu, s vodorovným odtokom DN 50 z plastu so zápachovou uzávierkou</t>
  </si>
  <si>
    <t>-1418104583</t>
  </si>
  <si>
    <t>FB3HL510N-3000</t>
  </si>
  <si>
    <t>Podlahový vpust DN 40/50 horizontálny s protizápachovým uzáverom DN 40/50</t>
  </si>
  <si>
    <t>1332162585</t>
  </si>
  <si>
    <t>721229024</t>
  </si>
  <si>
    <t>Montáž podlahového odtokového žlabu dĺžky 1350 mm pre montáž k stene</t>
  </si>
  <si>
    <t>-30309666</t>
  </si>
  <si>
    <t>552240011150</t>
  </si>
  <si>
    <t>Žľab sprchový k stene dĺ. 1350 mm</t>
  </si>
  <si>
    <t>-597792707</t>
  </si>
  <si>
    <t>721242125</t>
  </si>
  <si>
    <t>Lapač strešných splavenín plastový univerzálny bočný 300x155/110</t>
  </si>
  <si>
    <t>1542782100</t>
  </si>
  <si>
    <t>721274103</t>
  </si>
  <si>
    <t>Ventilačné hlavice strešná - plastové DN 100 HUL 810, alebo ekvivalentná náhrada</t>
  </si>
  <si>
    <t>-735920241</t>
  </si>
  <si>
    <t>721290111</t>
  </si>
  <si>
    <t>Ostatné - skúška tesnosti kanalizácie v objektoch vodou do DN 125</t>
  </si>
  <si>
    <t>-574828286</t>
  </si>
  <si>
    <t>998721102</t>
  </si>
  <si>
    <t>Presun hmôt pre vnútornú kanalizáciu v objektoch výšky nad 6 do 12 m</t>
  </si>
  <si>
    <t>-1501828336</t>
  </si>
  <si>
    <t>722</t>
  </si>
  <si>
    <t>Zdravotechnika - vnútorný vodovod</t>
  </si>
  <si>
    <t>722110924</t>
  </si>
  <si>
    <t>Oprava vodovodného potrubia liatinového prírubového prepojenie doterajšieho potrubia do DN 80</t>
  </si>
  <si>
    <t>797069870</t>
  </si>
  <si>
    <t>722130213</t>
  </si>
  <si>
    <t>Potrubie z oceľ.rúr pozink.bezšvík.bežných-11 353.0, 10 004.0 zvarov. bežných-11 343.00 DN 25</t>
  </si>
  <si>
    <t>-585136495</t>
  </si>
  <si>
    <t>722130214</t>
  </si>
  <si>
    <t>Potrubie z oceľ.rúr pozink.bezšvík.bežných-11 353.0, 10 004.0 zvarov. bežných-11 343.00 DN 32</t>
  </si>
  <si>
    <t>533428232</t>
  </si>
  <si>
    <t>722130916</t>
  </si>
  <si>
    <t>Oprava vodovodného potrubia závitového prerezanie oceľovej rúrky nad 25 do DN 50</t>
  </si>
  <si>
    <t>2103430671</t>
  </si>
  <si>
    <t>722172100</t>
  </si>
  <si>
    <t>Potrubie z plastických rúr PP-R D20/1.9 - PN10, polyfúznym zváraním</t>
  </si>
  <si>
    <t>-544289018</t>
  </si>
  <si>
    <t>722172101</t>
  </si>
  <si>
    <t>Potrubie z plastických rúr PP-R D25/2.3 - PN10, polyfúznym zváraním</t>
  </si>
  <si>
    <t>-1066347199</t>
  </si>
  <si>
    <t>722172102</t>
  </si>
  <si>
    <t>Potrubie z plastických rúr PP-R D32/2.9 - PN10, polyfúznym zváraním</t>
  </si>
  <si>
    <t>1082977066</t>
  </si>
  <si>
    <t>722172103</t>
  </si>
  <si>
    <t>Potrubie z plastických rúr PP-R D40/3.7 - PN10, polyfúznym zváraním</t>
  </si>
  <si>
    <t>1358353090</t>
  </si>
  <si>
    <t>722220121</t>
  </si>
  <si>
    <t>Montáž armatúry závitovej s jedným závitom, nástenka pre batériu G 1/2</t>
  </si>
  <si>
    <t>pár</t>
  </si>
  <si>
    <t>538590962</t>
  </si>
  <si>
    <t>3195230043</t>
  </si>
  <si>
    <t>Nástenka PRESS priechodná, 20x1/2"Fx20, PN 10, niklovaná mosadz OT 58, EPDM, alebo ekvivalentná náhrada</t>
  </si>
  <si>
    <t>-682880184</t>
  </si>
  <si>
    <t>3195400003</t>
  </si>
  <si>
    <t>Nástenka PRESS koncová, ľavá 20 x 1/2"F, PN 10, niklovaná mosadz OT 58, EPDM, alebo ekvivalentná náhrada</t>
  </si>
  <si>
    <t>-1403513890</t>
  </si>
  <si>
    <t>3195400006</t>
  </si>
  <si>
    <t>Nástenka PRESS koncová, pravá 20 x 1/2"F, PN 10, niklovaná mosadz OT 58, EPDM, alebo ekvivalentná náhrada</t>
  </si>
  <si>
    <t>23916253</t>
  </si>
  <si>
    <t>722229102</t>
  </si>
  <si>
    <t>Montáž ventilu výtok., plavák.,vypúšť.,odvodňov.,kohút.plniaceho,vypúšťacieho PN 0.6, ventilov G 3/4</t>
  </si>
  <si>
    <t>1429242853</t>
  </si>
  <si>
    <t>4221045600</t>
  </si>
  <si>
    <t>Ventil uzatvárací nátrubkový DN 20, typ V 10-131-606, PN 6/160°C pre vodu a vodnú paru, z temperovanej liatiny</t>
  </si>
  <si>
    <t>-81156459</t>
  </si>
  <si>
    <t>722229103</t>
  </si>
  <si>
    <t>Montáž ventilu výtok., plavák.,vypúšť.,odvodňov.,kohút.plniaceho,vypúšťacieho PN 0.6, ventilov G 1</t>
  </si>
  <si>
    <t>-1671339582</t>
  </si>
  <si>
    <t>4221045900</t>
  </si>
  <si>
    <t>Ventil uzatvárací nátrubkový DN 25, typ V 10-131-606, PN 6/160°C pre vodu a vodnú paru, z temperovanej liatiny</t>
  </si>
  <si>
    <t>643638396</t>
  </si>
  <si>
    <t>722229104</t>
  </si>
  <si>
    <t>Montáž ventilu výtok., plavák.,vypúšť.,odvodňov.,kohút.plniaceho,vypúšťacieho PN 0.6, ventilov G 5/4</t>
  </si>
  <si>
    <t>1596460052</t>
  </si>
  <si>
    <t>4221046200</t>
  </si>
  <si>
    <t xml:space="preserve">Ventil uzatvárací D 32 mm  V 10-131-606, PN 6/160°C pre vodu a vodnú paru</t>
  </si>
  <si>
    <t>-1253926558</t>
  </si>
  <si>
    <t>722229105</t>
  </si>
  <si>
    <t>Montáž ventilu výtok., plavák.,vypúšť.,odvodňov.,kohút.plniaceho,vypúšťacieho PN 0.6, ventilov G 6/4</t>
  </si>
  <si>
    <t>-271123324</t>
  </si>
  <si>
    <t>4221046500</t>
  </si>
  <si>
    <t>Ventil uzatvárací nátrubkový DN 40, typ V 10-131-606, PN 6/160°C pre vodu a vodnú paru, z temperovanej liatiny</t>
  </si>
  <si>
    <t>1356046481</t>
  </si>
  <si>
    <t>722229111</t>
  </si>
  <si>
    <t>Montáž armatúr PN 0.6</t>
  </si>
  <si>
    <t>916827168</t>
  </si>
  <si>
    <t>3899004135</t>
  </si>
  <si>
    <t>Armatúry vodovodné PN 16</t>
  </si>
  <si>
    <t>896904850</t>
  </si>
  <si>
    <t>722254114</t>
  </si>
  <si>
    <t>Požiarne príslušenstvo, hydrantová skriňa vnútorná s výzbrojou 25 (konopná hadica)</t>
  </si>
  <si>
    <t>súb.</t>
  </si>
  <si>
    <t>-1234641340</t>
  </si>
  <si>
    <t>722290226</t>
  </si>
  <si>
    <t>Tlaková skúška vodovodného potrubia závitového do DN 50</t>
  </si>
  <si>
    <t>805038281</t>
  </si>
  <si>
    <t>722290234</t>
  </si>
  <si>
    <t>Prepláchnutie a dezinfekcia vodovodného potrubia do DN 80</t>
  </si>
  <si>
    <t>-1557965837</t>
  </si>
  <si>
    <t>998722102</t>
  </si>
  <si>
    <t>Presun hmôt pre vnútorný vodovod v objektoch výšky nad 6 do 12 m</t>
  </si>
  <si>
    <t>1947214155</t>
  </si>
  <si>
    <t>725</t>
  </si>
  <si>
    <t>Zdravotechnika - zariaď. predmety</t>
  </si>
  <si>
    <t>725119307</t>
  </si>
  <si>
    <t>Montáž záchodovej misy kombinovanej s rovným odpadom</t>
  </si>
  <si>
    <t>-1342279366</t>
  </si>
  <si>
    <t>642340000100</t>
  </si>
  <si>
    <t>Kombinované WC keramické MIO, rozmer 360x680x400 mm, VARIO odpad, hlboké splachovanie, JIKA, alebo ekvivalentná náhrada</t>
  </si>
  <si>
    <t>174707386</t>
  </si>
  <si>
    <t>725119701</t>
  </si>
  <si>
    <t>Montáž predstenového systému záchodov do masívnej murovanej konštrukcie (napr.GEBERIT, AlcaPlast), alebo ekvivalentná náhrada</t>
  </si>
  <si>
    <t>-350588117</t>
  </si>
  <si>
    <t>552370000100</t>
  </si>
  <si>
    <t>Predstenový systém DuoFix pre závesné WC, výška 1120 mm so splachovacou podomietkovou nádržou Sigma 12, bezbariérový, plast, GEBERIT, alebo ekvivalentná náhrada</t>
  </si>
  <si>
    <t>-1008059199</t>
  </si>
  <si>
    <t>725119730</t>
  </si>
  <si>
    <t>Montáž záchodu do predstenového systému</t>
  </si>
  <si>
    <t>-1039405214</t>
  </si>
  <si>
    <t>642360000300</t>
  </si>
  <si>
    <t>Misa záchodová keramická závesná OLYMP NEW, rozmer 360x530x400 mm, hlboké splachovanie, JIKA, alebo ekvivalentná náhrada</t>
  </si>
  <si>
    <t>1184685674</t>
  </si>
  <si>
    <t>552360001400</t>
  </si>
  <si>
    <t>WC nerezové antivandalové závesné bez sedátka pre telesne postihnutých, kónické, SANELA, alebo ekvivalentná náhrada</t>
  </si>
  <si>
    <t>-12394109</t>
  </si>
  <si>
    <t>725219401</t>
  </si>
  <si>
    <t>Montáž umývadla na skrutky do muriva, bez výtokovej armatúry</t>
  </si>
  <si>
    <t>1314424029</t>
  </si>
  <si>
    <t>642110002500</t>
  </si>
  <si>
    <t>Umývadlo keramické LYRA PLUS-60, rozmer 600x490x195 mm, biela, JIKASANELA, alebo ekvivalentná náhrada</t>
  </si>
  <si>
    <t>-863952456</t>
  </si>
  <si>
    <t>725219510</t>
  </si>
  <si>
    <t>Montáž umývadla nerezového, bez výtokovej armatúry</t>
  </si>
  <si>
    <t>-364115525</t>
  </si>
  <si>
    <t>552310004200</t>
  </si>
  <si>
    <t>Umývadlo nerezové závesné pre telesne postihnutých, SANELA, alebo ekvivalentná náhrada</t>
  </si>
  <si>
    <t>1956550834</t>
  </si>
  <si>
    <t>725243111</t>
  </si>
  <si>
    <t>Montáž - box sprchový masážny</t>
  </si>
  <si>
    <t>-5412565</t>
  </si>
  <si>
    <t>552260003450</t>
  </si>
  <si>
    <t>Sprchový nástenný panel nerezový so zabudovaným automatickým ovládaním vody, SANELA, alebo ekvivalentná náhrada</t>
  </si>
  <si>
    <t>1547190711</t>
  </si>
  <si>
    <t>725245273</t>
  </si>
  <si>
    <t>Montáž sprchových kútov kompletných štvrťkruhových nad 90x90 mm</t>
  </si>
  <si>
    <t>1937972042</t>
  </si>
  <si>
    <t>552230001300</t>
  </si>
  <si>
    <t>Kút sprchový LYRA PLUS štvrťkruhový, rozmer 900x900x1900 mm, 4/5 mm bezpečnostné sklo, JIKA, alebo ekvivalentná náhrada</t>
  </si>
  <si>
    <t>-1766069209</t>
  </si>
  <si>
    <t>725291113</t>
  </si>
  <si>
    <t>Montaž doplnkov zariadení kúpeľní a záchodov, drobné predmety (držiak na WC-papier, mydelnička)</t>
  </si>
  <si>
    <t>-1027143831</t>
  </si>
  <si>
    <t>5523402970</t>
  </si>
  <si>
    <t>Dávkovač tekutého mydla, obsah 0,85 l, SANELA, alebo ekvivalentná náhrada</t>
  </si>
  <si>
    <t>-2100944423</t>
  </si>
  <si>
    <t>5523402990</t>
  </si>
  <si>
    <t>Držiak na toaletný papier, nerezový, SANELA, alebo ekvivalentná náhrada</t>
  </si>
  <si>
    <t>2059714482</t>
  </si>
  <si>
    <t>725291114</t>
  </si>
  <si>
    <t>Montáž doplnkov zariadení kúpeľní a záchodov, madlá</t>
  </si>
  <si>
    <t>-1877261790</t>
  </si>
  <si>
    <t>552380012300</t>
  </si>
  <si>
    <t>Madlo nerezové sklopné, dĺžka 830 mm, povrch matný, SANELA, alebo ekvivalentná náhrada</t>
  </si>
  <si>
    <t>180408672</t>
  </si>
  <si>
    <t>552380012700</t>
  </si>
  <si>
    <t>Madlo nerezové univerzálne pevné, dĺžka 600 mm, povrch matný, SANELA, alebo ekvivalentná náhrada</t>
  </si>
  <si>
    <t>-1292188000</t>
  </si>
  <si>
    <t>725291115</t>
  </si>
  <si>
    <t>Montáž doplnkov zariadení kúpeľní a záchodov, sedačka do sprchy alebo vane</t>
  </si>
  <si>
    <t>-1355053111</t>
  </si>
  <si>
    <t>554330002200</t>
  </si>
  <si>
    <t>Sedačka do sprchy P9 sklápacia plastová, rozmer 340x430 mm, konštrukcia nerez</t>
  </si>
  <si>
    <t>-788225372</t>
  </si>
  <si>
    <t>725291116</t>
  </si>
  <si>
    <t>Montáž doplnkov zariadení kúpeľní a záchodov, záves do sprchy alebo vane</t>
  </si>
  <si>
    <t>-2064379354</t>
  </si>
  <si>
    <t>552260001350</t>
  </si>
  <si>
    <t>Sprchový záves, rozmer dl. 3000 mm, nepriehľadná fólia, nerez. koľajnička</t>
  </si>
  <si>
    <t>-884549550</t>
  </si>
  <si>
    <t>725333360</t>
  </si>
  <si>
    <t>Montáž výlevky keramickej voľne stojacej bez výtokovej armatúry</t>
  </si>
  <si>
    <t>-664214636</t>
  </si>
  <si>
    <t>5528161550</t>
  </si>
  <si>
    <t>Výlevka keramická s al poklopom 1a</t>
  </si>
  <si>
    <t>-724905619</t>
  </si>
  <si>
    <t>725819401</t>
  </si>
  <si>
    <t>Montáž ventilu rohového s pripojovacou rúrkou G 1/2</t>
  </si>
  <si>
    <t>2135947920</t>
  </si>
  <si>
    <t>5514109000</t>
  </si>
  <si>
    <t>Ventil pre hygienické a zdravotnické zariadenia rohový mosadzný T 65 1/2" s rúrkou a ružicou</t>
  </si>
  <si>
    <t>-1586192946</t>
  </si>
  <si>
    <t>725829601</t>
  </si>
  <si>
    <t>Montáž batérií umývadlových stojankových pákových alebo klasických</t>
  </si>
  <si>
    <t>-845134951</t>
  </si>
  <si>
    <t>5513006065</t>
  </si>
  <si>
    <t>Umývadlová stojanková batéria</t>
  </si>
  <si>
    <t>1494657334</t>
  </si>
  <si>
    <t>725839211</t>
  </si>
  <si>
    <t>Montáž batérie vaňovej stojánkovej dvojdierovej</t>
  </si>
  <si>
    <t>-200234464</t>
  </si>
  <si>
    <t>5513006525</t>
  </si>
  <si>
    <t>Bidetetová stojacia batéria</t>
  </si>
  <si>
    <t>1450404767</t>
  </si>
  <si>
    <t>725849201</t>
  </si>
  <si>
    <t>Montáž batérie sprchovej nástennej pákovej, klasickej</t>
  </si>
  <si>
    <t>-842251367</t>
  </si>
  <si>
    <t>725849205</t>
  </si>
  <si>
    <t>Montáž batérie sprchovej nástennej, držiak sprchy s nastaviteľnou výškou sprchy</t>
  </si>
  <si>
    <t>1055832487</t>
  </si>
  <si>
    <t>5514513200</t>
  </si>
  <si>
    <t>Batéria sprchová mosadzná s ručnou sprchou TU 8120 XPS 1/2"x 150 mm</t>
  </si>
  <si>
    <t>-1492959630</t>
  </si>
  <si>
    <t>725869301</t>
  </si>
  <si>
    <t>Montáž zápachovej uzávierky pre zariaďovacie predmety, umývadlová do D 40</t>
  </si>
  <si>
    <t>1290535977</t>
  </si>
  <si>
    <t>FB3HL132/40</t>
  </si>
  <si>
    <t>Zápachová uzávierka 5/4˝ pre umývadlá s krycou ružicou odtoku DN 40</t>
  </si>
  <si>
    <t>1729093575</t>
  </si>
  <si>
    <t>725869320</t>
  </si>
  <si>
    <t xml:space="preserve">Montáž zápachovej uzávierky pre zariaďovacie predmety, pračkovej  do D 40</t>
  </si>
  <si>
    <t>-537141751</t>
  </si>
  <si>
    <t>FB3HL410</t>
  </si>
  <si>
    <t>Nástenná zápachová uzávierka DN40 pre práčku a umývačku, biela farba krytky HL410, alebo ekvivalentná náhrada</t>
  </si>
  <si>
    <t>-1940841431</t>
  </si>
  <si>
    <t>725869340</t>
  </si>
  <si>
    <t>Montáž zápachovej uzávierky pre zariaďovacie predmety, sprchovej do D 50</t>
  </si>
  <si>
    <t>-703780454</t>
  </si>
  <si>
    <t>HL514</t>
  </si>
  <si>
    <t>záp. uzávierka pre sprchové vane s odpadovým ventilom 6/4˝ Pre odpadové odtoky sprchovacích vaničiek DN 52mm</t>
  </si>
  <si>
    <t>2114266542</t>
  </si>
  <si>
    <t>725869351</t>
  </si>
  <si>
    <t>Montáž zápachovej uzávierky pre zariaďovacie predmety, výlevkovej do D 50</t>
  </si>
  <si>
    <t>325606092</t>
  </si>
  <si>
    <t>HL513-100G/50</t>
  </si>
  <si>
    <t>Zápachový uzáver 70mm ku keramickým výlevkám(s otvorom 60-65mm), s krytkou z ušľachtilej ocele pr. 86mm ozn.HL513-100G/50, alebo ekvivalentná náhrada</t>
  </si>
  <si>
    <t>-1059777017</t>
  </si>
  <si>
    <t>998725102</t>
  </si>
  <si>
    <t>Presun hmôt pre zariaďovacie predmety v objektoch výšky nad 6 do 12 m</t>
  </si>
  <si>
    <t>175943967</t>
  </si>
  <si>
    <t>769</t>
  </si>
  <si>
    <t>Montáž vzduchotechnických zariadení</t>
  </si>
  <si>
    <t>769021003</t>
  </si>
  <si>
    <t>Montáž spiro potrubia DN 125-140</t>
  </si>
  <si>
    <t>1454621984</t>
  </si>
  <si>
    <t>4290035027</t>
  </si>
  <si>
    <t>Spiro potrubie L=1000 mm DN 125</t>
  </si>
  <si>
    <t>-1859796378</t>
  </si>
  <si>
    <t>769021319</t>
  </si>
  <si>
    <t>Montáž kolena 90° na spiro potrubie DN 80-150</t>
  </si>
  <si>
    <t>CS Cenekon 2014 01</t>
  </si>
  <si>
    <t>-307258243</t>
  </si>
  <si>
    <t>4290035126</t>
  </si>
  <si>
    <t>Koleno KS 90° DN 125</t>
  </si>
  <si>
    <t>-1590737721</t>
  </si>
  <si>
    <t>769021349</t>
  </si>
  <si>
    <t>Montáž záslepu na spiro potrubie DN 80-150</t>
  </si>
  <si>
    <t>-1057004379</t>
  </si>
  <si>
    <t>4290035176</t>
  </si>
  <si>
    <t>Záslep DN 125</t>
  </si>
  <si>
    <t>223208706</t>
  </si>
  <si>
    <t>769021397</t>
  </si>
  <si>
    <t>Montáž T-kusu na spiro potrubie DN 80-150</t>
  </si>
  <si>
    <t>-2069921384</t>
  </si>
  <si>
    <t>4290035289</t>
  </si>
  <si>
    <t>T-kus DN 125</t>
  </si>
  <si>
    <t>-79734541</t>
  </si>
  <si>
    <t>769021496</t>
  </si>
  <si>
    <t>Montáž výfukovej hlavice kruhovej do priemeru 230 mm</t>
  </si>
  <si>
    <t>414487679</t>
  </si>
  <si>
    <t>4290038458</t>
  </si>
  <si>
    <t>Výfuková hlavica kruhová s nástavcom VHK2 160</t>
  </si>
  <si>
    <t>-688429541</t>
  </si>
  <si>
    <t>769025270</t>
  </si>
  <si>
    <t xml:space="preserve">Montáž spätnej klapky do kruhového potrubia priemeru 100-150 mm </t>
  </si>
  <si>
    <t>1618956952</t>
  </si>
  <si>
    <t>4290020129</t>
  </si>
  <si>
    <t>RSK 125 spätná klapka</t>
  </si>
  <si>
    <t>-1985482269</t>
  </si>
  <si>
    <t>998769203</t>
  </si>
  <si>
    <t>Presun hmôt pre montáž vzduchotechnických zariadení v stavbe (objekte) výšky nad 7 do 24 m</t>
  </si>
  <si>
    <t>-1529462808</t>
  </si>
  <si>
    <t>HZS000111DZTI</t>
  </si>
  <si>
    <t>Stavebno montážne práce menej náročne, pomocné alebo manupulačné (Tr. 1) v rozsahu viac ako 8 hodín - Demontáž zariaďovacích predmetov a rozvodov ZTI</t>
  </si>
  <si>
    <t>-118759181</t>
  </si>
  <si>
    <t>2018004.2B.3 - Vykurovanie</t>
  </si>
  <si>
    <t>Ing. Lukáš Rácz, PhD.</t>
  </si>
  <si>
    <t xml:space="preserve">    731 - Ústredné kúrenie, kotolne</t>
  </si>
  <si>
    <t xml:space="preserve">    732 - Ústredné kúrenie, strojovne</t>
  </si>
  <si>
    <t xml:space="preserve">    733 - Ústredné kúrenie, rozvodné potrubie</t>
  </si>
  <si>
    <t xml:space="preserve">    734 - Ústredné kúrenie, armatúry.</t>
  </si>
  <si>
    <t xml:space="preserve">    735 - Ústredné kúrenie, vykurov. telesá</t>
  </si>
  <si>
    <t xml:space="preserve">    95-M - Revízie</t>
  </si>
  <si>
    <t>612403399</t>
  </si>
  <si>
    <t>Hrubá výplň rýh na stenách akoukoľvek maltou, akejkoľvek šírky ryhy</t>
  </si>
  <si>
    <t>-2145118071</t>
  </si>
  <si>
    <t>974031144</t>
  </si>
  <si>
    <t xml:space="preserve">Vysekávanie rýh v akomkoľvek murive tehlovom na akúkoľvek maltu do hĺbky 70 mm a š. do 150 mm,  -0,01900t</t>
  </si>
  <si>
    <t>-940479472</t>
  </si>
  <si>
    <t>-136376959</t>
  </si>
  <si>
    <t>-1873966321</t>
  </si>
  <si>
    <t>1307372716</t>
  </si>
  <si>
    <t>-118798369</t>
  </si>
  <si>
    <t>146754668</t>
  </si>
  <si>
    <t>979089312</t>
  </si>
  <si>
    <t>Poplatok za skladovanie - kovy (meď, bronz, mosadz atď.) (17 04 ), ostatné</t>
  </si>
  <si>
    <t>-999995439</t>
  </si>
  <si>
    <t>979094211</t>
  </si>
  <si>
    <t>Nakladanie alebo prekladanie sutiny</t>
  </si>
  <si>
    <t>-2107117865</t>
  </si>
  <si>
    <t>1588347511</t>
  </si>
  <si>
    <t>731</t>
  </si>
  <si>
    <t>Ústredné kúrenie, kotolne</t>
  </si>
  <si>
    <t>731261095</t>
  </si>
  <si>
    <t>Montáž plynového kotla nástenného kondenzačného vykurovacieho so zásobníkom objem 350 l</t>
  </si>
  <si>
    <t>1337110998</t>
  </si>
  <si>
    <t>4840010021879</t>
  </si>
  <si>
    <t>Závesný kondenzačný kotol ecoTEC plus VU 356/5-5 alebo ekvivalent</t>
  </si>
  <si>
    <t>2067264623</t>
  </si>
  <si>
    <t>4840020171316</t>
  </si>
  <si>
    <t>Ekvitermická regulácia - multiMATIC 700 alebo ekvivalent</t>
  </si>
  <si>
    <t>498422000</t>
  </si>
  <si>
    <t>4840020184844</t>
  </si>
  <si>
    <t>VR 70 - modul rozšírenia na ovládanie dvoch okruhov, s jedným priamym a s jedným zmieševacím okruhom alebo ekvivalent</t>
  </si>
  <si>
    <t>487385990</t>
  </si>
  <si>
    <t>4840020171334</t>
  </si>
  <si>
    <t>VR 91 - diaľkové ovládanie , podsvietené, s izbovým termostatom a vlhkomerom alebo ekvivalent</t>
  </si>
  <si>
    <t>1809772117</t>
  </si>
  <si>
    <t>998731202</t>
  </si>
  <si>
    <t>Presun hmôt pre kotolne umiestnené vo výške (hĺbke) nad 6 do 12 m</t>
  </si>
  <si>
    <t>-1818478507</t>
  </si>
  <si>
    <t>732</t>
  </si>
  <si>
    <t>Ústredné kúrenie, strojovne</t>
  </si>
  <si>
    <t>73211140R</t>
  </si>
  <si>
    <t>Hydraulický oddelovač horizontálny DN 32 PAW.HD2600 M+D alebo ekvivalent</t>
  </si>
  <si>
    <t>-1268330373</t>
  </si>
  <si>
    <t>73211143R</t>
  </si>
  <si>
    <t>Horizontálny rozdeľovač PAW.MW2 pre dva moduly DN 32 M+D alebo ekvivalent</t>
  </si>
  <si>
    <t>-112520959</t>
  </si>
  <si>
    <t>732219215</t>
  </si>
  <si>
    <t>Montáž zásobníkového ohrievača vody pre ohrev pitnej vody v spojení s kotlami objem 300 l</t>
  </si>
  <si>
    <t>-1779498106</t>
  </si>
  <si>
    <t>4840010020639</t>
  </si>
  <si>
    <t>Stacionárny zásobník uniSTOR VIH R 300 alebo ekvivalent</t>
  </si>
  <si>
    <t>1004472696</t>
  </si>
  <si>
    <t>484305827</t>
  </si>
  <si>
    <t>Poistná skupina pre stac.zásobníky 10 bar nad 200 l alebo ekvivalent</t>
  </si>
  <si>
    <t>1638274372</t>
  </si>
  <si>
    <t>732331036</t>
  </si>
  <si>
    <t>Montáž expanznej nádoby tlak 6 barov s membránou 25 l</t>
  </si>
  <si>
    <t>325795560</t>
  </si>
  <si>
    <t>4846717025</t>
  </si>
  <si>
    <t xml:space="preserve">Nádoba-expanzná typ NG tlak 6 barov s membránou 25 l </t>
  </si>
  <si>
    <t>370959074</t>
  </si>
  <si>
    <t>732429111</t>
  </si>
  <si>
    <t>Montáž čerpadla (do potrubia) obehového špirálového DN 25</t>
  </si>
  <si>
    <t>2062452165</t>
  </si>
  <si>
    <t>4268155090</t>
  </si>
  <si>
    <t>Obehové čerpadlo GRUNDFOS ALPHA2 25-40 N 180 1x230V 50Hz 6H alebo ekvivalent</t>
  </si>
  <si>
    <t>556712755</t>
  </si>
  <si>
    <t>732470001</t>
  </si>
  <si>
    <t>Montáž poistnej skupiny</t>
  </si>
  <si>
    <t>1474266083</t>
  </si>
  <si>
    <t>4848900810</t>
  </si>
  <si>
    <t>Bezpečnostná skupina-poistná skupina na prápojku studenej vody s redukčným ventilom</t>
  </si>
  <si>
    <t>715615297</t>
  </si>
  <si>
    <t>732491005</t>
  </si>
  <si>
    <t xml:space="preserve">Montáž cirkulačného čerpadla </t>
  </si>
  <si>
    <t>1909779224</t>
  </si>
  <si>
    <t>4268157240</t>
  </si>
  <si>
    <t>Cirkulačné čerpadlo GRUNDFOS COMFORT UP 20-14 BXT 110 1x230V 50Hz alebo ekvivalent</t>
  </si>
  <si>
    <t>-28393358</t>
  </si>
  <si>
    <t>998732202</t>
  </si>
  <si>
    <t>Presun hmôt pre strojovne v objektoch výšky nad 6 m do 12 m</t>
  </si>
  <si>
    <t>-2111518062</t>
  </si>
  <si>
    <t>733</t>
  </si>
  <si>
    <t>Ústredné kúrenie, rozvodné potrubie</t>
  </si>
  <si>
    <t>733113113</t>
  </si>
  <si>
    <t xml:space="preserve">Príplatok k cene za zhotovenie prípojky </t>
  </si>
  <si>
    <t>CS Cenekon 2015 02</t>
  </si>
  <si>
    <t>512505416</t>
  </si>
  <si>
    <t>484HERZ</t>
  </si>
  <si>
    <t>HERZ TS-3000 rohové (2 rúrková sústava) R 1/2 x G 3/4 alebo ekvivalent</t>
  </si>
  <si>
    <t>1271099153</t>
  </si>
  <si>
    <t>733125012</t>
  </si>
  <si>
    <t>Potrubie z uhlíkovej ocele spájané lisovaním 28x1,5</t>
  </si>
  <si>
    <t>1904727496</t>
  </si>
  <si>
    <t>733125015</t>
  </si>
  <si>
    <t>Potrubie z uhlíkovej ocele spájané lisovaním 35x1,5</t>
  </si>
  <si>
    <t>1849140146</t>
  </si>
  <si>
    <t>733167011</t>
  </si>
  <si>
    <t xml:space="preserve">Potrubie z rúr, rúrka univerzálna  DN 16,2x2,6 mm v tyčiach</t>
  </si>
  <si>
    <t>382858413</t>
  </si>
  <si>
    <t>733167012</t>
  </si>
  <si>
    <t xml:space="preserve">Potrubie z rúr, rúrka univerzálna  DN 20,00x2,9 mm v tyčiach</t>
  </si>
  <si>
    <t>808442067</t>
  </si>
  <si>
    <t>733167013</t>
  </si>
  <si>
    <t xml:space="preserve">Potrubie z rúr, rúrka univerzálna  DN 25,0x3,7 mm v tyčiach</t>
  </si>
  <si>
    <t>-1968570950</t>
  </si>
  <si>
    <t>733167014</t>
  </si>
  <si>
    <t xml:space="preserve">Potrubie z rúr, rúrka univerzálna  DN 32,0x4,7 mm v tyčiach</t>
  </si>
  <si>
    <t>1656468355</t>
  </si>
  <si>
    <t>733190107</t>
  </si>
  <si>
    <t xml:space="preserve">Tlaková skúška potrubia z oceľových rúrok </t>
  </si>
  <si>
    <t>-1532851540</t>
  </si>
  <si>
    <t>733191301</t>
  </si>
  <si>
    <t>Tlaková skúška plastového potrubia do 32 mm</t>
  </si>
  <si>
    <t>-1022950197</t>
  </si>
  <si>
    <t>998733203</t>
  </si>
  <si>
    <t>Presun hmôt pre rozvody potrubia v objektoch výšky nad 6 do 24 m</t>
  </si>
  <si>
    <t>1834339135</t>
  </si>
  <si>
    <t>734</t>
  </si>
  <si>
    <t>Ústredné kúrenie, armatúry.</t>
  </si>
  <si>
    <t>734213250</t>
  </si>
  <si>
    <t>Montáž ventilu odvzdušňovacieho závitového automatického G 1/2</t>
  </si>
  <si>
    <t>1229070007</t>
  </si>
  <si>
    <t>4849210116.1</t>
  </si>
  <si>
    <t>Automatický odvzdušňovací ventil, 1/2"</t>
  </si>
  <si>
    <t>-472050672</t>
  </si>
  <si>
    <t>734223208</t>
  </si>
  <si>
    <t>Montáž termostatickej hlavice kvapalinovej jednoduchej</t>
  </si>
  <si>
    <t>-1355513731</t>
  </si>
  <si>
    <t>5518100042</t>
  </si>
  <si>
    <t xml:space="preserve">Termostatická hlavica </t>
  </si>
  <si>
    <t>6720479</t>
  </si>
  <si>
    <t>734231215</t>
  </si>
  <si>
    <t xml:space="preserve">Ventil uzatvárací závitový  G 1</t>
  </si>
  <si>
    <t>1982278816</t>
  </si>
  <si>
    <t>734231216</t>
  </si>
  <si>
    <t xml:space="preserve">Ventil uzatvárací závitový  G 5/4</t>
  </si>
  <si>
    <t>1023959112</t>
  </si>
  <si>
    <t>734240010</t>
  </si>
  <si>
    <t>Montáž spätnej klapky závitovej G 1</t>
  </si>
  <si>
    <t>566593340</t>
  </si>
  <si>
    <t>5511871660</t>
  </si>
  <si>
    <t xml:space="preserve">Vodorovná spätná klapka , 1", mäkké tesnenie, mosadz </t>
  </si>
  <si>
    <t>-198599544</t>
  </si>
  <si>
    <t>734252120</t>
  </si>
  <si>
    <t xml:space="preserve">Montáž ventilu poistného </t>
  </si>
  <si>
    <t>-164051232</t>
  </si>
  <si>
    <t>4849210145</t>
  </si>
  <si>
    <t xml:space="preserve">Poistný ventil pre vykurovanie, 3/4"FF, 6 bar, mosadz </t>
  </si>
  <si>
    <t>1950983543</t>
  </si>
  <si>
    <t>734291113</t>
  </si>
  <si>
    <t>Ostané armatúry, kohútik plniaci a vypúšťací normy 13 7061, PN 1,0/100st. C G 1/2</t>
  </si>
  <si>
    <t>-478964768</t>
  </si>
  <si>
    <t>734291340</t>
  </si>
  <si>
    <t xml:space="preserve">Montáž filtra závitového G 1 </t>
  </si>
  <si>
    <t>1431863971</t>
  </si>
  <si>
    <t>5511871590</t>
  </si>
  <si>
    <t xml:space="preserve">Filter závitový, 1", mosadz </t>
  </si>
  <si>
    <t>544003610</t>
  </si>
  <si>
    <t>73429612R</t>
  </si>
  <si>
    <t>Termostatrický zmieševací ventil na TV</t>
  </si>
  <si>
    <t>1546531199</t>
  </si>
  <si>
    <t>998734203</t>
  </si>
  <si>
    <t>Presun hmôt pre armatúry v objektoch výšky nad 6 do 24 m</t>
  </si>
  <si>
    <t>-1782483193</t>
  </si>
  <si>
    <t>735</t>
  </si>
  <si>
    <t>Ústredné kúrenie, vykurov. telesá</t>
  </si>
  <si>
    <t>735000912</t>
  </si>
  <si>
    <t>Vyregulovanie dvojregulačného ventilu s termostatickým ovládaním</t>
  </si>
  <si>
    <t>1769019750</t>
  </si>
  <si>
    <t>735153300</t>
  </si>
  <si>
    <t>Príplatok k cene za odvzdušňovací ventil telies U. S. Steel Košice s príplatkom 8 %</t>
  </si>
  <si>
    <t>1269340343</t>
  </si>
  <si>
    <t>735154030</t>
  </si>
  <si>
    <t>Montáž vykurovacieho telesa panelového jednoradového výšky 500 mm/ dĺžky 400-600 mm</t>
  </si>
  <si>
    <t>-2102381936</t>
  </si>
  <si>
    <t>735154031</t>
  </si>
  <si>
    <t>Montáž vykurovacieho telesa panelového jednoradového výšky 500 mm/ dĺžky 700-900 mm</t>
  </si>
  <si>
    <t>-1099843924</t>
  </si>
  <si>
    <t>735154040</t>
  </si>
  <si>
    <t>Montáž vykurovacieho telesa panelového jednoradového 600 mm/ dĺžky 400-600 mm</t>
  </si>
  <si>
    <t>189444551</t>
  </si>
  <si>
    <t>735154041</t>
  </si>
  <si>
    <t>Montáž vykurovacieho telesa panelového jednoradového 600 mm/ dĺžky 700-900 mm</t>
  </si>
  <si>
    <t>-860670651</t>
  </si>
  <si>
    <t>735154050</t>
  </si>
  <si>
    <t>Montáž vykurovacieho telesa panelového jednoradového 900 mm/ dĺžky 400-600 mm</t>
  </si>
  <si>
    <t>-1532622214</t>
  </si>
  <si>
    <t>4845389300</t>
  </si>
  <si>
    <t>Vykur. teleso doskové - oceľ. radiátor KORAD 11VKL 500x400 alebo ekvivalent</t>
  </si>
  <si>
    <t>-1211553079</t>
  </si>
  <si>
    <t>4845390300</t>
  </si>
  <si>
    <t>Vykur. teleso doskové - oceľ. radiátor KORAD 11VKL 600x800 alebo ekvivalent</t>
  </si>
  <si>
    <t>-1013704753</t>
  </si>
  <si>
    <t>4845389500</t>
  </si>
  <si>
    <t>Vykur. teleso doskové - oceľ. radiátor KORAD 11VKP 500x800 alebo ekvivalent</t>
  </si>
  <si>
    <t>918754050</t>
  </si>
  <si>
    <t>4845389550</t>
  </si>
  <si>
    <t>Vykur. teleso doskové - oceľ. radiátor KORAD 11VKP 500x900 alebo ekvivalent</t>
  </si>
  <si>
    <t>1931120764</t>
  </si>
  <si>
    <t>4845390200</t>
  </si>
  <si>
    <t>Vykur. teleso doskové - oceľ. radiátor KORAD 11VKP 600x600 alebo ekvivalent</t>
  </si>
  <si>
    <t>872384971</t>
  </si>
  <si>
    <t>4845390301</t>
  </si>
  <si>
    <t>Vykur. teleso doskové - oceľ. radiátor KORAD 11VKP 600x800 alebo ekvivalent</t>
  </si>
  <si>
    <t>557953459</t>
  </si>
  <si>
    <t>4845390950</t>
  </si>
  <si>
    <t>Vykur. teleso doskové - oceľ. radiátor KORAD 11VKL 900x600 alebo ekvivalent</t>
  </si>
  <si>
    <t>-133898946</t>
  </si>
  <si>
    <t>735154130</t>
  </si>
  <si>
    <t>Montáž vykurovacieho telesa panelového dvojradového výšky 500 mm/ dĺžky 400-600 mm</t>
  </si>
  <si>
    <t>-474880635</t>
  </si>
  <si>
    <t>735154132</t>
  </si>
  <si>
    <t>Montáž vykurovacieho telesa panelového dvojradového výšky 500 mm/ dĺžky 1000-1200 mm</t>
  </si>
  <si>
    <t>346172119</t>
  </si>
  <si>
    <t>735154133</t>
  </si>
  <si>
    <t>Montáž vykurovacieho telesa panelového dvojradového výšky 500 mm/ dĺžky 1400-1800 mm</t>
  </si>
  <si>
    <t>-221478496</t>
  </si>
  <si>
    <t>735154140</t>
  </si>
  <si>
    <t>Montáž vykurovacieho telesa panelového dvojradového výšky 600 mm/ dĺžky 400-600 mm</t>
  </si>
  <si>
    <t>245161328</t>
  </si>
  <si>
    <t>735154150</t>
  </si>
  <si>
    <t>Montáž vykurovacieho telesa panelového dvojradového výšky 900 mm/ dĺžky 400-600 mm</t>
  </si>
  <si>
    <t>279790394</t>
  </si>
  <si>
    <t>735154151</t>
  </si>
  <si>
    <t>Montáž vykurovacieho telesa panelového dvojradového výšky 900 mm/ dĺžky 700-900 mm</t>
  </si>
  <si>
    <t>793226705</t>
  </si>
  <si>
    <t>735154152</t>
  </si>
  <si>
    <t>Montáž vykurovacieho telesa panelového dvojradového výšky 900 mm/ dĺžky 1000-1200 mm</t>
  </si>
  <si>
    <t>-924149171</t>
  </si>
  <si>
    <t>4848952430</t>
  </si>
  <si>
    <t>Vykurovacie teleso KORADO doskové 1-radové oceľové 21VKL 500x1000 alebo ekvivalent</t>
  </si>
  <si>
    <t>-2118338259</t>
  </si>
  <si>
    <t>4848952460</t>
  </si>
  <si>
    <t>Vykurovacie teleso KORADO doskové 1-radové oceľové 21VKL 500x1400 alebo ekvivalent</t>
  </si>
  <si>
    <t>-174313258</t>
  </si>
  <si>
    <t>4848952710</t>
  </si>
  <si>
    <t>Vykurovacie teleso KORADO doskové 1-radové oceľové 21VKL 900x 600 alebo ekvivalent</t>
  </si>
  <si>
    <t>1702406329</t>
  </si>
  <si>
    <t>4848952750</t>
  </si>
  <si>
    <t>Vykurovacie teleso KORADO doskové 1-radové oceľové 21VKL 900x1000 alebo ekvivalent</t>
  </si>
  <si>
    <t>-322184159</t>
  </si>
  <si>
    <t>4848952390</t>
  </si>
  <si>
    <t>Vykurovacie teleso KORADO doskové 1-radové oceľové 21VKP 500x 600 alebo ekvivalent</t>
  </si>
  <si>
    <t>-426873097</t>
  </si>
  <si>
    <t>4848952431</t>
  </si>
  <si>
    <t>Vykurovacie teleso KORADO doskové 1-radové oceľové 21VKP 500x1000 alebo ekvivalent</t>
  </si>
  <si>
    <t>-1528065340</t>
  </si>
  <si>
    <t>4848952450</t>
  </si>
  <si>
    <t>Vykurovacie teleso KORADO doskové 1-radové oceľové 21VKP 500x1200 alebo ekvivalent</t>
  </si>
  <si>
    <t>1922392612</t>
  </si>
  <si>
    <t>4848952550</t>
  </si>
  <si>
    <t>Vykurovacie teleso KORADO doskové 1-radové oceľové 21VKP 600x 600 alebo ekvivalent</t>
  </si>
  <si>
    <t>-1166763743</t>
  </si>
  <si>
    <t>4848952711</t>
  </si>
  <si>
    <t>Vykurovacie teleso KORADO doskové 1-radové oceľové 21VKP 900x 600 alebo ekvivalent</t>
  </si>
  <si>
    <t>-1687051177</t>
  </si>
  <si>
    <t>4848953520</t>
  </si>
  <si>
    <t>Vykurovacie teleso KORADO doskové 2-radové oceľové 22VKP 900x 700 alebo ekvivalent</t>
  </si>
  <si>
    <t>-378098244</t>
  </si>
  <si>
    <t>4848953550</t>
  </si>
  <si>
    <t>Vykurovacie teleso KORADO doskové 2-radové oceľové 22VKP 900x1000 alebo ekvivalent</t>
  </si>
  <si>
    <t>-2106446858</t>
  </si>
  <si>
    <t>4848953270</t>
  </si>
  <si>
    <t>Vykurovacie teleso KORADO doskové 2-radové oceľové 22VKP 500x1600 alebo ekvivalent</t>
  </si>
  <si>
    <t>1165211337</t>
  </si>
  <si>
    <t>4848953551</t>
  </si>
  <si>
    <t>1101810901</t>
  </si>
  <si>
    <t>735154250</t>
  </si>
  <si>
    <t>Montáž vykurovacieho telesa panelového trojradového výšky 900 mm/ dĺžky 400-600 mm</t>
  </si>
  <si>
    <t>-185191142</t>
  </si>
  <si>
    <t>4848954310</t>
  </si>
  <si>
    <t>Vykurovacie teleso KORADO doskové 3-radové oceľové 33VKL 900x 600 alebo ekvivalent</t>
  </si>
  <si>
    <t>562534113</t>
  </si>
  <si>
    <t>735158110</t>
  </si>
  <si>
    <t>Vykurovacie telesá panelové, tlaková skúška telesa vodou U. S. Steel Košice jednoradového</t>
  </si>
  <si>
    <t>-1642362262</t>
  </si>
  <si>
    <t>735158120</t>
  </si>
  <si>
    <t>Vykurovacie telesá panelové, tlaková skúška telesa vodou U. S. Steel Košice dvojradového</t>
  </si>
  <si>
    <t>1469296532</t>
  </si>
  <si>
    <t>735158130</t>
  </si>
  <si>
    <t>Vykurovacie telesá panelové, tlaková skúška telesa vodou U. S. Steel Košice trojradového</t>
  </si>
  <si>
    <t>-1031112894</t>
  </si>
  <si>
    <t>735191911</t>
  </si>
  <si>
    <t>Napustenie vody do vykurovacieho systému vrátane potrubia o v. pl. vykurovacích telies</t>
  </si>
  <si>
    <t>sub</t>
  </si>
  <si>
    <t>-2067290062</t>
  </si>
  <si>
    <t>998735202</t>
  </si>
  <si>
    <t>Presun hmôt pre vykurovacie telesá v objektoch výšky nad 6 do 12 m</t>
  </si>
  <si>
    <t>-680938945</t>
  </si>
  <si>
    <t>95-M</t>
  </si>
  <si>
    <t>Revízie</t>
  </si>
  <si>
    <t>95020100R</t>
  </si>
  <si>
    <t>Revízia tlakovej nádoby</t>
  </si>
  <si>
    <t>2039902728</t>
  </si>
  <si>
    <t>HZS000111</t>
  </si>
  <si>
    <t>Stavebno montážne práce menej náročne, pomocné alebo manupulačné (Tr 1) v rozsahu viac ako 8 hodín - demontáž ÚK (radiátory,rozvody,armatúry,kotol....)</t>
  </si>
  <si>
    <t>399953337</t>
  </si>
  <si>
    <t>HZS000112</t>
  </si>
  <si>
    <t>Stavebno montážne práce náročnejšie, ucelené, obtiažne, rutinné (Tr.2) v rozsahu viac ako 8 hodín náročnejšie - zakurovacia skúška</t>
  </si>
  <si>
    <t>63584898</t>
  </si>
  <si>
    <t>HZS000114</t>
  </si>
  <si>
    <t>Stavebno montážne práce najnáročnejšie na odbornosť - prehliadky pracoviska a revízie (Tr 4) v rozsahu viac ako 8 hodín - uvedenie tepelného zdroja do prevádzky</t>
  </si>
  <si>
    <t>-1447020828</t>
  </si>
  <si>
    <t>2018004.2B.4 - Elektroinštalácie</t>
  </si>
  <si>
    <t>91 - Montáž silnoprúdových rozvodov a zariadení</t>
  </si>
  <si>
    <t xml:space="preserve">    91011301 - Úložný materiál - Príchytky ( hmoždinky ) - Polyamydové</t>
  </si>
  <si>
    <t xml:space="preserve">    22-M - Montáže oznam. a zabezp. zariadení</t>
  </si>
  <si>
    <t>Montáž silnoprúdových rozvodov a zariadení</t>
  </si>
  <si>
    <t>91011301</t>
  </si>
  <si>
    <t>Úložný materiál - Príchytky ( hmoždinky ) - Polyamydové</t>
  </si>
  <si>
    <t>210011310</t>
  </si>
  <si>
    <t>Osadenie polyamidovej príchytky HM 8 do tvrdého kameňa, jednoduchého betónu a železobetónu</t>
  </si>
  <si>
    <t>CS Cenekon 2016 01</t>
  </si>
  <si>
    <t>991251496</t>
  </si>
  <si>
    <t>2830406000</t>
  </si>
  <si>
    <t xml:space="preserve">Hmoždinka  klasická so skrutkou   8x40 mm  typ:  T8CS-PA</t>
  </si>
  <si>
    <t>-442771895</t>
  </si>
  <si>
    <t>971033131</t>
  </si>
  <si>
    <t xml:space="preserve">Vybúranie otvoru v murive tehl. priemeru profilu do 60 mm hr.do 150 mm,  -0,00100t</t>
  </si>
  <si>
    <t>25841049</t>
  </si>
  <si>
    <t>971033531</t>
  </si>
  <si>
    <t xml:space="preserve">Vybúranie otvorov v murive tehl. plochy do 1 m2 hr.do 150 mm,  -0,28100t</t>
  </si>
  <si>
    <t>567115343</t>
  </si>
  <si>
    <t>974031133</t>
  </si>
  <si>
    <t xml:space="preserve">Vysekanie rýh v akomkoľvek murive tehlovom na akúkoľvek maltu do hĺbky 50 mm a š. do 100 mm,  -0,00900t</t>
  </si>
  <si>
    <t>-1407906164</t>
  </si>
  <si>
    <t>974031135</t>
  </si>
  <si>
    <t xml:space="preserve">Vysekanie rýh v akomkoľvek murive tehlovom na akúkoľvek maltu do hĺbky 50 mm a š. do 200 mm,  -0,01800t</t>
  </si>
  <si>
    <t>-357961179</t>
  </si>
  <si>
    <t>210010026</t>
  </si>
  <si>
    <t>Rúrka ohybná elektroinštalačná z PVC typ FXP 25, uložená pevne</t>
  </si>
  <si>
    <t>-265968554</t>
  </si>
  <si>
    <t>345710009200</t>
  </si>
  <si>
    <t>Rúrka ohybná vlnitá pancierová PVC-U, FXP DN 25</t>
  </si>
  <si>
    <t>-25152381</t>
  </si>
  <si>
    <t>345710017900</t>
  </si>
  <si>
    <t>Spojka nasúvacia PVC-U SM 25</t>
  </si>
  <si>
    <t>-1841433884</t>
  </si>
  <si>
    <t>345710037400</t>
  </si>
  <si>
    <t>Príchytka pre rúrku z PVC CL 25</t>
  </si>
  <si>
    <t>284111037</t>
  </si>
  <si>
    <t>210010301</t>
  </si>
  <si>
    <t>Krabica prístrojová bez zapojenia (1901, KP 68, KZ 3)</t>
  </si>
  <si>
    <t>-1087341883</t>
  </si>
  <si>
    <t>345410002400</t>
  </si>
  <si>
    <t>Krabica univerzálna z PVC pod omietku KU 68-1901,Dxh 73x42 mm, KOPOS, alebo ekvivalentná náhrada</t>
  </si>
  <si>
    <t>474482692</t>
  </si>
  <si>
    <t>210010311</t>
  </si>
  <si>
    <t>Krabica odbočná s viečkom kruhová , bez zapojenia</t>
  </si>
  <si>
    <t>-1797748576</t>
  </si>
  <si>
    <t>345410002500</t>
  </si>
  <si>
    <t>Krabica univerzálna z PVC s viečkom pod omietku KU 68-1902,Dxh 73x42 mm, KOPOS, alebo ekvivalentná náhrada</t>
  </si>
  <si>
    <t>-595945097</t>
  </si>
  <si>
    <t>210110041</t>
  </si>
  <si>
    <t>Spínače polozapustené a zapustené vrátane zapojenia jednopólový - radenie 1</t>
  </si>
  <si>
    <t>2098913818</t>
  </si>
  <si>
    <t>345320000500</t>
  </si>
  <si>
    <t>Vypínač radenie 1 IP20</t>
  </si>
  <si>
    <t>-1117710041</t>
  </si>
  <si>
    <t>345320000900</t>
  </si>
  <si>
    <t>Vypínač radenie 1 IP44</t>
  </si>
  <si>
    <t>544530972</t>
  </si>
  <si>
    <t>210110043</t>
  </si>
  <si>
    <t>Spínač polozapustený a zapustený vrátane zapojenia sériový prep.stried. - radenie 5</t>
  </si>
  <si>
    <t>3905346</t>
  </si>
  <si>
    <t>345330000100</t>
  </si>
  <si>
    <t>Prepínač radenie 5 IP20</t>
  </si>
  <si>
    <t>-522065739</t>
  </si>
  <si>
    <t>210110044</t>
  </si>
  <si>
    <t>Spínač polozapustený a zapustený vrátane zapojenia dvojitý prep.stried. - radenie 5 B</t>
  </si>
  <si>
    <t>152973701</t>
  </si>
  <si>
    <t>345330001100</t>
  </si>
  <si>
    <t>Prepínač dvojitý striedavý radenie 6+6 IP20</t>
  </si>
  <si>
    <t>1630075855</t>
  </si>
  <si>
    <t>210110045</t>
  </si>
  <si>
    <t>Spínač polozapustený a zapustený vrátane zapojenia stried.prep.- radenie 6</t>
  </si>
  <si>
    <t>1402510669</t>
  </si>
  <si>
    <t>345330000400</t>
  </si>
  <si>
    <t>Prepínač radenie 6 IP20</t>
  </si>
  <si>
    <t>-1630891347</t>
  </si>
  <si>
    <t>210110046</t>
  </si>
  <si>
    <t>Spínač polozapustený a zapustený vrátane zapojenia krížový prep.- radenie 7</t>
  </si>
  <si>
    <t>-1770087223</t>
  </si>
  <si>
    <t>345320001200</t>
  </si>
  <si>
    <t>Vypínač radenie 7, IP20</t>
  </si>
  <si>
    <t>979597748</t>
  </si>
  <si>
    <t>210110082</t>
  </si>
  <si>
    <t>Vypínač zapustený 400V</t>
  </si>
  <si>
    <t>201216580</t>
  </si>
  <si>
    <t>345320003600</t>
  </si>
  <si>
    <t>Vypínač zapustený, šporáková prípojka</t>
  </si>
  <si>
    <t>2096684778</t>
  </si>
  <si>
    <t>210110507</t>
  </si>
  <si>
    <t>Prepínač vačkový uzamykateľný</t>
  </si>
  <si>
    <t>297682555</t>
  </si>
  <si>
    <t>358120004901</t>
  </si>
  <si>
    <t>Spínač vačkový uzamykateľný</t>
  </si>
  <si>
    <t>-1020378758</t>
  </si>
  <si>
    <t>210111011</t>
  </si>
  <si>
    <t>Domová zásuvka polozapustená alebo zapustená vrátane zapojenia 10/16 A 250 V 2P + Z</t>
  </si>
  <si>
    <t>1098964159</t>
  </si>
  <si>
    <t>345510001900</t>
  </si>
  <si>
    <t>Zásuvka jednoduchá IP20</t>
  </si>
  <si>
    <t>-1236074882</t>
  </si>
  <si>
    <t>345510005400</t>
  </si>
  <si>
    <t>Zásuvka jednoduchá IP44</t>
  </si>
  <si>
    <t>1999004047</t>
  </si>
  <si>
    <t>210111012</t>
  </si>
  <si>
    <t>Domová zásuvka polozapustená alebo zapustená, 10/16 A 250 V 2P + Z dvojitá</t>
  </si>
  <si>
    <t>465758162</t>
  </si>
  <si>
    <t>345510002000</t>
  </si>
  <si>
    <t>Zásuvka dvojitá</t>
  </si>
  <si>
    <t>-741921931</t>
  </si>
  <si>
    <t>210192551</t>
  </si>
  <si>
    <t>Hlavná uzemňovacia svorkovnica</t>
  </si>
  <si>
    <t>-1639506964</t>
  </si>
  <si>
    <t>345610010100</t>
  </si>
  <si>
    <t>Hlavná uzemňovacia svorkovnica HUS</t>
  </si>
  <si>
    <t>51546692</t>
  </si>
  <si>
    <t>210193074</t>
  </si>
  <si>
    <t>Kompletáž rozvádzača RH vč. zapojenia</t>
  </si>
  <si>
    <t>-1977833924</t>
  </si>
  <si>
    <t>357150000400</t>
  </si>
  <si>
    <t>Rozvádzač RH - komponenty</t>
  </si>
  <si>
    <t>-1336290825</t>
  </si>
  <si>
    <t>2101930741</t>
  </si>
  <si>
    <t>Kompletáž rozvádzača RP1 vč. zapojenia</t>
  </si>
  <si>
    <t>1274152377</t>
  </si>
  <si>
    <t>3571500004001</t>
  </si>
  <si>
    <t>Rozvádzač RP1 - komponenty</t>
  </si>
  <si>
    <t>-534886216</t>
  </si>
  <si>
    <t>2101930742</t>
  </si>
  <si>
    <t>Kompletáž rozvádzača RP2 vč. zapojenia</t>
  </si>
  <si>
    <t>-1787913132</t>
  </si>
  <si>
    <t>3571500004002</t>
  </si>
  <si>
    <t>Rozvádzač RP2 - komponenty</t>
  </si>
  <si>
    <t>32724712</t>
  </si>
  <si>
    <t>210201002</t>
  </si>
  <si>
    <t>Zapojenie svietidla, stropného - nástenného</t>
  </si>
  <si>
    <t>1674964781</t>
  </si>
  <si>
    <t>348140000500</t>
  </si>
  <si>
    <t>Svietidlo žiarivkové stropné/nástenné E27 IP20</t>
  </si>
  <si>
    <t>-1957752202</t>
  </si>
  <si>
    <t>348140001300</t>
  </si>
  <si>
    <t>Svietidlo interiérové žiarivkové IP44</t>
  </si>
  <si>
    <t>721597009</t>
  </si>
  <si>
    <t>348140001200</t>
  </si>
  <si>
    <t>Svietidlo žiarivkové nástenné/stropné IP44</t>
  </si>
  <si>
    <t>-1766558503</t>
  </si>
  <si>
    <t>210201046</t>
  </si>
  <si>
    <t>Zapojenie svietidla 2 x svetelný zdroj, stropného - nástenného s lineárnou žiarivkou</t>
  </si>
  <si>
    <t>1005546912</t>
  </si>
  <si>
    <t>348140001800</t>
  </si>
  <si>
    <t>Svietidlo žiarivkové s lineárnou žiarivkou IP20</t>
  </si>
  <si>
    <t>-1607750957</t>
  </si>
  <si>
    <t>348140003200</t>
  </si>
  <si>
    <t>Svietidlo žiarivkové s lineárnou žiarivkou IP44</t>
  </si>
  <si>
    <t>881726748</t>
  </si>
  <si>
    <t>210201511</t>
  </si>
  <si>
    <t>Zapojenie svietidla 1x svetelný zdroj, núdzového, LED - stály režim</t>
  </si>
  <si>
    <t>599642233</t>
  </si>
  <si>
    <t>348150000800</t>
  </si>
  <si>
    <t>Svietidlo núdzové so svetelným zdrojom LED 8W, 3 hod., IP44, stály režim</t>
  </si>
  <si>
    <t>-613444126</t>
  </si>
  <si>
    <t>210220010</t>
  </si>
  <si>
    <t>Náter zemniaceho pásku do 120 mm2 (1x náter včít. svoriek a vyznač. žlt. pruhov)</t>
  </si>
  <si>
    <t>1413825356</t>
  </si>
  <si>
    <t>246220004700</t>
  </si>
  <si>
    <t>Email syntetický vonkajší Industrol zelený S 2013, alebo ekvivalentná náhrada</t>
  </si>
  <si>
    <t>1382334523</t>
  </si>
  <si>
    <t>246220005000</t>
  </si>
  <si>
    <t>Email syntetický vonkajší Industrol žltý S 2013, alebo ekvivalentná náhrada</t>
  </si>
  <si>
    <t>-1402402421</t>
  </si>
  <si>
    <t>246420001500</t>
  </si>
  <si>
    <t>Riedidlo S-6006 SYNRED do syntetických a olejových látok, 0,8 l, CHEMOLAK, alebo ekvivalentná náhrada</t>
  </si>
  <si>
    <t>1311551066</t>
  </si>
  <si>
    <t>210800519</t>
  </si>
  <si>
    <t xml:space="preserve">Vodič medený uložený pevne H07V-U (CY) 450/750 V  6</t>
  </si>
  <si>
    <t>16211270</t>
  </si>
  <si>
    <t>KVO000000534</t>
  </si>
  <si>
    <t>Vodič pevný H07V-U 6 zeleno/žltý pvc</t>
  </si>
  <si>
    <t>252934294</t>
  </si>
  <si>
    <t>210800520</t>
  </si>
  <si>
    <t xml:space="preserve">Vodič medený uložený pevne H07V-U (CY) 450/750 V  10</t>
  </si>
  <si>
    <t>-1607817250</t>
  </si>
  <si>
    <t>KVO000000225</t>
  </si>
  <si>
    <t>Vodič pevný H07V-U 10 zeleno/žltý pvc</t>
  </si>
  <si>
    <t>-1828810832</t>
  </si>
  <si>
    <t>210800522</t>
  </si>
  <si>
    <t xml:space="preserve">Vodič medený uložený pevne H07V-U (CY) 450/750 V  25</t>
  </si>
  <si>
    <t>-1252622638</t>
  </si>
  <si>
    <t>17195</t>
  </si>
  <si>
    <t>Vodič pevný H07V-U 25 zeleno/žltý pvc</t>
  </si>
  <si>
    <t>-1163596026</t>
  </si>
  <si>
    <t>210881075</t>
  </si>
  <si>
    <t xml:space="preserve">Kábel bezhalogénový, medený uložený pevne N2XH 0,6/1,0 kV  3x1,5</t>
  </si>
  <si>
    <t>-420363554</t>
  </si>
  <si>
    <t>KPE000000493</t>
  </si>
  <si>
    <t>Kábel pevný bezhalogénový N2XH-J 3x1,5 čierny</t>
  </si>
  <si>
    <t>-547610196</t>
  </si>
  <si>
    <t>2108810751</t>
  </si>
  <si>
    <t xml:space="preserve">Kábel bezhalogénový, medený uložený pevne N2XH-O 0,6/1,0 kV  3x1,5</t>
  </si>
  <si>
    <t>1295228067</t>
  </si>
  <si>
    <t>KPE000000887</t>
  </si>
  <si>
    <t>Kábel pevný bezhalogénový N2XH-O 3x1,5 čierny</t>
  </si>
  <si>
    <t>584212448</t>
  </si>
  <si>
    <t>210881076</t>
  </si>
  <si>
    <t xml:space="preserve">Kábel bezhalogénový, medený uložený pevne N2XH 0,6/1,0 kV  3x2,5</t>
  </si>
  <si>
    <t>-1726304153</t>
  </si>
  <si>
    <t>KPE000000037</t>
  </si>
  <si>
    <t>Kábel pevný bezhalogénový N2XH-J 3x2,5 čierny</t>
  </si>
  <si>
    <t>-2028975626</t>
  </si>
  <si>
    <t>210881101</t>
  </si>
  <si>
    <t xml:space="preserve">Kábel bezhalogénový, medený uložený pevne N2XH 0,6/1,0 kV  5x2,5</t>
  </si>
  <si>
    <t>1854545694</t>
  </si>
  <si>
    <t>KPE000000484</t>
  </si>
  <si>
    <t>Kábel pevný bezhalogénový N2XH-J 5x2,5 čierny</t>
  </si>
  <si>
    <t>829228623</t>
  </si>
  <si>
    <t>210881102</t>
  </si>
  <si>
    <t xml:space="preserve">Kábel bezhalogénový, medený uložený pevne N2XH 0,6/1,0 kV  5x4</t>
  </si>
  <si>
    <t>1597656359</t>
  </si>
  <si>
    <t>KPE000000500</t>
  </si>
  <si>
    <t>Kábel pevný bezhalogénový N2XH-J 5x4 čierny</t>
  </si>
  <si>
    <t>-1239825205</t>
  </si>
  <si>
    <t>210881103</t>
  </si>
  <si>
    <t xml:space="preserve">Kábel bezhalogénový, medený uložený pevne N2XH 0,6/1,0 kV  5x6</t>
  </si>
  <si>
    <t>-841101904</t>
  </si>
  <si>
    <t>KPE000000039</t>
  </si>
  <si>
    <t>Kábel pevný bezhalogénový N2XH-J 5x6 čierny</t>
  </si>
  <si>
    <t>622106379</t>
  </si>
  <si>
    <t>22-M</t>
  </si>
  <si>
    <t>Montáže oznam. a zabezp. zariadení</t>
  </si>
  <si>
    <t>220490011</t>
  </si>
  <si>
    <t>Montáž nástenného telef.prístroja s tlačidlom a uvedenie prístroja do prevádzky</t>
  </si>
  <si>
    <t>-1747383892</t>
  </si>
  <si>
    <t>3820901300</t>
  </si>
  <si>
    <t>Telefón domáceho dorozumievacieho systému Tesla 4FP 11083, alebo ekvivalentná náhrada</t>
  </si>
  <si>
    <t>-33853895</t>
  </si>
  <si>
    <t>2204900112</t>
  </si>
  <si>
    <t>Montáž zvončekového tlačidla DZ</t>
  </si>
  <si>
    <t>-1351718130</t>
  </si>
  <si>
    <t>3820901303</t>
  </si>
  <si>
    <t>Zvončekové tlačidlo DZ</t>
  </si>
  <si>
    <t>-453120518</t>
  </si>
  <si>
    <t>220491</t>
  </si>
  <si>
    <t>Montáž zvoncového tabla a uvedenie prístroja do prevádzky</t>
  </si>
  <si>
    <t>-1926938167</t>
  </si>
  <si>
    <t>3820901301</t>
  </si>
  <si>
    <t>Modul EV 1 4FN 230 38</t>
  </si>
  <si>
    <t>-1872298807</t>
  </si>
  <si>
    <t>3820901305</t>
  </si>
  <si>
    <t>Lišta zámková 4 FK 203 08</t>
  </si>
  <si>
    <t>585629860</t>
  </si>
  <si>
    <t>3820901311</t>
  </si>
  <si>
    <t>Strieška na omietku 4FF69231</t>
  </si>
  <si>
    <t>1685401762</t>
  </si>
  <si>
    <t>3820901310</t>
  </si>
  <si>
    <t>Sieťový napájač 4 FP 672 49</t>
  </si>
  <si>
    <t>-2091940199</t>
  </si>
  <si>
    <t>3820901309</t>
  </si>
  <si>
    <t>Elektrický zámok dverí 4 FN 877 01</t>
  </si>
  <si>
    <t>-434398062</t>
  </si>
  <si>
    <t>220511002</t>
  </si>
  <si>
    <t>Montáž zásuvky 2xRJ45 pod omietku</t>
  </si>
  <si>
    <t>-1797965388</t>
  </si>
  <si>
    <t>383150002800</t>
  </si>
  <si>
    <t>Zásuvkový modul 2xRJ45/u, kategória Cat6</t>
  </si>
  <si>
    <t>-1257427841</t>
  </si>
  <si>
    <t>220511031</t>
  </si>
  <si>
    <t>Kábel v rúrkach</t>
  </si>
  <si>
    <t>-1755379853</t>
  </si>
  <si>
    <t>3410300100</t>
  </si>
  <si>
    <t xml:space="preserve">STP CAT6  Dátový kábel</t>
  </si>
  <si>
    <t>-728597688</t>
  </si>
  <si>
    <t>220711045</t>
  </si>
  <si>
    <t xml:space="preserve">Montáž a zapojenie pohybových senzorov PIR </t>
  </si>
  <si>
    <t>-1139136955</t>
  </si>
  <si>
    <t>404610000900</t>
  </si>
  <si>
    <t xml:space="preserve">Snímač pohybu </t>
  </si>
  <si>
    <t>823841094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</si>
</sst>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sz val="18"/>
      <color theme="10"/>
      <name val="Wingdings 2"/>
    </font>
    <font>
      <b/>
      <sz val="12"/>
      <color rgb="FF800000"/>
      <name val="Arial CE"/>
    </font>
    <font>
      <sz val="8"/>
      <color rgb="FF960000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3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left" vertical="center"/>
    </xf>
    <xf numFmtId="4" fontId="3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7" fillId="4" borderId="6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7" fillId="4" borderId="7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right" vertical="center"/>
    </xf>
    <xf numFmtId="0" fontId="17" fillId="4" borderId="8" xfId="0" applyFont="1" applyFill="1" applyBorder="1" applyAlignment="1" applyProtection="1">
      <alignment horizontal="left" vertical="center"/>
    </xf>
    <xf numFmtId="0" fontId="17" fillId="4" borderId="0" xfId="0" applyFont="1" applyFill="1" applyAlignment="1" applyProtection="1">
      <alignment horizontal="center" vertical="center"/>
    </xf>
    <xf numFmtId="0" fontId="18" fillId="0" borderId="16" xfId="0" applyFont="1" applyBorder="1" applyAlignment="1" applyProtection="1">
      <alignment horizontal="center" vertical="center" wrapText="1"/>
    </xf>
    <xf numFmtId="0" fontId="18" fillId="0" borderId="17" xfId="0" applyFont="1" applyBorder="1" applyAlignment="1" applyProtection="1">
      <alignment horizontal="center" vertical="center" wrapText="1"/>
    </xf>
    <xf numFmtId="0" fontId="18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vertical="center"/>
    </xf>
    <xf numFmtId="4" fontId="19" fillId="0" borderId="0" xfId="0" applyNumberFormat="1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166" fontId="16" fillId="0" borderId="0" xfId="0" applyNumberFormat="1" applyFont="1" applyBorder="1" applyAlignment="1" applyProtection="1">
      <alignment vertical="center"/>
    </xf>
    <xf numFmtId="4" fontId="16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left" vertical="center" wrapText="1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3" fillId="0" borderId="14" xfId="0" applyNumberFormat="1" applyFont="1" applyBorder="1" applyAlignment="1" applyProtection="1">
      <alignment vertical="center"/>
    </xf>
    <xf numFmtId="4" fontId="23" fillId="0" borderId="0" xfId="0" applyNumberFormat="1" applyFont="1" applyBorder="1" applyAlignment="1" applyProtection="1">
      <alignment vertical="center"/>
    </xf>
    <xf numFmtId="166" fontId="23" fillId="0" borderId="0" xfId="0" applyNumberFormat="1" applyFont="1" applyBorder="1" applyAlignment="1" applyProtection="1">
      <alignment vertical="center"/>
    </xf>
    <xf numFmtId="4" fontId="23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4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7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7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</xf>
    <xf numFmtId="0" fontId="17" fillId="4" borderId="16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</xf>
    <xf numFmtId="0" fontId="17" fillId="4" borderId="17" xfId="0" applyFont="1" applyFill="1" applyBorder="1" applyAlignment="1" applyProtection="1">
      <alignment horizontal="center" vertical="center" wrapText="1"/>
      <protection locked="0"/>
    </xf>
    <xf numFmtId="0" fontId="17" fillId="4" borderId="18" xfId="0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4" fontId="19" fillId="0" borderId="0" xfId="0" applyNumberFormat="1" applyFont="1" applyAlignment="1" applyProtection="1"/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15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</xf>
    <xf numFmtId="49" fontId="29" fillId="0" borderId="22" xfId="0" applyNumberFormat="1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left" vertical="center" wrapText="1"/>
    </xf>
    <xf numFmtId="0" fontId="29" fillId="0" borderId="22" xfId="0" applyFont="1" applyBorder="1" applyAlignment="1" applyProtection="1">
      <alignment horizontal="center" vertical="center" wrapText="1"/>
    </xf>
    <xf numFmtId="167" fontId="29" fillId="0" borderId="22" xfId="0" applyNumberFormat="1" applyFont="1" applyBorder="1" applyAlignment="1" applyProtection="1">
      <alignment vertical="center"/>
    </xf>
    <xf numFmtId="4" fontId="29" fillId="2" borderId="22" xfId="0" applyNumberFormat="1" applyFont="1" applyFill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</xf>
    <xf numFmtId="0" fontId="29" fillId="0" borderId="3" xfId="0" applyFont="1" applyBorder="1" applyAlignment="1">
      <alignment vertical="center"/>
    </xf>
    <xf numFmtId="0" fontId="29" fillId="2" borderId="14" xfId="0" applyFont="1" applyFill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center" vertical="center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0" fontId="1" fillId="2" borderId="19" xfId="0" applyFont="1" applyFill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0" fontId="29" fillId="2" borderId="19" xfId="0" applyFont="1" applyFill="1" applyBorder="1" applyAlignment="1" applyProtection="1">
      <alignment horizontal="left" vertical="center"/>
      <protection locked="0"/>
    </xf>
    <xf numFmtId="0" fontId="29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hidden="1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2" t="s">
        <v>0</v>
      </c>
      <c r="AZ1" s="12" t="s">
        <v>1</v>
      </c>
      <c r="BA1" s="12" t="s">
        <v>2</v>
      </c>
      <c r="BB1" s="12" t="s">
        <v>3</v>
      </c>
      <c r="BT1" s="12" t="s">
        <v>4</v>
      </c>
      <c r="BU1" s="12" t="s">
        <v>4</v>
      </c>
      <c r="BV1" s="12" t="s">
        <v>5</v>
      </c>
    </row>
    <row r="2" ht="36.96" customHeight="1">
      <c r="AR2"/>
      <c r="BS2" s="13" t="s">
        <v>6</v>
      </c>
      <c r="BT2" s="13" t="s">
        <v>7</v>
      </c>
    </row>
    <row r="3" ht="6.96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ht="24.96" customHeight="1">
      <c r="B4" s="17"/>
      <c r="C4" s="18"/>
      <c r="D4" s="19" t="s">
        <v>8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6"/>
      <c r="AS4" s="20" t="s">
        <v>9</v>
      </c>
      <c r="BE4" s="21" t="s">
        <v>10</v>
      </c>
      <c r="BS4" s="13" t="s">
        <v>11</v>
      </c>
    </row>
    <row r="5" ht="12" customHeight="1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23" t="s">
        <v>13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6"/>
      <c r="BE5" s="24" t="s">
        <v>14</v>
      </c>
      <c r="BS5" s="13" t="s">
        <v>11</v>
      </c>
    </row>
    <row r="6" ht="36.96" customHeight="1">
      <c r="B6" s="17"/>
      <c r="C6" s="18"/>
      <c r="D6" s="25" t="s">
        <v>15</v>
      </c>
      <c r="E6" s="18"/>
      <c r="F6" s="18"/>
      <c r="G6" s="18"/>
      <c r="H6" s="18"/>
      <c r="I6" s="18"/>
      <c r="J6" s="18"/>
      <c r="K6" s="26" t="s">
        <v>16</v>
      </c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6"/>
      <c r="BE6" s="27"/>
      <c r="BS6" s="13" t="s">
        <v>11</v>
      </c>
    </row>
    <row r="7" ht="12" customHeight="1">
      <c r="B7" s="17"/>
      <c r="C7" s="18"/>
      <c r="D7" s="28" t="s">
        <v>17</v>
      </c>
      <c r="E7" s="18"/>
      <c r="F7" s="18"/>
      <c r="G7" s="18"/>
      <c r="H7" s="18"/>
      <c r="I7" s="18"/>
      <c r="J7" s="18"/>
      <c r="K7" s="23" t="s">
        <v>18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8" t="s">
        <v>19</v>
      </c>
      <c r="AL7" s="18"/>
      <c r="AM7" s="18"/>
      <c r="AN7" s="23" t="s">
        <v>20</v>
      </c>
      <c r="AO7" s="18"/>
      <c r="AP7" s="18"/>
      <c r="AQ7" s="18"/>
      <c r="AR7" s="16"/>
      <c r="BE7" s="27"/>
      <c r="BS7" s="13" t="s">
        <v>11</v>
      </c>
    </row>
    <row r="8" ht="12" customHeight="1">
      <c r="B8" s="17"/>
      <c r="C8" s="18"/>
      <c r="D8" s="28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8" t="s">
        <v>23</v>
      </c>
      <c r="AL8" s="18"/>
      <c r="AM8" s="18"/>
      <c r="AN8" s="29" t="s">
        <v>24</v>
      </c>
      <c r="AO8" s="18"/>
      <c r="AP8" s="18"/>
      <c r="AQ8" s="18"/>
      <c r="AR8" s="16"/>
      <c r="BE8" s="27"/>
      <c r="BS8" s="13" t="s">
        <v>6</v>
      </c>
    </row>
    <row r="9" ht="29.28" customHeight="1">
      <c r="B9" s="17"/>
      <c r="C9" s="18"/>
      <c r="D9" s="22" t="s">
        <v>25</v>
      </c>
      <c r="E9" s="18"/>
      <c r="F9" s="18"/>
      <c r="G9" s="18"/>
      <c r="H9" s="18"/>
      <c r="I9" s="18"/>
      <c r="J9" s="18"/>
      <c r="K9" s="30" t="s">
        <v>26</v>
      </c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22" t="s">
        <v>27</v>
      </c>
      <c r="AL9" s="18"/>
      <c r="AM9" s="18"/>
      <c r="AN9" s="30" t="s">
        <v>28</v>
      </c>
      <c r="AO9" s="18"/>
      <c r="AP9" s="18"/>
      <c r="AQ9" s="18"/>
      <c r="AR9" s="16"/>
      <c r="BE9" s="27"/>
      <c r="BS9" s="13" t="s">
        <v>6</v>
      </c>
    </row>
    <row r="10" ht="12" customHeight="1">
      <c r="B10" s="17"/>
      <c r="C10" s="18"/>
      <c r="D10" s="28" t="s">
        <v>29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8" t="s">
        <v>30</v>
      </c>
      <c r="AL10" s="18"/>
      <c r="AM10" s="18"/>
      <c r="AN10" s="23" t="s">
        <v>31</v>
      </c>
      <c r="AO10" s="18"/>
      <c r="AP10" s="18"/>
      <c r="AQ10" s="18"/>
      <c r="AR10" s="16"/>
      <c r="BE10" s="27"/>
      <c r="BS10" s="13" t="s">
        <v>11</v>
      </c>
    </row>
    <row r="11" ht="18.48" customHeight="1">
      <c r="B11" s="17"/>
      <c r="C11" s="18"/>
      <c r="D11" s="18"/>
      <c r="E11" s="23" t="s">
        <v>32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8" t="s">
        <v>33</v>
      </c>
      <c r="AL11" s="18"/>
      <c r="AM11" s="18"/>
      <c r="AN11" s="23" t="s">
        <v>34</v>
      </c>
      <c r="AO11" s="18"/>
      <c r="AP11" s="18"/>
      <c r="AQ11" s="18"/>
      <c r="AR11" s="16"/>
      <c r="BE11" s="27"/>
      <c r="BS11" s="13" t="s">
        <v>11</v>
      </c>
    </row>
    <row r="12" ht="6.96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6"/>
      <c r="BE12" s="27"/>
      <c r="BS12" s="13" t="s">
        <v>11</v>
      </c>
    </row>
    <row r="13" ht="12" customHeight="1">
      <c r="B13" s="17"/>
      <c r="C13" s="18"/>
      <c r="D13" s="28" t="s">
        <v>35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8" t="s">
        <v>30</v>
      </c>
      <c r="AL13" s="18"/>
      <c r="AM13" s="18"/>
      <c r="AN13" s="31" t="s">
        <v>36</v>
      </c>
      <c r="AO13" s="18"/>
      <c r="AP13" s="18"/>
      <c r="AQ13" s="18"/>
      <c r="AR13" s="16"/>
      <c r="BE13" s="27"/>
      <c r="BS13" s="13" t="s">
        <v>6</v>
      </c>
    </row>
    <row r="14">
      <c r="B14" s="17"/>
      <c r="C14" s="18"/>
      <c r="D14" s="18"/>
      <c r="E14" s="31" t="s">
        <v>36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8" t="s">
        <v>33</v>
      </c>
      <c r="AL14" s="18"/>
      <c r="AM14" s="18"/>
      <c r="AN14" s="31" t="s">
        <v>36</v>
      </c>
      <c r="AO14" s="18"/>
      <c r="AP14" s="18"/>
      <c r="AQ14" s="18"/>
      <c r="AR14" s="16"/>
      <c r="BE14" s="27"/>
      <c r="BS14" s="13" t="s">
        <v>6</v>
      </c>
    </row>
    <row r="15" ht="6.96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6"/>
      <c r="BE15" s="27"/>
      <c r="BS15" s="13" t="s">
        <v>4</v>
      </c>
    </row>
    <row r="16" ht="12" customHeight="1">
      <c r="B16" s="17"/>
      <c r="C16" s="18"/>
      <c r="D16" s="28" t="s">
        <v>37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8" t="s">
        <v>30</v>
      </c>
      <c r="AL16" s="18"/>
      <c r="AM16" s="18"/>
      <c r="AN16" s="23" t="s">
        <v>38</v>
      </c>
      <c r="AO16" s="18"/>
      <c r="AP16" s="18"/>
      <c r="AQ16" s="18"/>
      <c r="AR16" s="16"/>
      <c r="BE16" s="27"/>
      <c r="BS16" s="13" t="s">
        <v>4</v>
      </c>
    </row>
    <row r="17" ht="18.48" customHeight="1">
      <c r="B17" s="17"/>
      <c r="C17" s="18"/>
      <c r="D17" s="18"/>
      <c r="E17" s="23" t="s">
        <v>39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8" t="s">
        <v>33</v>
      </c>
      <c r="AL17" s="18"/>
      <c r="AM17" s="18"/>
      <c r="AN17" s="23" t="s">
        <v>40</v>
      </c>
      <c r="AO17" s="18"/>
      <c r="AP17" s="18"/>
      <c r="AQ17" s="18"/>
      <c r="AR17" s="16"/>
      <c r="BE17" s="27"/>
      <c r="BS17" s="13" t="s">
        <v>4</v>
      </c>
    </row>
    <row r="18" ht="6.96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6"/>
      <c r="BE18" s="27"/>
      <c r="BS18" s="13" t="s">
        <v>6</v>
      </c>
    </row>
    <row r="19" ht="12" customHeight="1">
      <c r="B19" s="17"/>
      <c r="C19" s="18"/>
      <c r="D19" s="28" t="s">
        <v>41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8" t="s">
        <v>30</v>
      </c>
      <c r="AL19" s="18"/>
      <c r="AM19" s="18"/>
      <c r="AN19" s="23" t="s">
        <v>42</v>
      </c>
      <c r="AO19" s="18"/>
      <c r="AP19" s="18"/>
      <c r="AQ19" s="18"/>
      <c r="AR19" s="16"/>
      <c r="BE19" s="27"/>
      <c r="BS19" s="13" t="s">
        <v>6</v>
      </c>
    </row>
    <row r="20" ht="18.48" customHeight="1">
      <c r="B20" s="17"/>
      <c r="C20" s="18"/>
      <c r="D20" s="18"/>
      <c r="E20" s="23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8" t="s">
        <v>33</v>
      </c>
      <c r="AL20" s="18"/>
      <c r="AM20" s="18"/>
      <c r="AN20" s="23" t="s">
        <v>42</v>
      </c>
      <c r="AO20" s="18"/>
      <c r="AP20" s="18"/>
      <c r="AQ20" s="18"/>
      <c r="AR20" s="16"/>
      <c r="BE20" s="27"/>
      <c r="BS20" s="13" t="s">
        <v>44</v>
      </c>
    </row>
    <row r="21" ht="6.96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6"/>
      <c r="BE21" s="27"/>
    </row>
    <row r="22" ht="12" customHeight="1">
      <c r="B22" s="17"/>
      <c r="C22" s="18"/>
      <c r="D22" s="28" t="s">
        <v>45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6"/>
      <c r="BE22" s="27"/>
    </row>
    <row r="23" ht="16.5" customHeight="1">
      <c r="B23" s="17"/>
      <c r="C23" s="18"/>
      <c r="D23" s="18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8"/>
      <c r="AP23" s="18"/>
      <c r="AQ23" s="18"/>
      <c r="AR23" s="16"/>
      <c r="BE23" s="27"/>
    </row>
    <row r="24" ht="6.96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6"/>
      <c r="BE24" s="27"/>
    </row>
    <row r="25" ht="6.96" customHeight="1">
      <c r="B25" s="17"/>
      <c r="C25" s="18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8"/>
      <c r="AQ25" s="18"/>
      <c r="AR25" s="16"/>
      <c r="BE25" s="27"/>
    </row>
    <row r="26" s="1" customFormat="1" ht="25.92" customHeight="1">
      <c r="B26" s="35"/>
      <c r="C26" s="36"/>
      <c r="D26" s="37" t="s">
        <v>46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7"/>
    </row>
    <row r="27" s="1" customFormat="1" ht="6.96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7"/>
    </row>
    <row r="28" s="1" customForma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47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48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49</v>
      </c>
      <c r="AL28" s="41"/>
      <c r="AM28" s="41"/>
      <c r="AN28" s="41"/>
      <c r="AO28" s="41"/>
      <c r="AP28" s="36"/>
      <c r="AQ28" s="36"/>
      <c r="AR28" s="40"/>
      <c r="BE28" s="27"/>
    </row>
    <row r="29" s="2" customFormat="1" ht="14.4" customHeight="1">
      <c r="B29" s="42"/>
      <c r="C29" s="43"/>
      <c r="D29" s="28" t="s">
        <v>50</v>
      </c>
      <c r="E29" s="43"/>
      <c r="F29" s="28" t="s">
        <v>51</v>
      </c>
      <c r="G29" s="43"/>
      <c r="H29" s="43"/>
      <c r="I29" s="43"/>
      <c r="J29" s="43"/>
      <c r="K29" s="43"/>
      <c r="L29" s="44">
        <v>0.20000000000000001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 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 2)</f>
        <v>0</v>
      </c>
      <c r="AL29" s="43"/>
      <c r="AM29" s="43"/>
      <c r="AN29" s="43"/>
      <c r="AO29" s="43"/>
      <c r="AP29" s="43"/>
      <c r="AQ29" s="43"/>
      <c r="AR29" s="46"/>
      <c r="BE29" s="27"/>
    </row>
    <row r="30" s="2" customFormat="1" ht="14.4" customHeight="1">
      <c r="B30" s="42"/>
      <c r="C30" s="43"/>
      <c r="D30" s="43"/>
      <c r="E30" s="43"/>
      <c r="F30" s="28" t="s">
        <v>52</v>
      </c>
      <c r="G30" s="43"/>
      <c r="H30" s="43"/>
      <c r="I30" s="43"/>
      <c r="J30" s="43"/>
      <c r="K30" s="43"/>
      <c r="L30" s="44">
        <v>0.20000000000000001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 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 2)</f>
        <v>0</v>
      </c>
      <c r="AL30" s="43"/>
      <c r="AM30" s="43"/>
      <c r="AN30" s="43"/>
      <c r="AO30" s="43"/>
      <c r="AP30" s="43"/>
      <c r="AQ30" s="43"/>
      <c r="AR30" s="46"/>
      <c r="BE30" s="27"/>
    </row>
    <row r="31" hidden="1" s="2" customFormat="1" ht="14.4" customHeight="1">
      <c r="B31" s="42"/>
      <c r="C31" s="43"/>
      <c r="D31" s="43"/>
      <c r="E31" s="43"/>
      <c r="F31" s="28" t="s">
        <v>53</v>
      </c>
      <c r="G31" s="43"/>
      <c r="H31" s="43"/>
      <c r="I31" s="43"/>
      <c r="J31" s="43"/>
      <c r="K31" s="43"/>
      <c r="L31" s="44">
        <v>0.20000000000000001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 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7"/>
    </row>
    <row r="32" hidden="1" s="2" customFormat="1" ht="14.4" customHeight="1">
      <c r="B32" s="42"/>
      <c r="C32" s="43"/>
      <c r="D32" s="43"/>
      <c r="E32" s="43"/>
      <c r="F32" s="28" t="s">
        <v>54</v>
      </c>
      <c r="G32" s="43"/>
      <c r="H32" s="43"/>
      <c r="I32" s="43"/>
      <c r="J32" s="43"/>
      <c r="K32" s="43"/>
      <c r="L32" s="44">
        <v>0.20000000000000001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 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7"/>
    </row>
    <row r="33" hidden="1" s="2" customFormat="1" ht="14.4" customHeight="1">
      <c r="B33" s="42"/>
      <c r="C33" s="43"/>
      <c r="D33" s="43"/>
      <c r="E33" s="43"/>
      <c r="F33" s="28" t="s">
        <v>55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 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7"/>
    </row>
    <row r="34" s="1" customFormat="1" ht="6.96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7"/>
    </row>
    <row r="35" s="1" customFormat="1" ht="25.92" customHeight="1">
      <c r="B35" s="35"/>
      <c r="C35" s="47"/>
      <c r="D35" s="48" t="s">
        <v>56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57</v>
      </c>
      <c r="U35" s="49"/>
      <c r="V35" s="49"/>
      <c r="W35" s="49"/>
      <c r="X35" s="51" t="s">
        <v>58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="1" customFormat="1" ht="6.96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="1" customFormat="1" ht="6.96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="1" customFormat="1" ht="6.96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="1" customFormat="1" ht="24.96" customHeight="1">
      <c r="B42" s="35"/>
      <c r="C42" s="19" t="s">
        <v>59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="1" customFormat="1" ht="6.96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="1" customFormat="1" ht="12" customHeight="1">
      <c r="B44" s="35"/>
      <c r="C44" s="28" t="s">
        <v>12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2019002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="3" customFormat="1" ht="36.96" customHeight="1">
      <c r="B45" s="58"/>
      <c r="C45" s="59" t="s">
        <v>15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Zavŕšenie transformačného procesu s cieľom sociálnej integrácie občanov s mentálnym postihnutím v DSS Slatinka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="1" customFormat="1" ht="6.96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="1" customFormat="1" ht="12" customHeight="1">
      <c r="B47" s="35"/>
      <c r="C47" s="28" t="s">
        <v>21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>Lučenec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8" t="s">
        <v>23</v>
      </c>
      <c r="AJ47" s="36"/>
      <c r="AK47" s="36"/>
      <c r="AL47" s="36"/>
      <c r="AM47" s="64" t="str">
        <f>IF(AN8= "","",AN8)</f>
        <v>21. 1. 2019</v>
      </c>
      <c r="AN47" s="64"/>
      <c r="AO47" s="36"/>
      <c r="AP47" s="36"/>
      <c r="AQ47" s="36"/>
      <c r="AR47" s="40"/>
    </row>
    <row r="48" s="1" customFormat="1" ht="6.96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="1" customFormat="1" ht="13.65" customHeight="1">
      <c r="B49" s="35"/>
      <c r="C49" s="28" t="s">
        <v>29</v>
      </c>
      <c r="D49" s="36"/>
      <c r="E49" s="36"/>
      <c r="F49" s="36"/>
      <c r="G49" s="36"/>
      <c r="H49" s="36"/>
      <c r="I49" s="36"/>
      <c r="J49" s="36"/>
      <c r="K49" s="36"/>
      <c r="L49" s="36" t="str">
        <f>IF(E11= "","",E11)</f>
        <v>Domov sociálnych služieb SLATINKA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8" t="s">
        <v>37</v>
      </c>
      <c r="AJ49" s="36"/>
      <c r="AK49" s="36"/>
      <c r="AL49" s="36"/>
      <c r="AM49" s="65" t="str">
        <f>IF(E17="","",E17)</f>
        <v>PROMOST s.r.o.</v>
      </c>
      <c r="AN49" s="36"/>
      <c r="AO49" s="36"/>
      <c r="AP49" s="36"/>
      <c r="AQ49" s="36"/>
      <c r="AR49" s="40"/>
      <c r="AS49" s="66" t="s">
        <v>60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="1" customFormat="1" ht="13.65" customHeight="1">
      <c r="B50" s="35"/>
      <c r="C50" s="28" t="s">
        <v>35</v>
      </c>
      <c r="D50" s="36"/>
      <c r="E50" s="36"/>
      <c r="F50" s="36"/>
      <c r="G50" s="36"/>
      <c r="H50" s="36"/>
      <c r="I50" s="36"/>
      <c r="J50" s="36"/>
      <c r="K50" s="36"/>
      <c r="L50" s="36" t="str">
        <f>IF(E14= 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8" t="s">
        <v>41</v>
      </c>
      <c r="AJ50" s="36"/>
      <c r="AK50" s="36"/>
      <c r="AL50" s="36"/>
      <c r="AM50" s="65" t="str">
        <f>IF(E20="","",E20)</f>
        <v>Ing. Michal Slobodník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="1" customFormat="1" ht="29.28" customHeight="1">
      <c r="B52" s="35"/>
      <c r="C52" s="78" t="s">
        <v>61</v>
      </c>
      <c r="D52" s="79"/>
      <c r="E52" s="79"/>
      <c r="F52" s="79"/>
      <c r="G52" s="79"/>
      <c r="H52" s="80"/>
      <c r="I52" s="81" t="s">
        <v>62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63</v>
      </c>
      <c r="AH52" s="79"/>
      <c r="AI52" s="79"/>
      <c r="AJ52" s="79"/>
      <c r="AK52" s="79"/>
      <c r="AL52" s="79"/>
      <c r="AM52" s="79"/>
      <c r="AN52" s="81" t="s">
        <v>64</v>
      </c>
      <c r="AO52" s="79"/>
      <c r="AP52" s="83"/>
      <c r="AQ52" s="84" t="s">
        <v>65</v>
      </c>
      <c r="AR52" s="40"/>
      <c r="AS52" s="85" t="s">
        <v>66</v>
      </c>
      <c r="AT52" s="86" t="s">
        <v>67</v>
      </c>
      <c r="AU52" s="86" t="s">
        <v>68</v>
      </c>
      <c r="AV52" s="86" t="s">
        <v>69</v>
      </c>
      <c r="AW52" s="86" t="s">
        <v>70</v>
      </c>
      <c r="AX52" s="86" t="s">
        <v>71</v>
      </c>
      <c r="AY52" s="86" t="s">
        <v>72</v>
      </c>
      <c r="AZ52" s="86" t="s">
        <v>73</v>
      </c>
      <c r="BA52" s="86" t="s">
        <v>74</v>
      </c>
      <c r="BB52" s="86" t="s">
        <v>75</v>
      </c>
      <c r="BC52" s="86" t="s">
        <v>76</v>
      </c>
      <c r="BD52" s="87" t="s">
        <v>77</v>
      </c>
    </row>
    <row r="53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78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79</v>
      </c>
      <c r="BT54" s="102" t="s">
        <v>80</v>
      </c>
      <c r="BU54" s="103" t="s">
        <v>81</v>
      </c>
      <c r="BV54" s="102" t="s">
        <v>82</v>
      </c>
      <c r="BW54" s="102" t="s">
        <v>5</v>
      </c>
      <c r="BX54" s="102" t="s">
        <v>83</v>
      </c>
      <c r="CL54" s="102" t="s">
        <v>18</v>
      </c>
    </row>
    <row r="55" s="5" customFormat="1" ht="27" customHeight="1">
      <c r="B55" s="104"/>
      <c r="C55" s="105"/>
      <c r="D55" s="106" t="s">
        <v>84</v>
      </c>
      <c r="E55" s="106"/>
      <c r="F55" s="106"/>
      <c r="G55" s="106"/>
      <c r="H55" s="106"/>
      <c r="I55" s="107"/>
      <c r="J55" s="106" t="s">
        <v>85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ROUND(AG56+AG59,2)</f>
        <v>0</v>
      </c>
      <c r="AH55" s="107"/>
      <c r="AI55" s="107"/>
      <c r="AJ55" s="107"/>
      <c r="AK55" s="107"/>
      <c r="AL55" s="107"/>
      <c r="AM55" s="107"/>
      <c r="AN55" s="109">
        <f>SUM(AG55,AT55)</f>
        <v>0</v>
      </c>
      <c r="AO55" s="107"/>
      <c r="AP55" s="107"/>
      <c r="AQ55" s="110" t="s">
        <v>86</v>
      </c>
      <c r="AR55" s="111"/>
      <c r="AS55" s="112">
        <f>ROUND(AS56+AS59,2)</f>
        <v>0</v>
      </c>
      <c r="AT55" s="113">
        <f>ROUND(SUM(AV55:AW55),2)</f>
        <v>0</v>
      </c>
      <c r="AU55" s="114">
        <f>ROUND(AU56+AU59,5)</f>
        <v>0</v>
      </c>
      <c r="AV55" s="113">
        <f>ROUND(AZ55*L29,2)</f>
        <v>0</v>
      </c>
      <c r="AW55" s="113">
        <f>ROUND(BA55*L30,2)</f>
        <v>0</v>
      </c>
      <c r="AX55" s="113">
        <f>ROUND(BB55*L29,2)</f>
        <v>0</v>
      </c>
      <c r="AY55" s="113">
        <f>ROUND(BC55*L30,2)</f>
        <v>0</v>
      </c>
      <c r="AZ55" s="113">
        <f>ROUND(AZ56+AZ59,2)</f>
        <v>0</v>
      </c>
      <c r="BA55" s="113">
        <f>ROUND(BA56+BA59,2)</f>
        <v>0</v>
      </c>
      <c r="BB55" s="113">
        <f>ROUND(BB56+BB59,2)</f>
        <v>0</v>
      </c>
      <c r="BC55" s="113">
        <f>ROUND(BC56+BC59,2)</f>
        <v>0</v>
      </c>
      <c r="BD55" s="115">
        <f>ROUND(BD56+BD59,2)</f>
        <v>0</v>
      </c>
      <c r="BS55" s="116" t="s">
        <v>79</v>
      </c>
      <c r="BT55" s="116" t="s">
        <v>87</v>
      </c>
      <c r="BU55" s="116" t="s">
        <v>81</v>
      </c>
      <c r="BV55" s="116" t="s">
        <v>82</v>
      </c>
      <c r="BW55" s="116" t="s">
        <v>88</v>
      </c>
      <c r="BX55" s="116" t="s">
        <v>5</v>
      </c>
      <c r="CL55" s="116" t="s">
        <v>18</v>
      </c>
      <c r="CM55" s="116" t="s">
        <v>80</v>
      </c>
    </row>
    <row r="56" s="6" customFormat="1" ht="25.5" customHeight="1">
      <c r="B56" s="117"/>
      <c r="C56" s="118"/>
      <c r="D56" s="118"/>
      <c r="E56" s="119" t="s">
        <v>89</v>
      </c>
      <c r="F56" s="119"/>
      <c r="G56" s="119"/>
      <c r="H56" s="119"/>
      <c r="I56" s="119"/>
      <c r="J56" s="118"/>
      <c r="K56" s="119" t="s">
        <v>90</v>
      </c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20">
        <f>ROUND(SUM(AG57:AG58),2)</f>
        <v>0</v>
      </c>
      <c r="AH56" s="118"/>
      <c r="AI56" s="118"/>
      <c r="AJ56" s="118"/>
      <c r="AK56" s="118"/>
      <c r="AL56" s="118"/>
      <c r="AM56" s="118"/>
      <c r="AN56" s="121">
        <f>SUM(AG56,AT56)</f>
        <v>0</v>
      </c>
      <c r="AO56" s="118"/>
      <c r="AP56" s="118"/>
      <c r="AQ56" s="122" t="s">
        <v>91</v>
      </c>
      <c r="AR56" s="123"/>
      <c r="AS56" s="124">
        <f>ROUND(SUM(AS57:AS58),2)</f>
        <v>0</v>
      </c>
      <c r="AT56" s="125">
        <f>ROUND(SUM(AV56:AW56),2)</f>
        <v>0</v>
      </c>
      <c r="AU56" s="126">
        <f>ROUND(SUM(AU57:AU58),5)</f>
        <v>0</v>
      </c>
      <c r="AV56" s="125">
        <f>ROUND(AZ56*L29,2)</f>
        <v>0</v>
      </c>
      <c r="AW56" s="125">
        <f>ROUND(BA56*L30,2)</f>
        <v>0</v>
      </c>
      <c r="AX56" s="125">
        <f>ROUND(BB56*L29,2)</f>
        <v>0</v>
      </c>
      <c r="AY56" s="125">
        <f>ROUND(BC56*L30,2)</f>
        <v>0</v>
      </c>
      <c r="AZ56" s="125">
        <f>ROUND(SUM(AZ57:AZ58),2)</f>
        <v>0</v>
      </c>
      <c r="BA56" s="125">
        <f>ROUND(SUM(BA57:BA58),2)</f>
        <v>0</v>
      </c>
      <c r="BB56" s="125">
        <f>ROUND(SUM(BB57:BB58),2)</f>
        <v>0</v>
      </c>
      <c r="BC56" s="125">
        <f>ROUND(SUM(BC57:BC58),2)</f>
        <v>0</v>
      </c>
      <c r="BD56" s="127">
        <f>ROUND(SUM(BD57:BD58),2)</f>
        <v>0</v>
      </c>
      <c r="BS56" s="128" t="s">
        <v>79</v>
      </c>
      <c r="BT56" s="128" t="s">
        <v>92</v>
      </c>
      <c r="BU56" s="128" t="s">
        <v>81</v>
      </c>
      <c r="BV56" s="128" t="s">
        <v>82</v>
      </c>
      <c r="BW56" s="128" t="s">
        <v>93</v>
      </c>
      <c r="BX56" s="128" t="s">
        <v>88</v>
      </c>
      <c r="CL56" s="128" t="s">
        <v>18</v>
      </c>
    </row>
    <row r="57" s="6" customFormat="1" ht="25.5" customHeight="1">
      <c r="A57" s="129" t="s">
        <v>94</v>
      </c>
      <c r="B57" s="117"/>
      <c r="C57" s="118"/>
      <c r="D57" s="118"/>
      <c r="E57" s="118"/>
      <c r="F57" s="119" t="s">
        <v>95</v>
      </c>
      <c r="G57" s="119"/>
      <c r="H57" s="119"/>
      <c r="I57" s="119"/>
      <c r="J57" s="119"/>
      <c r="K57" s="118"/>
      <c r="L57" s="119" t="s">
        <v>96</v>
      </c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21">
        <f>'2018004.2A.1 - Stavebné p...'!J34</f>
        <v>0</v>
      </c>
      <c r="AH57" s="118"/>
      <c r="AI57" s="118"/>
      <c r="AJ57" s="118"/>
      <c r="AK57" s="118"/>
      <c r="AL57" s="118"/>
      <c r="AM57" s="118"/>
      <c r="AN57" s="121">
        <f>SUM(AG57,AT57)</f>
        <v>0</v>
      </c>
      <c r="AO57" s="118"/>
      <c r="AP57" s="118"/>
      <c r="AQ57" s="122" t="s">
        <v>91</v>
      </c>
      <c r="AR57" s="123"/>
      <c r="AS57" s="124">
        <v>0</v>
      </c>
      <c r="AT57" s="125">
        <f>ROUND(SUM(AV57:AW57),2)</f>
        <v>0</v>
      </c>
      <c r="AU57" s="126">
        <f>'2018004.2A.1 - Stavebné p...'!P113</f>
        <v>0</v>
      </c>
      <c r="AV57" s="125">
        <f>'2018004.2A.1 - Stavebné p...'!J37</f>
        <v>0</v>
      </c>
      <c r="AW57" s="125">
        <f>'2018004.2A.1 - Stavebné p...'!J38</f>
        <v>0</v>
      </c>
      <c r="AX57" s="125">
        <f>'2018004.2A.1 - Stavebné p...'!J39</f>
        <v>0</v>
      </c>
      <c r="AY57" s="125">
        <f>'2018004.2A.1 - Stavebné p...'!J40</f>
        <v>0</v>
      </c>
      <c r="AZ57" s="125">
        <f>'2018004.2A.1 - Stavebné p...'!F37</f>
        <v>0</v>
      </c>
      <c r="BA57" s="125">
        <f>'2018004.2A.1 - Stavebné p...'!F38</f>
        <v>0</v>
      </c>
      <c r="BB57" s="125">
        <f>'2018004.2A.1 - Stavebné p...'!F39</f>
        <v>0</v>
      </c>
      <c r="BC57" s="125">
        <f>'2018004.2A.1 - Stavebné p...'!F40</f>
        <v>0</v>
      </c>
      <c r="BD57" s="127">
        <f>'2018004.2A.1 - Stavebné p...'!F41</f>
        <v>0</v>
      </c>
      <c r="BT57" s="128" t="s">
        <v>97</v>
      </c>
      <c r="BV57" s="128" t="s">
        <v>82</v>
      </c>
      <c r="BW57" s="128" t="s">
        <v>98</v>
      </c>
      <c r="BX57" s="128" t="s">
        <v>93</v>
      </c>
      <c r="CL57" s="128" t="s">
        <v>18</v>
      </c>
    </row>
    <row r="58" s="6" customFormat="1" ht="25.5" customHeight="1">
      <c r="A58" s="129" t="s">
        <v>94</v>
      </c>
      <c r="B58" s="117"/>
      <c r="C58" s="118"/>
      <c r="D58" s="118"/>
      <c r="E58" s="118"/>
      <c r="F58" s="119" t="s">
        <v>99</v>
      </c>
      <c r="G58" s="119"/>
      <c r="H58" s="119"/>
      <c r="I58" s="119"/>
      <c r="J58" s="119"/>
      <c r="K58" s="118"/>
      <c r="L58" s="119" t="s">
        <v>100</v>
      </c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21">
        <f>'2018004.2A.2 - Bleskozvod'!J34</f>
        <v>0</v>
      </c>
      <c r="AH58" s="118"/>
      <c r="AI58" s="118"/>
      <c r="AJ58" s="118"/>
      <c r="AK58" s="118"/>
      <c r="AL58" s="118"/>
      <c r="AM58" s="118"/>
      <c r="AN58" s="121">
        <f>SUM(AG58,AT58)</f>
        <v>0</v>
      </c>
      <c r="AO58" s="118"/>
      <c r="AP58" s="118"/>
      <c r="AQ58" s="122" t="s">
        <v>91</v>
      </c>
      <c r="AR58" s="123"/>
      <c r="AS58" s="124">
        <v>0</v>
      </c>
      <c r="AT58" s="125">
        <f>ROUND(SUM(AV58:AW58),2)</f>
        <v>0</v>
      </c>
      <c r="AU58" s="126">
        <f>'2018004.2A.2 - Bleskozvod'!P93</f>
        <v>0</v>
      </c>
      <c r="AV58" s="125">
        <f>'2018004.2A.2 - Bleskozvod'!J37</f>
        <v>0</v>
      </c>
      <c r="AW58" s="125">
        <f>'2018004.2A.2 - Bleskozvod'!J38</f>
        <v>0</v>
      </c>
      <c r="AX58" s="125">
        <f>'2018004.2A.2 - Bleskozvod'!J39</f>
        <v>0</v>
      </c>
      <c r="AY58" s="125">
        <f>'2018004.2A.2 - Bleskozvod'!J40</f>
        <v>0</v>
      </c>
      <c r="AZ58" s="125">
        <f>'2018004.2A.2 - Bleskozvod'!F37</f>
        <v>0</v>
      </c>
      <c r="BA58" s="125">
        <f>'2018004.2A.2 - Bleskozvod'!F38</f>
        <v>0</v>
      </c>
      <c r="BB58" s="125">
        <f>'2018004.2A.2 - Bleskozvod'!F39</f>
        <v>0</v>
      </c>
      <c r="BC58" s="125">
        <f>'2018004.2A.2 - Bleskozvod'!F40</f>
        <v>0</v>
      </c>
      <c r="BD58" s="127">
        <f>'2018004.2A.2 - Bleskozvod'!F41</f>
        <v>0</v>
      </c>
      <c r="BT58" s="128" t="s">
        <v>97</v>
      </c>
      <c r="BV58" s="128" t="s">
        <v>82</v>
      </c>
      <c r="BW58" s="128" t="s">
        <v>101</v>
      </c>
      <c r="BX58" s="128" t="s">
        <v>93</v>
      </c>
      <c r="CL58" s="128" t="s">
        <v>18</v>
      </c>
    </row>
    <row r="59" s="6" customFormat="1" ht="25.5" customHeight="1">
      <c r="B59" s="117"/>
      <c r="C59" s="118"/>
      <c r="D59" s="118"/>
      <c r="E59" s="119" t="s">
        <v>102</v>
      </c>
      <c r="F59" s="119"/>
      <c r="G59" s="119"/>
      <c r="H59" s="119"/>
      <c r="I59" s="119"/>
      <c r="J59" s="118"/>
      <c r="K59" s="119" t="s">
        <v>103</v>
      </c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20">
        <f>ROUND(SUM(AG60:AG63),2)</f>
        <v>0</v>
      </c>
      <c r="AH59" s="118"/>
      <c r="AI59" s="118"/>
      <c r="AJ59" s="118"/>
      <c r="AK59" s="118"/>
      <c r="AL59" s="118"/>
      <c r="AM59" s="118"/>
      <c r="AN59" s="121">
        <f>SUM(AG59,AT59)</f>
        <v>0</v>
      </c>
      <c r="AO59" s="118"/>
      <c r="AP59" s="118"/>
      <c r="AQ59" s="122" t="s">
        <v>91</v>
      </c>
      <c r="AR59" s="123"/>
      <c r="AS59" s="124">
        <f>ROUND(SUM(AS60:AS63),2)</f>
        <v>0</v>
      </c>
      <c r="AT59" s="125">
        <f>ROUND(SUM(AV59:AW59),2)</f>
        <v>0</v>
      </c>
      <c r="AU59" s="126">
        <f>ROUND(SUM(AU60:AU63),5)</f>
        <v>0</v>
      </c>
      <c r="AV59" s="125">
        <f>ROUND(AZ59*L29,2)</f>
        <v>0</v>
      </c>
      <c r="AW59" s="125">
        <f>ROUND(BA59*L30,2)</f>
        <v>0</v>
      </c>
      <c r="AX59" s="125">
        <f>ROUND(BB59*L29,2)</f>
        <v>0</v>
      </c>
      <c r="AY59" s="125">
        <f>ROUND(BC59*L30,2)</f>
        <v>0</v>
      </c>
      <c r="AZ59" s="125">
        <f>ROUND(SUM(AZ60:AZ63),2)</f>
        <v>0</v>
      </c>
      <c r="BA59" s="125">
        <f>ROUND(SUM(BA60:BA63),2)</f>
        <v>0</v>
      </c>
      <c r="BB59" s="125">
        <f>ROUND(SUM(BB60:BB63),2)</f>
        <v>0</v>
      </c>
      <c r="BC59" s="125">
        <f>ROUND(SUM(BC60:BC63),2)</f>
        <v>0</v>
      </c>
      <c r="BD59" s="127">
        <f>ROUND(SUM(BD60:BD63),2)</f>
        <v>0</v>
      </c>
      <c r="BS59" s="128" t="s">
        <v>79</v>
      </c>
      <c r="BT59" s="128" t="s">
        <v>92</v>
      </c>
      <c r="BU59" s="128" t="s">
        <v>81</v>
      </c>
      <c r="BV59" s="128" t="s">
        <v>82</v>
      </c>
      <c r="BW59" s="128" t="s">
        <v>104</v>
      </c>
      <c r="BX59" s="128" t="s">
        <v>88</v>
      </c>
      <c r="CL59" s="128" t="s">
        <v>18</v>
      </c>
    </row>
    <row r="60" s="6" customFormat="1" ht="25.5" customHeight="1">
      <c r="A60" s="129" t="s">
        <v>94</v>
      </c>
      <c r="B60" s="117"/>
      <c r="C60" s="118"/>
      <c r="D60" s="118"/>
      <c r="E60" s="118"/>
      <c r="F60" s="119" t="s">
        <v>105</v>
      </c>
      <c r="G60" s="119"/>
      <c r="H60" s="119"/>
      <c r="I60" s="119"/>
      <c r="J60" s="119"/>
      <c r="K60" s="118"/>
      <c r="L60" s="119" t="s">
        <v>96</v>
      </c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21">
        <f>'2018004.2B.1 - Stavebné p...'!J34</f>
        <v>0</v>
      </c>
      <c r="AH60" s="118"/>
      <c r="AI60" s="118"/>
      <c r="AJ60" s="118"/>
      <c r="AK60" s="118"/>
      <c r="AL60" s="118"/>
      <c r="AM60" s="118"/>
      <c r="AN60" s="121">
        <f>SUM(AG60,AT60)</f>
        <v>0</v>
      </c>
      <c r="AO60" s="118"/>
      <c r="AP60" s="118"/>
      <c r="AQ60" s="122" t="s">
        <v>91</v>
      </c>
      <c r="AR60" s="123"/>
      <c r="AS60" s="124">
        <v>0</v>
      </c>
      <c r="AT60" s="125">
        <f>ROUND(SUM(AV60:AW60),2)</f>
        <v>0</v>
      </c>
      <c r="AU60" s="126">
        <f>'2018004.2B.1 - Stavebné p...'!P109</f>
        <v>0</v>
      </c>
      <c r="AV60" s="125">
        <f>'2018004.2B.1 - Stavebné p...'!J37</f>
        <v>0</v>
      </c>
      <c r="AW60" s="125">
        <f>'2018004.2B.1 - Stavebné p...'!J38</f>
        <v>0</v>
      </c>
      <c r="AX60" s="125">
        <f>'2018004.2B.1 - Stavebné p...'!J39</f>
        <v>0</v>
      </c>
      <c r="AY60" s="125">
        <f>'2018004.2B.1 - Stavebné p...'!J40</f>
        <v>0</v>
      </c>
      <c r="AZ60" s="125">
        <f>'2018004.2B.1 - Stavebné p...'!F37</f>
        <v>0</v>
      </c>
      <c r="BA60" s="125">
        <f>'2018004.2B.1 - Stavebné p...'!F38</f>
        <v>0</v>
      </c>
      <c r="BB60" s="125">
        <f>'2018004.2B.1 - Stavebné p...'!F39</f>
        <v>0</v>
      </c>
      <c r="BC60" s="125">
        <f>'2018004.2B.1 - Stavebné p...'!F40</f>
        <v>0</v>
      </c>
      <c r="BD60" s="127">
        <f>'2018004.2B.1 - Stavebné p...'!F41</f>
        <v>0</v>
      </c>
      <c r="BT60" s="128" t="s">
        <v>97</v>
      </c>
      <c r="BV60" s="128" t="s">
        <v>82</v>
      </c>
      <c r="BW60" s="128" t="s">
        <v>106</v>
      </c>
      <c r="BX60" s="128" t="s">
        <v>104</v>
      </c>
      <c r="CL60" s="128" t="s">
        <v>18</v>
      </c>
    </row>
    <row r="61" s="6" customFormat="1" ht="25.5" customHeight="1">
      <c r="A61" s="129" t="s">
        <v>94</v>
      </c>
      <c r="B61" s="117"/>
      <c r="C61" s="118"/>
      <c r="D61" s="118"/>
      <c r="E61" s="118"/>
      <c r="F61" s="119" t="s">
        <v>107</v>
      </c>
      <c r="G61" s="119"/>
      <c r="H61" s="119"/>
      <c r="I61" s="119"/>
      <c r="J61" s="119"/>
      <c r="K61" s="118"/>
      <c r="L61" s="119" t="s">
        <v>108</v>
      </c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21">
        <f>'2018004.2B.2 - Zdravotech...'!J34</f>
        <v>0</v>
      </c>
      <c r="AH61" s="118"/>
      <c r="AI61" s="118"/>
      <c r="AJ61" s="118"/>
      <c r="AK61" s="118"/>
      <c r="AL61" s="118"/>
      <c r="AM61" s="118"/>
      <c r="AN61" s="121">
        <f>SUM(AG61,AT61)</f>
        <v>0</v>
      </c>
      <c r="AO61" s="118"/>
      <c r="AP61" s="118"/>
      <c r="AQ61" s="122" t="s">
        <v>91</v>
      </c>
      <c r="AR61" s="123"/>
      <c r="AS61" s="124">
        <v>0</v>
      </c>
      <c r="AT61" s="125">
        <f>ROUND(SUM(AV61:AW61),2)</f>
        <v>0</v>
      </c>
      <c r="AU61" s="126">
        <f>'2018004.2B.2 - Zdravotech...'!P102</f>
        <v>0</v>
      </c>
      <c r="AV61" s="125">
        <f>'2018004.2B.2 - Zdravotech...'!J37</f>
        <v>0</v>
      </c>
      <c r="AW61" s="125">
        <f>'2018004.2B.2 - Zdravotech...'!J38</f>
        <v>0</v>
      </c>
      <c r="AX61" s="125">
        <f>'2018004.2B.2 - Zdravotech...'!J39</f>
        <v>0</v>
      </c>
      <c r="AY61" s="125">
        <f>'2018004.2B.2 - Zdravotech...'!J40</f>
        <v>0</v>
      </c>
      <c r="AZ61" s="125">
        <f>'2018004.2B.2 - Zdravotech...'!F37</f>
        <v>0</v>
      </c>
      <c r="BA61" s="125">
        <f>'2018004.2B.2 - Zdravotech...'!F38</f>
        <v>0</v>
      </c>
      <c r="BB61" s="125">
        <f>'2018004.2B.2 - Zdravotech...'!F39</f>
        <v>0</v>
      </c>
      <c r="BC61" s="125">
        <f>'2018004.2B.2 - Zdravotech...'!F40</f>
        <v>0</v>
      </c>
      <c r="BD61" s="127">
        <f>'2018004.2B.2 - Zdravotech...'!F41</f>
        <v>0</v>
      </c>
      <c r="BT61" s="128" t="s">
        <v>97</v>
      </c>
      <c r="BV61" s="128" t="s">
        <v>82</v>
      </c>
      <c r="BW61" s="128" t="s">
        <v>109</v>
      </c>
      <c r="BX61" s="128" t="s">
        <v>104</v>
      </c>
      <c r="CL61" s="128" t="s">
        <v>18</v>
      </c>
    </row>
    <row r="62" s="6" customFormat="1" ht="25.5" customHeight="1">
      <c r="A62" s="129" t="s">
        <v>94</v>
      </c>
      <c r="B62" s="117"/>
      <c r="C62" s="118"/>
      <c r="D62" s="118"/>
      <c r="E62" s="118"/>
      <c r="F62" s="119" t="s">
        <v>110</v>
      </c>
      <c r="G62" s="119"/>
      <c r="H62" s="119"/>
      <c r="I62" s="119"/>
      <c r="J62" s="119"/>
      <c r="K62" s="118"/>
      <c r="L62" s="119" t="s">
        <v>111</v>
      </c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21">
        <f>'2018004.2B.3 - Vykurovanie'!J34</f>
        <v>0</v>
      </c>
      <c r="AH62" s="118"/>
      <c r="AI62" s="118"/>
      <c r="AJ62" s="118"/>
      <c r="AK62" s="118"/>
      <c r="AL62" s="118"/>
      <c r="AM62" s="118"/>
      <c r="AN62" s="121">
        <f>SUM(AG62,AT62)</f>
        <v>0</v>
      </c>
      <c r="AO62" s="118"/>
      <c r="AP62" s="118"/>
      <c r="AQ62" s="122" t="s">
        <v>91</v>
      </c>
      <c r="AR62" s="123"/>
      <c r="AS62" s="124">
        <v>0</v>
      </c>
      <c r="AT62" s="125">
        <f>ROUND(SUM(AV62:AW62),2)</f>
        <v>0</v>
      </c>
      <c r="AU62" s="126">
        <f>'2018004.2B.3 - Vykurovanie'!P104</f>
        <v>0</v>
      </c>
      <c r="AV62" s="125">
        <f>'2018004.2B.3 - Vykurovanie'!J37</f>
        <v>0</v>
      </c>
      <c r="AW62" s="125">
        <f>'2018004.2B.3 - Vykurovanie'!J38</f>
        <v>0</v>
      </c>
      <c r="AX62" s="125">
        <f>'2018004.2B.3 - Vykurovanie'!J39</f>
        <v>0</v>
      </c>
      <c r="AY62" s="125">
        <f>'2018004.2B.3 - Vykurovanie'!J40</f>
        <v>0</v>
      </c>
      <c r="AZ62" s="125">
        <f>'2018004.2B.3 - Vykurovanie'!F37</f>
        <v>0</v>
      </c>
      <c r="BA62" s="125">
        <f>'2018004.2B.3 - Vykurovanie'!F38</f>
        <v>0</v>
      </c>
      <c r="BB62" s="125">
        <f>'2018004.2B.3 - Vykurovanie'!F39</f>
        <v>0</v>
      </c>
      <c r="BC62" s="125">
        <f>'2018004.2B.3 - Vykurovanie'!F40</f>
        <v>0</v>
      </c>
      <c r="BD62" s="127">
        <f>'2018004.2B.3 - Vykurovanie'!F41</f>
        <v>0</v>
      </c>
      <c r="BT62" s="128" t="s">
        <v>97</v>
      </c>
      <c r="BV62" s="128" t="s">
        <v>82</v>
      </c>
      <c r="BW62" s="128" t="s">
        <v>112</v>
      </c>
      <c r="BX62" s="128" t="s">
        <v>104</v>
      </c>
      <c r="CL62" s="128" t="s">
        <v>18</v>
      </c>
    </row>
    <row r="63" s="6" customFormat="1" ht="25.5" customHeight="1">
      <c r="A63" s="129" t="s">
        <v>94</v>
      </c>
      <c r="B63" s="117"/>
      <c r="C63" s="118"/>
      <c r="D63" s="118"/>
      <c r="E63" s="118"/>
      <c r="F63" s="119" t="s">
        <v>113</v>
      </c>
      <c r="G63" s="119"/>
      <c r="H63" s="119"/>
      <c r="I63" s="119"/>
      <c r="J63" s="119"/>
      <c r="K63" s="118"/>
      <c r="L63" s="119" t="s">
        <v>114</v>
      </c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21">
        <f>'2018004.2B.4 - Elektroinš...'!J34</f>
        <v>0</v>
      </c>
      <c r="AH63" s="118"/>
      <c r="AI63" s="118"/>
      <c r="AJ63" s="118"/>
      <c r="AK63" s="118"/>
      <c r="AL63" s="118"/>
      <c r="AM63" s="118"/>
      <c r="AN63" s="121">
        <f>SUM(AG63,AT63)</f>
        <v>0</v>
      </c>
      <c r="AO63" s="118"/>
      <c r="AP63" s="118"/>
      <c r="AQ63" s="122" t="s">
        <v>91</v>
      </c>
      <c r="AR63" s="123"/>
      <c r="AS63" s="130">
        <v>0</v>
      </c>
      <c r="AT63" s="131">
        <f>ROUND(SUM(AV63:AW63),2)</f>
        <v>0</v>
      </c>
      <c r="AU63" s="132">
        <f>'2018004.2B.4 - Elektroinš...'!P98</f>
        <v>0</v>
      </c>
      <c r="AV63" s="131">
        <f>'2018004.2B.4 - Elektroinš...'!J37</f>
        <v>0</v>
      </c>
      <c r="AW63" s="131">
        <f>'2018004.2B.4 - Elektroinš...'!J38</f>
        <v>0</v>
      </c>
      <c r="AX63" s="131">
        <f>'2018004.2B.4 - Elektroinš...'!J39</f>
        <v>0</v>
      </c>
      <c r="AY63" s="131">
        <f>'2018004.2B.4 - Elektroinš...'!J40</f>
        <v>0</v>
      </c>
      <c r="AZ63" s="131">
        <f>'2018004.2B.4 - Elektroinš...'!F37</f>
        <v>0</v>
      </c>
      <c r="BA63" s="131">
        <f>'2018004.2B.4 - Elektroinš...'!F38</f>
        <v>0</v>
      </c>
      <c r="BB63" s="131">
        <f>'2018004.2B.4 - Elektroinš...'!F39</f>
        <v>0</v>
      </c>
      <c r="BC63" s="131">
        <f>'2018004.2B.4 - Elektroinš...'!F40</f>
        <v>0</v>
      </c>
      <c r="BD63" s="133">
        <f>'2018004.2B.4 - Elektroinš...'!F41</f>
        <v>0</v>
      </c>
      <c r="BT63" s="128" t="s">
        <v>97</v>
      </c>
      <c r="BV63" s="128" t="s">
        <v>82</v>
      </c>
      <c r="BW63" s="128" t="s">
        <v>115</v>
      </c>
      <c r="BX63" s="128" t="s">
        <v>104</v>
      </c>
      <c r="CL63" s="128" t="s">
        <v>18</v>
      </c>
    </row>
    <row r="64" s="1" customFormat="1" ht="30" customHeight="1">
      <c r="B64" s="35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40"/>
    </row>
    <row r="65" s="1" customFormat="1" ht="6.96" customHeight="1">
      <c r="B65" s="54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40"/>
    </row>
  </sheetData>
  <sheetProtection sheet="1" formatColumns="0" formatRows="0" objects="1" scenarios="1" spinCount="100000" saltValue="yUKfnFSK3TOzT6po/lBz4OIm3qaum7rqYP2Oiiaqo1cervpTtkDFfkNS6zH18v/LSwwSrJ5bx90ubDYqWZGUKw==" hashValue="+/SY9FPjkIJdsvfBBiOFc+VAmdnrgztcCRHmT7CznRPpbtF2OpsupevkZ8tRhIZ1REklfuy8VgG8Vad7Emqn8Q==" algorithmName="SHA-512" password="CC35"/>
  <mergeCells count="7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61:AP61"/>
    <mergeCell ref="AN58:AP58"/>
    <mergeCell ref="AN59:AP59"/>
    <mergeCell ref="AN60:AP60"/>
    <mergeCell ref="AN62:AP62"/>
    <mergeCell ref="AN63:AP63"/>
    <mergeCell ref="F62:J62"/>
    <mergeCell ref="D55:H55"/>
    <mergeCell ref="E56:I56"/>
    <mergeCell ref="F57:J57"/>
    <mergeCell ref="F58:J58"/>
    <mergeCell ref="E59:I59"/>
    <mergeCell ref="F60:J60"/>
    <mergeCell ref="F61:J61"/>
    <mergeCell ref="F63:J6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63:AM63"/>
    <mergeCell ref="AG54:AM54"/>
    <mergeCell ref="AN54:AP54"/>
    <mergeCell ref="C52:G52"/>
    <mergeCell ref="I52:AF52"/>
    <mergeCell ref="J55:AF55"/>
    <mergeCell ref="K56:AF56"/>
    <mergeCell ref="L57:AF57"/>
    <mergeCell ref="L58:AF58"/>
    <mergeCell ref="K59:AF59"/>
    <mergeCell ref="L60:AF60"/>
    <mergeCell ref="L61:AF61"/>
    <mergeCell ref="L62:AF62"/>
    <mergeCell ref="L63:AF63"/>
  </mergeCells>
  <hyperlinks>
    <hyperlink ref="A57" location="'2018004.2A.1 - Stavebné p...'!C2" display="/"/>
    <hyperlink ref="A58" location="'2018004.2A.2 - Bleskozvod'!C2" display="/"/>
    <hyperlink ref="A60" location="'2018004.2B.1 - Stavebné p...'!C2" display="/"/>
    <hyperlink ref="A61" location="'2018004.2B.2 - Zdravotech...'!C2" display="/"/>
    <hyperlink ref="A62" location="'2018004.2B.3 - Vykurovanie'!C2" display="/"/>
    <hyperlink ref="A63" location="'2018004.2B.4 - Elektroinš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98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120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122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43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ROUND(J113,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ROUND((SUM(BE113:BE362)),  2)</f>
        <v>0</v>
      </c>
      <c r="I37" s="157">
        <v>0.20000000000000001</v>
      </c>
      <c r="J37" s="156">
        <f>ROUND(((SUM(BE113:BE362))*I37),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ROUND((SUM(BF113:BF362)),  2)</f>
        <v>0</v>
      </c>
      <c r="I38" s="157">
        <v>0.20000000000000001</v>
      </c>
      <c r="J38" s="156">
        <f>ROUND(((SUM(BF113:BF362))*I38),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ROUND((SUM(BG113:BG362)),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ROUND((SUM(BH113:BH362)),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ROUND((SUM(BI113:BI362)),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120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2018004.2A.1 - Stavebné práce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Ing. Michal Slobodník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J113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128</v>
      </c>
      <c r="E68" s="181"/>
      <c r="F68" s="181"/>
      <c r="G68" s="181"/>
      <c r="H68" s="181"/>
      <c r="I68" s="182"/>
      <c r="J68" s="183">
        <f>J114</f>
        <v>0</v>
      </c>
      <c r="K68" s="179"/>
      <c r="L68" s="184"/>
    </row>
    <row r="69" s="9" customFormat="1" ht="19.92" customHeight="1">
      <c r="B69" s="185"/>
      <c r="C69" s="118"/>
      <c r="D69" s="186" t="s">
        <v>129</v>
      </c>
      <c r="E69" s="187"/>
      <c r="F69" s="187"/>
      <c r="G69" s="187"/>
      <c r="H69" s="187"/>
      <c r="I69" s="188"/>
      <c r="J69" s="189">
        <f>J115</f>
        <v>0</v>
      </c>
      <c r="K69" s="118"/>
      <c r="L69" s="190"/>
    </row>
    <row r="70" s="9" customFormat="1" ht="19.92" customHeight="1">
      <c r="B70" s="185"/>
      <c r="C70" s="118"/>
      <c r="D70" s="186" t="s">
        <v>130</v>
      </c>
      <c r="E70" s="187"/>
      <c r="F70" s="187"/>
      <c r="G70" s="187"/>
      <c r="H70" s="187"/>
      <c r="I70" s="188"/>
      <c r="J70" s="189">
        <f>J132</f>
        <v>0</v>
      </c>
      <c r="K70" s="118"/>
      <c r="L70" s="190"/>
    </row>
    <row r="71" s="9" customFormat="1" ht="19.92" customHeight="1">
      <c r="B71" s="185"/>
      <c r="C71" s="118"/>
      <c r="D71" s="186" t="s">
        <v>131</v>
      </c>
      <c r="E71" s="187"/>
      <c r="F71" s="187"/>
      <c r="G71" s="187"/>
      <c r="H71" s="187"/>
      <c r="I71" s="188"/>
      <c r="J71" s="189">
        <f>J148</f>
        <v>0</v>
      </c>
      <c r="K71" s="118"/>
      <c r="L71" s="190"/>
    </row>
    <row r="72" s="9" customFormat="1" ht="19.92" customHeight="1">
      <c r="B72" s="185"/>
      <c r="C72" s="118"/>
      <c r="D72" s="186" t="s">
        <v>132</v>
      </c>
      <c r="E72" s="187"/>
      <c r="F72" s="187"/>
      <c r="G72" s="187"/>
      <c r="H72" s="187"/>
      <c r="I72" s="188"/>
      <c r="J72" s="189">
        <f>J165</f>
        <v>0</v>
      </c>
      <c r="K72" s="118"/>
      <c r="L72" s="190"/>
    </row>
    <row r="73" s="9" customFormat="1" ht="19.92" customHeight="1">
      <c r="B73" s="185"/>
      <c r="C73" s="118"/>
      <c r="D73" s="186" t="s">
        <v>133</v>
      </c>
      <c r="E73" s="187"/>
      <c r="F73" s="187"/>
      <c r="G73" s="187"/>
      <c r="H73" s="187"/>
      <c r="I73" s="188"/>
      <c r="J73" s="189">
        <f>J182</f>
        <v>0</v>
      </c>
      <c r="K73" s="118"/>
      <c r="L73" s="190"/>
    </row>
    <row r="74" s="9" customFormat="1" ht="19.92" customHeight="1">
      <c r="B74" s="185"/>
      <c r="C74" s="118"/>
      <c r="D74" s="186" t="s">
        <v>134</v>
      </c>
      <c r="E74" s="187"/>
      <c r="F74" s="187"/>
      <c r="G74" s="187"/>
      <c r="H74" s="187"/>
      <c r="I74" s="188"/>
      <c r="J74" s="189">
        <f>J186</f>
        <v>0</v>
      </c>
      <c r="K74" s="118"/>
      <c r="L74" s="190"/>
    </row>
    <row r="75" s="9" customFormat="1" ht="19.92" customHeight="1">
      <c r="B75" s="185"/>
      <c r="C75" s="118"/>
      <c r="D75" s="186" t="s">
        <v>135</v>
      </c>
      <c r="E75" s="187"/>
      <c r="F75" s="187"/>
      <c r="G75" s="187"/>
      <c r="H75" s="187"/>
      <c r="I75" s="188"/>
      <c r="J75" s="189">
        <f>J228</f>
        <v>0</v>
      </c>
      <c r="K75" s="118"/>
      <c r="L75" s="190"/>
    </row>
    <row r="76" s="9" customFormat="1" ht="19.92" customHeight="1">
      <c r="B76" s="185"/>
      <c r="C76" s="118"/>
      <c r="D76" s="186" t="s">
        <v>136</v>
      </c>
      <c r="E76" s="187"/>
      <c r="F76" s="187"/>
      <c r="G76" s="187"/>
      <c r="H76" s="187"/>
      <c r="I76" s="188"/>
      <c r="J76" s="189">
        <f>J238</f>
        <v>0</v>
      </c>
      <c r="K76" s="118"/>
      <c r="L76" s="190"/>
    </row>
    <row r="77" s="9" customFormat="1" ht="19.92" customHeight="1">
      <c r="B77" s="185"/>
      <c r="C77" s="118"/>
      <c r="D77" s="186" t="s">
        <v>137</v>
      </c>
      <c r="E77" s="187"/>
      <c r="F77" s="187"/>
      <c r="G77" s="187"/>
      <c r="H77" s="187"/>
      <c r="I77" s="188"/>
      <c r="J77" s="189">
        <f>J277</f>
        <v>0</v>
      </c>
      <c r="K77" s="118"/>
      <c r="L77" s="190"/>
    </row>
    <row r="78" s="8" customFormat="1" ht="24.96" customHeight="1">
      <c r="B78" s="178"/>
      <c r="C78" s="179"/>
      <c r="D78" s="180" t="s">
        <v>138</v>
      </c>
      <c r="E78" s="181"/>
      <c r="F78" s="181"/>
      <c r="G78" s="181"/>
      <c r="H78" s="181"/>
      <c r="I78" s="182"/>
      <c r="J78" s="183">
        <f>J279</f>
        <v>0</v>
      </c>
      <c r="K78" s="179"/>
      <c r="L78" s="184"/>
    </row>
    <row r="79" s="9" customFormat="1" ht="19.92" customHeight="1">
      <c r="B79" s="185"/>
      <c r="C79" s="118"/>
      <c r="D79" s="186" t="s">
        <v>139</v>
      </c>
      <c r="E79" s="187"/>
      <c r="F79" s="187"/>
      <c r="G79" s="187"/>
      <c r="H79" s="187"/>
      <c r="I79" s="188"/>
      <c r="J79" s="189">
        <f>J280</f>
        <v>0</v>
      </c>
      <c r="K79" s="118"/>
      <c r="L79" s="190"/>
    </row>
    <row r="80" s="9" customFormat="1" ht="19.92" customHeight="1">
      <c r="B80" s="185"/>
      <c r="C80" s="118"/>
      <c r="D80" s="186" t="s">
        <v>140</v>
      </c>
      <c r="E80" s="187"/>
      <c r="F80" s="187"/>
      <c r="G80" s="187"/>
      <c r="H80" s="187"/>
      <c r="I80" s="188"/>
      <c r="J80" s="189">
        <f>J282</f>
        <v>0</v>
      </c>
      <c r="K80" s="118"/>
      <c r="L80" s="190"/>
    </row>
    <row r="81" s="9" customFormat="1" ht="19.92" customHeight="1">
      <c r="B81" s="185"/>
      <c r="C81" s="118"/>
      <c r="D81" s="186" t="s">
        <v>141</v>
      </c>
      <c r="E81" s="187"/>
      <c r="F81" s="187"/>
      <c r="G81" s="187"/>
      <c r="H81" s="187"/>
      <c r="I81" s="188"/>
      <c r="J81" s="189">
        <f>J295</f>
        <v>0</v>
      </c>
      <c r="K81" s="118"/>
      <c r="L81" s="190"/>
    </row>
    <row r="82" s="9" customFormat="1" ht="19.92" customHeight="1">
      <c r="B82" s="185"/>
      <c r="C82" s="118"/>
      <c r="D82" s="186" t="s">
        <v>142</v>
      </c>
      <c r="E82" s="187"/>
      <c r="F82" s="187"/>
      <c r="G82" s="187"/>
      <c r="H82" s="187"/>
      <c r="I82" s="188"/>
      <c r="J82" s="189">
        <f>J303</f>
        <v>0</v>
      </c>
      <c r="K82" s="118"/>
      <c r="L82" s="190"/>
    </row>
    <row r="83" s="9" customFormat="1" ht="19.92" customHeight="1">
      <c r="B83" s="185"/>
      <c r="C83" s="118"/>
      <c r="D83" s="186" t="s">
        <v>143</v>
      </c>
      <c r="E83" s="187"/>
      <c r="F83" s="187"/>
      <c r="G83" s="187"/>
      <c r="H83" s="187"/>
      <c r="I83" s="188"/>
      <c r="J83" s="189">
        <f>J317</f>
        <v>0</v>
      </c>
      <c r="K83" s="118"/>
      <c r="L83" s="190"/>
    </row>
    <row r="84" s="9" customFormat="1" ht="19.92" customHeight="1">
      <c r="B84" s="185"/>
      <c r="C84" s="118"/>
      <c r="D84" s="186" t="s">
        <v>144</v>
      </c>
      <c r="E84" s="187"/>
      <c r="F84" s="187"/>
      <c r="G84" s="187"/>
      <c r="H84" s="187"/>
      <c r="I84" s="188"/>
      <c r="J84" s="189">
        <f>J327</f>
        <v>0</v>
      </c>
      <c r="K84" s="118"/>
      <c r="L84" s="190"/>
    </row>
    <row r="85" s="9" customFormat="1" ht="19.92" customHeight="1">
      <c r="B85" s="185"/>
      <c r="C85" s="118"/>
      <c r="D85" s="186" t="s">
        <v>145</v>
      </c>
      <c r="E85" s="187"/>
      <c r="F85" s="187"/>
      <c r="G85" s="187"/>
      <c r="H85" s="187"/>
      <c r="I85" s="188"/>
      <c r="J85" s="189">
        <f>J330</f>
        <v>0</v>
      </c>
      <c r="K85" s="118"/>
      <c r="L85" s="190"/>
    </row>
    <row r="86" s="9" customFormat="1" ht="19.92" customHeight="1">
      <c r="B86" s="185"/>
      <c r="C86" s="118"/>
      <c r="D86" s="186" t="s">
        <v>146</v>
      </c>
      <c r="E86" s="187"/>
      <c r="F86" s="187"/>
      <c r="G86" s="187"/>
      <c r="H86" s="187"/>
      <c r="I86" s="188"/>
      <c r="J86" s="189">
        <f>J334</f>
        <v>0</v>
      </c>
      <c r="K86" s="118"/>
      <c r="L86" s="190"/>
    </row>
    <row r="87" s="9" customFormat="1" ht="19.92" customHeight="1">
      <c r="B87" s="185"/>
      <c r="C87" s="118"/>
      <c r="D87" s="186" t="s">
        <v>147</v>
      </c>
      <c r="E87" s="187"/>
      <c r="F87" s="187"/>
      <c r="G87" s="187"/>
      <c r="H87" s="187"/>
      <c r="I87" s="188"/>
      <c r="J87" s="189">
        <f>J343</f>
        <v>0</v>
      </c>
      <c r="K87" s="118"/>
      <c r="L87" s="190"/>
    </row>
    <row r="88" s="8" customFormat="1" ht="24.96" customHeight="1">
      <c r="B88" s="178"/>
      <c r="C88" s="179"/>
      <c r="D88" s="180" t="s">
        <v>148</v>
      </c>
      <c r="E88" s="181"/>
      <c r="F88" s="181"/>
      <c r="G88" s="181"/>
      <c r="H88" s="181"/>
      <c r="I88" s="182"/>
      <c r="J88" s="183">
        <f>J357</f>
        <v>0</v>
      </c>
      <c r="K88" s="179"/>
      <c r="L88" s="184"/>
    </row>
    <row r="89" s="9" customFormat="1" ht="19.92" customHeight="1">
      <c r="B89" s="185"/>
      <c r="C89" s="118"/>
      <c r="D89" s="186" t="s">
        <v>149</v>
      </c>
      <c r="E89" s="187"/>
      <c r="F89" s="187"/>
      <c r="G89" s="187"/>
      <c r="H89" s="187"/>
      <c r="I89" s="188"/>
      <c r="J89" s="189">
        <f>J358</f>
        <v>0</v>
      </c>
      <c r="K89" s="118"/>
      <c r="L89" s="190"/>
    </row>
    <row r="90" s="1" customFormat="1" ht="21.84" customHeight="1">
      <c r="B90" s="35"/>
      <c r="C90" s="36"/>
      <c r="D90" s="36"/>
      <c r="E90" s="36"/>
      <c r="F90" s="36"/>
      <c r="G90" s="36"/>
      <c r="H90" s="36"/>
      <c r="I90" s="141"/>
      <c r="J90" s="36"/>
      <c r="K90" s="36"/>
      <c r="L90" s="40"/>
    </row>
    <row r="91" s="1" customFormat="1" ht="6.96" customHeight="1">
      <c r="B91" s="54"/>
      <c r="C91" s="55"/>
      <c r="D91" s="55"/>
      <c r="E91" s="55"/>
      <c r="F91" s="55"/>
      <c r="G91" s="55"/>
      <c r="H91" s="55"/>
      <c r="I91" s="168"/>
      <c r="J91" s="55"/>
      <c r="K91" s="55"/>
      <c r="L91" s="40"/>
    </row>
    <row r="95" s="1" customFormat="1" ht="6.96" customHeight="1">
      <c r="B95" s="56"/>
      <c r="C95" s="57"/>
      <c r="D95" s="57"/>
      <c r="E95" s="57"/>
      <c r="F95" s="57"/>
      <c r="G95" s="57"/>
      <c r="H95" s="57"/>
      <c r="I95" s="171"/>
      <c r="J95" s="57"/>
      <c r="K95" s="57"/>
      <c r="L95" s="40"/>
    </row>
    <row r="96" s="1" customFormat="1" ht="24.96" customHeight="1">
      <c r="B96" s="35"/>
      <c r="C96" s="19" t="s">
        <v>150</v>
      </c>
      <c r="D96" s="36"/>
      <c r="E96" s="36"/>
      <c r="F96" s="36"/>
      <c r="G96" s="36"/>
      <c r="H96" s="36"/>
      <c r="I96" s="141"/>
      <c r="J96" s="36"/>
      <c r="K96" s="36"/>
      <c r="L96" s="40"/>
    </row>
    <row r="97" s="1" customFormat="1" ht="6.96" customHeight="1">
      <c r="B97" s="35"/>
      <c r="C97" s="36"/>
      <c r="D97" s="36"/>
      <c r="E97" s="36"/>
      <c r="F97" s="36"/>
      <c r="G97" s="36"/>
      <c r="H97" s="36"/>
      <c r="I97" s="141"/>
      <c r="J97" s="36"/>
      <c r="K97" s="36"/>
      <c r="L97" s="40"/>
    </row>
    <row r="98" s="1" customFormat="1" ht="12" customHeight="1">
      <c r="B98" s="35"/>
      <c r="C98" s="28" t="s">
        <v>15</v>
      </c>
      <c r="D98" s="36"/>
      <c r="E98" s="36"/>
      <c r="F98" s="36"/>
      <c r="G98" s="36"/>
      <c r="H98" s="36"/>
      <c r="I98" s="141"/>
      <c r="J98" s="36"/>
      <c r="K98" s="36"/>
      <c r="L98" s="40"/>
    </row>
    <row r="99" s="1" customFormat="1" ht="16.5" customHeight="1">
      <c r="B99" s="35"/>
      <c r="C99" s="36"/>
      <c r="D99" s="36"/>
      <c r="E99" s="172" t="str">
        <f>E7</f>
        <v>Zavŕšenie transformačného procesu s cieľom sociálnej integrácie občanov s mentálnym postihnutím v DSS Slatinka</v>
      </c>
      <c r="F99" s="28"/>
      <c r="G99" s="28"/>
      <c r="H99" s="28"/>
      <c r="I99" s="141"/>
      <c r="J99" s="36"/>
      <c r="K99" s="36"/>
      <c r="L99" s="40"/>
    </row>
    <row r="100" ht="12" customHeight="1">
      <c r="B100" s="17"/>
      <c r="C100" s="28" t="s">
        <v>117</v>
      </c>
      <c r="D100" s="18"/>
      <c r="E100" s="18"/>
      <c r="F100" s="18"/>
      <c r="G100" s="18"/>
      <c r="H100" s="18"/>
      <c r="I100" s="134"/>
      <c r="J100" s="18"/>
      <c r="K100" s="18"/>
      <c r="L100" s="16"/>
    </row>
    <row r="101" ht="16.5" customHeight="1">
      <c r="B101" s="17"/>
      <c r="C101" s="18"/>
      <c r="D101" s="18"/>
      <c r="E101" s="172" t="s">
        <v>118</v>
      </c>
      <c r="F101" s="18"/>
      <c r="G101" s="18"/>
      <c r="H101" s="18"/>
      <c r="I101" s="134"/>
      <c r="J101" s="18"/>
      <c r="K101" s="18"/>
      <c r="L101" s="16"/>
    </row>
    <row r="102" ht="12" customHeight="1">
      <c r="B102" s="17"/>
      <c r="C102" s="28" t="s">
        <v>119</v>
      </c>
      <c r="D102" s="18"/>
      <c r="E102" s="18"/>
      <c r="F102" s="18"/>
      <c r="G102" s="18"/>
      <c r="H102" s="18"/>
      <c r="I102" s="134"/>
      <c r="J102" s="18"/>
      <c r="K102" s="18"/>
      <c r="L102" s="16"/>
    </row>
    <row r="103" s="1" customFormat="1" ht="16.5" customHeight="1">
      <c r="B103" s="35"/>
      <c r="C103" s="36"/>
      <c r="D103" s="36"/>
      <c r="E103" s="28" t="s">
        <v>120</v>
      </c>
      <c r="F103" s="36"/>
      <c r="G103" s="36"/>
      <c r="H103" s="36"/>
      <c r="I103" s="141"/>
      <c r="J103" s="36"/>
      <c r="K103" s="36"/>
      <c r="L103" s="40"/>
    </row>
    <row r="104" s="1" customFormat="1" ht="12" customHeight="1">
      <c r="B104" s="35"/>
      <c r="C104" s="28" t="s">
        <v>121</v>
      </c>
      <c r="D104" s="36"/>
      <c r="E104" s="36"/>
      <c r="F104" s="36"/>
      <c r="G104" s="36"/>
      <c r="H104" s="36"/>
      <c r="I104" s="141"/>
      <c r="J104" s="36"/>
      <c r="K104" s="36"/>
      <c r="L104" s="40"/>
    </row>
    <row r="105" s="1" customFormat="1" ht="16.5" customHeight="1">
      <c r="B105" s="35"/>
      <c r="C105" s="36"/>
      <c r="D105" s="36"/>
      <c r="E105" s="61" t="str">
        <f>E13</f>
        <v>2018004.2A.1 - Stavebné práce</v>
      </c>
      <c r="F105" s="36"/>
      <c r="G105" s="36"/>
      <c r="H105" s="36"/>
      <c r="I105" s="141"/>
      <c r="J105" s="36"/>
      <c r="K105" s="36"/>
      <c r="L105" s="40"/>
    </row>
    <row r="106" s="1" customFormat="1" ht="6.96" customHeight="1">
      <c r="B106" s="35"/>
      <c r="C106" s="36"/>
      <c r="D106" s="36"/>
      <c r="E106" s="36"/>
      <c r="F106" s="36"/>
      <c r="G106" s="36"/>
      <c r="H106" s="36"/>
      <c r="I106" s="141"/>
      <c r="J106" s="36"/>
      <c r="K106" s="36"/>
      <c r="L106" s="40"/>
    </row>
    <row r="107" s="1" customFormat="1" ht="12" customHeight="1">
      <c r="B107" s="35"/>
      <c r="C107" s="28" t="s">
        <v>21</v>
      </c>
      <c r="D107" s="36"/>
      <c r="E107" s="36"/>
      <c r="F107" s="23" t="str">
        <f>F16</f>
        <v>Lučenec</v>
      </c>
      <c r="G107" s="36"/>
      <c r="H107" s="36"/>
      <c r="I107" s="143" t="s">
        <v>23</v>
      </c>
      <c r="J107" s="64" t="str">
        <f>IF(J16="","",J16)</f>
        <v>21. 1. 2019</v>
      </c>
      <c r="K107" s="36"/>
      <c r="L107" s="40"/>
    </row>
    <row r="108" s="1" customFormat="1" ht="6.96" customHeight="1">
      <c r="B108" s="35"/>
      <c r="C108" s="36"/>
      <c r="D108" s="36"/>
      <c r="E108" s="36"/>
      <c r="F108" s="36"/>
      <c r="G108" s="36"/>
      <c r="H108" s="36"/>
      <c r="I108" s="141"/>
      <c r="J108" s="36"/>
      <c r="K108" s="36"/>
      <c r="L108" s="40"/>
    </row>
    <row r="109" s="1" customFormat="1" ht="13.65" customHeight="1">
      <c r="B109" s="35"/>
      <c r="C109" s="28" t="s">
        <v>29</v>
      </c>
      <c r="D109" s="36"/>
      <c r="E109" s="36"/>
      <c r="F109" s="23" t="str">
        <f>E19</f>
        <v>Domov sociálnych služieb SLATINKA</v>
      </c>
      <c r="G109" s="36"/>
      <c r="H109" s="36"/>
      <c r="I109" s="143" t="s">
        <v>37</v>
      </c>
      <c r="J109" s="33" t="str">
        <f>E25</f>
        <v>PROMOST s.r.o.</v>
      </c>
      <c r="K109" s="36"/>
      <c r="L109" s="40"/>
    </row>
    <row r="110" s="1" customFormat="1" ht="13.65" customHeight="1">
      <c r="B110" s="35"/>
      <c r="C110" s="28" t="s">
        <v>35</v>
      </c>
      <c r="D110" s="36"/>
      <c r="E110" s="36"/>
      <c r="F110" s="23" t="str">
        <f>IF(E22="","",E22)</f>
        <v>Vyplň údaj</v>
      </c>
      <c r="G110" s="36"/>
      <c r="H110" s="36"/>
      <c r="I110" s="143" t="s">
        <v>41</v>
      </c>
      <c r="J110" s="33" t="str">
        <f>E28</f>
        <v>Ing. Michal Slobodník</v>
      </c>
      <c r="K110" s="36"/>
      <c r="L110" s="40"/>
    </row>
    <row r="111" s="1" customFormat="1" ht="10.32" customHeight="1">
      <c r="B111" s="35"/>
      <c r="C111" s="36"/>
      <c r="D111" s="36"/>
      <c r="E111" s="36"/>
      <c r="F111" s="36"/>
      <c r="G111" s="36"/>
      <c r="H111" s="36"/>
      <c r="I111" s="141"/>
      <c r="J111" s="36"/>
      <c r="K111" s="36"/>
      <c r="L111" s="40"/>
    </row>
    <row r="112" s="10" customFormat="1" ht="29.28" customHeight="1">
      <c r="B112" s="191"/>
      <c r="C112" s="192" t="s">
        <v>151</v>
      </c>
      <c r="D112" s="193" t="s">
        <v>65</v>
      </c>
      <c r="E112" s="193" t="s">
        <v>61</v>
      </c>
      <c r="F112" s="193" t="s">
        <v>62</v>
      </c>
      <c r="G112" s="193" t="s">
        <v>152</v>
      </c>
      <c r="H112" s="193" t="s">
        <v>153</v>
      </c>
      <c r="I112" s="194" t="s">
        <v>154</v>
      </c>
      <c r="J112" s="195" t="s">
        <v>125</v>
      </c>
      <c r="K112" s="196" t="s">
        <v>155</v>
      </c>
      <c r="L112" s="197"/>
      <c r="M112" s="85" t="s">
        <v>1</v>
      </c>
      <c r="N112" s="86" t="s">
        <v>50</v>
      </c>
      <c r="O112" s="86" t="s">
        <v>156</v>
      </c>
      <c r="P112" s="86" t="s">
        <v>157</v>
      </c>
      <c r="Q112" s="86" t="s">
        <v>158</v>
      </c>
      <c r="R112" s="86" t="s">
        <v>159</v>
      </c>
      <c r="S112" s="86" t="s">
        <v>160</v>
      </c>
      <c r="T112" s="87" t="s">
        <v>161</v>
      </c>
    </row>
    <row r="113" s="1" customFormat="1" ht="22.8" customHeight="1">
      <c r="B113" s="35"/>
      <c r="C113" s="92" t="s">
        <v>126</v>
      </c>
      <c r="D113" s="36"/>
      <c r="E113" s="36"/>
      <c r="F113" s="36"/>
      <c r="G113" s="36"/>
      <c r="H113" s="36"/>
      <c r="I113" s="141"/>
      <c r="J113" s="198">
        <f>BK113</f>
        <v>0</v>
      </c>
      <c r="K113" s="36"/>
      <c r="L113" s="40"/>
      <c r="M113" s="88"/>
      <c r="N113" s="89"/>
      <c r="O113" s="89"/>
      <c r="P113" s="199">
        <f>P114+P279+P357</f>
        <v>0</v>
      </c>
      <c r="Q113" s="89"/>
      <c r="R113" s="199">
        <f>R114+R279+R357</f>
        <v>1455.2113944749999</v>
      </c>
      <c r="S113" s="89"/>
      <c r="T113" s="200">
        <f>T114+T279+T357</f>
        <v>240.73507100000001</v>
      </c>
      <c r="AT113" s="13" t="s">
        <v>79</v>
      </c>
      <c r="AU113" s="13" t="s">
        <v>127</v>
      </c>
      <c r="BK113" s="201">
        <f>BK114+BK279+BK357</f>
        <v>0</v>
      </c>
    </row>
    <row r="114" s="11" customFormat="1" ht="25.92" customHeight="1">
      <c r="B114" s="202"/>
      <c r="C114" s="203"/>
      <c r="D114" s="204" t="s">
        <v>79</v>
      </c>
      <c r="E114" s="205" t="s">
        <v>162</v>
      </c>
      <c r="F114" s="205" t="s">
        <v>163</v>
      </c>
      <c r="G114" s="203"/>
      <c r="H114" s="203"/>
      <c r="I114" s="206"/>
      <c r="J114" s="207">
        <f>BK114</f>
        <v>0</v>
      </c>
      <c r="K114" s="203"/>
      <c r="L114" s="208"/>
      <c r="M114" s="209"/>
      <c r="N114" s="210"/>
      <c r="O114" s="210"/>
      <c r="P114" s="211">
        <f>P115+P132+P148+P165+P182+P186+P228+P238+P277</f>
        <v>0</v>
      </c>
      <c r="Q114" s="210"/>
      <c r="R114" s="211">
        <f>R115+R132+R148+R165+R182+R186+R228+R238+R277</f>
        <v>575.43345143399995</v>
      </c>
      <c r="S114" s="210"/>
      <c r="T114" s="212">
        <f>T115+T132+T148+T165+T182+T186+T228+T238+T277</f>
        <v>239.55400900000001</v>
      </c>
      <c r="AR114" s="213" t="s">
        <v>87</v>
      </c>
      <c r="AT114" s="214" t="s">
        <v>79</v>
      </c>
      <c r="AU114" s="214" t="s">
        <v>80</v>
      </c>
      <c r="AY114" s="213" t="s">
        <v>164</v>
      </c>
      <c r="BK114" s="215">
        <f>BK115+BK132+BK148+BK165+BK182+BK186+BK228+BK238+BK277</f>
        <v>0</v>
      </c>
    </row>
    <row r="115" s="11" customFormat="1" ht="22.8" customHeight="1">
      <c r="B115" s="202"/>
      <c r="C115" s="203"/>
      <c r="D115" s="204" t="s">
        <v>79</v>
      </c>
      <c r="E115" s="216" t="s">
        <v>87</v>
      </c>
      <c r="F115" s="216" t="s">
        <v>165</v>
      </c>
      <c r="G115" s="203"/>
      <c r="H115" s="203"/>
      <c r="I115" s="206"/>
      <c r="J115" s="217">
        <f>BK115</f>
        <v>0</v>
      </c>
      <c r="K115" s="203"/>
      <c r="L115" s="208"/>
      <c r="M115" s="209"/>
      <c r="N115" s="210"/>
      <c r="O115" s="210"/>
      <c r="P115" s="211">
        <f>SUM(P116:P131)</f>
        <v>0</v>
      </c>
      <c r="Q115" s="210"/>
      <c r="R115" s="211">
        <f>SUM(R116:R131)</f>
        <v>47.214611259999998</v>
      </c>
      <c r="S115" s="210"/>
      <c r="T115" s="212">
        <f>SUM(T116:T131)</f>
        <v>58.674000000000007</v>
      </c>
      <c r="AR115" s="213" t="s">
        <v>87</v>
      </c>
      <c r="AT115" s="214" t="s">
        <v>79</v>
      </c>
      <c r="AU115" s="214" t="s">
        <v>87</v>
      </c>
      <c r="AY115" s="213" t="s">
        <v>164</v>
      </c>
      <c r="BK115" s="215">
        <f>SUM(BK116:BK131)</f>
        <v>0</v>
      </c>
    </row>
    <row r="116" s="1" customFormat="1" ht="16.5" customHeight="1">
      <c r="B116" s="35"/>
      <c r="C116" s="218" t="s">
        <v>87</v>
      </c>
      <c r="D116" s="218" t="s">
        <v>166</v>
      </c>
      <c r="E116" s="219" t="s">
        <v>167</v>
      </c>
      <c r="F116" s="220" t="s">
        <v>168</v>
      </c>
      <c r="G116" s="221" t="s">
        <v>169</v>
      </c>
      <c r="H116" s="222">
        <v>88.900000000000006</v>
      </c>
      <c r="I116" s="223"/>
      <c r="J116" s="224">
        <f>ROUND(I116*H116,2)</f>
        <v>0</v>
      </c>
      <c r="K116" s="220" t="s">
        <v>1</v>
      </c>
      <c r="L116" s="40"/>
      <c r="M116" s="225" t="s">
        <v>1</v>
      </c>
      <c r="N116" s="226" t="s">
        <v>52</v>
      </c>
      <c r="O116" s="76"/>
      <c r="P116" s="227">
        <f>O116*H116</f>
        <v>0</v>
      </c>
      <c r="Q116" s="227">
        <v>0</v>
      </c>
      <c r="R116" s="227">
        <f>Q116*H116</f>
        <v>0</v>
      </c>
      <c r="S116" s="227">
        <v>0.5</v>
      </c>
      <c r="T116" s="228">
        <f>S116*H116</f>
        <v>44.450000000000003</v>
      </c>
      <c r="AR116" s="13" t="s">
        <v>170</v>
      </c>
      <c r="AT116" s="13" t="s">
        <v>166</v>
      </c>
      <c r="AU116" s="13" t="s">
        <v>92</v>
      </c>
      <c r="AY116" s="13" t="s">
        <v>164</v>
      </c>
      <c r="BE116" s="229">
        <f>IF(N116="základná",J116,0)</f>
        <v>0</v>
      </c>
      <c r="BF116" s="229">
        <f>IF(N116="znížená",J116,0)</f>
        <v>0</v>
      </c>
      <c r="BG116" s="229">
        <f>IF(N116="zákl. prenesená",J116,0)</f>
        <v>0</v>
      </c>
      <c r="BH116" s="229">
        <f>IF(N116="zníž. prenesená",J116,0)</f>
        <v>0</v>
      </c>
      <c r="BI116" s="229">
        <f>IF(N116="nulová",J116,0)</f>
        <v>0</v>
      </c>
      <c r="BJ116" s="13" t="s">
        <v>92</v>
      </c>
      <c r="BK116" s="229">
        <f>ROUND(I116*H116,2)</f>
        <v>0</v>
      </c>
      <c r="BL116" s="13" t="s">
        <v>170</v>
      </c>
      <c r="BM116" s="13" t="s">
        <v>171</v>
      </c>
    </row>
    <row r="117" s="1" customFormat="1" ht="16.5" customHeight="1">
      <c r="B117" s="35"/>
      <c r="C117" s="218" t="s">
        <v>92</v>
      </c>
      <c r="D117" s="218" t="s">
        <v>166</v>
      </c>
      <c r="E117" s="219" t="s">
        <v>172</v>
      </c>
      <c r="F117" s="220" t="s">
        <v>173</v>
      </c>
      <c r="G117" s="221" t="s">
        <v>169</v>
      </c>
      <c r="H117" s="222">
        <v>88.900000000000006</v>
      </c>
      <c r="I117" s="223"/>
      <c r="J117" s="224">
        <f>ROUND(I117*H117,2)</f>
        <v>0</v>
      </c>
      <c r="K117" s="220" t="s">
        <v>174</v>
      </c>
      <c r="L117" s="40"/>
      <c r="M117" s="225" t="s">
        <v>1</v>
      </c>
      <c r="N117" s="226" t="s">
        <v>52</v>
      </c>
      <c r="O117" s="76"/>
      <c r="P117" s="227">
        <f>O117*H117</f>
        <v>0</v>
      </c>
      <c r="Q117" s="227">
        <v>0</v>
      </c>
      <c r="R117" s="227">
        <f>Q117*H117</f>
        <v>0</v>
      </c>
      <c r="S117" s="227">
        <v>0.16</v>
      </c>
      <c r="T117" s="228">
        <f>S117*H117</f>
        <v>14.224000000000002</v>
      </c>
      <c r="AR117" s="13" t="s">
        <v>170</v>
      </c>
      <c r="AT117" s="13" t="s">
        <v>166</v>
      </c>
      <c r="AU117" s="13" t="s">
        <v>92</v>
      </c>
      <c r="AY117" s="13" t="s">
        <v>164</v>
      </c>
      <c r="BE117" s="229">
        <f>IF(N117="základná",J117,0)</f>
        <v>0</v>
      </c>
      <c r="BF117" s="229">
        <f>IF(N117="znížená",J117,0)</f>
        <v>0</v>
      </c>
      <c r="BG117" s="229">
        <f>IF(N117="zákl. prenesená",J117,0)</f>
        <v>0</v>
      </c>
      <c r="BH117" s="229">
        <f>IF(N117="zníž. prenesená",J117,0)</f>
        <v>0</v>
      </c>
      <c r="BI117" s="229">
        <f>IF(N117="nulová",J117,0)</f>
        <v>0</v>
      </c>
      <c r="BJ117" s="13" t="s">
        <v>92</v>
      </c>
      <c r="BK117" s="229">
        <f>ROUND(I117*H117,2)</f>
        <v>0</v>
      </c>
      <c r="BL117" s="13" t="s">
        <v>170</v>
      </c>
      <c r="BM117" s="13" t="s">
        <v>175</v>
      </c>
    </row>
    <row r="118" s="1" customFormat="1" ht="16.5" customHeight="1">
      <c r="B118" s="35"/>
      <c r="C118" s="218" t="s">
        <v>97</v>
      </c>
      <c r="D118" s="218" t="s">
        <v>166</v>
      </c>
      <c r="E118" s="219" t="s">
        <v>176</v>
      </c>
      <c r="F118" s="220" t="s">
        <v>177</v>
      </c>
      <c r="G118" s="221" t="s">
        <v>178</v>
      </c>
      <c r="H118" s="222">
        <v>2.2229999999999999</v>
      </c>
      <c r="I118" s="223"/>
      <c r="J118" s="224">
        <f>ROUND(I118*H118,2)</f>
        <v>0</v>
      </c>
      <c r="K118" s="220" t="s">
        <v>1</v>
      </c>
      <c r="L118" s="40"/>
      <c r="M118" s="225" t="s">
        <v>1</v>
      </c>
      <c r="N118" s="226" t="s">
        <v>52</v>
      </c>
      <c r="O118" s="76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13" t="s">
        <v>170</v>
      </c>
      <c r="AT118" s="13" t="s">
        <v>166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170</v>
      </c>
      <c r="BM118" s="13" t="s">
        <v>179</v>
      </c>
    </row>
    <row r="119" s="1" customFormat="1" ht="16.5" customHeight="1">
      <c r="B119" s="35"/>
      <c r="C119" s="218" t="s">
        <v>170</v>
      </c>
      <c r="D119" s="218" t="s">
        <v>166</v>
      </c>
      <c r="E119" s="219" t="s">
        <v>180</v>
      </c>
      <c r="F119" s="220" t="s">
        <v>181</v>
      </c>
      <c r="G119" s="221" t="s">
        <v>178</v>
      </c>
      <c r="H119" s="222">
        <v>72.805999999999997</v>
      </c>
      <c r="I119" s="223"/>
      <c r="J119" s="224">
        <f>ROUND(I119*H119,2)</f>
        <v>0</v>
      </c>
      <c r="K119" s="220" t="s">
        <v>182</v>
      </c>
      <c r="L119" s="40"/>
      <c r="M119" s="225" t="s">
        <v>1</v>
      </c>
      <c r="N119" s="226" t="s">
        <v>52</v>
      </c>
      <c r="O119" s="76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13" t="s">
        <v>170</v>
      </c>
      <c r="AT119" s="13" t="s">
        <v>166</v>
      </c>
      <c r="AU119" s="13" t="s">
        <v>92</v>
      </c>
      <c r="AY119" s="13" t="s">
        <v>164</v>
      </c>
      <c r="BE119" s="229">
        <f>IF(N119="základná",J119,0)</f>
        <v>0</v>
      </c>
      <c r="BF119" s="229">
        <f>IF(N119="znížená",J119,0)</f>
        <v>0</v>
      </c>
      <c r="BG119" s="229">
        <f>IF(N119="zákl. prenesená",J119,0)</f>
        <v>0</v>
      </c>
      <c r="BH119" s="229">
        <f>IF(N119="zníž. prenesená",J119,0)</f>
        <v>0</v>
      </c>
      <c r="BI119" s="229">
        <f>IF(N119="nulová",J119,0)</f>
        <v>0</v>
      </c>
      <c r="BJ119" s="13" t="s">
        <v>92</v>
      </c>
      <c r="BK119" s="229">
        <f>ROUND(I119*H119,2)</f>
        <v>0</v>
      </c>
      <c r="BL119" s="13" t="s">
        <v>170</v>
      </c>
      <c r="BM119" s="13" t="s">
        <v>183</v>
      </c>
    </row>
    <row r="120" s="1" customFormat="1" ht="16.5" customHeight="1">
      <c r="B120" s="35"/>
      <c r="C120" s="218" t="s">
        <v>184</v>
      </c>
      <c r="D120" s="218" t="s">
        <v>166</v>
      </c>
      <c r="E120" s="219" t="s">
        <v>185</v>
      </c>
      <c r="F120" s="220" t="s">
        <v>186</v>
      </c>
      <c r="G120" s="221" t="s">
        <v>178</v>
      </c>
      <c r="H120" s="222">
        <v>9.6210000000000004</v>
      </c>
      <c r="I120" s="223"/>
      <c r="J120" s="224">
        <f>ROUND(I120*H120,2)</f>
        <v>0</v>
      </c>
      <c r="K120" s="220" t="s">
        <v>1</v>
      </c>
      <c r="L120" s="40"/>
      <c r="M120" s="225" t="s">
        <v>1</v>
      </c>
      <c r="N120" s="226" t="s">
        <v>52</v>
      </c>
      <c r="O120" s="76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13" t="s">
        <v>170</v>
      </c>
      <c r="AT120" s="13" t="s">
        <v>166</v>
      </c>
      <c r="AU120" s="13" t="s">
        <v>92</v>
      </c>
      <c r="AY120" s="13" t="s">
        <v>164</v>
      </c>
      <c r="BE120" s="229">
        <f>IF(N120="základná",J120,0)</f>
        <v>0</v>
      </c>
      <c r="BF120" s="229">
        <f>IF(N120="znížená",J120,0)</f>
        <v>0</v>
      </c>
      <c r="BG120" s="229">
        <f>IF(N120="zákl. prenesená",J120,0)</f>
        <v>0</v>
      </c>
      <c r="BH120" s="229">
        <f>IF(N120="zníž. prenesená",J120,0)</f>
        <v>0</v>
      </c>
      <c r="BI120" s="229">
        <f>IF(N120="nulová",J120,0)</f>
        <v>0</v>
      </c>
      <c r="BJ120" s="13" t="s">
        <v>92</v>
      </c>
      <c r="BK120" s="229">
        <f>ROUND(I120*H120,2)</f>
        <v>0</v>
      </c>
      <c r="BL120" s="13" t="s">
        <v>170</v>
      </c>
      <c r="BM120" s="13" t="s">
        <v>187</v>
      </c>
    </row>
    <row r="121" s="1" customFormat="1" ht="16.5" customHeight="1">
      <c r="B121" s="35"/>
      <c r="C121" s="218" t="s">
        <v>188</v>
      </c>
      <c r="D121" s="218" t="s">
        <v>166</v>
      </c>
      <c r="E121" s="219" t="s">
        <v>189</v>
      </c>
      <c r="F121" s="220" t="s">
        <v>190</v>
      </c>
      <c r="G121" s="221" t="s">
        <v>178</v>
      </c>
      <c r="H121" s="222">
        <v>13.622</v>
      </c>
      <c r="I121" s="223"/>
      <c r="J121" s="224">
        <f>ROUND(I121*H121,2)</f>
        <v>0</v>
      </c>
      <c r="K121" s="220" t="s">
        <v>1</v>
      </c>
      <c r="L121" s="40"/>
      <c r="M121" s="225" t="s">
        <v>1</v>
      </c>
      <c r="N121" s="226" t="s">
        <v>52</v>
      </c>
      <c r="O121" s="76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13" t="s">
        <v>170</v>
      </c>
      <c r="AT121" s="13" t="s">
        <v>166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170</v>
      </c>
      <c r="BM121" s="13" t="s">
        <v>191</v>
      </c>
    </row>
    <row r="122" s="1" customFormat="1" ht="16.5" customHeight="1">
      <c r="B122" s="35"/>
      <c r="C122" s="218" t="s">
        <v>192</v>
      </c>
      <c r="D122" s="218" t="s">
        <v>166</v>
      </c>
      <c r="E122" s="219" t="s">
        <v>193</v>
      </c>
      <c r="F122" s="220" t="s">
        <v>194</v>
      </c>
      <c r="G122" s="221" t="s">
        <v>169</v>
      </c>
      <c r="H122" s="222">
        <v>27.315000000000001</v>
      </c>
      <c r="I122" s="223"/>
      <c r="J122" s="224">
        <f>ROUND(I122*H122,2)</f>
        <v>0</v>
      </c>
      <c r="K122" s="220" t="s">
        <v>182</v>
      </c>
      <c r="L122" s="40"/>
      <c r="M122" s="225" t="s">
        <v>1</v>
      </c>
      <c r="N122" s="226" t="s">
        <v>52</v>
      </c>
      <c r="O122" s="76"/>
      <c r="P122" s="227">
        <f>O122*H122</f>
        <v>0</v>
      </c>
      <c r="Q122" s="227">
        <v>0.00069999999999999999</v>
      </c>
      <c r="R122" s="227">
        <f>Q122*H122</f>
        <v>0.019120500000000002</v>
      </c>
      <c r="S122" s="227">
        <v>0</v>
      </c>
      <c r="T122" s="228">
        <f>S122*H122</f>
        <v>0</v>
      </c>
      <c r="AR122" s="13" t="s">
        <v>170</v>
      </c>
      <c r="AT122" s="13" t="s">
        <v>166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170</v>
      </c>
      <c r="BM122" s="13" t="s">
        <v>195</v>
      </c>
    </row>
    <row r="123" s="1" customFormat="1" ht="16.5" customHeight="1">
      <c r="B123" s="35"/>
      <c r="C123" s="218" t="s">
        <v>196</v>
      </c>
      <c r="D123" s="218" t="s">
        <v>166</v>
      </c>
      <c r="E123" s="219" t="s">
        <v>197</v>
      </c>
      <c r="F123" s="220" t="s">
        <v>198</v>
      </c>
      <c r="G123" s="221" t="s">
        <v>169</v>
      </c>
      <c r="H123" s="222">
        <v>27.315000000000001</v>
      </c>
      <c r="I123" s="223"/>
      <c r="J123" s="224">
        <f>ROUND(I123*H123,2)</f>
        <v>0</v>
      </c>
      <c r="K123" s="220" t="s">
        <v>182</v>
      </c>
      <c r="L123" s="40"/>
      <c r="M123" s="225" t="s">
        <v>1</v>
      </c>
      <c r="N123" s="226" t="s">
        <v>52</v>
      </c>
      <c r="O123" s="76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13" t="s">
        <v>170</v>
      </c>
      <c r="AT123" s="13" t="s">
        <v>166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170</v>
      </c>
      <c r="BM123" s="13" t="s">
        <v>199</v>
      </c>
    </row>
    <row r="124" s="1" customFormat="1" ht="16.5" customHeight="1">
      <c r="B124" s="35"/>
      <c r="C124" s="218" t="s">
        <v>200</v>
      </c>
      <c r="D124" s="218" t="s">
        <v>166</v>
      </c>
      <c r="E124" s="219" t="s">
        <v>201</v>
      </c>
      <c r="F124" s="220" t="s">
        <v>202</v>
      </c>
      <c r="G124" s="221" t="s">
        <v>178</v>
      </c>
      <c r="H124" s="222">
        <v>72.805999999999997</v>
      </c>
      <c r="I124" s="223"/>
      <c r="J124" s="224">
        <f>ROUND(I124*H124,2)</f>
        <v>0</v>
      </c>
      <c r="K124" s="220" t="s">
        <v>182</v>
      </c>
      <c r="L124" s="40"/>
      <c r="M124" s="225" t="s">
        <v>1</v>
      </c>
      <c r="N124" s="226" t="s">
        <v>52</v>
      </c>
      <c r="O124" s="76"/>
      <c r="P124" s="227">
        <f>O124*H124</f>
        <v>0</v>
      </c>
      <c r="Q124" s="227">
        <v>0.00046000000000000001</v>
      </c>
      <c r="R124" s="227">
        <f>Q124*H124</f>
        <v>0.033490760000000001</v>
      </c>
      <c r="S124" s="227">
        <v>0</v>
      </c>
      <c r="T124" s="228">
        <f>S124*H124</f>
        <v>0</v>
      </c>
      <c r="AR124" s="13" t="s">
        <v>170</v>
      </c>
      <c r="AT124" s="13" t="s">
        <v>166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170</v>
      </c>
      <c r="BM124" s="13" t="s">
        <v>203</v>
      </c>
    </row>
    <row r="125" s="1" customFormat="1" ht="16.5" customHeight="1">
      <c r="B125" s="35"/>
      <c r="C125" s="218" t="s">
        <v>204</v>
      </c>
      <c r="D125" s="218" t="s">
        <v>166</v>
      </c>
      <c r="E125" s="219" t="s">
        <v>205</v>
      </c>
      <c r="F125" s="220" t="s">
        <v>206</v>
      </c>
      <c r="G125" s="221" t="s">
        <v>178</v>
      </c>
      <c r="H125" s="222">
        <v>72.805999999999997</v>
      </c>
      <c r="I125" s="223"/>
      <c r="J125" s="224">
        <f>ROUND(I125*H125,2)</f>
        <v>0</v>
      </c>
      <c r="K125" s="220" t="s">
        <v>182</v>
      </c>
      <c r="L125" s="40"/>
      <c r="M125" s="225" t="s">
        <v>1</v>
      </c>
      <c r="N125" s="226" t="s">
        <v>52</v>
      </c>
      <c r="O125" s="76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13" t="s">
        <v>170</v>
      </c>
      <c r="AT125" s="13" t="s">
        <v>166</v>
      </c>
      <c r="AU125" s="13" t="s">
        <v>92</v>
      </c>
      <c r="AY125" s="13" t="s">
        <v>164</v>
      </c>
      <c r="BE125" s="229">
        <f>IF(N125="základná",J125,0)</f>
        <v>0</v>
      </c>
      <c r="BF125" s="229">
        <f>IF(N125="znížená",J125,0)</f>
        <v>0</v>
      </c>
      <c r="BG125" s="229">
        <f>IF(N125="zákl. prenesená",J125,0)</f>
        <v>0</v>
      </c>
      <c r="BH125" s="229">
        <f>IF(N125="zníž. prenesená",J125,0)</f>
        <v>0</v>
      </c>
      <c r="BI125" s="229">
        <f>IF(N125="nulová",J125,0)</f>
        <v>0</v>
      </c>
      <c r="BJ125" s="13" t="s">
        <v>92</v>
      </c>
      <c r="BK125" s="229">
        <f>ROUND(I125*H125,2)</f>
        <v>0</v>
      </c>
      <c r="BL125" s="13" t="s">
        <v>170</v>
      </c>
      <c r="BM125" s="13" t="s">
        <v>207</v>
      </c>
    </row>
    <row r="126" s="1" customFormat="1" ht="16.5" customHeight="1">
      <c r="B126" s="35"/>
      <c r="C126" s="218" t="s">
        <v>208</v>
      </c>
      <c r="D126" s="218" t="s">
        <v>166</v>
      </c>
      <c r="E126" s="219" t="s">
        <v>209</v>
      </c>
      <c r="F126" s="220" t="s">
        <v>210</v>
      </c>
      <c r="G126" s="221" t="s">
        <v>178</v>
      </c>
      <c r="H126" s="222">
        <v>45.503</v>
      </c>
      <c r="I126" s="223"/>
      <c r="J126" s="224">
        <f>ROUND(I126*H126,2)</f>
        <v>0</v>
      </c>
      <c r="K126" s="220" t="s">
        <v>182</v>
      </c>
      <c r="L126" s="40"/>
      <c r="M126" s="225" t="s">
        <v>1</v>
      </c>
      <c r="N126" s="226" t="s">
        <v>52</v>
      </c>
      <c r="O126" s="76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13" t="s">
        <v>170</v>
      </c>
      <c r="AT126" s="13" t="s">
        <v>166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170</v>
      </c>
      <c r="BM126" s="13" t="s">
        <v>211</v>
      </c>
    </row>
    <row r="127" s="1" customFormat="1" ht="16.5" customHeight="1">
      <c r="B127" s="35"/>
      <c r="C127" s="218" t="s">
        <v>212</v>
      </c>
      <c r="D127" s="218" t="s">
        <v>166</v>
      </c>
      <c r="E127" s="219" t="s">
        <v>213</v>
      </c>
      <c r="F127" s="220" t="s">
        <v>214</v>
      </c>
      <c r="G127" s="221" t="s">
        <v>178</v>
      </c>
      <c r="H127" s="222">
        <v>2.9340000000000002</v>
      </c>
      <c r="I127" s="223"/>
      <c r="J127" s="224">
        <f>ROUND(I127*H127,2)</f>
        <v>0</v>
      </c>
      <c r="K127" s="220" t="s">
        <v>215</v>
      </c>
      <c r="L127" s="40"/>
      <c r="M127" s="225" t="s">
        <v>1</v>
      </c>
      <c r="N127" s="226" t="s">
        <v>52</v>
      </c>
      <c r="O127" s="76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13" t="s">
        <v>170</v>
      </c>
      <c r="AT127" s="13" t="s">
        <v>166</v>
      </c>
      <c r="AU127" s="13" t="s">
        <v>92</v>
      </c>
      <c r="AY127" s="13" t="s">
        <v>164</v>
      </c>
      <c r="BE127" s="229">
        <f>IF(N127="základná",J127,0)</f>
        <v>0</v>
      </c>
      <c r="BF127" s="229">
        <f>IF(N127="znížená",J127,0)</f>
        <v>0</v>
      </c>
      <c r="BG127" s="229">
        <f>IF(N127="zákl. prenesená",J127,0)</f>
        <v>0</v>
      </c>
      <c r="BH127" s="229">
        <f>IF(N127="zníž. prenesená",J127,0)</f>
        <v>0</v>
      </c>
      <c r="BI127" s="229">
        <f>IF(N127="nulová",J127,0)</f>
        <v>0</v>
      </c>
      <c r="BJ127" s="13" t="s">
        <v>92</v>
      </c>
      <c r="BK127" s="229">
        <f>ROUND(I127*H127,2)</f>
        <v>0</v>
      </c>
      <c r="BL127" s="13" t="s">
        <v>170</v>
      </c>
      <c r="BM127" s="13" t="s">
        <v>216</v>
      </c>
    </row>
    <row r="128" s="1" customFormat="1" ht="16.5" customHeight="1">
      <c r="B128" s="35"/>
      <c r="C128" s="230" t="s">
        <v>217</v>
      </c>
      <c r="D128" s="230" t="s">
        <v>218</v>
      </c>
      <c r="E128" s="231" t="s">
        <v>219</v>
      </c>
      <c r="F128" s="232" t="s">
        <v>220</v>
      </c>
      <c r="G128" s="233" t="s">
        <v>221</v>
      </c>
      <c r="H128" s="234">
        <v>4.6529999999999996</v>
      </c>
      <c r="I128" s="235"/>
      <c r="J128" s="236">
        <f>ROUND(I128*H128,2)</f>
        <v>0</v>
      </c>
      <c r="K128" s="232" t="s">
        <v>222</v>
      </c>
      <c r="L128" s="237"/>
      <c r="M128" s="238" t="s">
        <v>1</v>
      </c>
      <c r="N128" s="239" t="s">
        <v>52</v>
      </c>
      <c r="O128" s="76"/>
      <c r="P128" s="227">
        <f>O128*H128</f>
        <v>0</v>
      </c>
      <c r="Q128" s="227">
        <v>1</v>
      </c>
      <c r="R128" s="227">
        <f>Q128*H128</f>
        <v>4.6529999999999996</v>
      </c>
      <c r="S128" s="227">
        <v>0</v>
      </c>
      <c r="T128" s="228">
        <f>S128*H128</f>
        <v>0</v>
      </c>
      <c r="AR128" s="13" t="s">
        <v>196</v>
      </c>
      <c r="AT128" s="13" t="s">
        <v>218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170</v>
      </c>
      <c r="BM128" s="13" t="s">
        <v>223</v>
      </c>
    </row>
    <row r="129" s="1" customFormat="1" ht="16.5" customHeight="1">
      <c r="B129" s="35"/>
      <c r="C129" s="218" t="s">
        <v>224</v>
      </c>
      <c r="D129" s="218" t="s">
        <v>166</v>
      </c>
      <c r="E129" s="219" t="s">
        <v>213</v>
      </c>
      <c r="F129" s="220" t="s">
        <v>214</v>
      </c>
      <c r="G129" s="221" t="s">
        <v>178</v>
      </c>
      <c r="H129" s="222">
        <v>27.302</v>
      </c>
      <c r="I129" s="223"/>
      <c r="J129" s="224">
        <f>ROUND(I129*H129,2)</f>
        <v>0</v>
      </c>
      <c r="K129" s="220" t="s">
        <v>215</v>
      </c>
      <c r="L129" s="40"/>
      <c r="M129" s="225" t="s">
        <v>1</v>
      </c>
      <c r="N129" s="226" t="s">
        <v>52</v>
      </c>
      <c r="O129" s="76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13" t="s">
        <v>170</v>
      </c>
      <c r="AT129" s="13" t="s">
        <v>166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170</v>
      </c>
      <c r="BM129" s="13" t="s">
        <v>225</v>
      </c>
    </row>
    <row r="130" s="1" customFormat="1" ht="16.5" customHeight="1">
      <c r="B130" s="35"/>
      <c r="C130" s="230" t="s">
        <v>226</v>
      </c>
      <c r="D130" s="230" t="s">
        <v>218</v>
      </c>
      <c r="E130" s="231" t="s">
        <v>227</v>
      </c>
      <c r="F130" s="232" t="s">
        <v>228</v>
      </c>
      <c r="G130" s="233" t="s">
        <v>221</v>
      </c>
      <c r="H130" s="234">
        <v>42.509</v>
      </c>
      <c r="I130" s="235"/>
      <c r="J130" s="236">
        <f>ROUND(I130*H130,2)</f>
        <v>0</v>
      </c>
      <c r="K130" s="232" t="s">
        <v>174</v>
      </c>
      <c r="L130" s="237"/>
      <c r="M130" s="238" t="s">
        <v>1</v>
      </c>
      <c r="N130" s="239" t="s">
        <v>52</v>
      </c>
      <c r="O130" s="76"/>
      <c r="P130" s="227">
        <f>O130*H130</f>
        <v>0</v>
      </c>
      <c r="Q130" s="227">
        <v>1</v>
      </c>
      <c r="R130" s="227">
        <f>Q130*H130</f>
        <v>42.509</v>
      </c>
      <c r="S130" s="227">
        <v>0</v>
      </c>
      <c r="T130" s="228">
        <f>S130*H130</f>
        <v>0</v>
      </c>
      <c r="AR130" s="13" t="s">
        <v>196</v>
      </c>
      <c r="AT130" s="13" t="s">
        <v>218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170</v>
      </c>
      <c r="BM130" s="13" t="s">
        <v>229</v>
      </c>
    </row>
    <row r="131" s="1" customFormat="1" ht="16.5" customHeight="1">
      <c r="B131" s="35"/>
      <c r="C131" s="218" t="s">
        <v>230</v>
      </c>
      <c r="D131" s="218" t="s">
        <v>166</v>
      </c>
      <c r="E131" s="219" t="s">
        <v>231</v>
      </c>
      <c r="F131" s="220" t="s">
        <v>232</v>
      </c>
      <c r="G131" s="221" t="s">
        <v>169</v>
      </c>
      <c r="H131" s="222">
        <v>128.57499999999999</v>
      </c>
      <c r="I131" s="223"/>
      <c r="J131" s="224">
        <f>ROUND(I131*H131,2)</f>
        <v>0</v>
      </c>
      <c r="K131" s="220" t="s">
        <v>182</v>
      </c>
      <c r="L131" s="40"/>
      <c r="M131" s="225" t="s">
        <v>1</v>
      </c>
      <c r="N131" s="226" t="s">
        <v>52</v>
      </c>
      <c r="O131" s="76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13" t="s">
        <v>170</v>
      </c>
      <c r="AT131" s="13" t="s">
        <v>166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170</v>
      </c>
      <c r="BM131" s="13" t="s">
        <v>233</v>
      </c>
    </row>
    <row r="132" s="11" customFormat="1" ht="22.8" customHeight="1">
      <c r="B132" s="202"/>
      <c r="C132" s="203"/>
      <c r="D132" s="204" t="s">
        <v>79</v>
      </c>
      <c r="E132" s="216" t="s">
        <v>92</v>
      </c>
      <c r="F132" s="216" t="s">
        <v>234</v>
      </c>
      <c r="G132" s="203"/>
      <c r="H132" s="203"/>
      <c r="I132" s="206"/>
      <c r="J132" s="217">
        <f>BK132</f>
        <v>0</v>
      </c>
      <c r="K132" s="203"/>
      <c r="L132" s="208"/>
      <c r="M132" s="209"/>
      <c r="N132" s="210"/>
      <c r="O132" s="210"/>
      <c r="P132" s="211">
        <f>SUM(P133:P147)</f>
        <v>0</v>
      </c>
      <c r="Q132" s="210"/>
      <c r="R132" s="211">
        <f>SUM(R133:R147)</f>
        <v>80.099922259999985</v>
      </c>
      <c r="S132" s="210"/>
      <c r="T132" s="212">
        <f>SUM(T133:T147)</f>
        <v>0</v>
      </c>
      <c r="AR132" s="213" t="s">
        <v>87</v>
      </c>
      <c r="AT132" s="214" t="s">
        <v>79</v>
      </c>
      <c r="AU132" s="214" t="s">
        <v>87</v>
      </c>
      <c r="AY132" s="213" t="s">
        <v>164</v>
      </c>
      <c r="BK132" s="215">
        <f>SUM(BK133:BK147)</f>
        <v>0</v>
      </c>
    </row>
    <row r="133" s="1" customFormat="1" ht="16.5" customHeight="1">
      <c r="B133" s="35"/>
      <c r="C133" s="218" t="s">
        <v>235</v>
      </c>
      <c r="D133" s="218" t="s">
        <v>166</v>
      </c>
      <c r="E133" s="219" t="s">
        <v>236</v>
      </c>
      <c r="F133" s="220" t="s">
        <v>237</v>
      </c>
      <c r="G133" s="221" t="s">
        <v>238</v>
      </c>
      <c r="H133" s="222">
        <v>4</v>
      </c>
      <c r="I133" s="223"/>
      <c r="J133" s="224">
        <f>ROUND(I133*H133,2)</f>
        <v>0</v>
      </c>
      <c r="K133" s="220" t="s">
        <v>1</v>
      </c>
      <c r="L133" s="40"/>
      <c r="M133" s="225" t="s">
        <v>1</v>
      </c>
      <c r="N133" s="226" t="s">
        <v>52</v>
      </c>
      <c r="O133" s="76"/>
      <c r="P133" s="227">
        <f>O133*H133</f>
        <v>0</v>
      </c>
      <c r="Q133" s="227">
        <v>0.372</v>
      </c>
      <c r="R133" s="227">
        <f>Q133*H133</f>
        <v>1.488</v>
      </c>
      <c r="S133" s="227">
        <v>0</v>
      </c>
      <c r="T133" s="228">
        <f>S133*H133</f>
        <v>0</v>
      </c>
      <c r="AR133" s="13" t="s">
        <v>170</v>
      </c>
      <c r="AT133" s="13" t="s">
        <v>166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170</v>
      </c>
      <c r="BM133" s="13" t="s">
        <v>239</v>
      </c>
    </row>
    <row r="134" s="1" customFormat="1" ht="16.5" customHeight="1">
      <c r="B134" s="35"/>
      <c r="C134" s="230" t="s">
        <v>240</v>
      </c>
      <c r="D134" s="230" t="s">
        <v>218</v>
      </c>
      <c r="E134" s="231" t="s">
        <v>241</v>
      </c>
      <c r="F134" s="232" t="s">
        <v>242</v>
      </c>
      <c r="G134" s="233" t="s">
        <v>238</v>
      </c>
      <c r="H134" s="234">
        <v>4</v>
      </c>
      <c r="I134" s="235"/>
      <c r="J134" s="236">
        <f>ROUND(I134*H134,2)</f>
        <v>0</v>
      </c>
      <c r="K134" s="232" t="s">
        <v>243</v>
      </c>
      <c r="L134" s="237"/>
      <c r="M134" s="238" t="s">
        <v>1</v>
      </c>
      <c r="N134" s="239" t="s">
        <v>52</v>
      </c>
      <c r="O134" s="76"/>
      <c r="P134" s="227">
        <f>O134*H134</f>
        <v>0</v>
      </c>
      <c r="Q134" s="227">
        <v>0.0035999999999999999</v>
      </c>
      <c r="R134" s="227">
        <f>Q134*H134</f>
        <v>0.0144</v>
      </c>
      <c r="S134" s="227">
        <v>0</v>
      </c>
      <c r="T134" s="228">
        <f>S134*H134</f>
        <v>0</v>
      </c>
      <c r="AR134" s="13" t="s">
        <v>196</v>
      </c>
      <c r="AT134" s="13" t="s">
        <v>218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170</v>
      </c>
      <c r="BM134" s="13" t="s">
        <v>244</v>
      </c>
    </row>
    <row r="135" s="1" customFormat="1" ht="16.5" customHeight="1">
      <c r="B135" s="35"/>
      <c r="C135" s="230" t="s">
        <v>245</v>
      </c>
      <c r="D135" s="230" t="s">
        <v>218</v>
      </c>
      <c r="E135" s="231" t="s">
        <v>246</v>
      </c>
      <c r="F135" s="232" t="s">
        <v>247</v>
      </c>
      <c r="G135" s="233" t="s">
        <v>238</v>
      </c>
      <c r="H135" s="234">
        <v>4</v>
      </c>
      <c r="I135" s="235"/>
      <c r="J135" s="236">
        <f>ROUND(I135*H135,2)</f>
        <v>0</v>
      </c>
      <c r="K135" s="232" t="s">
        <v>243</v>
      </c>
      <c r="L135" s="237"/>
      <c r="M135" s="238" t="s">
        <v>1</v>
      </c>
      <c r="N135" s="239" t="s">
        <v>52</v>
      </c>
      <c r="O135" s="76"/>
      <c r="P135" s="227">
        <f>O135*H135</f>
        <v>0</v>
      </c>
      <c r="Q135" s="227">
        <v>0.00027</v>
      </c>
      <c r="R135" s="227">
        <f>Q135*H135</f>
        <v>0.00108</v>
      </c>
      <c r="S135" s="227">
        <v>0</v>
      </c>
      <c r="T135" s="228">
        <f>S135*H135</f>
        <v>0</v>
      </c>
      <c r="AR135" s="13" t="s">
        <v>196</v>
      </c>
      <c r="AT135" s="13" t="s">
        <v>218</v>
      </c>
      <c r="AU135" s="13" t="s">
        <v>92</v>
      </c>
      <c r="AY135" s="13" t="s">
        <v>164</v>
      </c>
      <c r="BE135" s="229">
        <f>IF(N135="základná",J135,0)</f>
        <v>0</v>
      </c>
      <c r="BF135" s="229">
        <f>IF(N135="znížená",J135,0)</f>
        <v>0</v>
      </c>
      <c r="BG135" s="229">
        <f>IF(N135="zákl. prenesená",J135,0)</f>
        <v>0</v>
      </c>
      <c r="BH135" s="229">
        <f>IF(N135="zníž. prenesená",J135,0)</f>
        <v>0</v>
      </c>
      <c r="BI135" s="229">
        <f>IF(N135="nulová",J135,0)</f>
        <v>0</v>
      </c>
      <c r="BJ135" s="13" t="s">
        <v>92</v>
      </c>
      <c r="BK135" s="229">
        <f>ROUND(I135*H135,2)</f>
        <v>0</v>
      </c>
      <c r="BL135" s="13" t="s">
        <v>170</v>
      </c>
      <c r="BM135" s="13" t="s">
        <v>248</v>
      </c>
    </row>
    <row r="136" s="1" customFormat="1" ht="16.5" customHeight="1">
      <c r="B136" s="35"/>
      <c r="C136" s="230" t="s">
        <v>7</v>
      </c>
      <c r="D136" s="230" t="s">
        <v>218</v>
      </c>
      <c r="E136" s="231" t="s">
        <v>249</v>
      </c>
      <c r="F136" s="232" t="s">
        <v>250</v>
      </c>
      <c r="G136" s="233" t="s">
        <v>238</v>
      </c>
      <c r="H136" s="234">
        <v>4</v>
      </c>
      <c r="I136" s="235"/>
      <c r="J136" s="236">
        <f>ROUND(I136*H136,2)</f>
        <v>0</v>
      </c>
      <c r="K136" s="232" t="s">
        <v>243</v>
      </c>
      <c r="L136" s="237"/>
      <c r="M136" s="238" t="s">
        <v>1</v>
      </c>
      <c r="N136" s="239" t="s">
        <v>52</v>
      </c>
      <c r="O136" s="76"/>
      <c r="P136" s="227">
        <f>O136*H136</f>
        <v>0</v>
      </c>
      <c r="Q136" s="227">
        <v>0.0021199999999999999</v>
      </c>
      <c r="R136" s="227">
        <f>Q136*H136</f>
        <v>0.0084799999999999997</v>
      </c>
      <c r="S136" s="227">
        <v>0</v>
      </c>
      <c r="T136" s="228">
        <f>S136*H136</f>
        <v>0</v>
      </c>
      <c r="AR136" s="13" t="s">
        <v>196</v>
      </c>
      <c r="AT136" s="13" t="s">
        <v>218</v>
      </c>
      <c r="AU136" s="13" t="s">
        <v>92</v>
      </c>
      <c r="AY136" s="13" t="s">
        <v>164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3" t="s">
        <v>92</v>
      </c>
      <c r="BK136" s="229">
        <f>ROUND(I136*H136,2)</f>
        <v>0</v>
      </c>
      <c r="BL136" s="13" t="s">
        <v>170</v>
      </c>
      <c r="BM136" s="13" t="s">
        <v>251</v>
      </c>
    </row>
    <row r="137" s="1" customFormat="1" ht="16.5" customHeight="1">
      <c r="B137" s="35"/>
      <c r="C137" s="218" t="s">
        <v>252</v>
      </c>
      <c r="D137" s="218" t="s">
        <v>166</v>
      </c>
      <c r="E137" s="219" t="s">
        <v>253</v>
      </c>
      <c r="F137" s="220" t="s">
        <v>254</v>
      </c>
      <c r="G137" s="221" t="s">
        <v>255</v>
      </c>
      <c r="H137" s="222">
        <v>60.755000000000003</v>
      </c>
      <c r="I137" s="223"/>
      <c r="J137" s="224">
        <f>ROUND(I137*H137,2)</f>
        <v>0</v>
      </c>
      <c r="K137" s="220" t="s">
        <v>182</v>
      </c>
      <c r="L137" s="40"/>
      <c r="M137" s="225" t="s">
        <v>1</v>
      </c>
      <c r="N137" s="226" t="s">
        <v>52</v>
      </c>
      <c r="O137" s="76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13" t="s">
        <v>170</v>
      </c>
      <c r="AT137" s="13" t="s">
        <v>166</v>
      </c>
      <c r="AU137" s="13" t="s">
        <v>92</v>
      </c>
      <c r="AY137" s="13" t="s">
        <v>164</v>
      </c>
      <c r="BE137" s="229">
        <f>IF(N137="základná",J137,0)</f>
        <v>0</v>
      </c>
      <c r="BF137" s="229">
        <f>IF(N137="znížená",J137,0)</f>
        <v>0</v>
      </c>
      <c r="BG137" s="229">
        <f>IF(N137="zákl. prenesená",J137,0)</f>
        <v>0</v>
      </c>
      <c r="BH137" s="229">
        <f>IF(N137="zníž. prenesená",J137,0)</f>
        <v>0</v>
      </c>
      <c r="BI137" s="229">
        <f>IF(N137="nulová",J137,0)</f>
        <v>0</v>
      </c>
      <c r="BJ137" s="13" t="s">
        <v>92</v>
      </c>
      <c r="BK137" s="229">
        <f>ROUND(I137*H137,2)</f>
        <v>0</v>
      </c>
      <c r="BL137" s="13" t="s">
        <v>170</v>
      </c>
      <c r="BM137" s="13" t="s">
        <v>256</v>
      </c>
    </row>
    <row r="138" s="1" customFormat="1" ht="16.5" customHeight="1">
      <c r="B138" s="35"/>
      <c r="C138" s="230" t="s">
        <v>257</v>
      </c>
      <c r="D138" s="230" t="s">
        <v>218</v>
      </c>
      <c r="E138" s="231" t="s">
        <v>227</v>
      </c>
      <c r="F138" s="232" t="s">
        <v>228</v>
      </c>
      <c r="G138" s="233" t="s">
        <v>221</v>
      </c>
      <c r="H138" s="234">
        <v>7.7220000000000004</v>
      </c>
      <c r="I138" s="235"/>
      <c r="J138" s="236">
        <f>ROUND(I138*H138,2)</f>
        <v>0</v>
      </c>
      <c r="K138" s="232" t="s">
        <v>174</v>
      </c>
      <c r="L138" s="237"/>
      <c r="M138" s="238" t="s">
        <v>1</v>
      </c>
      <c r="N138" s="239" t="s">
        <v>52</v>
      </c>
      <c r="O138" s="76"/>
      <c r="P138" s="227">
        <f>O138*H138</f>
        <v>0</v>
      </c>
      <c r="Q138" s="227">
        <v>1</v>
      </c>
      <c r="R138" s="227">
        <f>Q138*H138</f>
        <v>7.7220000000000004</v>
      </c>
      <c r="S138" s="227">
        <v>0</v>
      </c>
      <c r="T138" s="228">
        <f>S138*H138</f>
        <v>0</v>
      </c>
      <c r="AR138" s="13" t="s">
        <v>196</v>
      </c>
      <c r="AT138" s="13" t="s">
        <v>218</v>
      </c>
      <c r="AU138" s="13" t="s">
        <v>92</v>
      </c>
      <c r="AY138" s="13" t="s">
        <v>164</v>
      </c>
      <c r="BE138" s="229">
        <f>IF(N138="základná",J138,0)</f>
        <v>0</v>
      </c>
      <c r="BF138" s="229">
        <f>IF(N138="znížená",J138,0)</f>
        <v>0</v>
      </c>
      <c r="BG138" s="229">
        <f>IF(N138="zákl. prenesená",J138,0)</f>
        <v>0</v>
      </c>
      <c r="BH138" s="229">
        <f>IF(N138="zníž. prenesená",J138,0)</f>
        <v>0</v>
      </c>
      <c r="BI138" s="229">
        <f>IF(N138="nulová",J138,0)</f>
        <v>0</v>
      </c>
      <c r="BJ138" s="13" t="s">
        <v>92</v>
      </c>
      <c r="BK138" s="229">
        <f>ROUND(I138*H138,2)</f>
        <v>0</v>
      </c>
      <c r="BL138" s="13" t="s">
        <v>170</v>
      </c>
      <c r="BM138" s="13" t="s">
        <v>258</v>
      </c>
    </row>
    <row r="139" s="1" customFormat="1" ht="16.5" customHeight="1">
      <c r="B139" s="35"/>
      <c r="C139" s="218" t="s">
        <v>259</v>
      </c>
      <c r="D139" s="218" t="s">
        <v>166</v>
      </c>
      <c r="E139" s="219" t="s">
        <v>260</v>
      </c>
      <c r="F139" s="220" t="s">
        <v>261</v>
      </c>
      <c r="G139" s="221" t="s">
        <v>178</v>
      </c>
      <c r="H139" s="222">
        <v>2.8860000000000001</v>
      </c>
      <c r="I139" s="223"/>
      <c r="J139" s="224">
        <f>ROUND(I139*H139,2)</f>
        <v>0</v>
      </c>
      <c r="K139" s="220" t="s">
        <v>1</v>
      </c>
      <c r="L139" s="40"/>
      <c r="M139" s="225" t="s">
        <v>1</v>
      </c>
      <c r="N139" s="226" t="s">
        <v>52</v>
      </c>
      <c r="O139" s="76"/>
      <c r="P139" s="227">
        <f>O139*H139</f>
        <v>0</v>
      </c>
      <c r="Q139" s="227">
        <v>1.5860000000000001</v>
      </c>
      <c r="R139" s="227">
        <f>Q139*H139</f>
        <v>4.5771960000000007</v>
      </c>
      <c r="S139" s="227">
        <v>0</v>
      </c>
      <c r="T139" s="228">
        <f>S139*H139</f>
        <v>0</v>
      </c>
      <c r="AR139" s="13" t="s">
        <v>170</v>
      </c>
      <c r="AT139" s="13" t="s">
        <v>166</v>
      </c>
      <c r="AU139" s="13" t="s">
        <v>92</v>
      </c>
      <c r="AY139" s="13" t="s">
        <v>164</v>
      </c>
      <c r="BE139" s="229">
        <f>IF(N139="základná",J139,0)</f>
        <v>0</v>
      </c>
      <c r="BF139" s="229">
        <f>IF(N139="znížená",J139,0)</f>
        <v>0</v>
      </c>
      <c r="BG139" s="229">
        <f>IF(N139="zákl. prenesená",J139,0)</f>
        <v>0</v>
      </c>
      <c r="BH139" s="229">
        <f>IF(N139="zníž. prenesená",J139,0)</f>
        <v>0</v>
      </c>
      <c r="BI139" s="229">
        <f>IF(N139="nulová",J139,0)</f>
        <v>0</v>
      </c>
      <c r="BJ139" s="13" t="s">
        <v>92</v>
      </c>
      <c r="BK139" s="229">
        <f>ROUND(I139*H139,2)</f>
        <v>0</v>
      </c>
      <c r="BL139" s="13" t="s">
        <v>170</v>
      </c>
      <c r="BM139" s="13" t="s">
        <v>262</v>
      </c>
    </row>
    <row r="140" s="1" customFormat="1" ht="16.5" customHeight="1">
      <c r="B140" s="35"/>
      <c r="C140" s="218" t="s">
        <v>263</v>
      </c>
      <c r="D140" s="218" t="s">
        <v>166</v>
      </c>
      <c r="E140" s="219" t="s">
        <v>264</v>
      </c>
      <c r="F140" s="220" t="s">
        <v>265</v>
      </c>
      <c r="G140" s="221" t="s">
        <v>178</v>
      </c>
      <c r="H140" s="222">
        <v>11.108000000000001</v>
      </c>
      <c r="I140" s="223"/>
      <c r="J140" s="224">
        <f>ROUND(I140*H140,2)</f>
        <v>0</v>
      </c>
      <c r="K140" s="220" t="s">
        <v>1</v>
      </c>
      <c r="L140" s="40"/>
      <c r="M140" s="225" t="s">
        <v>1</v>
      </c>
      <c r="N140" s="226" t="s">
        <v>52</v>
      </c>
      <c r="O140" s="76"/>
      <c r="P140" s="227">
        <f>O140*H140</f>
        <v>0</v>
      </c>
      <c r="Q140" s="227">
        <v>2.0663999999999998</v>
      </c>
      <c r="R140" s="227">
        <f>Q140*H140</f>
        <v>22.953571199999999</v>
      </c>
      <c r="S140" s="227">
        <v>0</v>
      </c>
      <c r="T140" s="228">
        <f>S140*H140</f>
        <v>0</v>
      </c>
      <c r="AR140" s="13" t="s">
        <v>170</v>
      </c>
      <c r="AT140" s="13" t="s">
        <v>166</v>
      </c>
      <c r="AU140" s="13" t="s">
        <v>92</v>
      </c>
      <c r="AY140" s="13" t="s">
        <v>164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3" t="s">
        <v>92</v>
      </c>
      <c r="BK140" s="229">
        <f>ROUND(I140*H140,2)</f>
        <v>0</v>
      </c>
      <c r="BL140" s="13" t="s">
        <v>170</v>
      </c>
      <c r="BM140" s="13" t="s">
        <v>266</v>
      </c>
    </row>
    <row r="141" s="1" customFormat="1" ht="16.5" customHeight="1">
      <c r="B141" s="35"/>
      <c r="C141" s="218" t="s">
        <v>267</v>
      </c>
      <c r="D141" s="218" t="s">
        <v>166</v>
      </c>
      <c r="E141" s="219" t="s">
        <v>268</v>
      </c>
      <c r="F141" s="220" t="s">
        <v>269</v>
      </c>
      <c r="G141" s="221" t="s">
        <v>178</v>
      </c>
      <c r="H141" s="222">
        <v>4.3470000000000004</v>
      </c>
      <c r="I141" s="223"/>
      <c r="J141" s="224">
        <f>ROUND(I141*H141,2)</f>
        <v>0</v>
      </c>
      <c r="K141" s="220" t="s">
        <v>1</v>
      </c>
      <c r="L141" s="40"/>
      <c r="M141" s="225" t="s">
        <v>1</v>
      </c>
      <c r="N141" s="226" t="s">
        <v>52</v>
      </c>
      <c r="O141" s="76"/>
      <c r="P141" s="227">
        <f>O141*H141</f>
        <v>0</v>
      </c>
      <c r="Q141" s="227">
        <v>2.3143699999999998</v>
      </c>
      <c r="R141" s="227">
        <f>Q141*H141</f>
        <v>10.06056639</v>
      </c>
      <c r="S141" s="227">
        <v>0</v>
      </c>
      <c r="T141" s="228">
        <f>S141*H141</f>
        <v>0</v>
      </c>
      <c r="AR141" s="13" t="s">
        <v>170</v>
      </c>
      <c r="AT141" s="13" t="s">
        <v>166</v>
      </c>
      <c r="AU141" s="13" t="s">
        <v>92</v>
      </c>
      <c r="AY141" s="13" t="s">
        <v>164</v>
      </c>
      <c r="BE141" s="229">
        <f>IF(N141="základná",J141,0)</f>
        <v>0</v>
      </c>
      <c r="BF141" s="229">
        <f>IF(N141="znížená",J141,0)</f>
        <v>0</v>
      </c>
      <c r="BG141" s="229">
        <f>IF(N141="zákl. prenesená",J141,0)</f>
        <v>0</v>
      </c>
      <c r="BH141" s="229">
        <f>IF(N141="zníž. prenesená",J141,0)</f>
        <v>0</v>
      </c>
      <c r="BI141" s="229">
        <f>IF(N141="nulová",J141,0)</f>
        <v>0</v>
      </c>
      <c r="BJ141" s="13" t="s">
        <v>92</v>
      </c>
      <c r="BK141" s="229">
        <f>ROUND(I141*H141,2)</f>
        <v>0</v>
      </c>
      <c r="BL141" s="13" t="s">
        <v>170</v>
      </c>
      <c r="BM141" s="13" t="s">
        <v>270</v>
      </c>
    </row>
    <row r="142" s="1" customFormat="1" ht="16.5" customHeight="1">
      <c r="B142" s="35"/>
      <c r="C142" s="218" t="s">
        <v>271</v>
      </c>
      <c r="D142" s="218" t="s">
        <v>166</v>
      </c>
      <c r="E142" s="219" t="s">
        <v>272</v>
      </c>
      <c r="F142" s="220" t="s">
        <v>273</v>
      </c>
      <c r="G142" s="221" t="s">
        <v>169</v>
      </c>
      <c r="H142" s="222">
        <v>15.518000000000001</v>
      </c>
      <c r="I142" s="223"/>
      <c r="J142" s="224">
        <f>ROUND(I142*H142,2)</f>
        <v>0</v>
      </c>
      <c r="K142" s="220" t="s">
        <v>222</v>
      </c>
      <c r="L142" s="40"/>
      <c r="M142" s="225" t="s">
        <v>1</v>
      </c>
      <c r="N142" s="226" t="s">
        <v>52</v>
      </c>
      <c r="O142" s="76"/>
      <c r="P142" s="227">
        <f>O142*H142</f>
        <v>0</v>
      </c>
      <c r="Q142" s="227">
        <v>0.0040699999999999998</v>
      </c>
      <c r="R142" s="227">
        <f>Q142*H142</f>
        <v>0.063158259999999994</v>
      </c>
      <c r="S142" s="227">
        <v>0</v>
      </c>
      <c r="T142" s="228">
        <f>S142*H142</f>
        <v>0</v>
      </c>
      <c r="AR142" s="13" t="s">
        <v>170</v>
      </c>
      <c r="AT142" s="13" t="s">
        <v>166</v>
      </c>
      <c r="AU142" s="13" t="s">
        <v>92</v>
      </c>
      <c r="AY142" s="13" t="s">
        <v>164</v>
      </c>
      <c r="BE142" s="229">
        <f>IF(N142="základná",J142,0)</f>
        <v>0</v>
      </c>
      <c r="BF142" s="229">
        <f>IF(N142="znížená",J142,0)</f>
        <v>0</v>
      </c>
      <c r="BG142" s="229">
        <f>IF(N142="zákl. prenesená",J142,0)</f>
        <v>0</v>
      </c>
      <c r="BH142" s="229">
        <f>IF(N142="zníž. prenesená",J142,0)</f>
        <v>0</v>
      </c>
      <c r="BI142" s="229">
        <f>IF(N142="nulová",J142,0)</f>
        <v>0</v>
      </c>
      <c r="BJ142" s="13" t="s">
        <v>92</v>
      </c>
      <c r="BK142" s="229">
        <f>ROUND(I142*H142,2)</f>
        <v>0</v>
      </c>
      <c r="BL142" s="13" t="s">
        <v>170</v>
      </c>
      <c r="BM142" s="13" t="s">
        <v>274</v>
      </c>
    </row>
    <row r="143" s="1" customFormat="1" ht="16.5" customHeight="1">
      <c r="B143" s="35"/>
      <c r="C143" s="218" t="s">
        <v>275</v>
      </c>
      <c r="D143" s="218" t="s">
        <v>166</v>
      </c>
      <c r="E143" s="219" t="s">
        <v>276</v>
      </c>
      <c r="F143" s="220" t="s">
        <v>277</v>
      </c>
      <c r="G143" s="221" t="s">
        <v>169</v>
      </c>
      <c r="H143" s="222">
        <v>15.518000000000001</v>
      </c>
      <c r="I143" s="223"/>
      <c r="J143" s="224">
        <f>ROUND(I143*H143,2)</f>
        <v>0</v>
      </c>
      <c r="K143" s="220" t="s">
        <v>222</v>
      </c>
      <c r="L143" s="40"/>
      <c r="M143" s="225" t="s">
        <v>1</v>
      </c>
      <c r="N143" s="226" t="s">
        <v>52</v>
      </c>
      <c r="O143" s="76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13" t="s">
        <v>170</v>
      </c>
      <c r="AT143" s="13" t="s">
        <v>166</v>
      </c>
      <c r="AU143" s="13" t="s">
        <v>92</v>
      </c>
      <c r="AY143" s="13" t="s">
        <v>164</v>
      </c>
      <c r="BE143" s="229">
        <f>IF(N143="základná",J143,0)</f>
        <v>0</v>
      </c>
      <c r="BF143" s="229">
        <f>IF(N143="znížená",J143,0)</f>
        <v>0</v>
      </c>
      <c r="BG143" s="229">
        <f>IF(N143="zákl. prenesená",J143,0)</f>
        <v>0</v>
      </c>
      <c r="BH143" s="229">
        <f>IF(N143="zníž. prenesená",J143,0)</f>
        <v>0</v>
      </c>
      <c r="BI143" s="229">
        <f>IF(N143="nulová",J143,0)</f>
        <v>0</v>
      </c>
      <c r="BJ143" s="13" t="s">
        <v>92</v>
      </c>
      <c r="BK143" s="229">
        <f>ROUND(I143*H143,2)</f>
        <v>0</v>
      </c>
      <c r="BL143" s="13" t="s">
        <v>170</v>
      </c>
      <c r="BM143" s="13" t="s">
        <v>278</v>
      </c>
    </row>
    <row r="144" s="1" customFormat="1" ht="16.5" customHeight="1">
      <c r="B144" s="35"/>
      <c r="C144" s="218" t="s">
        <v>279</v>
      </c>
      <c r="D144" s="218" t="s">
        <v>166</v>
      </c>
      <c r="E144" s="219" t="s">
        <v>280</v>
      </c>
      <c r="F144" s="220" t="s">
        <v>281</v>
      </c>
      <c r="G144" s="221" t="s">
        <v>169</v>
      </c>
      <c r="H144" s="222">
        <v>19.242999999999999</v>
      </c>
      <c r="I144" s="223"/>
      <c r="J144" s="224">
        <f>ROUND(I144*H144,2)</f>
        <v>0</v>
      </c>
      <c r="K144" s="220" t="s">
        <v>222</v>
      </c>
      <c r="L144" s="40"/>
      <c r="M144" s="225" t="s">
        <v>1</v>
      </c>
      <c r="N144" s="226" t="s">
        <v>52</v>
      </c>
      <c r="O144" s="76"/>
      <c r="P144" s="227">
        <f>O144*H144</f>
        <v>0</v>
      </c>
      <c r="Q144" s="227">
        <v>0.0035200000000000001</v>
      </c>
      <c r="R144" s="227">
        <f>Q144*H144</f>
        <v>0.067735359999999994</v>
      </c>
      <c r="S144" s="227">
        <v>0</v>
      </c>
      <c r="T144" s="228">
        <f>S144*H144</f>
        <v>0</v>
      </c>
      <c r="AR144" s="13" t="s">
        <v>170</v>
      </c>
      <c r="AT144" s="13" t="s">
        <v>166</v>
      </c>
      <c r="AU144" s="13" t="s">
        <v>92</v>
      </c>
      <c r="AY144" s="13" t="s">
        <v>164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3" t="s">
        <v>92</v>
      </c>
      <c r="BK144" s="229">
        <f>ROUND(I144*H144,2)</f>
        <v>0</v>
      </c>
      <c r="BL144" s="13" t="s">
        <v>170</v>
      </c>
      <c r="BM144" s="13" t="s">
        <v>282</v>
      </c>
    </row>
    <row r="145" s="1" customFormat="1" ht="16.5" customHeight="1">
      <c r="B145" s="35"/>
      <c r="C145" s="218" t="s">
        <v>283</v>
      </c>
      <c r="D145" s="218" t="s">
        <v>166</v>
      </c>
      <c r="E145" s="219" t="s">
        <v>284</v>
      </c>
      <c r="F145" s="220" t="s">
        <v>285</v>
      </c>
      <c r="G145" s="221" t="s">
        <v>178</v>
      </c>
      <c r="H145" s="222">
        <v>4.1909999999999998</v>
      </c>
      <c r="I145" s="223"/>
      <c r="J145" s="224">
        <f>ROUND(I145*H145,2)</f>
        <v>0</v>
      </c>
      <c r="K145" s="220" t="s">
        <v>1</v>
      </c>
      <c r="L145" s="40"/>
      <c r="M145" s="225" t="s">
        <v>1</v>
      </c>
      <c r="N145" s="226" t="s">
        <v>52</v>
      </c>
      <c r="O145" s="76"/>
      <c r="P145" s="227">
        <f>O145*H145</f>
        <v>0</v>
      </c>
      <c r="Q145" s="227">
        <v>2.1170900000000001</v>
      </c>
      <c r="R145" s="227">
        <f>Q145*H145</f>
        <v>8.8727241899999996</v>
      </c>
      <c r="S145" s="227">
        <v>0</v>
      </c>
      <c r="T145" s="228">
        <f>S145*H145</f>
        <v>0</v>
      </c>
      <c r="AR145" s="13" t="s">
        <v>170</v>
      </c>
      <c r="AT145" s="13" t="s">
        <v>166</v>
      </c>
      <c r="AU145" s="13" t="s">
        <v>92</v>
      </c>
      <c r="AY145" s="13" t="s">
        <v>164</v>
      </c>
      <c r="BE145" s="229">
        <f>IF(N145="základná",J145,0)</f>
        <v>0</v>
      </c>
      <c r="BF145" s="229">
        <f>IF(N145="znížená",J145,0)</f>
        <v>0</v>
      </c>
      <c r="BG145" s="229">
        <f>IF(N145="zákl. prenesená",J145,0)</f>
        <v>0</v>
      </c>
      <c r="BH145" s="229">
        <f>IF(N145="zníž. prenesená",J145,0)</f>
        <v>0</v>
      </c>
      <c r="BI145" s="229">
        <f>IF(N145="nulová",J145,0)</f>
        <v>0</v>
      </c>
      <c r="BJ145" s="13" t="s">
        <v>92</v>
      </c>
      <c r="BK145" s="229">
        <f>ROUND(I145*H145,2)</f>
        <v>0</v>
      </c>
      <c r="BL145" s="13" t="s">
        <v>170</v>
      </c>
      <c r="BM145" s="13" t="s">
        <v>286</v>
      </c>
    </row>
    <row r="146" s="1" customFormat="1" ht="16.5" customHeight="1">
      <c r="B146" s="35"/>
      <c r="C146" s="218" t="s">
        <v>287</v>
      </c>
      <c r="D146" s="218" t="s">
        <v>166</v>
      </c>
      <c r="E146" s="219" t="s">
        <v>288</v>
      </c>
      <c r="F146" s="220" t="s">
        <v>289</v>
      </c>
      <c r="G146" s="221" t="s">
        <v>178</v>
      </c>
      <c r="H146" s="222">
        <v>10.478</v>
      </c>
      <c r="I146" s="223"/>
      <c r="J146" s="224">
        <f>ROUND(I146*H146,2)</f>
        <v>0</v>
      </c>
      <c r="K146" s="220" t="s">
        <v>1</v>
      </c>
      <c r="L146" s="40"/>
      <c r="M146" s="225" t="s">
        <v>1</v>
      </c>
      <c r="N146" s="226" t="s">
        <v>52</v>
      </c>
      <c r="O146" s="76"/>
      <c r="P146" s="227">
        <f>O146*H146</f>
        <v>0</v>
      </c>
      <c r="Q146" s="227">
        <v>2.3143699999999998</v>
      </c>
      <c r="R146" s="227">
        <f>Q146*H146</f>
        <v>24.249968859999999</v>
      </c>
      <c r="S146" s="227">
        <v>0</v>
      </c>
      <c r="T146" s="228">
        <f>S146*H146</f>
        <v>0</v>
      </c>
      <c r="AR146" s="13" t="s">
        <v>170</v>
      </c>
      <c r="AT146" s="13" t="s">
        <v>166</v>
      </c>
      <c r="AU146" s="13" t="s">
        <v>92</v>
      </c>
      <c r="AY146" s="13" t="s">
        <v>164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3" t="s">
        <v>92</v>
      </c>
      <c r="BK146" s="229">
        <f>ROUND(I146*H146,2)</f>
        <v>0</v>
      </c>
      <c r="BL146" s="13" t="s">
        <v>170</v>
      </c>
      <c r="BM146" s="13" t="s">
        <v>290</v>
      </c>
    </row>
    <row r="147" s="1" customFormat="1" ht="16.5" customHeight="1">
      <c r="B147" s="35"/>
      <c r="C147" s="218" t="s">
        <v>291</v>
      </c>
      <c r="D147" s="218" t="s">
        <v>166</v>
      </c>
      <c r="E147" s="219" t="s">
        <v>292</v>
      </c>
      <c r="F147" s="220" t="s">
        <v>293</v>
      </c>
      <c r="G147" s="221" t="s">
        <v>221</v>
      </c>
      <c r="H147" s="222">
        <v>0.021000000000000001</v>
      </c>
      <c r="I147" s="223"/>
      <c r="J147" s="224">
        <f>ROUND(I147*H147,2)</f>
        <v>0</v>
      </c>
      <c r="K147" s="220" t="s">
        <v>243</v>
      </c>
      <c r="L147" s="40"/>
      <c r="M147" s="225" t="s">
        <v>1</v>
      </c>
      <c r="N147" s="226" t="s">
        <v>52</v>
      </c>
      <c r="O147" s="76"/>
      <c r="P147" s="227">
        <f>O147*H147</f>
        <v>0</v>
      </c>
      <c r="Q147" s="227">
        <v>1.002</v>
      </c>
      <c r="R147" s="227">
        <f>Q147*H147</f>
        <v>0.021042000000000002</v>
      </c>
      <c r="S147" s="227">
        <v>0</v>
      </c>
      <c r="T147" s="228">
        <f>S147*H147</f>
        <v>0</v>
      </c>
      <c r="AR147" s="13" t="s">
        <v>170</v>
      </c>
      <c r="AT147" s="13" t="s">
        <v>166</v>
      </c>
      <c r="AU147" s="13" t="s">
        <v>92</v>
      </c>
      <c r="AY147" s="13" t="s">
        <v>164</v>
      </c>
      <c r="BE147" s="229">
        <f>IF(N147="základná",J147,0)</f>
        <v>0</v>
      </c>
      <c r="BF147" s="229">
        <f>IF(N147="znížená",J147,0)</f>
        <v>0</v>
      </c>
      <c r="BG147" s="229">
        <f>IF(N147="zákl. prenesená",J147,0)</f>
        <v>0</v>
      </c>
      <c r="BH147" s="229">
        <f>IF(N147="zníž. prenesená",J147,0)</f>
        <v>0</v>
      </c>
      <c r="BI147" s="229">
        <f>IF(N147="nulová",J147,0)</f>
        <v>0</v>
      </c>
      <c r="BJ147" s="13" t="s">
        <v>92</v>
      </c>
      <c r="BK147" s="229">
        <f>ROUND(I147*H147,2)</f>
        <v>0</v>
      </c>
      <c r="BL147" s="13" t="s">
        <v>170</v>
      </c>
      <c r="BM147" s="13" t="s">
        <v>294</v>
      </c>
    </row>
    <row r="148" s="11" customFormat="1" ht="22.8" customHeight="1">
      <c r="B148" s="202"/>
      <c r="C148" s="203"/>
      <c r="D148" s="204" t="s">
        <v>79</v>
      </c>
      <c r="E148" s="216" t="s">
        <v>97</v>
      </c>
      <c r="F148" s="216" t="s">
        <v>295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SUM(P149:P164)</f>
        <v>0</v>
      </c>
      <c r="Q148" s="210"/>
      <c r="R148" s="211">
        <f>SUM(R149:R164)</f>
        <v>123.27343824399999</v>
      </c>
      <c r="S148" s="210"/>
      <c r="T148" s="212">
        <f>SUM(T149:T164)</f>
        <v>0</v>
      </c>
      <c r="AR148" s="213" t="s">
        <v>87</v>
      </c>
      <c r="AT148" s="214" t="s">
        <v>79</v>
      </c>
      <c r="AU148" s="214" t="s">
        <v>87</v>
      </c>
      <c r="AY148" s="213" t="s">
        <v>164</v>
      </c>
      <c r="BK148" s="215">
        <f>SUM(BK149:BK164)</f>
        <v>0</v>
      </c>
    </row>
    <row r="149" s="1" customFormat="1" ht="16.5" customHeight="1">
      <c r="B149" s="35"/>
      <c r="C149" s="218" t="s">
        <v>296</v>
      </c>
      <c r="D149" s="218" t="s">
        <v>166</v>
      </c>
      <c r="E149" s="219" t="s">
        <v>297</v>
      </c>
      <c r="F149" s="220" t="s">
        <v>298</v>
      </c>
      <c r="G149" s="221" t="s">
        <v>178</v>
      </c>
      <c r="H149" s="222">
        <v>0.45500000000000002</v>
      </c>
      <c r="I149" s="223"/>
      <c r="J149" s="224">
        <f>ROUND(I149*H149,2)</f>
        <v>0</v>
      </c>
      <c r="K149" s="220" t="s">
        <v>1</v>
      </c>
      <c r="L149" s="40"/>
      <c r="M149" s="225" t="s">
        <v>1</v>
      </c>
      <c r="N149" s="226" t="s">
        <v>52</v>
      </c>
      <c r="O149" s="76"/>
      <c r="P149" s="227">
        <f>O149*H149</f>
        <v>0</v>
      </c>
      <c r="Q149" s="227">
        <v>2.4087999999999998</v>
      </c>
      <c r="R149" s="227">
        <f>Q149*H149</f>
        <v>1.096004</v>
      </c>
      <c r="S149" s="227">
        <v>0</v>
      </c>
      <c r="T149" s="228">
        <f>S149*H149</f>
        <v>0</v>
      </c>
      <c r="AR149" s="13" t="s">
        <v>170</v>
      </c>
      <c r="AT149" s="13" t="s">
        <v>166</v>
      </c>
      <c r="AU149" s="13" t="s">
        <v>92</v>
      </c>
      <c r="AY149" s="13" t="s">
        <v>164</v>
      </c>
      <c r="BE149" s="229">
        <f>IF(N149="základná",J149,0)</f>
        <v>0</v>
      </c>
      <c r="BF149" s="229">
        <f>IF(N149="znížená",J149,0)</f>
        <v>0</v>
      </c>
      <c r="BG149" s="229">
        <f>IF(N149="zákl. prenesená",J149,0)</f>
        <v>0</v>
      </c>
      <c r="BH149" s="229">
        <f>IF(N149="zníž. prenesená",J149,0)</f>
        <v>0</v>
      </c>
      <c r="BI149" s="229">
        <f>IF(N149="nulová",J149,0)</f>
        <v>0</v>
      </c>
      <c r="BJ149" s="13" t="s">
        <v>92</v>
      </c>
      <c r="BK149" s="229">
        <f>ROUND(I149*H149,2)</f>
        <v>0</v>
      </c>
      <c r="BL149" s="13" t="s">
        <v>170</v>
      </c>
      <c r="BM149" s="13" t="s">
        <v>299</v>
      </c>
    </row>
    <row r="150" s="1" customFormat="1" ht="16.5" customHeight="1">
      <c r="B150" s="35"/>
      <c r="C150" s="218" t="s">
        <v>300</v>
      </c>
      <c r="D150" s="218" t="s">
        <v>166</v>
      </c>
      <c r="E150" s="219" t="s">
        <v>301</v>
      </c>
      <c r="F150" s="220" t="s">
        <v>302</v>
      </c>
      <c r="G150" s="221" t="s">
        <v>178</v>
      </c>
      <c r="H150" s="222">
        <v>32.927999999999997</v>
      </c>
      <c r="I150" s="223"/>
      <c r="J150" s="224">
        <f>ROUND(I150*H150,2)</f>
        <v>0</v>
      </c>
      <c r="K150" s="220" t="s">
        <v>1</v>
      </c>
      <c r="L150" s="40"/>
      <c r="M150" s="225" t="s">
        <v>1</v>
      </c>
      <c r="N150" s="226" t="s">
        <v>52</v>
      </c>
      <c r="O150" s="76"/>
      <c r="P150" s="227">
        <f>O150*H150</f>
        <v>0</v>
      </c>
      <c r="Q150" s="227">
        <v>1.13869</v>
      </c>
      <c r="R150" s="227">
        <f>Q150*H150</f>
        <v>37.494784319999994</v>
      </c>
      <c r="S150" s="227">
        <v>0</v>
      </c>
      <c r="T150" s="228">
        <f>S150*H150</f>
        <v>0</v>
      </c>
      <c r="AR150" s="13" t="s">
        <v>170</v>
      </c>
      <c r="AT150" s="13" t="s">
        <v>166</v>
      </c>
      <c r="AU150" s="13" t="s">
        <v>92</v>
      </c>
      <c r="AY150" s="13" t="s">
        <v>164</v>
      </c>
      <c r="BE150" s="229">
        <f>IF(N150="základná",J150,0)</f>
        <v>0</v>
      </c>
      <c r="BF150" s="229">
        <f>IF(N150="znížená",J150,0)</f>
        <v>0</v>
      </c>
      <c r="BG150" s="229">
        <f>IF(N150="zákl. prenesená",J150,0)</f>
        <v>0</v>
      </c>
      <c r="BH150" s="229">
        <f>IF(N150="zníž. prenesená",J150,0)</f>
        <v>0</v>
      </c>
      <c r="BI150" s="229">
        <f>IF(N150="nulová",J150,0)</f>
        <v>0</v>
      </c>
      <c r="BJ150" s="13" t="s">
        <v>92</v>
      </c>
      <c r="BK150" s="229">
        <f>ROUND(I150*H150,2)</f>
        <v>0</v>
      </c>
      <c r="BL150" s="13" t="s">
        <v>170</v>
      </c>
      <c r="BM150" s="13" t="s">
        <v>303</v>
      </c>
    </row>
    <row r="151" s="1" customFormat="1" ht="16.5" customHeight="1">
      <c r="B151" s="35"/>
      <c r="C151" s="218" t="s">
        <v>304</v>
      </c>
      <c r="D151" s="218" t="s">
        <v>166</v>
      </c>
      <c r="E151" s="219" t="s">
        <v>305</v>
      </c>
      <c r="F151" s="220" t="s">
        <v>306</v>
      </c>
      <c r="G151" s="221" t="s">
        <v>178</v>
      </c>
      <c r="H151" s="222">
        <v>15.516</v>
      </c>
      <c r="I151" s="223"/>
      <c r="J151" s="224">
        <f>ROUND(I151*H151,2)</f>
        <v>0</v>
      </c>
      <c r="K151" s="220" t="s">
        <v>1</v>
      </c>
      <c r="L151" s="40"/>
      <c r="M151" s="225" t="s">
        <v>1</v>
      </c>
      <c r="N151" s="226" t="s">
        <v>52</v>
      </c>
      <c r="O151" s="76"/>
      <c r="P151" s="227">
        <f>O151*H151</f>
        <v>0</v>
      </c>
      <c r="Q151" s="227">
        <v>1.19032</v>
      </c>
      <c r="R151" s="227">
        <f>Q151*H151</f>
        <v>18.469005120000002</v>
      </c>
      <c r="S151" s="227">
        <v>0</v>
      </c>
      <c r="T151" s="228">
        <f>S151*H151</f>
        <v>0</v>
      </c>
      <c r="AR151" s="13" t="s">
        <v>170</v>
      </c>
      <c r="AT151" s="13" t="s">
        <v>166</v>
      </c>
      <c r="AU151" s="13" t="s">
        <v>92</v>
      </c>
      <c r="AY151" s="13" t="s">
        <v>164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3" t="s">
        <v>92</v>
      </c>
      <c r="BK151" s="229">
        <f>ROUND(I151*H151,2)</f>
        <v>0</v>
      </c>
      <c r="BL151" s="13" t="s">
        <v>170</v>
      </c>
      <c r="BM151" s="13" t="s">
        <v>307</v>
      </c>
    </row>
    <row r="152" s="1" customFormat="1" ht="16.5" customHeight="1">
      <c r="B152" s="35"/>
      <c r="C152" s="218" t="s">
        <v>308</v>
      </c>
      <c r="D152" s="218" t="s">
        <v>166</v>
      </c>
      <c r="E152" s="219" t="s">
        <v>309</v>
      </c>
      <c r="F152" s="220" t="s">
        <v>310</v>
      </c>
      <c r="G152" s="221" t="s">
        <v>178</v>
      </c>
      <c r="H152" s="222">
        <v>10.218</v>
      </c>
      <c r="I152" s="223"/>
      <c r="J152" s="224">
        <f>ROUND(I152*H152,2)</f>
        <v>0</v>
      </c>
      <c r="K152" s="220" t="s">
        <v>1</v>
      </c>
      <c r="L152" s="40"/>
      <c r="M152" s="225" t="s">
        <v>1</v>
      </c>
      <c r="N152" s="226" t="s">
        <v>52</v>
      </c>
      <c r="O152" s="76"/>
      <c r="P152" s="227">
        <f>O152*H152</f>
        <v>0</v>
      </c>
      <c r="Q152" s="227">
        <v>2.1286399999999999</v>
      </c>
      <c r="R152" s="227">
        <f>Q152*H152</f>
        <v>21.750443519999997</v>
      </c>
      <c r="S152" s="227">
        <v>0</v>
      </c>
      <c r="T152" s="228">
        <f>S152*H152</f>
        <v>0</v>
      </c>
      <c r="AR152" s="13" t="s">
        <v>170</v>
      </c>
      <c r="AT152" s="13" t="s">
        <v>166</v>
      </c>
      <c r="AU152" s="13" t="s">
        <v>92</v>
      </c>
      <c r="AY152" s="13" t="s">
        <v>164</v>
      </c>
      <c r="BE152" s="229">
        <f>IF(N152="základná",J152,0)</f>
        <v>0</v>
      </c>
      <c r="BF152" s="229">
        <f>IF(N152="znížená",J152,0)</f>
        <v>0</v>
      </c>
      <c r="BG152" s="229">
        <f>IF(N152="zákl. prenesená",J152,0)</f>
        <v>0</v>
      </c>
      <c r="BH152" s="229">
        <f>IF(N152="zníž. prenesená",J152,0)</f>
        <v>0</v>
      </c>
      <c r="BI152" s="229">
        <f>IF(N152="nulová",J152,0)</f>
        <v>0</v>
      </c>
      <c r="BJ152" s="13" t="s">
        <v>92</v>
      </c>
      <c r="BK152" s="229">
        <f>ROUND(I152*H152,2)</f>
        <v>0</v>
      </c>
      <c r="BL152" s="13" t="s">
        <v>170</v>
      </c>
      <c r="BM152" s="13" t="s">
        <v>311</v>
      </c>
    </row>
    <row r="153" s="1" customFormat="1" ht="16.5" customHeight="1">
      <c r="B153" s="35"/>
      <c r="C153" s="218" t="s">
        <v>312</v>
      </c>
      <c r="D153" s="218" t="s">
        <v>166</v>
      </c>
      <c r="E153" s="219" t="s">
        <v>313</v>
      </c>
      <c r="F153" s="220" t="s">
        <v>314</v>
      </c>
      <c r="G153" s="221" t="s">
        <v>238</v>
      </c>
      <c r="H153" s="222">
        <v>15</v>
      </c>
      <c r="I153" s="223"/>
      <c r="J153" s="224">
        <f>ROUND(I153*H153,2)</f>
        <v>0</v>
      </c>
      <c r="K153" s="220" t="s">
        <v>243</v>
      </c>
      <c r="L153" s="40"/>
      <c r="M153" s="225" t="s">
        <v>1</v>
      </c>
      <c r="N153" s="226" t="s">
        <v>52</v>
      </c>
      <c r="O153" s="76"/>
      <c r="P153" s="227">
        <f>O153*H153</f>
        <v>0</v>
      </c>
      <c r="Q153" s="227">
        <v>0.043060000000000001</v>
      </c>
      <c r="R153" s="227">
        <f>Q153*H153</f>
        <v>0.64590000000000003</v>
      </c>
      <c r="S153" s="227">
        <v>0</v>
      </c>
      <c r="T153" s="228">
        <f>S153*H153</f>
        <v>0</v>
      </c>
      <c r="AR153" s="13" t="s">
        <v>170</v>
      </c>
      <c r="AT153" s="13" t="s">
        <v>166</v>
      </c>
      <c r="AU153" s="13" t="s">
        <v>92</v>
      </c>
      <c r="AY153" s="13" t="s">
        <v>164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3" t="s">
        <v>92</v>
      </c>
      <c r="BK153" s="229">
        <f>ROUND(I153*H153,2)</f>
        <v>0</v>
      </c>
      <c r="BL153" s="13" t="s">
        <v>170</v>
      </c>
      <c r="BM153" s="13" t="s">
        <v>315</v>
      </c>
    </row>
    <row r="154" s="1" customFormat="1" ht="16.5" customHeight="1">
      <c r="B154" s="35"/>
      <c r="C154" s="218" t="s">
        <v>316</v>
      </c>
      <c r="D154" s="218" t="s">
        <v>166</v>
      </c>
      <c r="E154" s="219" t="s">
        <v>317</v>
      </c>
      <c r="F154" s="220" t="s">
        <v>318</v>
      </c>
      <c r="G154" s="221" t="s">
        <v>238</v>
      </c>
      <c r="H154" s="222">
        <v>3</v>
      </c>
      <c r="I154" s="223"/>
      <c r="J154" s="224">
        <f>ROUND(I154*H154,2)</f>
        <v>0</v>
      </c>
      <c r="K154" s="220" t="s">
        <v>243</v>
      </c>
      <c r="L154" s="40"/>
      <c r="M154" s="225" t="s">
        <v>1</v>
      </c>
      <c r="N154" s="226" t="s">
        <v>52</v>
      </c>
      <c r="O154" s="76"/>
      <c r="P154" s="227">
        <f>O154*H154</f>
        <v>0</v>
      </c>
      <c r="Q154" s="227">
        <v>0.053379999999999997</v>
      </c>
      <c r="R154" s="227">
        <f>Q154*H154</f>
        <v>0.16014000000000001</v>
      </c>
      <c r="S154" s="227">
        <v>0</v>
      </c>
      <c r="T154" s="228">
        <f>S154*H154</f>
        <v>0</v>
      </c>
      <c r="AR154" s="13" t="s">
        <v>170</v>
      </c>
      <c r="AT154" s="13" t="s">
        <v>166</v>
      </c>
      <c r="AU154" s="13" t="s">
        <v>92</v>
      </c>
      <c r="AY154" s="13" t="s">
        <v>164</v>
      </c>
      <c r="BE154" s="229">
        <f>IF(N154="základná",J154,0)</f>
        <v>0</v>
      </c>
      <c r="BF154" s="229">
        <f>IF(N154="znížená",J154,0)</f>
        <v>0</v>
      </c>
      <c r="BG154" s="229">
        <f>IF(N154="zákl. prenesená",J154,0)</f>
        <v>0</v>
      </c>
      <c r="BH154" s="229">
        <f>IF(N154="zníž. prenesená",J154,0)</f>
        <v>0</v>
      </c>
      <c r="BI154" s="229">
        <f>IF(N154="nulová",J154,0)</f>
        <v>0</v>
      </c>
      <c r="BJ154" s="13" t="s">
        <v>92</v>
      </c>
      <c r="BK154" s="229">
        <f>ROUND(I154*H154,2)</f>
        <v>0</v>
      </c>
      <c r="BL154" s="13" t="s">
        <v>170</v>
      </c>
      <c r="BM154" s="13" t="s">
        <v>319</v>
      </c>
    </row>
    <row r="155" s="1" customFormat="1" ht="16.5" customHeight="1">
      <c r="B155" s="35"/>
      <c r="C155" s="218" t="s">
        <v>320</v>
      </c>
      <c r="D155" s="218" t="s">
        <v>166</v>
      </c>
      <c r="E155" s="219" t="s">
        <v>321</v>
      </c>
      <c r="F155" s="220" t="s">
        <v>322</v>
      </c>
      <c r="G155" s="221" t="s">
        <v>238</v>
      </c>
      <c r="H155" s="222">
        <v>21</v>
      </c>
      <c r="I155" s="223"/>
      <c r="J155" s="224">
        <f>ROUND(I155*H155,2)</f>
        <v>0</v>
      </c>
      <c r="K155" s="220" t="s">
        <v>243</v>
      </c>
      <c r="L155" s="40"/>
      <c r="M155" s="225" t="s">
        <v>1</v>
      </c>
      <c r="N155" s="226" t="s">
        <v>52</v>
      </c>
      <c r="O155" s="76"/>
      <c r="P155" s="227">
        <f>O155*H155</f>
        <v>0</v>
      </c>
      <c r="Q155" s="227">
        <v>0.063710000000000003</v>
      </c>
      <c r="R155" s="227">
        <f>Q155*H155</f>
        <v>1.3379100000000002</v>
      </c>
      <c r="S155" s="227">
        <v>0</v>
      </c>
      <c r="T155" s="228">
        <f>S155*H155</f>
        <v>0</v>
      </c>
      <c r="AR155" s="13" t="s">
        <v>170</v>
      </c>
      <c r="AT155" s="13" t="s">
        <v>166</v>
      </c>
      <c r="AU155" s="13" t="s">
        <v>92</v>
      </c>
      <c r="AY155" s="13" t="s">
        <v>164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3" t="s">
        <v>92</v>
      </c>
      <c r="BK155" s="229">
        <f>ROUND(I155*H155,2)</f>
        <v>0</v>
      </c>
      <c r="BL155" s="13" t="s">
        <v>170</v>
      </c>
      <c r="BM155" s="13" t="s">
        <v>323</v>
      </c>
    </row>
    <row r="156" s="1" customFormat="1" ht="16.5" customHeight="1">
      <c r="B156" s="35"/>
      <c r="C156" s="218" t="s">
        <v>324</v>
      </c>
      <c r="D156" s="218" t="s">
        <v>166</v>
      </c>
      <c r="E156" s="219" t="s">
        <v>325</v>
      </c>
      <c r="F156" s="220" t="s">
        <v>326</v>
      </c>
      <c r="G156" s="221" t="s">
        <v>238</v>
      </c>
      <c r="H156" s="222">
        <v>9</v>
      </c>
      <c r="I156" s="223"/>
      <c r="J156" s="224">
        <f>ROUND(I156*H156,2)</f>
        <v>0</v>
      </c>
      <c r="K156" s="220" t="s">
        <v>243</v>
      </c>
      <c r="L156" s="40"/>
      <c r="M156" s="225" t="s">
        <v>1</v>
      </c>
      <c r="N156" s="226" t="s">
        <v>52</v>
      </c>
      <c r="O156" s="76"/>
      <c r="P156" s="227">
        <f>O156*H156</f>
        <v>0</v>
      </c>
      <c r="Q156" s="227">
        <v>0.074370000000000006</v>
      </c>
      <c r="R156" s="227">
        <f>Q156*H156</f>
        <v>0.66933000000000009</v>
      </c>
      <c r="S156" s="227">
        <v>0</v>
      </c>
      <c r="T156" s="228">
        <f>S156*H156</f>
        <v>0</v>
      </c>
      <c r="AR156" s="13" t="s">
        <v>170</v>
      </c>
      <c r="AT156" s="13" t="s">
        <v>166</v>
      </c>
      <c r="AU156" s="13" t="s">
        <v>92</v>
      </c>
      <c r="AY156" s="13" t="s">
        <v>164</v>
      </c>
      <c r="BE156" s="229">
        <f>IF(N156="základná",J156,0)</f>
        <v>0</v>
      </c>
      <c r="BF156" s="229">
        <f>IF(N156="znížená",J156,0)</f>
        <v>0</v>
      </c>
      <c r="BG156" s="229">
        <f>IF(N156="zákl. prenesená",J156,0)</f>
        <v>0</v>
      </c>
      <c r="BH156" s="229">
        <f>IF(N156="zníž. prenesená",J156,0)</f>
        <v>0</v>
      </c>
      <c r="BI156" s="229">
        <f>IF(N156="nulová",J156,0)</f>
        <v>0</v>
      </c>
      <c r="BJ156" s="13" t="s">
        <v>92</v>
      </c>
      <c r="BK156" s="229">
        <f>ROUND(I156*H156,2)</f>
        <v>0</v>
      </c>
      <c r="BL156" s="13" t="s">
        <v>170</v>
      </c>
      <c r="BM156" s="13" t="s">
        <v>327</v>
      </c>
    </row>
    <row r="157" s="1" customFormat="1" ht="16.5" customHeight="1">
      <c r="B157" s="35"/>
      <c r="C157" s="218" t="s">
        <v>328</v>
      </c>
      <c r="D157" s="218" t="s">
        <v>166</v>
      </c>
      <c r="E157" s="219" t="s">
        <v>329</v>
      </c>
      <c r="F157" s="220" t="s">
        <v>330</v>
      </c>
      <c r="G157" s="221" t="s">
        <v>221</v>
      </c>
      <c r="H157" s="222">
        <v>1.1699999999999999</v>
      </c>
      <c r="I157" s="223"/>
      <c r="J157" s="224">
        <f>ROUND(I157*H157,2)</f>
        <v>0</v>
      </c>
      <c r="K157" s="220" t="s">
        <v>331</v>
      </c>
      <c r="L157" s="40"/>
      <c r="M157" s="225" t="s">
        <v>1</v>
      </c>
      <c r="N157" s="226" t="s">
        <v>52</v>
      </c>
      <c r="O157" s="76"/>
      <c r="P157" s="227">
        <f>O157*H157</f>
        <v>0</v>
      </c>
      <c r="Q157" s="227">
        <v>1.0900000000000001</v>
      </c>
      <c r="R157" s="227">
        <f>Q157*H157</f>
        <v>1.2753000000000001</v>
      </c>
      <c r="S157" s="227">
        <v>0</v>
      </c>
      <c r="T157" s="228">
        <f>S157*H157</f>
        <v>0</v>
      </c>
      <c r="AR157" s="13" t="s">
        <v>170</v>
      </c>
      <c r="AT157" s="13" t="s">
        <v>166</v>
      </c>
      <c r="AU157" s="13" t="s">
        <v>92</v>
      </c>
      <c r="AY157" s="13" t="s">
        <v>164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3" t="s">
        <v>92</v>
      </c>
      <c r="BK157" s="229">
        <f>ROUND(I157*H157,2)</f>
        <v>0</v>
      </c>
      <c r="BL157" s="13" t="s">
        <v>170</v>
      </c>
      <c r="BM157" s="13" t="s">
        <v>332</v>
      </c>
    </row>
    <row r="158" s="1" customFormat="1" ht="16.5" customHeight="1">
      <c r="B158" s="35"/>
      <c r="C158" s="218" t="s">
        <v>333</v>
      </c>
      <c r="D158" s="218" t="s">
        <v>166</v>
      </c>
      <c r="E158" s="219" t="s">
        <v>334</v>
      </c>
      <c r="F158" s="220" t="s">
        <v>335</v>
      </c>
      <c r="G158" s="221" t="s">
        <v>169</v>
      </c>
      <c r="H158" s="222">
        <v>0.54000000000000004</v>
      </c>
      <c r="I158" s="223"/>
      <c r="J158" s="224">
        <f>ROUND(I158*H158,2)</f>
        <v>0</v>
      </c>
      <c r="K158" s="220" t="s">
        <v>1</v>
      </c>
      <c r="L158" s="40"/>
      <c r="M158" s="225" t="s">
        <v>1</v>
      </c>
      <c r="N158" s="226" t="s">
        <v>52</v>
      </c>
      <c r="O158" s="76"/>
      <c r="P158" s="227">
        <f>O158*H158</f>
        <v>0</v>
      </c>
      <c r="Q158" s="227">
        <v>0.4901742</v>
      </c>
      <c r="R158" s="227">
        <f>Q158*H158</f>
        <v>0.264694068</v>
      </c>
      <c r="S158" s="227">
        <v>0</v>
      </c>
      <c r="T158" s="228">
        <f>S158*H158</f>
        <v>0</v>
      </c>
      <c r="AR158" s="13" t="s">
        <v>170</v>
      </c>
      <c r="AT158" s="13" t="s">
        <v>166</v>
      </c>
      <c r="AU158" s="13" t="s">
        <v>92</v>
      </c>
      <c r="AY158" s="13" t="s">
        <v>164</v>
      </c>
      <c r="BE158" s="229">
        <f>IF(N158="základná",J158,0)</f>
        <v>0</v>
      </c>
      <c r="BF158" s="229">
        <f>IF(N158="znížená",J158,0)</f>
        <v>0</v>
      </c>
      <c r="BG158" s="229">
        <f>IF(N158="zákl. prenesená",J158,0)</f>
        <v>0</v>
      </c>
      <c r="BH158" s="229">
        <f>IF(N158="zníž. prenesená",J158,0)</f>
        <v>0</v>
      </c>
      <c r="BI158" s="229">
        <f>IF(N158="nulová",J158,0)</f>
        <v>0</v>
      </c>
      <c r="BJ158" s="13" t="s">
        <v>92</v>
      </c>
      <c r="BK158" s="229">
        <f>ROUND(I158*H158,2)</f>
        <v>0</v>
      </c>
      <c r="BL158" s="13" t="s">
        <v>170</v>
      </c>
      <c r="BM158" s="13" t="s">
        <v>336</v>
      </c>
    </row>
    <row r="159" s="1" customFormat="1" ht="16.5" customHeight="1">
      <c r="B159" s="35"/>
      <c r="C159" s="218" t="s">
        <v>337</v>
      </c>
      <c r="D159" s="218" t="s">
        <v>166</v>
      </c>
      <c r="E159" s="219" t="s">
        <v>338</v>
      </c>
      <c r="F159" s="220" t="s">
        <v>339</v>
      </c>
      <c r="G159" s="221" t="s">
        <v>169</v>
      </c>
      <c r="H159" s="222">
        <v>1.0629999999999999</v>
      </c>
      <c r="I159" s="223"/>
      <c r="J159" s="224">
        <f>ROUND(I159*H159,2)</f>
        <v>0</v>
      </c>
      <c r="K159" s="220" t="s">
        <v>1</v>
      </c>
      <c r="L159" s="40"/>
      <c r="M159" s="225" t="s">
        <v>1</v>
      </c>
      <c r="N159" s="226" t="s">
        <v>52</v>
      </c>
      <c r="O159" s="76"/>
      <c r="P159" s="227">
        <f>O159*H159</f>
        <v>0</v>
      </c>
      <c r="Q159" s="227">
        <v>0.1120954</v>
      </c>
      <c r="R159" s="227">
        <f>Q159*H159</f>
        <v>0.11915741019999999</v>
      </c>
      <c r="S159" s="227">
        <v>0</v>
      </c>
      <c r="T159" s="228">
        <f>S159*H159</f>
        <v>0</v>
      </c>
      <c r="AR159" s="13" t="s">
        <v>170</v>
      </c>
      <c r="AT159" s="13" t="s">
        <v>166</v>
      </c>
      <c r="AU159" s="13" t="s">
        <v>92</v>
      </c>
      <c r="AY159" s="13" t="s">
        <v>164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3" t="s">
        <v>92</v>
      </c>
      <c r="BK159" s="229">
        <f>ROUND(I159*H159,2)</f>
        <v>0</v>
      </c>
      <c r="BL159" s="13" t="s">
        <v>170</v>
      </c>
      <c r="BM159" s="13" t="s">
        <v>340</v>
      </c>
    </row>
    <row r="160" s="1" customFormat="1" ht="16.5" customHeight="1">
      <c r="B160" s="35"/>
      <c r="C160" s="218" t="s">
        <v>341</v>
      </c>
      <c r="D160" s="218" t="s">
        <v>166</v>
      </c>
      <c r="E160" s="219" t="s">
        <v>342</v>
      </c>
      <c r="F160" s="220" t="s">
        <v>343</v>
      </c>
      <c r="G160" s="221" t="s">
        <v>169</v>
      </c>
      <c r="H160" s="222">
        <v>3.8319999999999999</v>
      </c>
      <c r="I160" s="223"/>
      <c r="J160" s="224">
        <f>ROUND(I160*H160,2)</f>
        <v>0</v>
      </c>
      <c r="K160" s="220" t="s">
        <v>1</v>
      </c>
      <c r="L160" s="40"/>
      <c r="M160" s="225" t="s">
        <v>1</v>
      </c>
      <c r="N160" s="226" t="s">
        <v>52</v>
      </c>
      <c r="O160" s="76"/>
      <c r="P160" s="227">
        <f>O160*H160</f>
        <v>0</v>
      </c>
      <c r="Q160" s="227">
        <v>0.13955000000000001</v>
      </c>
      <c r="R160" s="227">
        <f>Q160*H160</f>
        <v>0.5347556</v>
      </c>
      <c r="S160" s="227">
        <v>0</v>
      </c>
      <c r="T160" s="228">
        <f>S160*H160</f>
        <v>0</v>
      </c>
      <c r="AR160" s="13" t="s">
        <v>170</v>
      </c>
      <c r="AT160" s="13" t="s">
        <v>166</v>
      </c>
      <c r="AU160" s="13" t="s">
        <v>92</v>
      </c>
      <c r="AY160" s="13" t="s">
        <v>164</v>
      </c>
      <c r="BE160" s="229">
        <f>IF(N160="základná",J160,0)</f>
        <v>0</v>
      </c>
      <c r="BF160" s="229">
        <f>IF(N160="znížená",J160,0)</f>
        <v>0</v>
      </c>
      <c r="BG160" s="229">
        <f>IF(N160="zákl. prenesená",J160,0)</f>
        <v>0</v>
      </c>
      <c r="BH160" s="229">
        <f>IF(N160="zníž. prenesená",J160,0)</f>
        <v>0</v>
      </c>
      <c r="BI160" s="229">
        <f>IF(N160="nulová",J160,0)</f>
        <v>0</v>
      </c>
      <c r="BJ160" s="13" t="s">
        <v>92</v>
      </c>
      <c r="BK160" s="229">
        <f>ROUND(I160*H160,2)</f>
        <v>0</v>
      </c>
      <c r="BL160" s="13" t="s">
        <v>170</v>
      </c>
      <c r="BM160" s="13" t="s">
        <v>344</v>
      </c>
    </row>
    <row r="161" s="1" customFormat="1" ht="16.5" customHeight="1">
      <c r="B161" s="35"/>
      <c r="C161" s="218" t="s">
        <v>345</v>
      </c>
      <c r="D161" s="218" t="s">
        <v>166</v>
      </c>
      <c r="E161" s="219" t="s">
        <v>346</v>
      </c>
      <c r="F161" s="220" t="s">
        <v>347</v>
      </c>
      <c r="G161" s="221" t="s">
        <v>169</v>
      </c>
      <c r="H161" s="222">
        <v>10.32</v>
      </c>
      <c r="I161" s="223"/>
      <c r="J161" s="224">
        <f>ROUND(I161*H161,2)</f>
        <v>0</v>
      </c>
      <c r="K161" s="220" t="s">
        <v>1</v>
      </c>
      <c r="L161" s="40"/>
      <c r="M161" s="225" t="s">
        <v>1</v>
      </c>
      <c r="N161" s="226" t="s">
        <v>52</v>
      </c>
      <c r="O161" s="76"/>
      <c r="P161" s="227">
        <f>O161*H161</f>
        <v>0</v>
      </c>
      <c r="Q161" s="227">
        <v>0.35626140000000001</v>
      </c>
      <c r="R161" s="227">
        <f>Q161*H161</f>
        <v>3.6766176480000001</v>
      </c>
      <c r="S161" s="227">
        <v>0</v>
      </c>
      <c r="T161" s="228">
        <f>S161*H161</f>
        <v>0</v>
      </c>
      <c r="AR161" s="13" t="s">
        <v>170</v>
      </c>
      <c r="AT161" s="13" t="s">
        <v>166</v>
      </c>
      <c r="AU161" s="13" t="s">
        <v>92</v>
      </c>
      <c r="AY161" s="13" t="s">
        <v>164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3" t="s">
        <v>92</v>
      </c>
      <c r="BK161" s="229">
        <f>ROUND(I161*H161,2)</f>
        <v>0</v>
      </c>
      <c r="BL161" s="13" t="s">
        <v>170</v>
      </c>
      <c r="BM161" s="13" t="s">
        <v>348</v>
      </c>
    </row>
    <row r="162" s="1" customFormat="1" ht="16.5" customHeight="1">
      <c r="B162" s="35"/>
      <c r="C162" s="218" t="s">
        <v>349</v>
      </c>
      <c r="D162" s="218" t="s">
        <v>166</v>
      </c>
      <c r="E162" s="219" t="s">
        <v>350</v>
      </c>
      <c r="F162" s="220" t="s">
        <v>351</v>
      </c>
      <c r="G162" s="221" t="s">
        <v>169</v>
      </c>
      <c r="H162" s="222">
        <v>11.459</v>
      </c>
      <c r="I162" s="223"/>
      <c r="J162" s="224">
        <f>ROUND(I162*H162,2)</f>
        <v>0</v>
      </c>
      <c r="K162" s="220" t="s">
        <v>1</v>
      </c>
      <c r="L162" s="40"/>
      <c r="M162" s="225" t="s">
        <v>1</v>
      </c>
      <c r="N162" s="226" t="s">
        <v>52</v>
      </c>
      <c r="O162" s="76"/>
      <c r="P162" s="227">
        <f>O162*H162</f>
        <v>0</v>
      </c>
      <c r="Q162" s="227">
        <v>0.4901742</v>
      </c>
      <c r="R162" s="227">
        <f>Q162*H162</f>
        <v>5.6169061577999999</v>
      </c>
      <c r="S162" s="227">
        <v>0</v>
      </c>
      <c r="T162" s="228">
        <f>S162*H162</f>
        <v>0</v>
      </c>
      <c r="AR162" s="13" t="s">
        <v>170</v>
      </c>
      <c r="AT162" s="13" t="s">
        <v>166</v>
      </c>
      <c r="AU162" s="13" t="s">
        <v>92</v>
      </c>
      <c r="AY162" s="13" t="s">
        <v>164</v>
      </c>
      <c r="BE162" s="229">
        <f>IF(N162="základná",J162,0)</f>
        <v>0</v>
      </c>
      <c r="BF162" s="229">
        <f>IF(N162="znížená",J162,0)</f>
        <v>0</v>
      </c>
      <c r="BG162" s="229">
        <f>IF(N162="zákl. prenesená",J162,0)</f>
        <v>0</v>
      </c>
      <c r="BH162" s="229">
        <f>IF(N162="zníž. prenesená",J162,0)</f>
        <v>0</v>
      </c>
      <c r="BI162" s="229">
        <f>IF(N162="nulová",J162,0)</f>
        <v>0</v>
      </c>
      <c r="BJ162" s="13" t="s">
        <v>92</v>
      </c>
      <c r="BK162" s="229">
        <f>ROUND(I162*H162,2)</f>
        <v>0</v>
      </c>
      <c r="BL162" s="13" t="s">
        <v>170</v>
      </c>
      <c r="BM162" s="13" t="s">
        <v>352</v>
      </c>
    </row>
    <row r="163" s="1" customFormat="1" ht="16.5" customHeight="1">
      <c r="B163" s="35"/>
      <c r="C163" s="218" t="s">
        <v>353</v>
      </c>
      <c r="D163" s="218" t="s">
        <v>166</v>
      </c>
      <c r="E163" s="219" t="s">
        <v>354</v>
      </c>
      <c r="F163" s="220" t="s">
        <v>355</v>
      </c>
      <c r="G163" s="221" t="s">
        <v>356</v>
      </c>
      <c r="H163" s="222">
        <v>190.946</v>
      </c>
      <c r="I163" s="223"/>
      <c r="J163" s="224">
        <f>ROUND(I163*H163,2)</f>
        <v>0</v>
      </c>
      <c r="K163" s="220" t="s">
        <v>1</v>
      </c>
      <c r="L163" s="40"/>
      <c r="M163" s="225" t="s">
        <v>1</v>
      </c>
      <c r="N163" s="226" t="s">
        <v>52</v>
      </c>
      <c r="O163" s="76"/>
      <c r="P163" s="227">
        <f>O163*H163</f>
        <v>0</v>
      </c>
      <c r="Q163" s="227">
        <v>0.14133000000000001</v>
      </c>
      <c r="R163" s="227">
        <f>Q163*H163</f>
        <v>26.986398180000002</v>
      </c>
      <c r="S163" s="227">
        <v>0</v>
      </c>
      <c r="T163" s="228">
        <f>S163*H163</f>
        <v>0</v>
      </c>
      <c r="AR163" s="13" t="s">
        <v>170</v>
      </c>
      <c r="AT163" s="13" t="s">
        <v>166</v>
      </c>
      <c r="AU163" s="13" t="s">
        <v>92</v>
      </c>
      <c r="AY163" s="13" t="s">
        <v>164</v>
      </c>
      <c r="BE163" s="229">
        <f>IF(N163="základná",J163,0)</f>
        <v>0</v>
      </c>
      <c r="BF163" s="229">
        <f>IF(N163="znížená",J163,0)</f>
        <v>0</v>
      </c>
      <c r="BG163" s="229">
        <f>IF(N163="zákl. prenesená",J163,0)</f>
        <v>0</v>
      </c>
      <c r="BH163" s="229">
        <f>IF(N163="zníž. prenesená",J163,0)</f>
        <v>0</v>
      </c>
      <c r="BI163" s="229">
        <f>IF(N163="nulová",J163,0)</f>
        <v>0</v>
      </c>
      <c r="BJ163" s="13" t="s">
        <v>92</v>
      </c>
      <c r="BK163" s="229">
        <f>ROUND(I163*H163,2)</f>
        <v>0</v>
      </c>
      <c r="BL163" s="13" t="s">
        <v>170</v>
      </c>
      <c r="BM163" s="13" t="s">
        <v>357</v>
      </c>
    </row>
    <row r="164" s="1" customFormat="1" ht="16.5" customHeight="1">
      <c r="B164" s="35"/>
      <c r="C164" s="218" t="s">
        <v>358</v>
      </c>
      <c r="D164" s="218" t="s">
        <v>166</v>
      </c>
      <c r="E164" s="219" t="s">
        <v>359</v>
      </c>
      <c r="F164" s="220" t="s">
        <v>360</v>
      </c>
      <c r="G164" s="221" t="s">
        <v>169</v>
      </c>
      <c r="H164" s="222">
        <v>14.593999999999999</v>
      </c>
      <c r="I164" s="223"/>
      <c r="J164" s="224">
        <f>ROUND(I164*H164,2)</f>
        <v>0</v>
      </c>
      <c r="K164" s="220" t="s">
        <v>243</v>
      </c>
      <c r="L164" s="40"/>
      <c r="M164" s="225" t="s">
        <v>1</v>
      </c>
      <c r="N164" s="226" t="s">
        <v>52</v>
      </c>
      <c r="O164" s="76"/>
      <c r="P164" s="227">
        <f>O164*H164</f>
        <v>0</v>
      </c>
      <c r="Q164" s="227">
        <v>0.21762999999999999</v>
      </c>
      <c r="R164" s="227">
        <f>Q164*H164</f>
        <v>3.1760922199999997</v>
      </c>
      <c r="S164" s="227">
        <v>0</v>
      </c>
      <c r="T164" s="228">
        <f>S164*H164</f>
        <v>0</v>
      </c>
      <c r="AR164" s="13" t="s">
        <v>170</v>
      </c>
      <c r="AT164" s="13" t="s">
        <v>166</v>
      </c>
      <c r="AU164" s="13" t="s">
        <v>92</v>
      </c>
      <c r="AY164" s="13" t="s">
        <v>164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3" t="s">
        <v>92</v>
      </c>
      <c r="BK164" s="229">
        <f>ROUND(I164*H164,2)</f>
        <v>0</v>
      </c>
      <c r="BL164" s="13" t="s">
        <v>170</v>
      </c>
      <c r="BM164" s="13" t="s">
        <v>361</v>
      </c>
    </row>
    <row r="165" s="11" customFormat="1" ht="22.8" customHeight="1">
      <c r="B165" s="202"/>
      <c r="C165" s="203"/>
      <c r="D165" s="204" t="s">
        <v>79</v>
      </c>
      <c r="E165" s="216" t="s">
        <v>170</v>
      </c>
      <c r="F165" s="216" t="s">
        <v>362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SUM(P166:P181)</f>
        <v>0</v>
      </c>
      <c r="Q165" s="210"/>
      <c r="R165" s="211">
        <f>SUM(R166:R181)</f>
        <v>105.90875684999999</v>
      </c>
      <c r="S165" s="210"/>
      <c r="T165" s="212">
        <f>SUM(T166:T181)</f>
        <v>0</v>
      </c>
      <c r="AR165" s="213" t="s">
        <v>87</v>
      </c>
      <c r="AT165" s="214" t="s">
        <v>79</v>
      </c>
      <c r="AU165" s="214" t="s">
        <v>87</v>
      </c>
      <c r="AY165" s="213" t="s">
        <v>164</v>
      </c>
      <c r="BK165" s="215">
        <f>SUM(BK166:BK181)</f>
        <v>0</v>
      </c>
    </row>
    <row r="166" s="1" customFormat="1" ht="16.5" customHeight="1">
      <c r="B166" s="35"/>
      <c r="C166" s="218" t="s">
        <v>363</v>
      </c>
      <c r="D166" s="218" t="s">
        <v>166</v>
      </c>
      <c r="E166" s="219" t="s">
        <v>364</v>
      </c>
      <c r="F166" s="220" t="s">
        <v>365</v>
      </c>
      <c r="G166" s="221" t="s">
        <v>169</v>
      </c>
      <c r="H166" s="222">
        <v>146.11000000000001</v>
      </c>
      <c r="I166" s="223"/>
      <c r="J166" s="224">
        <f>ROUND(I166*H166,2)</f>
        <v>0</v>
      </c>
      <c r="K166" s="220" t="s">
        <v>1</v>
      </c>
      <c r="L166" s="40"/>
      <c r="M166" s="225" t="s">
        <v>1</v>
      </c>
      <c r="N166" s="226" t="s">
        <v>52</v>
      </c>
      <c r="O166" s="76"/>
      <c r="P166" s="227">
        <f>O166*H166</f>
        <v>0</v>
      </c>
      <c r="Q166" s="227">
        <v>0.33766000000000002</v>
      </c>
      <c r="R166" s="227">
        <f>Q166*H166</f>
        <v>49.335502600000005</v>
      </c>
      <c r="S166" s="227">
        <v>0</v>
      </c>
      <c r="T166" s="228">
        <f>S166*H166</f>
        <v>0</v>
      </c>
      <c r="AR166" s="13" t="s">
        <v>170</v>
      </c>
      <c r="AT166" s="13" t="s">
        <v>166</v>
      </c>
      <c r="AU166" s="13" t="s">
        <v>92</v>
      </c>
      <c r="AY166" s="13" t="s">
        <v>164</v>
      </c>
      <c r="BE166" s="229">
        <f>IF(N166="základná",J166,0)</f>
        <v>0</v>
      </c>
      <c r="BF166" s="229">
        <f>IF(N166="znížená",J166,0)</f>
        <v>0</v>
      </c>
      <c r="BG166" s="229">
        <f>IF(N166="zákl. prenesená",J166,0)</f>
        <v>0</v>
      </c>
      <c r="BH166" s="229">
        <f>IF(N166="zníž. prenesená",J166,0)</f>
        <v>0</v>
      </c>
      <c r="BI166" s="229">
        <f>IF(N166="nulová",J166,0)</f>
        <v>0</v>
      </c>
      <c r="BJ166" s="13" t="s">
        <v>92</v>
      </c>
      <c r="BK166" s="229">
        <f>ROUND(I166*H166,2)</f>
        <v>0</v>
      </c>
      <c r="BL166" s="13" t="s">
        <v>170</v>
      </c>
      <c r="BM166" s="13" t="s">
        <v>366</v>
      </c>
    </row>
    <row r="167" s="1" customFormat="1" ht="16.5" customHeight="1">
      <c r="B167" s="35"/>
      <c r="C167" s="218" t="s">
        <v>367</v>
      </c>
      <c r="D167" s="218" t="s">
        <v>166</v>
      </c>
      <c r="E167" s="219" t="s">
        <v>368</v>
      </c>
      <c r="F167" s="220" t="s">
        <v>369</v>
      </c>
      <c r="G167" s="221" t="s">
        <v>169</v>
      </c>
      <c r="H167" s="222">
        <v>106.13</v>
      </c>
      <c r="I167" s="223"/>
      <c r="J167" s="224">
        <f>ROUND(I167*H167,2)</f>
        <v>0</v>
      </c>
      <c r="K167" s="220" t="s">
        <v>1</v>
      </c>
      <c r="L167" s="40"/>
      <c r="M167" s="225" t="s">
        <v>1</v>
      </c>
      <c r="N167" s="226" t="s">
        <v>52</v>
      </c>
      <c r="O167" s="76"/>
      <c r="P167" s="227">
        <f>O167*H167</f>
        <v>0</v>
      </c>
      <c r="Q167" s="227">
        <v>0.0022799999999999999</v>
      </c>
      <c r="R167" s="227">
        <f>Q167*H167</f>
        <v>0.24197639999999998</v>
      </c>
      <c r="S167" s="227">
        <v>0</v>
      </c>
      <c r="T167" s="228">
        <f>S167*H167</f>
        <v>0</v>
      </c>
      <c r="AR167" s="13" t="s">
        <v>170</v>
      </c>
      <c r="AT167" s="13" t="s">
        <v>166</v>
      </c>
      <c r="AU167" s="13" t="s">
        <v>92</v>
      </c>
      <c r="AY167" s="13" t="s">
        <v>164</v>
      </c>
      <c r="BE167" s="229">
        <f>IF(N167="základná",J167,0)</f>
        <v>0</v>
      </c>
      <c r="BF167" s="229">
        <f>IF(N167="znížená",J167,0)</f>
        <v>0</v>
      </c>
      <c r="BG167" s="229">
        <f>IF(N167="zákl. prenesená",J167,0)</f>
        <v>0</v>
      </c>
      <c r="BH167" s="229">
        <f>IF(N167="zníž. prenesená",J167,0)</f>
        <v>0</v>
      </c>
      <c r="BI167" s="229">
        <f>IF(N167="nulová",J167,0)</f>
        <v>0</v>
      </c>
      <c r="BJ167" s="13" t="s">
        <v>92</v>
      </c>
      <c r="BK167" s="229">
        <f>ROUND(I167*H167,2)</f>
        <v>0</v>
      </c>
      <c r="BL167" s="13" t="s">
        <v>170</v>
      </c>
      <c r="BM167" s="13" t="s">
        <v>370</v>
      </c>
    </row>
    <row r="168" s="1" customFormat="1" ht="16.5" customHeight="1">
      <c r="B168" s="35"/>
      <c r="C168" s="218" t="s">
        <v>371</v>
      </c>
      <c r="D168" s="218" t="s">
        <v>166</v>
      </c>
      <c r="E168" s="219" t="s">
        <v>372</v>
      </c>
      <c r="F168" s="220" t="s">
        <v>373</v>
      </c>
      <c r="G168" s="221" t="s">
        <v>169</v>
      </c>
      <c r="H168" s="222">
        <v>106.13</v>
      </c>
      <c r="I168" s="223"/>
      <c r="J168" s="224">
        <f>ROUND(I168*H168,2)</f>
        <v>0</v>
      </c>
      <c r="K168" s="220" t="s">
        <v>1</v>
      </c>
      <c r="L168" s="40"/>
      <c r="M168" s="225" t="s">
        <v>1</v>
      </c>
      <c r="N168" s="226" t="s">
        <v>52</v>
      </c>
      <c r="O168" s="7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13" t="s">
        <v>170</v>
      </c>
      <c r="AT168" s="13" t="s">
        <v>166</v>
      </c>
      <c r="AU168" s="13" t="s">
        <v>92</v>
      </c>
      <c r="AY168" s="13" t="s">
        <v>164</v>
      </c>
      <c r="BE168" s="229">
        <f>IF(N168="základná",J168,0)</f>
        <v>0</v>
      </c>
      <c r="BF168" s="229">
        <f>IF(N168="znížená",J168,0)</f>
        <v>0</v>
      </c>
      <c r="BG168" s="229">
        <f>IF(N168="zákl. prenesená",J168,0)</f>
        <v>0</v>
      </c>
      <c r="BH168" s="229">
        <f>IF(N168="zníž. prenesená",J168,0)</f>
        <v>0</v>
      </c>
      <c r="BI168" s="229">
        <f>IF(N168="nulová",J168,0)</f>
        <v>0</v>
      </c>
      <c r="BJ168" s="13" t="s">
        <v>92</v>
      </c>
      <c r="BK168" s="229">
        <f>ROUND(I168*H168,2)</f>
        <v>0</v>
      </c>
      <c r="BL168" s="13" t="s">
        <v>170</v>
      </c>
      <c r="BM168" s="13" t="s">
        <v>374</v>
      </c>
    </row>
    <row r="169" s="1" customFormat="1" ht="16.5" customHeight="1">
      <c r="B169" s="35"/>
      <c r="C169" s="218" t="s">
        <v>375</v>
      </c>
      <c r="D169" s="218" t="s">
        <v>166</v>
      </c>
      <c r="E169" s="219" t="s">
        <v>376</v>
      </c>
      <c r="F169" s="220" t="s">
        <v>377</v>
      </c>
      <c r="G169" s="221" t="s">
        <v>221</v>
      </c>
      <c r="H169" s="222">
        <v>0.50600000000000001</v>
      </c>
      <c r="I169" s="223"/>
      <c r="J169" s="224">
        <f>ROUND(I169*H169,2)</f>
        <v>0</v>
      </c>
      <c r="K169" s="220" t="s">
        <v>331</v>
      </c>
      <c r="L169" s="40"/>
      <c r="M169" s="225" t="s">
        <v>1</v>
      </c>
      <c r="N169" s="226" t="s">
        <v>52</v>
      </c>
      <c r="O169" s="76"/>
      <c r="P169" s="227">
        <f>O169*H169</f>
        <v>0</v>
      </c>
      <c r="Q169" s="227">
        <v>1.20296</v>
      </c>
      <c r="R169" s="227">
        <f>Q169*H169</f>
        <v>0.60869775999999998</v>
      </c>
      <c r="S169" s="227">
        <v>0</v>
      </c>
      <c r="T169" s="228">
        <f>S169*H169</f>
        <v>0</v>
      </c>
      <c r="AR169" s="13" t="s">
        <v>170</v>
      </c>
      <c r="AT169" s="13" t="s">
        <v>166</v>
      </c>
      <c r="AU169" s="13" t="s">
        <v>92</v>
      </c>
      <c r="AY169" s="13" t="s">
        <v>164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3" t="s">
        <v>92</v>
      </c>
      <c r="BK169" s="229">
        <f>ROUND(I169*H169,2)</f>
        <v>0</v>
      </c>
      <c r="BL169" s="13" t="s">
        <v>170</v>
      </c>
      <c r="BM169" s="13" t="s">
        <v>378</v>
      </c>
    </row>
    <row r="170" s="1" customFormat="1" ht="16.5" customHeight="1">
      <c r="B170" s="35"/>
      <c r="C170" s="218" t="s">
        <v>379</v>
      </c>
      <c r="D170" s="218" t="s">
        <v>166</v>
      </c>
      <c r="E170" s="219" t="s">
        <v>380</v>
      </c>
      <c r="F170" s="220" t="s">
        <v>381</v>
      </c>
      <c r="G170" s="221" t="s">
        <v>178</v>
      </c>
      <c r="H170" s="222">
        <v>20.949999999999999</v>
      </c>
      <c r="I170" s="223"/>
      <c r="J170" s="224">
        <f>ROUND(I170*H170,2)</f>
        <v>0</v>
      </c>
      <c r="K170" s="220" t="s">
        <v>243</v>
      </c>
      <c r="L170" s="40"/>
      <c r="M170" s="225" t="s">
        <v>1</v>
      </c>
      <c r="N170" s="226" t="s">
        <v>52</v>
      </c>
      <c r="O170" s="76"/>
      <c r="P170" s="227">
        <f>O170*H170</f>
        <v>0</v>
      </c>
      <c r="Q170" s="227">
        <v>2.4603799999999998</v>
      </c>
      <c r="R170" s="227">
        <f>Q170*H170</f>
        <v>51.544960999999994</v>
      </c>
      <c r="S170" s="227">
        <v>0</v>
      </c>
      <c r="T170" s="228">
        <f>S170*H170</f>
        <v>0</v>
      </c>
      <c r="AR170" s="13" t="s">
        <v>170</v>
      </c>
      <c r="AT170" s="13" t="s">
        <v>166</v>
      </c>
      <c r="AU170" s="13" t="s">
        <v>92</v>
      </c>
      <c r="AY170" s="13" t="s">
        <v>164</v>
      </c>
      <c r="BE170" s="229">
        <f>IF(N170="základná",J170,0)</f>
        <v>0</v>
      </c>
      <c r="BF170" s="229">
        <f>IF(N170="znížená",J170,0)</f>
        <v>0</v>
      </c>
      <c r="BG170" s="229">
        <f>IF(N170="zákl. prenesená",J170,0)</f>
        <v>0</v>
      </c>
      <c r="BH170" s="229">
        <f>IF(N170="zníž. prenesená",J170,0)</f>
        <v>0</v>
      </c>
      <c r="BI170" s="229">
        <f>IF(N170="nulová",J170,0)</f>
        <v>0</v>
      </c>
      <c r="BJ170" s="13" t="s">
        <v>92</v>
      </c>
      <c r="BK170" s="229">
        <f>ROUND(I170*H170,2)</f>
        <v>0</v>
      </c>
      <c r="BL170" s="13" t="s">
        <v>170</v>
      </c>
      <c r="BM170" s="13" t="s">
        <v>382</v>
      </c>
    </row>
    <row r="171" s="1" customFormat="1" ht="16.5" customHeight="1">
      <c r="B171" s="35"/>
      <c r="C171" s="218" t="s">
        <v>383</v>
      </c>
      <c r="D171" s="218" t="s">
        <v>166</v>
      </c>
      <c r="E171" s="219" t="s">
        <v>384</v>
      </c>
      <c r="F171" s="220" t="s">
        <v>385</v>
      </c>
      <c r="G171" s="221" t="s">
        <v>169</v>
      </c>
      <c r="H171" s="222">
        <v>167.601</v>
      </c>
      <c r="I171" s="223"/>
      <c r="J171" s="224">
        <f>ROUND(I171*H171,2)</f>
        <v>0</v>
      </c>
      <c r="K171" s="220" t="s">
        <v>215</v>
      </c>
      <c r="L171" s="40"/>
      <c r="M171" s="225" t="s">
        <v>1</v>
      </c>
      <c r="N171" s="226" t="s">
        <v>52</v>
      </c>
      <c r="O171" s="76"/>
      <c r="P171" s="227">
        <f>O171*H171</f>
        <v>0</v>
      </c>
      <c r="Q171" s="227">
        <v>0.0034099999999999998</v>
      </c>
      <c r="R171" s="227">
        <f>Q171*H171</f>
        <v>0.57151940999999995</v>
      </c>
      <c r="S171" s="227">
        <v>0</v>
      </c>
      <c r="T171" s="228">
        <f>S171*H171</f>
        <v>0</v>
      </c>
      <c r="AR171" s="13" t="s">
        <v>170</v>
      </c>
      <c r="AT171" s="13" t="s">
        <v>166</v>
      </c>
      <c r="AU171" s="13" t="s">
        <v>92</v>
      </c>
      <c r="AY171" s="13" t="s">
        <v>164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3" t="s">
        <v>92</v>
      </c>
      <c r="BK171" s="229">
        <f>ROUND(I171*H171,2)</f>
        <v>0</v>
      </c>
      <c r="BL171" s="13" t="s">
        <v>170</v>
      </c>
      <c r="BM171" s="13" t="s">
        <v>386</v>
      </c>
    </row>
    <row r="172" s="1" customFormat="1" ht="16.5" customHeight="1">
      <c r="B172" s="35"/>
      <c r="C172" s="218" t="s">
        <v>387</v>
      </c>
      <c r="D172" s="218" t="s">
        <v>166</v>
      </c>
      <c r="E172" s="219" t="s">
        <v>388</v>
      </c>
      <c r="F172" s="220" t="s">
        <v>389</v>
      </c>
      <c r="G172" s="221" t="s">
        <v>169</v>
      </c>
      <c r="H172" s="222">
        <v>167.601</v>
      </c>
      <c r="I172" s="223"/>
      <c r="J172" s="224">
        <f>ROUND(I172*H172,2)</f>
        <v>0</v>
      </c>
      <c r="K172" s="220" t="s">
        <v>215</v>
      </c>
      <c r="L172" s="40"/>
      <c r="M172" s="225" t="s">
        <v>1</v>
      </c>
      <c r="N172" s="226" t="s">
        <v>52</v>
      </c>
      <c r="O172" s="7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13" t="s">
        <v>170</v>
      </c>
      <c r="AT172" s="13" t="s">
        <v>166</v>
      </c>
      <c r="AU172" s="13" t="s">
        <v>92</v>
      </c>
      <c r="AY172" s="13" t="s">
        <v>164</v>
      </c>
      <c r="BE172" s="229">
        <f>IF(N172="základná",J172,0)</f>
        <v>0</v>
      </c>
      <c r="BF172" s="229">
        <f>IF(N172="znížená",J172,0)</f>
        <v>0</v>
      </c>
      <c r="BG172" s="229">
        <f>IF(N172="zákl. prenesená",J172,0)</f>
        <v>0</v>
      </c>
      <c r="BH172" s="229">
        <f>IF(N172="zníž. prenesená",J172,0)</f>
        <v>0</v>
      </c>
      <c r="BI172" s="229">
        <f>IF(N172="nulová",J172,0)</f>
        <v>0</v>
      </c>
      <c r="BJ172" s="13" t="s">
        <v>92</v>
      </c>
      <c r="BK172" s="229">
        <f>ROUND(I172*H172,2)</f>
        <v>0</v>
      </c>
      <c r="BL172" s="13" t="s">
        <v>170</v>
      </c>
      <c r="BM172" s="13" t="s">
        <v>390</v>
      </c>
    </row>
    <row r="173" s="1" customFormat="1" ht="16.5" customHeight="1">
      <c r="B173" s="35"/>
      <c r="C173" s="218" t="s">
        <v>391</v>
      </c>
      <c r="D173" s="218" t="s">
        <v>166</v>
      </c>
      <c r="E173" s="219" t="s">
        <v>392</v>
      </c>
      <c r="F173" s="220" t="s">
        <v>393</v>
      </c>
      <c r="G173" s="221" t="s">
        <v>221</v>
      </c>
      <c r="H173" s="222">
        <v>1.0409999999999999</v>
      </c>
      <c r="I173" s="223"/>
      <c r="J173" s="224">
        <f>ROUND(I173*H173,2)</f>
        <v>0</v>
      </c>
      <c r="K173" s="220" t="s">
        <v>215</v>
      </c>
      <c r="L173" s="40"/>
      <c r="M173" s="225" t="s">
        <v>1</v>
      </c>
      <c r="N173" s="226" t="s">
        <v>52</v>
      </c>
      <c r="O173" s="76"/>
      <c r="P173" s="227">
        <f>O173*H173</f>
        <v>0</v>
      </c>
      <c r="Q173" s="227">
        <v>1.0675399999999999</v>
      </c>
      <c r="R173" s="227">
        <f>Q173*H173</f>
        <v>1.1113091399999999</v>
      </c>
      <c r="S173" s="227">
        <v>0</v>
      </c>
      <c r="T173" s="228">
        <f>S173*H173</f>
        <v>0</v>
      </c>
      <c r="AR173" s="13" t="s">
        <v>170</v>
      </c>
      <c r="AT173" s="13" t="s">
        <v>166</v>
      </c>
      <c r="AU173" s="13" t="s">
        <v>92</v>
      </c>
      <c r="AY173" s="13" t="s">
        <v>164</v>
      </c>
      <c r="BE173" s="229">
        <f>IF(N173="základná",J173,0)</f>
        <v>0</v>
      </c>
      <c r="BF173" s="229">
        <f>IF(N173="znížená",J173,0)</f>
        <v>0</v>
      </c>
      <c r="BG173" s="229">
        <f>IF(N173="zákl. prenesená",J173,0)</f>
        <v>0</v>
      </c>
      <c r="BH173" s="229">
        <f>IF(N173="zníž. prenesená",J173,0)</f>
        <v>0</v>
      </c>
      <c r="BI173" s="229">
        <f>IF(N173="nulová",J173,0)</f>
        <v>0</v>
      </c>
      <c r="BJ173" s="13" t="s">
        <v>92</v>
      </c>
      <c r="BK173" s="229">
        <f>ROUND(I173*H173,2)</f>
        <v>0</v>
      </c>
      <c r="BL173" s="13" t="s">
        <v>170</v>
      </c>
      <c r="BM173" s="13" t="s">
        <v>394</v>
      </c>
    </row>
    <row r="174" s="1" customFormat="1" ht="16.5" customHeight="1">
      <c r="B174" s="35"/>
      <c r="C174" s="218" t="s">
        <v>395</v>
      </c>
      <c r="D174" s="218" t="s">
        <v>166</v>
      </c>
      <c r="E174" s="219" t="s">
        <v>396</v>
      </c>
      <c r="F174" s="220" t="s">
        <v>397</v>
      </c>
      <c r="G174" s="221" t="s">
        <v>221</v>
      </c>
      <c r="H174" s="222">
        <v>0.254</v>
      </c>
      <c r="I174" s="223"/>
      <c r="J174" s="224">
        <f>ROUND(I174*H174,2)</f>
        <v>0</v>
      </c>
      <c r="K174" s="220" t="s">
        <v>243</v>
      </c>
      <c r="L174" s="40"/>
      <c r="M174" s="225" t="s">
        <v>1</v>
      </c>
      <c r="N174" s="226" t="s">
        <v>52</v>
      </c>
      <c r="O174" s="76"/>
      <c r="P174" s="227">
        <f>O174*H174</f>
        <v>0</v>
      </c>
      <c r="Q174" s="227">
        <v>1.05305</v>
      </c>
      <c r="R174" s="227">
        <f>Q174*H174</f>
        <v>0.26747470000000001</v>
      </c>
      <c r="S174" s="227">
        <v>0</v>
      </c>
      <c r="T174" s="228">
        <f>S174*H174</f>
        <v>0</v>
      </c>
      <c r="AR174" s="13" t="s">
        <v>170</v>
      </c>
      <c r="AT174" s="13" t="s">
        <v>166</v>
      </c>
      <c r="AU174" s="13" t="s">
        <v>92</v>
      </c>
      <c r="AY174" s="13" t="s">
        <v>164</v>
      </c>
      <c r="BE174" s="229">
        <f>IF(N174="základná",J174,0)</f>
        <v>0</v>
      </c>
      <c r="BF174" s="229">
        <f>IF(N174="znížená",J174,0)</f>
        <v>0</v>
      </c>
      <c r="BG174" s="229">
        <f>IF(N174="zákl. prenesená",J174,0)</f>
        <v>0</v>
      </c>
      <c r="BH174" s="229">
        <f>IF(N174="zníž. prenesená",J174,0)</f>
        <v>0</v>
      </c>
      <c r="BI174" s="229">
        <f>IF(N174="nulová",J174,0)</f>
        <v>0</v>
      </c>
      <c r="BJ174" s="13" t="s">
        <v>92</v>
      </c>
      <c r="BK174" s="229">
        <f>ROUND(I174*H174,2)</f>
        <v>0</v>
      </c>
      <c r="BL174" s="13" t="s">
        <v>170</v>
      </c>
      <c r="BM174" s="13" t="s">
        <v>398</v>
      </c>
    </row>
    <row r="175" s="1" customFormat="1" ht="16.5" customHeight="1">
      <c r="B175" s="35"/>
      <c r="C175" s="218" t="s">
        <v>399</v>
      </c>
      <c r="D175" s="218" t="s">
        <v>166</v>
      </c>
      <c r="E175" s="219" t="s">
        <v>400</v>
      </c>
      <c r="F175" s="220" t="s">
        <v>401</v>
      </c>
      <c r="G175" s="221" t="s">
        <v>178</v>
      </c>
      <c r="H175" s="222">
        <v>0.55300000000000005</v>
      </c>
      <c r="I175" s="223"/>
      <c r="J175" s="224">
        <f>ROUND(I175*H175,2)</f>
        <v>0</v>
      </c>
      <c r="K175" s="220" t="s">
        <v>243</v>
      </c>
      <c r="L175" s="40"/>
      <c r="M175" s="225" t="s">
        <v>1</v>
      </c>
      <c r="N175" s="226" t="s">
        <v>52</v>
      </c>
      <c r="O175" s="76"/>
      <c r="P175" s="227">
        <f>O175*H175</f>
        <v>0</v>
      </c>
      <c r="Q175" s="227">
        <v>2.3126899999999999</v>
      </c>
      <c r="R175" s="227">
        <f>Q175*H175</f>
        <v>1.2789175700000002</v>
      </c>
      <c r="S175" s="227">
        <v>0</v>
      </c>
      <c r="T175" s="228">
        <f>S175*H175</f>
        <v>0</v>
      </c>
      <c r="AR175" s="13" t="s">
        <v>170</v>
      </c>
      <c r="AT175" s="13" t="s">
        <v>166</v>
      </c>
      <c r="AU175" s="13" t="s">
        <v>92</v>
      </c>
      <c r="AY175" s="13" t="s">
        <v>164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3" t="s">
        <v>92</v>
      </c>
      <c r="BK175" s="229">
        <f>ROUND(I175*H175,2)</f>
        <v>0</v>
      </c>
      <c r="BL175" s="13" t="s">
        <v>170</v>
      </c>
      <c r="BM175" s="13" t="s">
        <v>402</v>
      </c>
    </row>
    <row r="176" s="1" customFormat="1" ht="16.5" customHeight="1">
      <c r="B176" s="35"/>
      <c r="C176" s="218" t="s">
        <v>403</v>
      </c>
      <c r="D176" s="218" t="s">
        <v>166</v>
      </c>
      <c r="E176" s="219" t="s">
        <v>404</v>
      </c>
      <c r="F176" s="220" t="s">
        <v>405</v>
      </c>
      <c r="G176" s="221" t="s">
        <v>221</v>
      </c>
      <c r="H176" s="222">
        <v>0.055</v>
      </c>
      <c r="I176" s="223"/>
      <c r="J176" s="224">
        <f>ROUND(I176*H176,2)</f>
        <v>0</v>
      </c>
      <c r="K176" s="220" t="s">
        <v>1</v>
      </c>
      <c r="L176" s="40"/>
      <c r="M176" s="225" t="s">
        <v>1</v>
      </c>
      <c r="N176" s="226" t="s">
        <v>52</v>
      </c>
      <c r="O176" s="76"/>
      <c r="P176" s="227">
        <f>O176*H176</f>
        <v>0</v>
      </c>
      <c r="Q176" s="227">
        <v>1.0165500000000001</v>
      </c>
      <c r="R176" s="227">
        <f>Q176*H176</f>
        <v>0.055910250000000002</v>
      </c>
      <c r="S176" s="227">
        <v>0</v>
      </c>
      <c r="T176" s="228">
        <f>S176*H176</f>
        <v>0</v>
      </c>
      <c r="AR176" s="13" t="s">
        <v>170</v>
      </c>
      <c r="AT176" s="13" t="s">
        <v>166</v>
      </c>
      <c r="AU176" s="13" t="s">
        <v>92</v>
      </c>
      <c r="AY176" s="13" t="s">
        <v>164</v>
      </c>
      <c r="BE176" s="229">
        <f>IF(N176="základná",J176,0)</f>
        <v>0</v>
      </c>
      <c r="BF176" s="229">
        <f>IF(N176="znížená",J176,0)</f>
        <v>0</v>
      </c>
      <c r="BG176" s="229">
        <f>IF(N176="zákl. prenesená",J176,0)</f>
        <v>0</v>
      </c>
      <c r="BH176" s="229">
        <f>IF(N176="zníž. prenesená",J176,0)</f>
        <v>0</v>
      </c>
      <c r="BI176" s="229">
        <f>IF(N176="nulová",J176,0)</f>
        <v>0</v>
      </c>
      <c r="BJ176" s="13" t="s">
        <v>92</v>
      </c>
      <c r="BK176" s="229">
        <f>ROUND(I176*H176,2)</f>
        <v>0</v>
      </c>
      <c r="BL176" s="13" t="s">
        <v>170</v>
      </c>
      <c r="BM176" s="13" t="s">
        <v>406</v>
      </c>
    </row>
    <row r="177" s="1" customFormat="1" ht="16.5" customHeight="1">
      <c r="B177" s="35"/>
      <c r="C177" s="218" t="s">
        <v>407</v>
      </c>
      <c r="D177" s="218" t="s">
        <v>166</v>
      </c>
      <c r="E177" s="219" t="s">
        <v>408</v>
      </c>
      <c r="F177" s="220" t="s">
        <v>409</v>
      </c>
      <c r="G177" s="221" t="s">
        <v>169</v>
      </c>
      <c r="H177" s="222">
        <v>3.6869999999999998</v>
      </c>
      <c r="I177" s="223"/>
      <c r="J177" s="224">
        <f>ROUND(I177*H177,2)</f>
        <v>0</v>
      </c>
      <c r="K177" s="220" t="s">
        <v>1</v>
      </c>
      <c r="L177" s="40"/>
      <c r="M177" s="225" t="s">
        <v>1</v>
      </c>
      <c r="N177" s="226" t="s">
        <v>52</v>
      </c>
      <c r="O177" s="76"/>
      <c r="P177" s="227">
        <f>O177*H177</f>
        <v>0</v>
      </c>
      <c r="Q177" s="227">
        <v>0.0084600000000000005</v>
      </c>
      <c r="R177" s="227">
        <f>Q177*H177</f>
        <v>0.031192020000000001</v>
      </c>
      <c r="S177" s="227">
        <v>0</v>
      </c>
      <c r="T177" s="228">
        <f>S177*H177</f>
        <v>0</v>
      </c>
      <c r="AR177" s="13" t="s">
        <v>170</v>
      </c>
      <c r="AT177" s="13" t="s">
        <v>166</v>
      </c>
      <c r="AU177" s="13" t="s">
        <v>92</v>
      </c>
      <c r="AY177" s="13" t="s">
        <v>164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3" t="s">
        <v>92</v>
      </c>
      <c r="BK177" s="229">
        <f>ROUND(I177*H177,2)</f>
        <v>0</v>
      </c>
      <c r="BL177" s="13" t="s">
        <v>170</v>
      </c>
      <c r="BM177" s="13" t="s">
        <v>410</v>
      </c>
    </row>
    <row r="178" s="1" customFormat="1" ht="16.5" customHeight="1">
      <c r="B178" s="35"/>
      <c r="C178" s="218" t="s">
        <v>411</v>
      </c>
      <c r="D178" s="218" t="s">
        <v>166</v>
      </c>
      <c r="E178" s="219" t="s">
        <v>412</v>
      </c>
      <c r="F178" s="220" t="s">
        <v>413</v>
      </c>
      <c r="G178" s="221" t="s">
        <v>169</v>
      </c>
      <c r="H178" s="222">
        <v>3.6869999999999998</v>
      </c>
      <c r="I178" s="223"/>
      <c r="J178" s="224">
        <f>ROUND(I178*H178,2)</f>
        <v>0</v>
      </c>
      <c r="K178" s="220" t="s">
        <v>1</v>
      </c>
      <c r="L178" s="40"/>
      <c r="M178" s="225" t="s">
        <v>1</v>
      </c>
      <c r="N178" s="226" t="s">
        <v>52</v>
      </c>
      <c r="O178" s="76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13" t="s">
        <v>170</v>
      </c>
      <c r="AT178" s="13" t="s">
        <v>166</v>
      </c>
      <c r="AU178" s="13" t="s">
        <v>92</v>
      </c>
      <c r="AY178" s="13" t="s">
        <v>164</v>
      </c>
      <c r="BE178" s="229">
        <f>IF(N178="základná",J178,0)</f>
        <v>0</v>
      </c>
      <c r="BF178" s="229">
        <f>IF(N178="znížená",J178,0)</f>
        <v>0</v>
      </c>
      <c r="BG178" s="229">
        <f>IF(N178="zákl. prenesená",J178,0)</f>
        <v>0</v>
      </c>
      <c r="BH178" s="229">
        <f>IF(N178="zníž. prenesená",J178,0)</f>
        <v>0</v>
      </c>
      <c r="BI178" s="229">
        <f>IF(N178="nulová",J178,0)</f>
        <v>0</v>
      </c>
      <c r="BJ178" s="13" t="s">
        <v>92</v>
      </c>
      <c r="BK178" s="229">
        <f>ROUND(I178*H178,2)</f>
        <v>0</v>
      </c>
      <c r="BL178" s="13" t="s">
        <v>170</v>
      </c>
      <c r="BM178" s="13" t="s">
        <v>414</v>
      </c>
    </row>
    <row r="179" s="1" customFormat="1" ht="16.5" customHeight="1">
      <c r="B179" s="35"/>
      <c r="C179" s="218" t="s">
        <v>415</v>
      </c>
      <c r="D179" s="218" t="s">
        <v>166</v>
      </c>
      <c r="E179" s="219" t="s">
        <v>416</v>
      </c>
      <c r="F179" s="220" t="s">
        <v>417</v>
      </c>
      <c r="G179" s="221" t="s">
        <v>255</v>
      </c>
      <c r="H179" s="222">
        <v>8</v>
      </c>
      <c r="I179" s="223"/>
      <c r="J179" s="224">
        <f>ROUND(I179*H179,2)</f>
        <v>0</v>
      </c>
      <c r="K179" s="220" t="s">
        <v>243</v>
      </c>
      <c r="L179" s="40"/>
      <c r="M179" s="225" t="s">
        <v>1</v>
      </c>
      <c r="N179" s="226" t="s">
        <v>52</v>
      </c>
      <c r="O179" s="76"/>
      <c r="P179" s="227">
        <f>O179*H179</f>
        <v>0</v>
      </c>
      <c r="Q179" s="227">
        <v>0.10680000000000001</v>
      </c>
      <c r="R179" s="227">
        <f>Q179*H179</f>
        <v>0.85440000000000005</v>
      </c>
      <c r="S179" s="227">
        <v>0</v>
      </c>
      <c r="T179" s="228">
        <f>S179*H179</f>
        <v>0</v>
      </c>
      <c r="AR179" s="13" t="s">
        <v>170</v>
      </c>
      <c r="AT179" s="13" t="s">
        <v>166</v>
      </c>
      <c r="AU179" s="13" t="s">
        <v>92</v>
      </c>
      <c r="AY179" s="13" t="s">
        <v>164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3" t="s">
        <v>92</v>
      </c>
      <c r="BK179" s="229">
        <f>ROUND(I179*H179,2)</f>
        <v>0</v>
      </c>
      <c r="BL179" s="13" t="s">
        <v>170</v>
      </c>
      <c r="BM179" s="13" t="s">
        <v>418</v>
      </c>
    </row>
    <row r="180" s="1" customFormat="1" ht="16.5" customHeight="1">
      <c r="B180" s="35"/>
      <c r="C180" s="218" t="s">
        <v>419</v>
      </c>
      <c r="D180" s="218" t="s">
        <v>166</v>
      </c>
      <c r="E180" s="219" t="s">
        <v>420</v>
      </c>
      <c r="F180" s="220" t="s">
        <v>421</v>
      </c>
      <c r="G180" s="221" t="s">
        <v>169</v>
      </c>
      <c r="H180" s="222">
        <v>1.6000000000000001</v>
      </c>
      <c r="I180" s="223"/>
      <c r="J180" s="224">
        <f>ROUND(I180*H180,2)</f>
        <v>0</v>
      </c>
      <c r="K180" s="220" t="s">
        <v>243</v>
      </c>
      <c r="L180" s="40"/>
      <c r="M180" s="225" t="s">
        <v>1</v>
      </c>
      <c r="N180" s="226" t="s">
        <v>52</v>
      </c>
      <c r="O180" s="76"/>
      <c r="P180" s="227">
        <f>O180*H180</f>
        <v>0</v>
      </c>
      <c r="Q180" s="227">
        <v>0.0043099999999999996</v>
      </c>
      <c r="R180" s="227">
        <f>Q180*H180</f>
        <v>0.0068959999999999994</v>
      </c>
      <c r="S180" s="227">
        <v>0</v>
      </c>
      <c r="T180" s="228">
        <f>S180*H180</f>
        <v>0</v>
      </c>
      <c r="AR180" s="13" t="s">
        <v>170</v>
      </c>
      <c r="AT180" s="13" t="s">
        <v>166</v>
      </c>
      <c r="AU180" s="13" t="s">
        <v>92</v>
      </c>
      <c r="AY180" s="13" t="s">
        <v>164</v>
      </c>
      <c r="BE180" s="229">
        <f>IF(N180="základná",J180,0)</f>
        <v>0</v>
      </c>
      <c r="BF180" s="229">
        <f>IF(N180="znížená",J180,0)</f>
        <v>0</v>
      </c>
      <c r="BG180" s="229">
        <f>IF(N180="zákl. prenesená",J180,0)</f>
        <v>0</v>
      </c>
      <c r="BH180" s="229">
        <f>IF(N180="zníž. prenesená",J180,0)</f>
        <v>0</v>
      </c>
      <c r="BI180" s="229">
        <f>IF(N180="nulová",J180,0)</f>
        <v>0</v>
      </c>
      <c r="BJ180" s="13" t="s">
        <v>92</v>
      </c>
      <c r="BK180" s="229">
        <f>ROUND(I180*H180,2)</f>
        <v>0</v>
      </c>
      <c r="BL180" s="13" t="s">
        <v>170</v>
      </c>
      <c r="BM180" s="13" t="s">
        <v>422</v>
      </c>
    </row>
    <row r="181" s="1" customFormat="1" ht="16.5" customHeight="1">
      <c r="B181" s="35"/>
      <c r="C181" s="218" t="s">
        <v>423</v>
      </c>
      <c r="D181" s="218" t="s">
        <v>166</v>
      </c>
      <c r="E181" s="219" t="s">
        <v>424</v>
      </c>
      <c r="F181" s="220" t="s">
        <v>425</v>
      </c>
      <c r="G181" s="221" t="s">
        <v>169</v>
      </c>
      <c r="H181" s="222">
        <v>1.6000000000000001</v>
      </c>
      <c r="I181" s="223"/>
      <c r="J181" s="224">
        <f>ROUND(I181*H181,2)</f>
        <v>0</v>
      </c>
      <c r="K181" s="220" t="s">
        <v>243</v>
      </c>
      <c r="L181" s="40"/>
      <c r="M181" s="225" t="s">
        <v>1</v>
      </c>
      <c r="N181" s="226" t="s">
        <v>52</v>
      </c>
      <c r="O181" s="76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13" t="s">
        <v>170</v>
      </c>
      <c r="AT181" s="13" t="s">
        <v>166</v>
      </c>
      <c r="AU181" s="13" t="s">
        <v>92</v>
      </c>
      <c r="AY181" s="13" t="s">
        <v>164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3" t="s">
        <v>92</v>
      </c>
      <c r="BK181" s="229">
        <f>ROUND(I181*H181,2)</f>
        <v>0</v>
      </c>
      <c r="BL181" s="13" t="s">
        <v>170</v>
      </c>
      <c r="BM181" s="13" t="s">
        <v>426</v>
      </c>
    </row>
    <row r="182" s="11" customFormat="1" ht="22.8" customHeight="1">
      <c r="B182" s="202"/>
      <c r="C182" s="203"/>
      <c r="D182" s="204" t="s">
        <v>79</v>
      </c>
      <c r="E182" s="216" t="s">
        <v>184</v>
      </c>
      <c r="F182" s="216" t="s">
        <v>427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SUM(P183:P185)</f>
        <v>0</v>
      </c>
      <c r="Q182" s="210"/>
      <c r="R182" s="211">
        <f>SUM(R183:R185)</f>
        <v>65.9992144</v>
      </c>
      <c r="S182" s="210"/>
      <c r="T182" s="212">
        <f>SUM(T183:T185)</f>
        <v>0</v>
      </c>
      <c r="AR182" s="213" t="s">
        <v>87</v>
      </c>
      <c r="AT182" s="214" t="s">
        <v>79</v>
      </c>
      <c r="AU182" s="214" t="s">
        <v>87</v>
      </c>
      <c r="AY182" s="213" t="s">
        <v>164</v>
      </c>
      <c r="BK182" s="215">
        <f>SUM(BK183:BK185)</f>
        <v>0</v>
      </c>
    </row>
    <row r="183" s="1" customFormat="1" ht="16.5" customHeight="1">
      <c r="B183" s="35"/>
      <c r="C183" s="218" t="s">
        <v>428</v>
      </c>
      <c r="D183" s="218" t="s">
        <v>166</v>
      </c>
      <c r="E183" s="219" t="s">
        <v>429</v>
      </c>
      <c r="F183" s="220" t="s">
        <v>430</v>
      </c>
      <c r="G183" s="221" t="s">
        <v>169</v>
      </c>
      <c r="H183" s="222">
        <v>86.840000000000003</v>
      </c>
      <c r="I183" s="223"/>
      <c r="J183" s="224">
        <f>ROUND(I183*H183,2)</f>
        <v>0</v>
      </c>
      <c r="K183" s="220" t="s">
        <v>243</v>
      </c>
      <c r="L183" s="40"/>
      <c r="M183" s="225" t="s">
        <v>1</v>
      </c>
      <c r="N183" s="226" t="s">
        <v>52</v>
      </c>
      <c r="O183" s="76"/>
      <c r="P183" s="227">
        <f>O183*H183</f>
        <v>0</v>
      </c>
      <c r="Q183" s="227">
        <v>0.51166</v>
      </c>
      <c r="R183" s="227">
        <f>Q183*H183</f>
        <v>44.432554400000001</v>
      </c>
      <c r="S183" s="227">
        <v>0</v>
      </c>
      <c r="T183" s="228">
        <f>S183*H183</f>
        <v>0</v>
      </c>
      <c r="AR183" s="13" t="s">
        <v>170</v>
      </c>
      <c r="AT183" s="13" t="s">
        <v>166</v>
      </c>
      <c r="AU183" s="13" t="s">
        <v>92</v>
      </c>
      <c r="AY183" s="13" t="s">
        <v>164</v>
      </c>
      <c r="BE183" s="229">
        <f>IF(N183="základná",J183,0)</f>
        <v>0</v>
      </c>
      <c r="BF183" s="229">
        <f>IF(N183="znížená",J183,0)</f>
        <v>0</v>
      </c>
      <c r="BG183" s="229">
        <f>IF(N183="zákl. prenesená",J183,0)</f>
        <v>0</v>
      </c>
      <c r="BH183" s="229">
        <f>IF(N183="zníž. prenesená",J183,0)</f>
        <v>0</v>
      </c>
      <c r="BI183" s="229">
        <f>IF(N183="nulová",J183,0)</f>
        <v>0</v>
      </c>
      <c r="BJ183" s="13" t="s">
        <v>92</v>
      </c>
      <c r="BK183" s="229">
        <f>ROUND(I183*H183,2)</f>
        <v>0</v>
      </c>
      <c r="BL183" s="13" t="s">
        <v>170</v>
      </c>
      <c r="BM183" s="13" t="s">
        <v>431</v>
      </c>
    </row>
    <row r="184" s="1" customFormat="1" ht="16.5" customHeight="1">
      <c r="B184" s="35"/>
      <c r="C184" s="218" t="s">
        <v>432</v>
      </c>
      <c r="D184" s="218" t="s">
        <v>166</v>
      </c>
      <c r="E184" s="219" t="s">
        <v>433</v>
      </c>
      <c r="F184" s="220" t="s">
        <v>434</v>
      </c>
      <c r="G184" s="221" t="s">
        <v>169</v>
      </c>
      <c r="H184" s="222">
        <v>86.840000000000003</v>
      </c>
      <c r="I184" s="223"/>
      <c r="J184" s="224">
        <f>ROUND(I184*H184,2)</f>
        <v>0</v>
      </c>
      <c r="K184" s="220" t="s">
        <v>243</v>
      </c>
      <c r="L184" s="40"/>
      <c r="M184" s="225" t="s">
        <v>1</v>
      </c>
      <c r="N184" s="226" t="s">
        <v>52</v>
      </c>
      <c r="O184" s="76"/>
      <c r="P184" s="227">
        <f>O184*H184</f>
        <v>0</v>
      </c>
      <c r="Q184" s="227">
        <v>0.112</v>
      </c>
      <c r="R184" s="227">
        <f>Q184*H184</f>
        <v>9.7260800000000014</v>
      </c>
      <c r="S184" s="227">
        <v>0</v>
      </c>
      <c r="T184" s="228">
        <f>S184*H184</f>
        <v>0</v>
      </c>
      <c r="AR184" s="13" t="s">
        <v>170</v>
      </c>
      <c r="AT184" s="13" t="s">
        <v>166</v>
      </c>
      <c r="AU184" s="13" t="s">
        <v>92</v>
      </c>
      <c r="AY184" s="13" t="s">
        <v>164</v>
      </c>
      <c r="BE184" s="229">
        <f>IF(N184="základná",J184,0)</f>
        <v>0</v>
      </c>
      <c r="BF184" s="229">
        <f>IF(N184="znížená",J184,0)</f>
        <v>0</v>
      </c>
      <c r="BG184" s="229">
        <f>IF(N184="zákl. prenesená",J184,0)</f>
        <v>0</v>
      </c>
      <c r="BH184" s="229">
        <f>IF(N184="zníž. prenesená",J184,0)</f>
        <v>0</v>
      </c>
      <c r="BI184" s="229">
        <f>IF(N184="nulová",J184,0)</f>
        <v>0</v>
      </c>
      <c r="BJ184" s="13" t="s">
        <v>92</v>
      </c>
      <c r="BK184" s="229">
        <f>ROUND(I184*H184,2)</f>
        <v>0</v>
      </c>
      <c r="BL184" s="13" t="s">
        <v>170</v>
      </c>
      <c r="BM184" s="13" t="s">
        <v>435</v>
      </c>
    </row>
    <row r="185" s="1" customFormat="1" ht="16.5" customHeight="1">
      <c r="B185" s="35"/>
      <c r="C185" s="230" t="s">
        <v>436</v>
      </c>
      <c r="D185" s="230" t="s">
        <v>218</v>
      </c>
      <c r="E185" s="231" t="s">
        <v>437</v>
      </c>
      <c r="F185" s="232" t="s">
        <v>438</v>
      </c>
      <c r="G185" s="233" t="s">
        <v>169</v>
      </c>
      <c r="H185" s="234">
        <v>87.707999999999998</v>
      </c>
      <c r="I185" s="235"/>
      <c r="J185" s="236">
        <f>ROUND(I185*H185,2)</f>
        <v>0</v>
      </c>
      <c r="K185" s="232" t="s">
        <v>243</v>
      </c>
      <c r="L185" s="237"/>
      <c r="M185" s="238" t="s">
        <v>1</v>
      </c>
      <c r="N185" s="239" t="s">
        <v>52</v>
      </c>
      <c r="O185" s="76"/>
      <c r="P185" s="227">
        <f>O185*H185</f>
        <v>0</v>
      </c>
      <c r="Q185" s="227">
        <v>0.13500000000000001</v>
      </c>
      <c r="R185" s="227">
        <f>Q185*H185</f>
        <v>11.840580000000001</v>
      </c>
      <c r="S185" s="227">
        <v>0</v>
      </c>
      <c r="T185" s="228">
        <f>S185*H185</f>
        <v>0</v>
      </c>
      <c r="AR185" s="13" t="s">
        <v>196</v>
      </c>
      <c r="AT185" s="13" t="s">
        <v>218</v>
      </c>
      <c r="AU185" s="13" t="s">
        <v>92</v>
      </c>
      <c r="AY185" s="13" t="s">
        <v>164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3" t="s">
        <v>92</v>
      </c>
      <c r="BK185" s="229">
        <f>ROUND(I185*H185,2)</f>
        <v>0</v>
      </c>
      <c r="BL185" s="13" t="s">
        <v>170</v>
      </c>
      <c r="BM185" s="13" t="s">
        <v>439</v>
      </c>
    </row>
    <row r="186" s="11" customFormat="1" ht="22.8" customHeight="1">
      <c r="B186" s="202"/>
      <c r="C186" s="203"/>
      <c r="D186" s="204" t="s">
        <v>79</v>
      </c>
      <c r="E186" s="216" t="s">
        <v>188</v>
      </c>
      <c r="F186" s="216" t="s">
        <v>440</v>
      </c>
      <c r="G186" s="203"/>
      <c r="H186" s="203"/>
      <c r="I186" s="206"/>
      <c r="J186" s="217">
        <f>BK186</f>
        <v>0</v>
      </c>
      <c r="K186" s="203"/>
      <c r="L186" s="208"/>
      <c r="M186" s="209"/>
      <c r="N186" s="210"/>
      <c r="O186" s="210"/>
      <c r="P186" s="211">
        <f>SUM(P187:P227)</f>
        <v>0</v>
      </c>
      <c r="Q186" s="210"/>
      <c r="R186" s="211">
        <f>SUM(R187:R227)</f>
        <v>136.1884513</v>
      </c>
      <c r="S186" s="210"/>
      <c r="T186" s="212">
        <f>SUM(T187:T227)</f>
        <v>0</v>
      </c>
      <c r="AR186" s="213" t="s">
        <v>87</v>
      </c>
      <c r="AT186" s="214" t="s">
        <v>79</v>
      </c>
      <c r="AU186" s="214" t="s">
        <v>87</v>
      </c>
      <c r="AY186" s="213" t="s">
        <v>164</v>
      </c>
      <c r="BK186" s="215">
        <f>SUM(BK187:BK227)</f>
        <v>0</v>
      </c>
    </row>
    <row r="187" s="1" customFormat="1" ht="16.5" customHeight="1">
      <c r="B187" s="35"/>
      <c r="C187" s="218" t="s">
        <v>441</v>
      </c>
      <c r="D187" s="218" t="s">
        <v>166</v>
      </c>
      <c r="E187" s="219" t="s">
        <v>442</v>
      </c>
      <c r="F187" s="220" t="s">
        <v>443</v>
      </c>
      <c r="G187" s="221" t="s">
        <v>238</v>
      </c>
      <c r="H187" s="222">
        <v>45</v>
      </c>
      <c r="I187" s="223"/>
      <c r="J187" s="224">
        <f>ROUND(I187*H187,2)</f>
        <v>0</v>
      </c>
      <c r="K187" s="220" t="s">
        <v>243</v>
      </c>
      <c r="L187" s="40"/>
      <c r="M187" s="225" t="s">
        <v>1</v>
      </c>
      <c r="N187" s="226" t="s">
        <v>52</v>
      </c>
      <c r="O187" s="76"/>
      <c r="P187" s="227">
        <f>O187*H187</f>
        <v>0</v>
      </c>
      <c r="Q187" s="227">
        <v>0.0055199999999999997</v>
      </c>
      <c r="R187" s="227">
        <f>Q187*H187</f>
        <v>0.24839999999999998</v>
      </c>
      <c r="S187" s="227">
        <v>0</v>
      </c>
      <c r="T187" s="228">
        <f>S187*H187</f>
        <v>0</v>
      </c>
      <c r="AR187" s="13" t="s">
        <v>170</v>
      </c>
      <c r="AT187" s="13" t="s">
        <v>166</v>
      </c>
      <c r="AU187" s="13" t="s">
        <v>92</v>
      </c>
      <c r="AY187" s="13" t="s">
        <v>164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3" t="s">
        <v>92</v>
      </c>
      <c r="BK187" s="229">
        <f>ROUND(I187*H187,2)</f>
        <v>0</v>
      </c>
      <c r="BL187" s="13" t="s">
        <v>170</v>
      </c>
      <c r="BM187" s="13" t="s">
        <v>444</v>
      </c>
    </row>
    <row r="188" s="1" customFormat="1" ht="16.5" customHeight="1">
      <c r="B188" s="35"/>
      <c r="C188" s="218" t="s">
        <v>445</v>
      </c>
      <c r="D188" s="218" t="s">
        <v>166</v>
      </c>
      <c r="E188" s="219" t="s">
        <v>446</v>
      </c>
      <c r="F188" s="220" t="s">
        <v>447</v>
      </c>
      <c r="G188" s="221" t="s">
        <v>238</v>
      </c>
      <c r="H188" s="222">
        <v>30</v>
      </c>
      <c r="I188" s="223"/>
      <c r="J188" s="224">
        <f>ROUND(I188*H188,2)</f>
        <v>0</v>
      </c>
      <c r="K188" s="220" t="s">
        <v>243</v>
      </c>
      <c r="L188" s="40"/>
      <c r="M188" s="225" t="s">
        <v>1</v>
      </c>
      <c r="N188" s="226" t="s">
        <v>52</v>
      </c>
      <c r="O188" s="76"/>
      <c r="P188" s="227">
        <f>O188*H188</f>
        <v>0</v>
      </c>
      <c r="Q188" s="227">
        <v>0.013769999999999999</v>
      </c>
      <c r="R188" s="227">
        <f>Q188*H188</f>
        <v>0.41309999999999997</v>
      </c>
      <c r="S188" s="227">
        <v>0</v>
      </c>
      <c r="T188" s="228">
        <f>S188*H188</f>
        <v>0</v>
      </c>
      <c r="AR188" s="13" t="s">
        <v>170</v>
      </c>
      <c r="AT188" s="13" t="s">
        <v>166</v>
      </c>
      <c r="AU188" s="13" t="s">
        <v>92</v>
      </c>
      <c r="AY188" s="13" t="s">
        <v>164</v>
      </c>
      <c r="BE188" s="229">
        <f>IF(N188="základná",J188,0)</f>
        <v>0</v>
      </c>
      <c r="BF188" s="229">
        <f>IF(N188="znížená",J188,0)</f>
        <v>0</v>
      </c>
      <c r="BG188" s="229">
        <f>IF(N188="zákl. prenesená",J188,0)</f>
        <v>0</v>
      </c>
      <c r="BH188" s="229">
        <f>IF(N188="zníž. prenesená",J188,0)</f>
        <v>0</v>
      </c>
      <c r="BI188" s="229">
        <f>IF(N188="nulová",J188,0)</f>
        <v>0</v>
      </c>
      <c r="BJ188" s="13" t="s">
        <v>92</v>
      </c>
      <c r="BK188" s="229">
        <f>ROUND(I188*H188,2)</f>
        <v>0</v>
      </c>
      <c r="BL188" s="13" t="s">
        <v>170</v>
      </c>
      <c r="BM188" s="13" t="s">
        <v>448</v>
      </c>
    </row>
    <row r="189" s="1" customFormat="1" ht="16.5" customHeight="1">
      <c r="B189" s="35"/>
      <c r="C189" s="218" t="s">
        <v>449</v>
      </c>
      <c r="D189" s="218" t="s">
        <v>166</v>
      </c>
      <c r="E189" s="219" t="s">
        <v>450</v>
      </c>
      <c r="F189" s="220" t="s">
        <v>451</v>
      </c>
      <c r="G189" s="221" t="s">
        <v>238</v>
      </c>
      <c r="H189" s="222">
        <v>15</v>
      </c>
      <c r="I189" s="223"/>
      <c r="J189" s="224">
        <f>ROUND(I189*H189,2)</f>
        <v>0</v>
      </c>
      <c r="K189" s="220" t="s">
        <v>243</v>
      </c>
      <c r="L189" s="40"/>
      <c r="M189" s="225" t="s">
        <v>1</v>
      </c>
      <c r="N189" s="226" t="s">
        <v>52</v>
      </c>
      <c r="O189" s="76"/>
      <c r="P189" s="227">
        <f>O189*H189</f>
        <v>0</v>
      </c>
      <c r="Q189" s="227">
        <v>0.054609999999999999</v>
      </c>
      <c r="R189" s="227">
        <f>Q189*H189</f>
        <v>0.81914999999999993</v>
      </c>
      <c r="S189" s="227">
        <v>0</v>
      </c>
      <c r="T189" s="228">
        <f>S189*H189</f>
        <v>0</v>
      </c>
      <c r="AR189" s="13" t="s">
        <v>170</v>
      </c>
      <c r="AT189" s="13" t="s">
        <v>166</v>
      </c>
      <c r="AU189" s="13" t="s">
        <v>92</v>
      </c>
      <c r="AY189" s="13" t="s">
        <v>164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3" t="s">
        <v>92</v>
      </c>
      <c r="BK189" s="229">
        <f>ROUND(I189*H189,2)</f>
        <v>0</v>
      </c>
      <c r="BL189" s="13" t="s">
        <v>170</v>
      </c>
      <c r="BM189" s="13" t="s">
        <v>452</v>
      </c>
    </row>
    <row r="190" s="1" customFormat="1" ht="16.5" customHeight="1">
      <c r="B190" s="35"/>
      <c r="C190" s="218" t="s">
        <v>453</v>
      </c>
      <c r="D190" s="218" t="s">
        <v>166</v>
      </c>
      <c r="E190" s="219" t="s">
        <v>454</v>
      </c>
      <c r="F190" s="220" t="s">
        <v>455</v>
      </c>
      <c r="G190" s="221" t="s">
        <v>169</v>
      </c>
      <c r="H190" s="222">
        <v>109.81699999999999</v>
      </c>
      <c r="I190" s="223"/>
      <c r="J190" s="224">
        <f>ROUND(I190*H190,2)</f>
        <v>0</v>
      </c>
      <c r="K190" s="220" t="s">
        <v>243</v>
      </c>
      <c r="L190" s="40"/>
      <c r="M190" s="225" t="s">
        <v>1</v>
      </c>
      <c r="N190" s="226" t="s">
        <v>52</v>
      </c>
      <c r="O190" s="76"/>
      <c r="P190" s="227">
        <f>O190*H190</f>
        <v>0</v>
      </c>
      <c r="Q190" s="227">
        <v>0.0025000000000000001</v>
      </c>
      <c r="R190" s="227">
        <f>Q190*H190</f>
        <v>0.27454249999999997</v>
      </c>
      <c r="S190" s="227">
        <v>0</v>
      </c>
      <c r="T190" s="228">
        <f>S190*H190</f>
        <v>0</v>
      </c>
      <c r="AR190" s="13" t="s">
        <v>170</v>
      </c>
      <c r="AT190" s="13" t="s">
        <v>166</v>
      </c>
      <c r="AU190" s="13" t="s">
        <v>92</v>
      </c>
      <c r="AY190" s="13" t="s">
        <v>164</v>
      </c>
      <c r="BE190" s="229">
        <f>IF(N190="základná",J190,0)</f>
        <v>0</v>
      </c>
      <c r="BF190" s="229">
        <f>IF(N190="znížená",J190,0)</f>
        <v>0</v>
      </c>
      <c r="BG190" s="229">
        <f>IF(N190="zákl. prenesená",J190,0)</f>
        <v>0</v>
      </c>
      <c r="BH190" s="229">
        <f>IF(N190="zníž. prenesená",J190,0)</f>
        <v>0</v>
      </c>
      <c r="BI190" s="229">
        <f>IF(N190="nulová",J190,0)</f>
        <v>0</v>
      </c>
      <c r="BJ190" s="13" t="s">
        <v>92</v>
      </c>
      <c r="BK190" s="229">
        <f>ROUND(I190*H190,2)</f>
        <v>0</v>
      </c>
      <c r="BL190" s="13" t="s">
        <v>170</v>
      </c>
      <c r="BM190" s="13" t="s">
        <v>456</v>
      </c>
    </row>
    <row r="191" s="1" customFormat="1" ht="16.5" customHeight="1">
      <c r="B191" s="35"/>
      <c r="C191" s="218" t="s">
        <v>457</v>
      </c>
      <c r="D191" s="218" t="s">
        <v>166</v>
      </c>
      <c r="E191" s="219" t="s">
        <v>458</v>
      </c>
      <c r="F191" s="220" t="s">
        <v>459</v>
      </c>
      <c r="G191" s="221" t="s">
        <v>169</v>
      </c>
      <c r="H191" s="222">
        <v>205.24100000000001</v>
      </c>
      <c r="I191" s="223"/>
      <c r="J191" s="224">
        <f>ROUND(I191*H191,2)</f>
        <v>0</v>
      </c>
      <c r="K191" s="220" t="s">
        <v>243</v>
      </c>
      <c r="L191" s="40"/>
      <c r="M191" s="225" t="s">
        <v>1</v>
      </c>
      <c r="N191" s="226" t="s">
        <v>52</v>
      </c>
      <c r="O191" s="76"/>
      <c r="P191" s="227">
        <f>O191*H191</f>
        <v>0</v>
      </c>
      <c r="Q191" s="227">
        <v>0.0050000000000000001</v>
      </c>
      <c r="R191" s="227">
        <f>Q191*H191</f>
        <v>1.026205</v>
      </c>
      <c r="S191" s="227">
        <v>0</v>
      </c>
      <c r="T191" s="228">
        <f>S191*H191</f>
        <v>0</v>
      </c>
      <c r="AR191" s="13" t="s">
        <v>170</v>
      </c>
      <c r="AT191" s="13" t="s">
        <v>166</v>
      </c>
      <c r="AU191" s="13" t="s">
        <v>92</v>
      </c>
      <c r="AY191" s="13" t="s">
        <v>164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3" t="s">
        <v>92</v>
      </c>
      <c r="BK191" s="229">
        <f>ROUND(I191*H191,2)</f>
        <v>0</v>
      </c>
      <c r="BL191" s="13" t="s">
        <v>170</v>
      </c>
      <c r="BM191" s="13" t="s">
        <v>460</v>
      </c>
    </row>
    <row r="192" s="1" customFormat="1" ht="16.5" customHeight="1">
      <c r="B192" s="35"/>
      <c r="C192" s="218" t="s">
        <v>461</v>
      </c>
      <c r="D192" s="218" t="s">
        <v>166</v>
      </c>
      <c r="E192" s="219" t="s">
        <v>462</v>
      </c>
      <c r="F192" s="220" t="s">
        <v>463</v>
      </c>
      <c r="G192" s="221" t="s">
        <v>169</v>
      </c>
      <c r="H192" s="222">
        <v>2.6869999999999998</v>
      </c>
      <c r="I192" s="223"/>
      <c r="J192" s="224">
        <f>ROUND(I192*H192,2)</f>
        <v>0</v>
      </c>
      <c r="K192" s="220" t="s">
        <v>243</v>
      </c>
      <c r="L192" s="40"/>
      <c r="M192" s="225" t="s">
        <v>1</v>
      </c>
      <c r="N192" s="226" t="s">
        <v>52</v>
      </c>
      <c r="O192" s="76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13" t="s">
        <v>170</v>
      </c>
      <c r="AT192" s="13" t="s">
        <v>166</v>
      </c>
      <c r="AU192" s="13" t="s">
        <v>92</v>
      </c>
      <c r="AY192" s="13" t="s">
        <v>164</v>
      </c>
      <c r="BE192" s="229">
        <f>IF(N192="základná",J192,0)</f>
        <v>0</v>
      </c>
      <c r="BF192" s="229">
        <f>IF(N192="znížená",J192,0)</f>
        <v>0</v>
      </c>
      <c r="BG192" s="229">
        <f>IF(N192="zákl. prenesená",J192,0)</f>
        <v>0</v>
      </c>
      <c r="BH192" s="229">
        <f>IF(N192="zníž. prenesená",J192,0)</f>
        <v>0</v>
      </c>
      <c r="BI192" s="229">
        <f>IF(N192="nulová",J192,0)</f>
        <v>0</v>
      </c>
      <c r="BJ192" s="13" t="s">
        <v>92</v>
      </c>
      <c r="BK192" s="229">
        <f>ROUND(I192*H192,2)</f>
        <v>0</v>
      </c>
      <c r="BL192" s="13" t="s">
        <v>170</v>
      </c>
      <c r="BM192" s="13" t="s">
        <v>464</v>
      </c>
    </row>
    <row r="193" s="1" customFormat="1" ht="22.5" customHeight="1">
      <c r="B193" s="35"/>
      <c r="C193" s="218" t="s">
        <v>465</v>
      </c>
      <c r="D193" s="218" t="s">
        <v>166</v>
      </c>
      <c r="E193" s="219" t="s">
        <v>466</v>
      </c>
      <c r="F193" s="220" t="s">
        <v>467</v>
      </c>
      <c r="G193" s="221" t="s">
        <v>169</v>
      </c>
      <c r="H193" s="222">
        <v>205.24100000000001</v>
      </c>
      <c r="I193" s="223"/>
      <c r="J193" s="224">
        <f>ROUND(I193*H193,2)</f>
        <v>0</v>
      </c>
      <c r="K193" s="220" t="s">
        <v>243</v>
      </c>
      <c r="L193" s="40"/>
      <c r="M193" s="225" t="s">
        <v>1</v>
      </c>
      <c r="N193" s="226" t="s">
        <v>52</v>
      </c>
      <c r="O193" s="76"/>
      <c r="P193" s="227">
        <f>O193*H193</f>
        <v>0</v>
      </c>
      <c r="Q193" s="227">
        <v>0.030530000000000002</v>
      </c>
      <c r="R193" s="227">
        <f>Q193*H193</f>
        <v>6.266007730000001</v>
      </c>
      <c r="S193" s="227">
        <v>0</v>
      </c>
      <c r="T193" s="228">
        <f>S193*H193</f>
        <v>0</v>
      </c>
      <c r="AR193" s="13" t="s">
        <v>170</v>
      </c>
      <c r="AT193" s="13" t="s">
        <v>166</v>
      </c>
      <c r="AU193" s="13" t="s">
        <v>92</v>
      </c>
      <c r="AY193" s="13" t="s">
        <v>164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3" t="s">
        <v>92</v>
      </c>
      <c r="BK193" s="229">
        <f>ROUND(I193*H193,2)</f>
        <v>0</v>
      </c>
      <c r="BL193" s="13" t="s">
        <v>170</v>
      </c>
      <c r="BM193" s="13" t="s">
        <v>468</v>
      </c>
    </row>
    <row r="194" s="1" customFormat="1" ht="16.5" customHeight="1">
      <c r="B194" s="35"/>
      <c r="C194" s="218" t="s">
        <v>469</v>
      </c>
      <c r="D194" s="218" t="s">
        <v>166</v>
      </c>
      <c r="E194" s="219" t="s">
        <v>470</v>
      </c>
      <c r="F194" s="220" t="s">
        <v>471</v>
      </c>
      <c r="G194" s="221" t="s">
        <v>169</v>
      </c>
      <c r="H194" s="222">
        <v>106.13</v>
      </c>
      <c r="I194" s="223"/>
      <c r="J194" s="224">
        <f>ROUND(I194*H194,2)</f>
        <v>0</v>
      </c>
      <c r="K194" s="220" t="s">
        <v>243</v>
      </c>
      <c r="L194" s="40"/>
      <c r="M194" s="225" t="s">
        <v>1</v>
      </c>
      <c r="N194" s="226" t="s">
        <v>52</v>
      </c>
      <c r="O194" s="76"/>
      <c r="P194" s="227">
        <f>O194*H194</f>
        <v>0</v>
      </c>
      <c r="Q194" s="227">
        <v>0.0089300000000000004</v>
      </c>
      <c r="R194" s="227">
        <f>Q194*H194</f>
        <v>0.9477409</v>
      </c>
      <c r="S194" s="227">
        <v>0</v>
      </c>
      <c r="T194" s="228">
        <f>S194*H194</f>
        <v>0</v>
      </c>
      <c r="AR194" s="13" t="s">
        <v>170</v>
      </c>
      <c r="AT194" s="13" t="s">
        <v>166</v>
      </c>
      <c r="AU194" s="13" t="s">
        <v>92</v>
      </c>
      <c r="AY194" s="13" t="s">
        <v>164</v>
      </c>
      <c r="BE194" s="229">
        <f>IF(N194="základná",J194,0)</f>
        <v>0</v>
      </c>
      <c r="BF194" s="229">
        <f>IF(N194="znížená",J194,0)</f>
        <v>0</v>
      </c>
      <c r="BG194" s="229">
        <f>IF(N194="zákl. prenesená",J194,0)</f>
        <v>0</v>
      </c>
      <c r="BH194" s="229">
        <f>IF(N194="zníž. prenesená",J194,0)</f>
        <v>0</v>
      </c>
      <c r="BI194" s="229">
        <f>IF(N194="nulová",J194,0)</f>
        <v>0</v>
      </c>
      <c r="BJ194" s="13" t="s">
        <v>92</v>
      </c>
      <c r="BK194" s="229">
        <f>ROUND(I194*H194,2)</f>
        <v>0</v>
      </c>
      <c r="BL194" s="13" t="s">
        <v>170</v>
      </c>
      <c r="BM194" s="13" t="s">
        <v>472</v>
      </c>
    </row>
    <row r="195" s="1" customFormat="1" ht="16.5" customHeight="1">
      <c r="B195" s="35"/>
      <c r="C195" s="218" t="s">
        <v>473</v>
      </c>
      <c r="D195" s="218" t="s">
        <v>166</v>
      </c>
      <c r="E195" s="219" t="s">
        <v>474</v>
      </c>
      <c r="F195" s="220" t="s">
        <v>475</v>
      </c>
      <c r="G195" s="221" t="s">
        <v>169</v>
      </c>
      <c r="H195" s="222">
        <v>109.81699999999999</v>
      </c>
      <c r="I195" s="223"/>
      <c r="J195" s="224">
        <f>ROUND(I195*H195,2)</f>
        <v>0</v>
      </c>
      <c r="K195" s="220" t="s">
        <v>243</v>
      </c>
      <c r="L195" s="40"/>
      <c r="M195" s="225" t="s">
        <v>1</v>
      </c>
      <c r="N195" s="226" t="s">
        <v>52</v>
      </c>
      <c r="O195" s="76"/>
      <c r="P195" s="227">
        <f>O195*H195</f>
        <v>0</v>
      </c>
      <c r="Q195" s="227">
        <v>0.00042000000000000002</v>
      </c>
      <c r="R195" s="227">
        <f>Q195*H195</f>
        <v>0.04612314</v>
      </c>
      <c r="S195" s="227">
        <v>0</v>
      </c>
      <c r="T195" s="228">
        <f>S195*H195</f>
        <v>0</v>
      </c>
      <c r="AR195" s="13" t="s">
        <v>170</v>
      </c>
      <c r="AT195" s="13" t="s">
        <v>166</v>
      </c>
      <c r="AU195" s="13" t="s">
        <v>92</v>
      </c>
      <c r="AY195" s="13" t="s">
        <v>164</v>
      </c>
      <c r="BE195" s="229">
        <f>IF(N195="základná",J195,0)</f>
        <v>0</v>
      </c>
      <c r="BF195" s="229">
        <f>IF(N195="znížená",J195,0)</f>
        <v>0</v>
      </c>
      <c r="BG195" s="229">
        <f>IF(N195="zákl. prenesená",J195,0)</f>
        <v>0</v>
      </c>
      <c r="BH195" s="229">
        <f>IF(N195="zníž. prenesená",J195,0)</f>
        <v>0</v>
      </c>
      <c r="BI195" s="229">
        <f>IF(N195="nulová",J195,0)</f>
        <v>0</v>
      </c>
      <c r="BJ195" s="13" t="s">
        <v>92</v>
      </c>
      <c r="BK195" s="229">
        <f>ROUND(I195*H195,2)</f>
        <v>0</v>
      </c>
      <c r="BL195" s="13" t="s">
        <v>170</v>
      </c>
      <c r="BM195" s="13" t="s">
        <v>476</v>
      </c>
    </row>
    <row r="196" s="1" customFormat="1" ht="16.5" customHeight="1">
      <c r="B196" s="35"/>
      <c r="C196" s="218" t="s">
        <v>477</v>
      </c>
      <c r="D196" s="218" t="s">
        <v>166</v>
      </c>
      <c r="E196" s="219" t="s">
        <v>478</v>
      </c>
      <c r="F196" s="220" t="s">
        <v>479</v>
      </c>
      <c r="G196" s="221" t="s">
        <v>169</v>
      </c>
      <c r="H196" s="222">
        <v>205.24100000000001</v>
      </c>
      <c r="I196" s="223"/>
      <c r="J196" s="224">
        <f>ROUND(I196*H196,2)</f>
        <v>0</v>
      </c>
      <c r="K196" s="220" t="s">
        <v>243</v>
      </c>
      <c r="L196" s="40"/>
      <c r="M196" s="225" t="s">
        <v>1</v>
      </c>
      <c r="N196" s="226" t="s">
        <v>52</v>
      </c>
      <c r="O196" s="76"/>
      <c r="P196" s="227">
        <f>O196*H196</f>
        <v>0</v>
      </c>
      <c r="Q196" s="227">
        <v>0.0013600000000000001</v>
      </c>
      <c r="R196" s="227">
        <f>Q196*H196</f>
        <v>0.27912776000000006</v>
      </c>
      <c r="S196" s="227">
        <v>0</v>
      </c>
      <c r="T196" s="228">
        <f>S196*H196</f>
        <v>0</v>
      </c>
      <c r="AR196" s="13" t="s">
        <v>170</v>
      </c>
      <c r="AT196" s="13" t="s">
        <v>166</v>
      </c>
      <c r="AU196" s="13" t="s">
        <v>92</v>
      </c>
      <c r="AY196" s="13" t="s">
        <v>164</v>
      </c>
      <c r="BE196" s="229">
        <f>IF(N196="základná",J196,0)</f>
        <v>0</v>
      </c>
      <c r="BF196" s="229">
        <f>IF(N196="znížená",J196,0)</f>
        <v>0</v>
      </c>
      <c r="BG196" s="229">
        <f>IF(N196="zákl. prenesená",J196,0)</f>
        <v>0</v>
      </c>
      <c r="BH196" s="229">
        <f>IF(N196="zníž. prenesená",J196,0)</f>
        <v>0</v>
      </c>
      <c r="BI196" s="229">
        <f>IF(N196="nulová",J196,0)</f>
        <v>0</v>
      </c>
      <c r="BJ196" s="13" t="s">
        <v>92</v>
      </c>
      <c r="BK196" s="229">
        <f>ROUND(I196*H196,2)</f>
        <v>0</v>
      </c>
      <c r="BL196" s="13" t="s">
        <v>170</v>
      </c>
      <c r="BM196" s="13" t="s">
        <v>480</v>
      </c>
    </row>
    <row r="197" s="1" customFormat="1" ht="16.5" customHeight="1">
      <c r="B197" s="35"/>
      <c r="C197" s="218" t="s">
        <v>481</v>
      </c>
      <c r="D197" s="218" t="s">
        <v>166</v>
      </c>
      <c r="E197" s="219" t="s">
        <v>482</v>
      </c>
      <c r="F197" s="220" t="s">
        <v>483</v>
      </c>
      <c r="G197" s="221" t="s">
        <v>169</v>
      </c>
      <c r="H197" s="222">
        <v>109.81699999999999</v>
      </c>
      <c r="I197" s="223"/>
      <c r="J197" s="224">
        <f>ROUND(I197*H197,2)</f>
        <v>0</v>
      </c>
      <c r="K197" s="220" t="s">
        <v>243</v>
      </c>
      <c r="L197" s="40"/>
      <c r="M197" s="225" t="s">
        <v>1</v>
      </c>
      <c r="N197" s="226" t="s">
        <v>52</v>
      </c>
      <c r="O197" s="76"/>
      <c r="P197" s="227">
        <f>O197*H197</f>
        <v>0</v>
      </c>
      <c r="Q197" s="227">
        <v>0.0065399999999999998</v>
      </c>
      <c r="R197" s="227">
        <f>Q197*H197</f>
        <v>0.71820317999999994</v>
      </c>
      <c r="S197" s="227">
        <v>0</v>
      </c>
      <c r="T197" s="228">
        <f>S197*H197</f>
        <v>0</v>
      </c>
      <c r="AR197" s="13" t="s">
        <v>170</v>
      </c>
      <c r="AT197" s="13" t="s">
        <v>166</v>
      </c>
      <c r="AU197" s="13" t="s">
        <v>92</v>
      </c>
      <c r="AY197" s="13" t="s">
        <v>164</v>
      </c>
      <c r="BE197" s="229">
        <f>IF(N197="základná",J197,0)</f>
        <v>0</v>
      </c>
      <c r="BF197" s="229">
        <f>IF(N197="znížená",J197,0)</f>
        <v>0</v>
      </c>
      <c r="BG197" s="229">
        <f>IF(N197="zákl. prenesená",J197,0)</f>
        <v>0</v>
      </c>
      <c r="BH197" s="229">
        <f>IF(N197="zníž. prenesená",J197,0)</f>
        <v>0</v>
      </c>
      <c r="BI197" s="229">
        <f>IF(N197="nulová",J197,0)</f>
        <v>0</v>
      </c>
      <c r="BJ197" s="13" t="s">
        <v>92</v>
      </c>
      <c r="BK197" s="229">
        <f>ROUND(I197*H197,2)</f>
        <v>0</v>
      </c>
      <c r="BL197" s="13" t="s">
        <v>170</v>
      </c>
      <c r="BM197" s="13" t="s">
        <v>484</v>
      </c>
    </row>
    <row r="198" s="1" customFormat="1" ht="16.5" customHeight="1">
      <c r="B198" s="35"/>
      <c r="C198" s="218" t="s">
        <v>485</v>
      </c>
      <c r="D198" s="218" t="s">
        <v>166</v>
      </c>
      <c r="E198" s="219" t="s">
        <v>486</v>
      </c>
      <c r="F198" s="220" t="s">
        <v>487</v>
      </c>
      <c r="G198" s="221" t="s">
        <v>169</v>
      </c>
      <c r="H198" s="222">
        <v>109.81699999999999</v>
      </c>
      <c r="I198" s="223"/>
      <c r="J198" s="224">
        <f>ROUND(I198*H198,2)</f>
        <v>0</v>
      </c>
      <c r="K198" s="220" t="s">
        <v>243</v>
      </c>
      <c r="L198" s="40"/>
      <c r="M198" s="225" t="s">
        <v>1</v>
      </c>
      <c r="N198" s="226" t="s">
        <v>52</v>
      </c>
      <c r="O198" s="76"/>
      <c r="P198" s="227">
        <f>O198*H198</f>
        <v>0</v>
      </c>
      <c r="Q198" s="227">
        <v>0.039199999999999999</v>
      </c>
      <c r="R198" s="227">
        <f>Q198*H198</f>
        <v>4.3048263999999996</v>
      </c>
      <c r="S198" s="227">
        <v>0</v>
      </c>
      <c r="T198" s="228">
        <f>S198*H198</f>
        <v>0</v>
      </c>
      <c r="AR198" s="13" t="s">
        <v>170</v>
      </c>
      <c r="AT198" s="13" t="s">
        <v>166</v>
      </c>
      <c r="AU198" s="13" t="s">
        <v>92</v>
      </c>
      <c r="AY198" s="13" t="s">
        <v>164</v>
      </c>
      <c r="BE198" s="229">
        <f>IF(N198="základná",J198,0)</f>
        <v>0</v>
      </c>
      <c r="BF198" s="229">
        <f>IF(N198="znížená",J198,0)</f>
        <v>0</v>
      </c>
      <c r="BG198" s="229">
        <f>IF(N198="zákl. prenesená",J198,0)</f>
        <v>0</v>
      </c>
      <c r="BH198" s="229">
        <f>IF(N198="zníž. prenesená",J198,0)</f>
        <v>0</v>
      </c>
      <c r="BI198" s="229">
        <f>IF(N198="nulová",J198,0)</f>
        <v>0</v>
      </c>
      <c r="BJ198" s="13" t="s">
        <v>92</v>
      </c>
      <c r="BK198" s="229">
        <f>ROUND(I198*H198,2)</f>
        <v>0</v>
      </c>
      <c r="BL198" s="13" t="s">
        <v>170</v>
      </c>
      <c r="BM198" s="13" t="s">
        <v>488</v>
      </c>
    </row>
    <row r="199" s="1" customFormat="1" ht="16.5" customHeight="1">
      <c r="B199" s="35"/>
      <c r="C199" s="218" t="s">
        <v>489</v>
      </c>
      <c r="D199" s="218" t="s">
        <v>166</v>
      </c>
      <c r="E199" s="219" t="s">
        <v>490</v>
      </c>
      <c r="F199" s="220" t="s">
        <v>491</v>
      </c>
      <c r="G199" s="221" t="s">
        <v>169</v>
      </c>
      <c r="H199" s="222">
        <v>109.81699999999999</v>
      </c>
      <c r="I199" s="223"/>
      <c r="J199" s="224">
        <f>ROUND(I199*H199,2)</f>
        <v>0</v>
      </c>
      <c r="K199" s="220" t="s">
        <v>243</v>
      </c>
      <c r="L199" s="40"/>
      <c r="M199" s="225" t="s">
        <v>1</v>
      </c>
      <c r="N199" s="226" t="s">
        <v>52</v>
      </c>
      <c r="O199" s="76"/>
      <c r="P199" s="227">
        <f>O199*H199</f>
        <v>0</v>
      </c>
      <c r="Q199" s="227">
        <v>0.01073</v>
      </c>
      <c r="R199" s="227">
        <f>Q199*H199</f>
        <v>1.17833641</v>
      </c>
      <c r="S199" s="227">
        <v>0</v>
      </c>
      <c r="T199" s="228">
        <f>S199*H199</f>
        <v>0</v>
      </c>
      <c r="AR199" s="13" t="s">
        <v>170</v>
      </c>
      <c r="AT199" s="13" t="s">
        <v>166</v>
      </c>
      <c r="AU199" s="13" t="s">
        <v>92</v>
      </c>
      <c r="AY199" s="13" t="s">
        <v>164</v>
      </c>
      <c r="BE199" s="229">
        <f>IF(N199="základná",J199,0)</f>
        <v>0</v>
      </c>
      <c r="BF199" s="229">
        <f>IF(N199="znížená",J199,0)</f>
        <v>0</v>
      </c>
      <c r="BG199" s="229">
        <f>IF(N199="zákl. prenesená",J199,0)</f>
        <v>0</v>
      </c>
      <c r="BH199" s="229">
        <f>IF(N199="zníž. prenesená",J199,0)</f>
        <v>0</v>
      </c>
      <c r="BI199" s="229">
        <f>IF(N199="nulová",J199,0)</f>
        <v>0</v>
      </c>
      <c r="BJ199" s="13" t="s">
        <v>92</v>
      </c>
      <c r="BK199" s="229">
        <f>ROUND(I199*H199,2)</f>
        <v>0</v>
      </c>
      <c r="BL199" s="13" t="s">
        <v>170</v>
      </c>
      <c r="BM199" s="13" t="s">
        <v>492</v>
      </c>
    </row>
    <row r="200" s="1" customFormat="1" ht="16.5" customHeight="1">
      <c r="B200" s="35"/>
      <c r="C200" s="218" t="s">
        <v>493</v>
      </c>
      <c r="D200" s="218" t="s">
        <v>166</v>
      </c>
      <c r="E200" s="219" t="s">
        <v>494</v>
      </c>
      <c r="F200" s="220" t="s">
        <v>495</v>
      </c>
      <c r="G200" s="221" t="s">
        <v>238</v>
      </c>
      <c r="H200" s="222">
        <v>60</v>
      </c>
      <c r="I200" s="223"/>
      <c r="J200" s="224">
        <f>ROUND(I200*H200,2)</f>
        <v>0</v>
      </c>
      <c r="K200" s="220" t="s">
        <v>243</v>
      </c>
      <c r="L200" s="40"/>
      <c r="M200" s="225" t="s">
        <v>1</v>
      </c>
      <c r="N200" s="226" t="s">
        <v>52</v>
      </c>
      <c r="O200" s="76"/>
      <c r="P200" s="227">
        <f>O200*H200</f>
        <v>0</v>
      </c>
      <c r="Q200" s="227">
        <v>0.00445</v>
      </c>
      <c r="R200" s="227">
        <f>Q200*H200</f>
        <v>0.26700000000000002</v>
      </c>
      <c r="S200" s="227">
        <v>0</v>
      </c>
      <c r="T200" s="228">
        <f>S200*H200</f>
        <v>0</v>
      </c>
      <c r="AR200" s="13" t="s">
        <v>170</v>
      </c>
      <c r="AT200" s="13" t="s">
        <v>166</v>
      </c>
      <c r="AU200" s="13" t="s">
        <v>92</v>
      </c>
      <c r="AY200" s="13" t="s">
        <v>164</v>
      </c>
      <c r="BE200" s="229">
        <f>IF(N200="základná",J200,0)</f>
        <v>0</v>
      </c>
      <c r="BF200" s="229">
        <f>IF(N200="znížená",J200,0)</f>
        <v>0</v>
      </c>
      <c r="BG200" s="229">
        <f>IF(N200="zákl. prenesená",J200,0)</f>
        <v>0</v>
      </c>
      <c r="BH200" s="229">
        <f>IF(N200="zníž. prenesená",J200,0)</f>
        <v>0</v>
      </c>
      <c r="BI200" s="229">
        <f>IF(N200="nulová",J200,0)</f>
        <v>0</v>
      </c>
      <c r="BJ200" s="13" t="s">
        <v>92</v>
      </c>
      <c r="BK200" s="229">
        <f>ROUND(I200*H200,2)</f>
        <v>0</v>
      </c>
      <c r="BL200" s="13" t="s">
        <v>170</v>
      </c>
      <c r="BM200" s="13" t="s">
        <v>496</v>
      </c>
    </row>
    <row r="201" s="1" customFormat="1" ht="16.5" customHeight="1">
      <c r="B201" s="35"/>
      <c r="C201" s="218" t="s">
        <v>497</v>
      </c>
      <c r="D201" s="218" t="s">
        <v>166</v>
      </c>
      <c r="E201" s="219" t="s">
        <v>498</v>
      </c>
      <c r="F201" s="220" t="s">
        <v>499</v>
      </c>
      <c r="G201" s="221" t="s">
        <v>238</v>
      </c>
      <c r="H201" s="222">
        <v>45</v>
      </c>
      <c r="I201" s="223"/>
      <c r="J201" s="224">
        <f>ROUND(I201*H201,2)</f>
        <v>0</v>
      </c>
      <c r="K201" s="220" t="s">
        <v>243</v>
      </c>
      <c r="L201" s="40"/>
      <c r="M201" s="225" t="s">
        <v>1</v>
      </c>
      <c r="N201" s="226" t="s">
        <v>52</v>
      </c>
      <c r="O201" s="76"/>
      <c r="P201" s="227">
        <f>O201*H201</f>
        <v>0</v>
      </c>
      <c r="Q201" s="227">
        <v>0.012749999999999999</v>
      </c>
      <c r="R201" s="227">
        <f>Q201*H201</f>
        <v>0.57374999999999998</v>
      </c>
      <c r="S201" s="227">
        <v>0</v>
      </c>
      <c r="T201" s="228">
        <f>S201*H201</f>
        <v>0</v>
      </c>
      <c r="AR201" s="13" t="s">
        <v>170</v>
      </c>
      <c r="AT201" s="13" t="s">
        <v>166</v>
      </c>
      <c r="AU201" s="13" t="s">
        <v>92</v>
      </c>
      <c r="AY201" s="13" t="s">
        <v>164</v>
      </c>
      <c r="BE201" s="229">
        <f>IF(N201="základná",J201,0)</f>
        <v>0</v>
      </c>
      <c r="BF201" s="229">
        <f>IF(N201="znížená",J201,0)</f>
        <v>0</v>
      </c>
      <c r="BG201" s="229">
        <f>IF(N201="zákl. prenesená",J201,0)</f>
        <v>0</v>
      </c>
      <c r="BH201" s="229">
        <f>IF(N201="zníž. prenesená",J201,0)</f>
        <v>0</v>
      </c>
      <c r="BI201" s="229">
        <f>IF(N201="nulová",J201,0)</f>
        <v>0</v>
      </c>
      <c r="BJ201" s="13" t="s">
        <v>92</v>
      </c>
      <c r="BK201" s="229">
        <f>ROUND(I201*H201,2)</f>
        <v>0</v>
      </c>
      <c r="BL201" s="13" t="s">
        <v>170</v>
      </c>
      <c r="BM201" s="13" t="s">
        <v>500</v>
      </c>
    </row>
    <row r="202" s="1" customFormat="1" ht="16.5" customHeight="1">
      <c r="B202" s="35"/>
      <c r="C202" s="218" t="s">
        <v>501</v>
      </c>
      <c r="D202" s="218" t="s">
        <v>166</v>
      </c>
      <c r="E202" s="219" t="s">
        <v>502</v>
      </c>
      <c r="F202" s="220" t="s">
        <v>503</v>
      </c>
      <c r="G202" s="221" t="s">
        <v>238</v>
      </c>
      <c r="H202" s="222">
        <v>15</v>
      </c>
      <c r="I202" s="223"/>
      <c r="J202" s="224">
        <f>ROUND(I202*H202,2)</f>
        <v>0</v>
      </c>
      <c r="K202" s="220" t="s">
        <v>243</v>
      </c>
      <c r="L202" s="40"/>
      <c r="M202" s="225" t="s">
        <v>1</v>
      </c>
      <c r="N202" s="226" t="s">
        <v>52</v>
      </c>
      <c r="O202" s="76"/>
      <c r="P202" s="227">
        <f>O202*H202</f>
        <v>0</v>
      </c>
      <c r="Q202" s="227">
        <v>0.043900000000000002</v>
      </c>
      <c r="R202" s="227">
        <f>Q202*H202</f>
        <v>0.65849999999999997</v>
      </c>
      <c r="S202" s="227">
        <v>0</v>
      </c>
      <c r="T202" s="228">
        <f>S202*H202</f>
        <v>0</v>
      </c>
      <c r="AR202" s="13" t="s">
        <v>170</v>
      </c>
      <c r="AT202" s="13" t="s">
        <v>166</v>
      </c>
      <c r="AU202" s="13" t="s">
        <v>92</v>
      </c>
      <c r="AY202" s="13" t="s">
        <v>164</v>
      </c>
      <c r="BE202" s="229">
        <f>IF(N202="základná",J202,0)</f>
        <v>0</v>
      </c>
      <c r="BF202" s="229">
        <f>IF(N202="znížená",J202,0)</f>
        <v>0</v>
      </c>
      <c r="BG202" s="229">
        <f>IF(N202="zákl. prenesená",J202,0)</f>
        <v>0</v>
      </c>
      <c r="BH202" s="229">
        <f>IF(N202="zníž. prenesená",J202,0)</f>
        <v>0</v>
      </c>
      <c r="BI202" s="229">
        <f>IF(N202="nulová",J202,0)</f>
        <v>0</v>
      </c>
      <c r="BJ202" s="13" t="s">
        <v>92</v>
      </c>
      <c r="BK202" s="229">
        <f>ROUND(I202*H202,2)</f>
        <v>0</v>
      </c>
      <c r="BL202" s="13" t="s">
        <v>170</v>
      </c>
      <c r="BM202" s="13" t="s">
        <v>504</v>
      </c>
    </row>
    <row r="203" s="1" customFormat="1" ht="16.5" customHeight="1">
      <c r="B203" s="35"/>
      <c r="C203" s="218" t="s">
        <v>505</v>
      </c>
      <c r="D203" s="218" t="s">
        <v>166</v>
      </c>
      <c r="E203" s="219" t="s">
        <v>506</v>
      </c>
      <c r="F203" s="220" t="s">
        <v>507</v>
      </c>
      <c r="G203" s="221" t="s">
        <v>169</v>
      </c>
      <c r="H203" s="222">
        <v>1191.9870000000001</v>
      </c>
      <c r="I203" s="223"/>
      <c r="J203" s="224">
        <f>ROUND(I203*H203,2)</f>
        <v>0</v>
      </c>
      <c r="K203" s="220" t="s">
        <v>243</v>
      </c>
      <c r="L203" s="40"/>
      <c r="M203" s="225" t="s">
        <v>1</v>
      </c>
      <c r="N203" s="226" t="s">
        <v>52</v>
      </c>
      <c r="O203" s="76"/>
      <c r="P203" s="227">
        <f>O203*H203</f>
        <v>0</v>
      </c>
      <c r="Q203" s="227">
        <v>0.0030000000000000001</v>
      </c>
      <c r="R203" s="227">
        <f>Q203*H203</f>
        <v>3.5759610000000004</v>
      </c>
      <c r="S203" s="227">
        <v>0</v>
      </c>
      <c r="T203" s="228">
        <f>S203*H203</f>
        <v>0</v>
      </c>
      <c r="AR203" s="13" t="s">
        <v>170</v>
      </c>
      <c r="AT203" s="13" t="s">
        <v>166</v>
      </c>
      <c r="AU203" s="13" t="s">
        <v>92</v>
      </c>
      <c r="AY203" s="13" t="s">
        <v>164</v>
      </c>
      <c r="BE203" s="229">
        <f>IF(N203="základná",J203,0)</f>
        <v>0</v>
      </c>
      <c r="BF203" s="229">
        <f>IF(N203="znížená",J203,0)</f>
        <v>0</v>
      </c>
      <c r="BG203" s="229">
        <f>IF(N203="zákl. prenesená",J203,0)</f>
        <v>0</v>
      </c>
      <c r="BH203" s="229">
        <f>IF(N203="zníž. prenesená",J203,0)</f>
        <v>0</v>
      </c>
      <c r="BI203" s="229">
        <f>IF(N203="nulová",J203,0)</f>
        <v>0</v>
      </c>
      <c r="BJ203" s="13" t="s">
        <v>92</v>
      </c>
      <c r="BK203" s="229">
        <f>ROUND(I203*H203,2)</f>
        <v>0</v>
      </c>
      <c r="BL203" s="13" t="s">
        <v>170</v>
      </c>
      <c r="BM203" s="13" t="s">
        <v>508</v>
      </c>
    </row>
    <row r="204" s="1" customFormat="1" ht="16.5" customHeight="1">
      <c r="B204" s="35"/>
      <c r="C204" s="218" t="s">
        <v>509</v>
      </c>
      <c r="D204" s="218" t="s">
        <v>166</v>
      </c>
      <c r="E204" s="219" t="s">
        <v>510</v>
      </c>
      <c r="F204" s="220" t="s">
        <v>511</v>
      </c>
      <c r="G204" s="221" t="s">
        <v>169</v>
      </c>
      <c r="H204" s="222">
        <v>837.72900000000004</v>
      </c>
      <c r="I204" s="223"/>
      <c r="J204" s="224">
        <f>ROUND(I204*H204,2)</f>
        <v>0</v>
      </c>
      <c r="K204" s="220" t="s">
        <v>243</v>
      </c>
      <c r="L204" s="40"/>
      <c r="M204" s="225" t="s">
        <v>1</v>
      </c>
      <c r="N204" s="226" t="s">
        <v>52</v>
      </c>
      <c r="O204" s="76"/>
      <c r="P204" s="227">
        <f>O204*H204</f>
        <v>0</v>
      </c>
      <c r="Q204" s="227">
        <v>0.02785</v>
      </c>
      <c r="R204" s="227">
        <f>Q204*H204</f>
        <v>23.330752650000001</v>
      </c>
      <c r="S204" s="227">
        <v>0</v>
      </c>
      <c r="T204" s="228">
        <f>S204*H204</f>
        <v>0</v>
      </c>
      <c r="AR204" s="13" t="s">
        <v>170</v>
      </c>
      <c r="AT204" s="13" t="s">
        <v>166</v>
      </c>
      <c r="AU204" s="13" t="s">
        <v>92</v>
      </c>
      <c r="AY204" s="13" t="s">
        <v>164</v>
      </c>
      <c r="BE204" s="229">
        <f>IF(N204="základná",J204,0)</f>
        <v>0</v>
      </c>
      <c r="BF204" s="229">
        <f>IF(N204="znížená",J204,0)</f>
        <v>0</v>
      </c>
      <c r="BG204" s="229">
        <f>IF(N204="zákl. prenesená",J204,0)</f>
        <v>0</v>
      </c>
      <c r="BH204" s="229">
        <f>IF(N204="zníž. prenesená",J204,0)</f>
        <v>0</v>
      </c>
      <c r="BI204" s="229">
        <f>IF(N204="nulová",J204,0)</f>
        <v>0</v>
      </c>
      <c r="BJ204" s="13" t="s">
        <v>92</v>
      </c>
      <c r="BK204" s="229">
        <f>ROUND(I204*H204,2)</f>
        <v>0</v>
      </c>
      <c r="BL204" s="13" t="s">
        <v>170</v>
      </c>
      <c r="BM204" s="13" t="s">
        <v>512</v>
      </c>
    </row>
    <row r="205" s="1" customFormat="1" ht="16.5" customHeight="1">
      <c r="B205" s="35"/>
      <c r="C205" s="218" t="s">
        <v>513</v>
      </c>
      <c r="D205" s="218" t="s">
        <v>166</v>
      </c>
      <c r="E205" s="219" t="s">
        <v>514</v>
      </c>
      <c r="F205" s="220" t="s">
        <v>515</v>
      </c>
      <c r="G205" s="221" t="s">
        <v>169</v>
      </c>
      <c r="H205" s="222">
        <v>837.72900000000004</v>
      </c>
      <c r="I205" s="223"/>
      <c r="J205" s="224">
        <f>ROUND(I205*H205,2)</f>
        <v>0</v>
      </c>
      <c r="K205" s="220" t="s">
        <v>243</v>
      </c>
      <c r="L205" s="40"/>
      <c r="M205" s="225" t="s">
        <v>1</v>
      </c>
      <c r="N205" s="226" t="s">
        <v>52</v>
      </c>
      <c r="O205" s="76"/>
      <c r="P205" s="227">
        <f>O205*H205</f>
        <v>0</v>
      </c>
      <c r="Q205" s="227">
        <v>0.01338</v>
      </c>
      <c r="R205" s="227">
        <f>Q205*H205</f>
        <v>11.20881402</v>
      </c>
      <c r="S205" s="227">
        <v>0</v>
      </c>
      <c r="T205" s="228">
        <f>S205*H205</f>
        <v>0</v>
      </c>
      <c r="AR205" s="13" t="s">
        <v>170</v>
      </c>
      <c r="AT205" s="13" t="s">
        <v>166</v>
      </c>
      <c r="AU205" s="13" t="s">
        <v>92</v>
      </c>
      <c r="AY205" s="13" t="s">
        <v>164</v>
      </c>
      <c r="BE205" s="229">
        <f>IF(N205="základná",J205,0)</f>
        <v>0</v>
      </c>
      <c r="BF205" s="229">
        <f>IF(N205="znížená",J205,0)</f>
        <v>0</v>
      </c>
      <c r="BG205" s="229">
        <f>IF(N205="zákl. prenesená",J205,0)</f>
        <v>0</v>
      </c>
      <c r="BH205" s="229">
        <f>IF(N205="zníž. prenesená",J205,0)</f>
        <v>0</v>
      </c>
      <c r="BI205" s="229">
        <f>IF(N205="nulová",J205,0)</f>
        <v>0</v>
      </c>
      <c r="BJ205" s="13" t="s">
        <v>92</v>
      </c>
      <c r="BK205" s="229">
        <f>ROUND(I205*H205,2)</f>
        <v>0</v>
      </c>
      <c r="BL205" s="13" t="s">
        <v>170</v>
      </c>
      <c r="BM205" s="13" t="s">
        <v>516</v>
      </c>
    </row>
    <row r="206" s="1" customFormat="1" ht="16.5" customHeight="1">
      <c r="B206" s="35"/>
      <c r="C206" s="218" t="s">
        <v>517</v>
      </c>
      <c r="D206" s="218" t="s">
        <v>166</v>
      </c>
      <c r="E206" s="219" t="s">
        <v>518</v>
      </c>
      <c r="F206" s="220" t="s">
        <v>519</v>
      </c>
      <c r="G206" s="221" t="s">
        <v>169</v>
      </c>
      <c r="H206" s="222">
        <v>837.72900000000004</v>
      </c>
      <c r="I206" s="223"/>
      <c r="J206" s="224">
        <f>ROUND(I206*H206,2)</f>
        <v>0</v>
      </c>
      <c r="K206" s="220" t="s">
        <v>243</v>
      </c>
      <c r="L206" s="40"/>
      <c r="M206" s="225" t="s">
        <v>1</v>
      </c>
      <c r="N206" s="226" t="s">
        <v>52</v>
      </c>
      <c r="O206" s="76"/>
      <c r="P206" s="227">
        <f>O206*H206</f>
        <v>0</v>
      </c>
      <c r="Q206" s="227">
        <v>0.00044999999999999999</v>
      </c>
      <c r="R206" s="227">
        <f>Q206*H206</f>
        <v>0.37697805000000001</v>
      </c>
      <c r="S206" s="227">
        <v>0</v>
      </c>
      <c r="T206" s="228">
        <f>S206*H206</f>
        <v>0</v>
      </c>
      <c r="AR206" s="13" t="s">
        <v>170</v>
      </c>
      <c r="AT206" s="13" t="s">
        <v>166</v>
      </c>
      <c r="AU206" s="13" t="s">
        <v>92</v>
      </c>
      <c r="AY206" s="13" t="s">
        <v>164</v>
      </c>
      <c r="BE206" s="229">
        <f>IF(N206="základná",J206,0)</f>
        <v>0</v>
      </c>
      <c r="BF206" s="229">
        <f>IF(N206="znížená",J206,0)</f>
        <v>0</v>
      </c>
      <c r="BG206" s="229">
        <f>IF(N206="zákl. prenesená",J206,0)</f>
        <v>0</v>
      </c>
      <c r="BH206" s="229">
        <f>IF(N206="zníž. prenesená",J206,0)</f>
        <v>0</v>
      </c>
      <c r="BI206" s="229">
        <f>IF(N206="nulová",J206,0)</f>
        <v>0</v>
      </c>
      <c r="BJ206" s="13" t="s">
        <v>92</v>
      </c>
      <c r="BK206" s="229">
        <f>ROUND(I206*H206,2)</f>
        <v>0</v>
      </c>
      <c r="BL206" s="13" t="s">
        <v>170</v>
      </c>
      <c r="BM206" s="13" t="s">
        <v>520</v>
      </c>
    </row>
    <row r="207" s="1" customFormat="1" ht="16.5" customHeight="1">
      <c r="B207" s="35"/>
      <c r="C207" s="218" t="s">
        <v>521</v>
      </c>
      <c r="D207" s="218" t="s">
        <v>166</v>
      </c>
      <c r="E207" s="219" t="s">
        <v>522</v>
      </c>
      <c r="F207" s="220" t="s">
        <v>523</v>
      </c>
      <c r="G207" s="221" t="s">
        <v>169</v>
      </c>
      <c r="H207" s="222">
        <v>837.72900000000004</v>
      </c>
      <c r="I207" s="223"/>
      <c r="J207" s="224">
        <f>ROUND(I207*H207,2)</f>
        <v>0</v>
      </c>
      <c r="K207" s="220" t="s">
        <v>243</v>
      </c>
      <c r="L207" s="40"/>
      <c r="M207" s="225" t="s">
        <v>1</v>
      </c>
      <c r="N207" s="226" t="s">
        <v>52</v>
      </c>
      <c r="O207" s="76"/>
      <c r="P207" s="227">
        <f>O207*H207</f>
        <v>0</v>
      </c>
      <c r="Q207" s="227">
        <v>0.0013600000000000001</v>
      </c>
      <c r="R207" s="227">
        <f>Q207*H207</f>
        <v>1.1393114400000002</v>
      </c>
      <c r="S207" s="227">
        <v>0</v>
      </c>
      <c r="T207" s="228">
        <f>S207*H207</f>
        <v>0</v>
      </c>
      <c r="AR207" s="13" t="s">
        <v>170</v>
      </c>
      <c r="AT207" s="13" t="s">
        <v>166</v>
      </c>
      <c r="AU207" s="13" t="s">
        <v>92</v>
      </c>
      <c r="AY207" s="13" t="s">
        <v>164</v>
      </c>
      <c r="BE207" s="229">
        <f>IF(N207="základná",J207,0)</f>
        <v>0</v>
      </c>
      <c r="BF207" s="229">
        <f>IF(N207="znížená",J207,0)</f>
        <v>0</v>
      </c>
      <c r="BG207" s="229">
        <f>IF(N207="zákl. prenesená",J207,0)</f>
        <v>0</v>
      </c>
      <c r="BH207" s="229">
        <f>IF(N207="zníž. prenesená",J207,0)</f>
        <v>0</v>
      </c>
      <c r="BI207" s="229">
        <f>IF(N207="nulová",J207,0)</f>
        <v>0</v>
      </c>
      <c r="BJ207" s="13" t="s">
        <v>92</v>
      </c>
      <c r="BK207" s="229">
        <f>ROUND(I207*H207,2)</f>
        <v>0</v>
      </c>
      <c r="BL207" s="13" t="s">
        <v>170</v>
      </c>
      <c r="BM207" s="13" t="s">
        <v>524</v>
      </c>
    </row>
    <row r="208" s="1" customFormat="1" ht="16.5" customHeight="1">
      <c r="B208" s="35"/>
      <c r="C208" s="218" t="s">
        <v>525</v>
      </c>
      <c r="D208" s="218" t="s">
        <v>166</v>
      </c>
      <c r="E208" s="219" t="s">
        <v>526</v>
      </c>
      <c r="F208" s="220" t="s">
        <v>527</v>
      </c>
      <c r="G208" s="221" t="s">
        <v>169</v>
      </c>
      <c r="H208" s="222">
        <v>354.25799999999998</v>
      </c>
      <c r="I208" s="223"/>
      <c r="J208" s="224">
        <f>ROUND(I208*H208,2)</f>
        <v>0</v>
      </c>
      <c r="K208" s="220" t="s">
        <v>243</v>
      </c>
      <c r="L208" s="40"/>
      <c r="M208" s="225" t="s">
        <v>1</v>
      </c>
      <c r="N208" s="226" t="s">
        <v>52</v>
      </c>
      <c r="O208" s="76"/>
      <c r="P208" s="227">
        <f>O208*H208</f>
        <v>0</v>
      </c>
      <c r="Q208" s="227">
        <v>0.0062399999999999999</v>
      </c>
      <c r="R208" s="227">
        <f>Q208*H208</f>
        <v>2.2105699199999997</v>
      </c>
      <c r="S208" s="227">
        <v>0</v>
      </c>
      <c r="T208" s="228">
        <f>S208*H208</f>
        <v>0</v>
      </c>
      <c r="AR208" s="13" t="s">
        <v>170</v>
      </c>
      <c r="AT208" s="13" t="s">
        <v>166</v>
      </c>
      <c r="AU208" s="13" t="s">
        <v>92</v>
      </c>
      <c r="AY208" s="13" t="s">
        <v>164</v>
      </c>
      <c r="BE208" s="229">
        <f>IF(N208="základná",J208,0)</f>
        <v>0</v>
      </c>
      <c r="BF208" s="229">
        <f>IF(N208="znížená",J208,0)</f>
        <v>0</v>
      </c>
      <c r="BG208" s="229">
        <f>IF(N208="zákl. prenesená",J208,0)</f>
        <v>0</v>
      </c>
      <c r="BH208" s="229">
        <f>IF(N208="zníž. prenesená",J208,0)</f>
        <v>0</v>
      </c>
      <c r="BI208" s="229">
        <f>IF(N208="nulová",J208,0)</f>
        <v>0</v>
      </c>
      <c r="BJ208" s="13" t="s">
        <v>92</v>
      </c>
      <c r="BK208" s="229">
        <f>ROUND(I208*H208,2)</f>
        <v>0</v>
      </c>
      <c r="BL208" s="13" t="s">
        <v>170</v>
      </c>
      <c r="BM208" s="13" t="s">
        <v>528</v>
      </c>
    </row>
    <row r="209" s="1" customFormat="1" ht="16.5" customHeight="1">
      <c r="B209" s="35"/>
      <c r="C209" s="218" t="s">
        <v>529</v>
      </c>
      <c r="D209" s="218" t="s">
        <v>166</v>
      </c>
      <c r="E209" s="219" t="s">
        <v>530</v>
      </c>
      <c r="F209" s="220" t="s">
        <v>531</v>
      </c>
      <c r="G209" s="221" t="s">
        <v>169</v>
      </c>
      <c r="H209" s="222">
        <v>354.25799999999998</v>
      </c>
      <c r="I209" s="223"/>
      <c r="J209" s="224">
        <f>ROUND(I209*H209,2)</f>
        <v>0</v>
      </c>
      <c r="K209" s="220" t="s">
        <v>243</v>
      </c>
      <c r="L209" s="40"/>
      <c r="M209" s="225" t="s">
        <v>1</v>
      </c>
      <c r="N209" s="226" t="s">
        <v>52</v>
      </c>
      <c r="O209" s="76"/>
      <c r="P209" s="227">
        <f>O209*H209</f>
        <v>0</v>
      </c>
      <c r="Q209" s="227">
        <v>0.037400000000000003</v>
      </c>
      <c r="R209" s="227">
        <f>Q209*H209</f>
        <v>13.2492492</v>
      </c>
      <c r="S209" s="227">
        <v>0</v>
      </c>
      <c r="T209" s="228">
        <f>S209*H209</f>
        <v>0</v>
      </c>
      <c r="AR209" s="13" t="s">
        <v>170</v>
      </c>
      <c r="AT209" s="13" t="s">
        <v>166</v>
      </c>
      <c r="AU209" s="13" t="s">
        <v>92</v>
      </c>
      <c r="AY209" s="13" t="s">
        <v>164</v>
      </c>
      <c r="BE209" s="229">
        <f>IF(N209="základná",J209,0)</f>
        <v>0</v>
      </c>
      <c r="BF209" s="229">
        <f>IF(N209="znížená",J209,0)</f>
        <v>0</v>
      </c>
      <c r="BG209" s="229">
        <f>IF(N209="zákl. prenesená",J209,0)</f>
        <v>0</v>
      </c>
      <c r="BH209" s="229">
        <f>IF(N209="zníž. prenesená",J209,0)</f>
        <v>0</v>
      </c>
      <c r="BI209" s="229">
        <f>IF(N209="nulová",J209,0)</f>
        <v>0</v>
      </c>
      <c r="BJ209" s="13" t="s">
        <v>92</v>
      </c>
      <c r="BK209" s="229">
        <f>ROUND(I209*H209,2)</f>
        <v>0</v>
      </c>
      <c r="BL209" s="13" t="s">
        <v>170</v>
      </c>
      <c r="BM209" s="13" t="s">
        <v>532</v>
      </c>
    </row>
    <row r="210" s="1" customFormat="1" ht="16.5" customHeight="1">
      <c r="B210" s="35"/>
      <c r="C210" s="218" t="s">
        <v>533</v>
      </c>
      <c r="D210" s="218" t="s">
        <v>166</v>
      </c>
      <c r="E210" s="219" t="s">
        <v>534</v>
      </c>
      <c r="F210" s="220" t="s">
        <v>535</v>
      </c>
      <c r="G210" s="221" t="s">
        <v>169</v>
      </c>
      <c r="H210" s="222">
        <v>354.25799999999998</v>
      </c>
      <c r="I210" s="223"/>
      <c r="J210" s="224">
        <f>ROUND(I210*H210,2)</f>
        <v>0</v>
      </c>
      <c r="K210" s="220" t="s">
        <v>243</v>
      </c>
      <c r="L210" s="40"/>
      <c r="M210" s="225" t="s">
        <v>1</v>
      </c>
      <c r="N210" s="226" t="s">
        <v>52</v>
      </c>
      <c r="O210" s="76"/>
      <c r="P210" s="227">
        <f>O210*H210</f>
        <v>0</v>
      </c>
      <c r="Q210" s="227">
        <v>0.010240000000000001</v>
      </c>
      <c r="R210" s="227">
        <f>Q210*H210</f>
        <v>3.62760192</v>
      </c>
      <c r="S210" s="227">
        <v>0</v>
      </c>
      <c r="T210" s="228">
        <f>S210*H210</f>
        <v>0</v>
      </c>
      <c r="AR210" s="13" t="s">
        <v>170</v>
      </c>
      <c r="AT210" s="13" t="s">
        <v>166</v>
      </c>
      <c r="AU210" s="13" t="s">
        <v>92</v>
      </c>
      <c r="AY210" s="13" t="s">
        <v>164</v>
      </c>
      <c r="BE210" s="229">
        <f>IF(N210="základná",J210,0)</f>
        <v>0</v>
      </c>
      <c r="BF210" s="229">
        <f>IF(N210="znížená",J210,0)</f>
        <v>0</v>
      </c>
      <c r="BG210" s="229">
        <f>IF(N210="zákl. prenesená",J210,0)</f>
        <v>0</v>
      </c>
      <c r="BH210" s="229">
        <f>IF(N210="zníž. prenesená",J210,0)</f>
        <v>0</v>
      </c>
      <c r="BI210" s="229">
        <f>IF(N210="nulová",J210,0)</f>
        <v>0</v>
      </c>
      <c r="BJ210" s="13" t="s">
        <v>92</v>
      </c>
      <c r="BK210" s="229">
        <f>ROUND(I210*H210,2)</f>
        <v>0</v>
      </c>
      <c r="BL210" s="13" t="s">
        <v>170</v>
      </c>
      <c r="BM210" s="13" t="s">
        <v>536</v>
      </c>
    </row>
    <row r="211" s="1" customFormat="1" ht="16.5" customHeight="1">
      <c r="B211" s="35"/>
      <c r="C211" s="218" t="s">
        <v>537</v>
      </c>
      <c r="D211" s="218" t="s">
        <v>166</v>
      </c>
      <c r="E211" s="219" t="s">
        <v>538</v>
      </c>
      <c r="F211" s="220" t="s">
        <v>539</v>
      </c>
      <c r="G211" s="221" t="s">
        <v>178</v>
      </c>
      <c r="H211" s="222">
        <v>21.832000000000001</v>
      </c>
      <c r="I211" s="223"/>
      <c r="J211" s="224">
        <f>ROUND(I211*H211,2)</f>
        <v>0</v>
      </c>
      <c r="K211" s="220" t="s">
        <v>1</v>
      </c>
      <c r="L211" s="40"/>
      <c r="M211" s="225" t="s">
        <v>1</v>
      </c>
      <c r="N211" s="226" t="s">
        <v>52</v>
      </c>
      <c r="O211" s="76"/>
      <c r="P211" s="227">
        <f>O211*H211</f>
        <v>0</v>
      </c>
      <c r="Q211" s="227">
        <v>2.19407</v>
      </c>
      <c r="R211" s="227">
        <f>Q211*H211</f>
        <v>47.90093624</v>
      </c>
      <c r="S211" s="227">
        <v>0</v>
      </c>
      <c r="T211" s="228">
        <f>S211*H211</f>
        <v>0</v>
      </c>
      <c r="AR211" s="13" t="s">
        <v>170</v>
      </c>
      <c r="AT211" s="13" t="s">
        <v>166</v>
      </c>
      <c r="AU211" s="13" t="s">
        <v>92</v>
      </c>
      <c r="AY211" s="13" t="s">
        <v>164</v>
      </c>
      <c r="BE211" s="229">
        <f>IF(N211="základná",J211,0)</f>
        <v>0</v>
      </c>
      <c r="BF211" s="229">
        <f>IF(N211="znížená",J211,0)</f>
        <v>0</v>
      </c>
      <c r="BG211" s="229">
        <f>IF(N211="zákl. prenesená",J211,0)</f>
        <v>0</v>
      </c>
      <c r="BH211" s="229">
        <f>IF(N211="zníž. prenesená",J211,0)</f>
        <v>0</v>
      </c>
      <c r="BI211" s="229">
        <f>IF(N211="nulová",J211,0)</f>
        <v>0</v>
      </c>
      <c r="BJ211" s="13" t="s">
        <v>92</v>
      </c>
      <c r="BK211" s="229">
        <f>ROUND(I211*H211,2)</f>
        <v>0</v>
      </c>
      <c r="BL211" s="13" t="s">
        <v>170</v>
      </c>
      <c r="BM211" s="13" t="s">
        <v>540</v>
      </c>
    </row>
    <row r="212" s="1" customFormat="1" ht="16.5" customHeight="1">
      <c r="B212" s="35"/>
      <c r="C212" s="218" t="s">
        <v>541</v>
      </c>
      <c r="D212" s="218" t="s">
        <v>166</v>
      </c>
      <c r="E212" s="219" t="s">
        <v>542</v>
      </c>
      <c r="F212" s="220" t="s">
        <v>543</v>
      </c>
      <c r="G212" s="221" t="s">
        <v>178</v>
      </c>
      <c r="H212" s="222">
        <v>2.8860000000000001</v>
      </c>
      <c r="I212" s="223"/>
      <c r="J212" s="224">
        <f>ROUND(I212*H212,2)</f>
        <v>0</v>
      </c>
      <c r="K212" s="220" t="s">
        <v>215</v>
      </c>
      <c r="L212" s="40"/>
      <c r="M212" s="225" t="s">
        <v>1</v>
      </c>
      <c r="N212" s="226" t="s">
        <v>52</v>
      </c>
      <c r="O212" s="76"/>
      <c r="P212" s="227">
        <f>O212*H212</f>
        <v>0</v>
      </c>
      <c r="Q212" s="227">
        <v>2.19407</v>
      </c>
      <c r="R212" s="227">
        <f>Q212*H212</f>
        <v>6.3320860200000002</v>
      </c>
      <c r="S212" s="227">
        <v>0</v>
      </c>
      <c r="T212" s="228">
        <f>S212*H212</f>
        <v>0</v>
      </c>
      <c r="AR212" s="13" t="s">
        <v>170</v>
      </c>
      <c r="AT212" s="13" t="s">
        <v>166</v>
      </c>
      <c r="AU212" s="13" t="s">
        <v>92</v>
      </c>
      <c r="AY212" s="13" t="s">
        <v>164</v>
      </c>
      <c r="BE212" s="229">
        <f>IF(N212="základná",J212,0)</f>
        <v>0</v>
      </c>
      <c r="BF212" s="229">
        <f>IF(N212="znížená",J212,0)</f>
        <v>0</v>
      </c>
      <c r="BG212" s="229">
        <f>IF(N212="zákl. prenesená",J212,0)</f>
        <v>0</v>
      </c>
      <c r="BH212" s="229">
        <f>IF(N212="zníž. prenesená",J212,0)</f>
        <v>0</v>
      </c>
      <c r="BI212" s="229">
        <f>IF(N212="nulová",J212,0)</f>
        <v>0</v>
      </c>
      <c r="BJ212" s="13" t="s">
        <v>92</v>
      </c>
      <c r="BK212" s="229">
        <f>ROUND(I212*H212,2)</f>
        <v>0</v>
      </c>
      <c r="BL212" s="13" t="s">
        <v>170</v>
      </c>
      <c r="BM212" s="13" t="s">
        <v>544</v>
      </c>
    </row>
    <row r="213" s="1" customFormat="1" ht="16.5" customHeight="1">
      <c r="B213" s="35"/>
      <c r="C213" s="218" t="s">
        <v>545</v>
      </c>
      <c r="D213" s="218" t="s">
        <v>166</v>
      </c>
      <c r="E213" s="219" t="s">
        <v>546</v>
      </c>
      <c r="F213" s="220" t="s">
        <v>547</v>
      </c>
      <c r="G213" s="221" t="s">
        <v>169</v>
      </c>
      <c r="H213" s="222">
        <v>462.07299999999998</v>
      </c>
      <c r="I213" s="223"/>
      <c r="J213" s="224">
        <f>ROUND(I213*H213,2)</f>
        <v>0</v>
      </c>
      <c r="K213" s="220" t="s">
        <v>243</v>
      </c>
      <c r="L213" s="40"/>
      <c r="M213" s="225" t="s">
        <v>1</v>
      </c>
      <c r="N213" s="226" t="s">
        <v>52</v>
      </c>
      <c r="O213" s="76"/>
      <c r="P213" s="227">
        <f>O213*H213</f>
        <v>0</v>
      </c>
      <c r="Q213" s="227">
        <v>0.00158</v>
      </c>
      <c r="R213" s="227">
        <f>Q213*H213</f>
        <v>0.73007533999999996</v>
      </c>
      <c r="S213" s="227">
        <v>0</v>
      </c>
      <c r="T213" s="228">
        <f>S213*H213</f>
        <v>0</v>
      </c>
      <c r="AR213" s="13" t="s">
        <v>170</v>
      </c>
      <c r="AT213" s="13" t="s">
        <v>166</v>
      </c>
      <c r="AU213" s="13" t="s">
        <v>92</v>
      </c>
      <c r="AY213" s="13" t="s">
        <v>164</v>
      </c>
      <c r="BE213" s="229">
        <f>IF(N213="základná",J213,0)</f>
        <v>0</v>
      </c>
      <c r="BF213" s="229">
        <f>IF(N213="znížená",J213,0)</f>
        <v>0</v>
      </c>
      <c r="BG213" s="229">
        <f>IF(N213="zákl. prenesená",J213,0)</f>
        <v>0</v>
      </c>
      <c r="BH213" s="229">
        <f>IF(N213="zníž. prenesená",J213,0)</f>
        <v>0</v>
      </c>
      <c r="BI213" s="229">
        <f>IF(N213="nulová",J213,0)</f>
        <v>0</v>
      </c>
      <c r="BJ213" s="13" t="s">
        <v>92</v>
      </c>
      <c r="BK213" s="229">
        <f>ROUND(I213*H213,2)</f>
        <v>0</v>
      </c>
      <c r="BL213" s="13" t="s">
        <v>170</v>
      </c>
      <c r="BM213" s="13" t="s">
        <v>548</v>
      </c>
    </row>
    <row r="214" s="1" customFormat="1" ht="16.5" customHeight="1">
      <c r="B214" s="35"/>
      <c r="C214" s="218" t="s">
        <v>549</v>
      </c>
      <c r="D214" s="218" t="s">
        <v>166</v>
      </c>
      <c r="E214" s="219" t="s">
        <v>550</v>
      </c>
      <c r="F214" s="220" t="s">
        <v>551</v>
      </c>
      <c r="G214" s="221" t="s">
        <v>169</v>
      </c>
      <c r="H214" s="222">
        <v>888.64499999999998</v>
      </c>
      <c r="I214" s="223"/>
      <c r="J214" s="224">
        <f>ROUND(I214*H214,2)</f>
        <v>0</v>
      </c>
      <c r="K214" s="220" t="s">
        <v>243</v>
      </c>
      <c r="L214" s="40"/>
      <c r="M214" s="225" t="s">
        <v>1</v>
      </c>
      <c r="N214" s="226" t="s">
        <v>52</v>
      </c>
      <c r="O214" s="76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13" t="s">
        <v>170</v>
      </c>
      <c r="AT214" s="13" t="s">
        <v>166</v>
      </c>
      <c r="AU214" s="13" t="s">
        <v>92</v>
      </c>
      <c r="AY214" s="13" t="s">
        <v>164</v>
      </c>
      <c r="BE214" s="229">
        <f>IF(N214="základná",J214,0)</f>
        <v>0</v>
      </c>
      <c r="BF214" s="229">
        <f>IF(N214="znížená",J214,0)</f>
        <v>0</v>
      </c>
      <c r="BG214" s="229">
        <f>IF(N214="zákl. prenesená",J214,0)</f>
        <v>0</v>
      </c>
      <c r="BH214" s="229">
        <f>IF(N214="zníž. prenesená",J214,0)</f>
        <v>0</v>
      </c>
      <c r="BI214" s="229">
        <f>IF(N214="nulová",J214,0)</f>
        <v>0</v>
      </c>
      <c r="BJ214" s="13" t="s">
        <v>92</v>
      </c>
      <c r="BK214" s="229">
        <f>ROUND(I214*H214,2)</f>
        <v>0</v>
      </c>
      <c r="BL214" s="13" t="s">
        <v>170</v>
      </c>
      <c r="BM214" s="13" t="s">
        <v>552</v>
      </c>
    </row>
    <row r="215" s="1" customFormat="1" ht="16.5" customHeight="1">
      <c r="B215" s="35"/>
      <c r="C215" s="230" t="s">
        <v>553</v>
      </c>
      <c r="D215" s="230" t="s">
        <v>218</v>
      </c>
      <c r="E215" s="231" t="s">
        <v>554</v>
      </c>
      <c r="F215" s="232" t="s">
        <v>555</v>
      </c>
      <c r="G215" s="233" t="s">
        <v>556</v>
      </c>
      <c r="H215" s="234">
        <v>88.864999999999995</v>
      </c>
      <c r="I215" s="235"/>
      <c r="J215" s="236">
        <f>ROUND(I215*H215,2)</f>
        <v>0</v>
      </c>
      <c r="K215" s="232" t="s">
        <v>243</v>
      </c>
      <c r="L215" s="237"/>
      <c r="M215" s="238" t="s">
        <v>1</v>
      </c>
      <c r="N215" s="239" t="s">
        <v>52</v>
      </c>
      <c r="O215" s="76"/>
      <c r="P215" s="227">
        <f>O215*H215</f>
        <v>0</v>
      </c>
      <c r="Q215" s="227">
        <v>0.0011999999999999999</v>
      </c>
      <c r="R215" s="227">
        <f>Q215*H215</f>
        <v>0.10663799999999998</v>
      </c>
      <c r="S215" s="227">
        <v>0</v>
      </c>
      <c r="T215" s="228">
        <f>S215*H215</f>
        <v>0</v>
      </c>
      <c r="AR215" s="13" t="s">
        <v>196</v>
      </c>
      <c r="AT215" s="13" t="s">
        <v>218</v>
      </c>
      <c r="AU215" s="13" t="s">
        <v>92</v>
      </c>
      <c r="AY215" s="13" t="s">
        <v>164</v>
      </c>
      <c r="BE215" s="229">
        <f>IF(N215="základná",J215,0)</f>
        <v>0</v>
      </c>
      <c r="BF215" s="229">
        <f>IF(N215="znížená",J215,0)</f>
        <v>0</v>
      </c>
      <c r="BG215" s="229">
        <f>IF(N215="zákl. prenesená",J215,0)</f>
        <v>0</v>
      </c>
      <c r="BH215" s="229">
        <f>IF(N215="zníž. prenesená",J215,0)</f>
        <v>0</v>
      </c>
      <c r="BI215" s="229">
        <f>IF(N215="nulová",J215,0)</f>
        <v>0</v>
      </c>
      <c r="BJ215" s="13" t="s">
        <v>92</v>
      </c>
      <c r="BK215" s="229">
        <f>ROUND(I215*H215,2)</f>
        <v>0</v>
      </c>
      <c r="BL215" s="13" t="s">
        <v>170</v>
      </c>
      <c r="BM215" s="13" t="s">
        <v>557</v>
      </c>
    </row>
    <row r="216" s="1" customFormat="1" ht="16.5" customHeight="1">
      <c r="B216" s="35"/>
      <c r="C216" s="218" t="s">
        <v>558</v>
      </c>
      <c r="D216" s="218" t="s">
        <v>166</v>
      </c>
      <c r="E216" s="219" t="s">
        <v>559</v>
      </c>
      <c r="F216" s="220" t="s">
        <v>560</v>
      </c>
      <c r="G216" s="221" t="s">
        <v>169</v>
      </c>
      <c r="H216" s="222">
        <v>405.20299999999997</v>
      </c>
      <c r="I216" s="223"/>
      <c r="J216" s="224">
        <f>ROUND(I216*H216,2)</f>
        <v>0</v>
      </c>
      <c r="K216" s="220" t="s">
        <v>243</v>
      </c>
      <c r="L216" s="40"/>
      <c r="M216" s="225" t="s">
        <v>1</v>
      </c>
      <c r="N216" s="226" t="s">
        <v>52</v>
      </c>
      <c r="O216" s="76"/>
      <c r="P216" s="227">
        <f>O216*H216</f>
        <v>0</v>
      </c>
      <c r="Q216" s="227">
        <v>0.0041599999999999996</v>
      </c>
      <c r="R216" s="227">
        <f>Q216*H216</f>
        <v>1.6856444799999997</v>
      </c>
      <c r="S216" s="227">
        <v>0</v>
      </c>
      <c r="T216" s="228">
        <f>S216*H216</f>
        <v>0</v>
      </c>
      <c r="AR216" s="13" t="s">
        <v>170</v>
      </c>
      <c r="AT216" s="13" t="s">
        <v>166</v>
      </c>
      <c r="AU216" s="13" t="s">
        <v>92</v>
      </c>
      <c r="AY216" s="13" t="s">
        <v>164</v>
      </c>
      <c r="BE216" s="229">
        <f>IF(N216="základná",J216,0)</f>
        <v>0</v>
      </c>
      <c r="BF216" s="229">
        <f>IF(N216="znížená",J216,0)</f>
        <v>0</v>
      </c>
      <c r="BG216" s="229">
        <f>IF(N216="zákl. prenesená",J216,0)</f>
        <v>0</v>
      </c>
      <c r="BH216" s="229">
        <f>IF(N216="zníž. prenesená",J216,0)</f>
        <v>0</v>
      </c>
      <c r="BI216" s="229">
        <f>IF(N216="nulová",J216,0)</f>
        <v>0</v>
      </c>
      <c r="BJ216" s="13" t="s">
        <v>92</v>
      </c>
      <c r="BK216" s="229">
        <f>ROUND(I216*H216,2)</f>
        <v>0</v>
      </c>
      <c r="BL216" s="13" t="s">
        <v>170</v>
      </c>
      <c r="BM216" s="13" t="s">
        <v>561</v>
      </c>
    </row>
    <row r="217" s="1" customFormat="1" ht="16.5" customHeight="1">
      <c r="B217" s="35"/>
      <c r="C217" s="218" t="s">
        <v>562</v>
      </c>
      <c r="D217" s="218" t="s">
        <v>166</v>
      </c>
      <c r="E217" s="219" t="s">
        <v>563</v>
      </c>
      <c r="F217" s="220" t="s">
        <v>564</v>
      </c>
      <c r="G217" s="221" t="s">
        <v>238</v>
      </c>
      <c r="H217" s="222">
        <v>4</v>
      </c>
      <c r="I217" s="223"/>
      <c r="J217" s="224">
        <f>ROUND(I217*H217,2)</f>
        <v>0</v>
      </c>
      <c r="K217" s="220" t="s">
        <v>1</v>
      </c>
      <c r="L217" s="40"/>
      <c r="M217" s="225" t="s">
        <v>1</v>
      </c>
      <c r="N217" s="226" t="s">
        <v>52</v>
      </c>
      <c r="O217" s="76"/>
      <c r="P217" s="227">
        <f>O217*H217</f>
        <v>0</v>
      </c>
      <c r="Q217" s="227">
        <v>0.0011249999999999999</v>
      </c>
      <c r="R217" s="227">
        <f>Q217*H217</f>
        <v>0.0044999999999999997</v>
      </c>
      <c r="S217" s="227">
        <v>0</v>
      </c>
      <c r="T217" s="228">
        <f>S217*H217</f>
        <v>0</v>
      </c>
      <c r="AR217" s="13" t="s">
        <v>170</v>
      </c>
      <c r="AT217" s="13" t="s">
        <v>166</v>
      </c>
      <c r="AU217" s="13" t="s">
        <v>92</v>
      </c>
      <c r="AY217" s="13" t="s">
        <v>164</v>
      </c>
      <c r="BE217" s="229">
        <f>IF(N217="základná",J217,0)</f>
        <v>0</v>
      </c>
      <c r="BF217" s="229">
        <f>IF(N217="znížená",J217,0)</f>
        <v>0</v>
      </c>
      <c r="BG217" s="229">
        <f>IF(N217="zákl. prenesená",J217,0)</f>
        <v>0</v>
      </c>
      <c r="BH217" s="229">
        <f>IF(N217="zníž. prenesená",J217,0)</f>
        <v>0</v>
      </c>
      <c r="BI217" s="229">
        <f>IF(N217="nulová",J217,0)</f>
        <v>0</v>
      </c>
      <c r="BJ217" s="13" t="s">
        <v>92</v>
      </c>
      <c r="BK217" s="229">
        <f>ROUND(I217*H217,2)</f>
        <v>0</v>
      </c>
      <c r="BL217" s="13" t="s">
        <v>170</v>
      </c>
      <c r="BM217" s="13" t="s">
        <v>565</v>
      </c>
    </row>
    <row r="218" s="1" customFormat="1" ht="16.5" customHeight="1">
      <c r="B218" s="35"/>
      <c r="C218" s="218" t="s">
        <v>566</v>
      </c>
      <c r="D218" s="218" t="s">
        <v>166</v>
      </c>
      <c r="E218" s="219" t="s">
        <v>567</v>
      </c>
      <c r="F218" s="220" t="s">
        <v>568</v>
      </c>
      <c r="G218" s="221" t="s">
        <v>238</v>
      </c>
      <c r="H218" s="222">
        <v>19</v>
      </c>
      <c r="I218" s="223"/>
      <c r="J218" s="224">
        <f>ROUND(I218*H218,2)</f>
        <v>0</v>
      </c>
      <c r="K218" s="220" t="s">
        <v>215</v>
      </c>
      <c r="L218" s="40"/>
      <c r="M218" s="225" t="s">
        <v>1</v>
      </c>
      <c r="N218" s="226" t="s">
        <v>52</v>
      </c>
      <c r="O218" s="76"/>
      <c r="P218" s="227">
        <f>O218*H218</f>
        <v>0</v>
      </c>
      <c r="Q218" s="227">
        <v>0.017500000000000002</v>
      </c>
      <c r="R218" s="227">
        <f>Q218*H218</f>
        <v>0.33250000000000002</v>
      </c>
      <c r="S218" s="227">
        <v>0</v>
      </c>
      <c r="T218" s="228">
        <f>S218*H218</f>
        <v>0</v>
      </c>
      <c r="AR218" s="13" t="s">
        <v>170</v>
      </c>
      <c r="AT218" s="13" t="s">
        <v>166</v>
      </c>
      <c r="AU218" s="13" t="s">
        <v>92</v>
      </c>
      <c r="AY218" s="13" t="s">
        <v>164</v>
      </c>
      <c r="BE218" s="229">
        <f>IF(N218="základná",J218,0)</f>
        <v>0</v>
      </c>
      <c r="BF218" s="229">
        <f>IF(N218="znížená",J218,0)</f>
        <v>0</v>
      </c>
      <c r="BG218" s="229">
        <f>IF(N218="zákl. prenesená",J218,0)</f>
        <v>0</v>
      </c>
      <c r="BH218" s="229">
        <f>IF(N218="zníž. prenesená",J218,0)</f>
        <v>0</v>
      </c>
      <c r="BI218" s="229">
        <f>IF(N218="nulová",J218,0)</f>
        <v>0</v>
      </c>
      <c r="BJ218" s="13" t="s">
        <v>92</v>
      </c>
      <c r="BK218" s="229">
        <f>ROUND(I218*H218,2)</f>
        <v>0</v>
      </c>
      <c r="BL218" s="13" t="s">
        <v>170</v>
      </c>
      <c r="BM218" s="13" t="s">
        <v>569</v>
      </c>
    </row>
    <row r="219" s="1" customFormat="1" ht="16.5" customHeight="1">
      <c r="B219" s="35"/>
      <c r="C219" s="230" t="s">
        <v>570</v>
      </c>
      <c r="D219" s="230" t="s">
        <v>218</v>
      </c>
      <c r="E219" s="231" t="s">
        <v>571</v>
      </c>
      <c r="F219" s="232" t="s">
        <v>572</v>
      </c>
      <c r="G219" s="233" t="s">
        <v>238</v>
      </c>
      <c r="H219" s="234">
        <v>5</v>
      </c>
      <c r="I219" s="235"/>
      <c r="J219" s="236">
        <f>ROUND(I219*H219,2)</f>
        <v>0</v>
      </c>
      <c r="K219" s="232" t="s">
        <v>215</v>
      </c>
      <c r="L219" s="237"/>
      <c r="M219" s="238" t="s">
        <v>1</v>
      </c>
      <c r="N219" s="239" t="s">
        <v>52</v>
      </c>
      <c r="O219" s="76"/>
      <c r="P219" s="227">
        <f>O219*H219</f>
        <v>0</v>
      </c>
      <c r="Q219" s="227">
        <v>0.0146</v>
      </c>
      <c r="R219" s="227">
        <f>Q219*H219</f>
        <v>0.072999999999999995</v>
      </c>
      <c r="S219" s="227">
        <v>0</v>
      </c>
      <c r="T219" s="228">
        <f>S219*H219</f>
        <v>0</v>
      </c>
      <c r="AR219" s="13" t="s">
        <v>196</v>
      </c>
      <c r="AT219" s="13" t="s">
        <v>218</v>
      </c>
      <c r="AU219" s="13" t="s">
        <v>92</v>
      </c>
      <c r="AY219" s="13" t="s">
        <v>164</v>
      </c>
      <c r="BE219" s="229">
        <f>IF(N219="základná",J219,0)</f>
        <v>0</v>
      </c>
      <c r="BF219" s="229">
        <f>IF(N219="znížená",J219,0)</f>
        <v>0</v>
      </c>
      <c r="BG219" s="229">
        <f>IF(N219="zákl. prenesená",J219,0)</f>
        <v>0</v>
      </c>
      <c r="BH219" s="229">
        <f>IF(N219="zníž. prenesená",J219,0)</f>
        <v>0</v>
      </c>
      <c r="BI219" s="229">
        <f>IF(N219="nulová",J219,0)</f>
        <v>0</v>
      </c>
      <c r="BJ219" s="13" t="s">
        <v>92</v>
      </c>
      <c r="BK219" s="229">
        <f>ROUND(I219*H219,2)</f>
        <v>0</v>
      </c>
      <c r="BL219" s="13" t="s">
        <v>170</v>
      </c>
      <c r="BM219" s="13" t="s">
        <v>573</v>
      </c>
    </row>
    <row r="220" s="1" customFormat="1" ht="16.5" customHeight="1">
      <c r="B220" s="35"/>
      <c r="C220" s="230" t="s">
        <v>574</v>
      </c>
      <c r="D220" s="230" t="s">
        <v>218</v>
      </c>
      <c r="E220" s="231" t="s">
        <v>575</v>
      </c>
      <c r="F220" s="232" t="s">
        <v>576</v>
      </c>
      <c r="G220" s="233" t="s">
        <v>238</v>
      </c>
      <c r="H220" s="234">
        <v>14</v>
      </c>
      <c r="I220" s="235"/>
      <c r="J220" s="236">
        <f>ROUND(I220*H220,2)</f>
        <v>0</v>
      </c>
      <c r="K220" s="232" t="s">
        <v>215</v>
      </c>
      <c r="L220" s="237"/>
      <c r="M220" s="238" t="s">
        <v>1</v>
      </c>
      <c r="N220" s="239" t="s">
        <v>52</v>
      </c>
      <c r="O220" s="76"/>
      <c r="P220" s="227">
        <f>O220*H220</f>
        <v>0</v>
      </c>
      <c r="Q220" s="227">
        <v>0.0146</v>
      </c>
      <c r="R220" s="227">
        <f>Q220*H220</f>
        <v>0.2044</v>
      </c>
      <c r="S220" s="227">
        <v>0</v>
      </c>
      <c r="T220" s="228">
        <f>S220*H220</f>
        <v>0</v>
      </c>
      <c r="AR220" s="13" t="s">
        <v>196</v>
      </c>
      <c r="AT220" s="13" t="s">
        <v>218</v>
      </c>
      <c r="AU220" s="13" t="s">
        <v>92</v>
      </c>
      <c r="AY220" s="13" t="s">
        <v>164</v>
      </c>
      <c r="BE220" s="229">
        <f>IF(N220="základná",J220,0)</f>
        <v>0</v>
      </c>
      <c r="BF220" s="229">
        <f>IF(N220="znížená",J220,0)</f>
        <v>0</v>
      </c>
      <c r="BG220" s="229">
        <f>IF(N220="zákl. prenesená",J220,0)</f>
        <v>0</v>
      </c>
      <c r="BH220" s="229">
        <f>IF(N220="zníž. prenesená",J220,0)</f>
        <v>0</v>
      </c>
      <c r="BI220" s="229">
        <f>IF(N220="nulová",J220,0)</f>
        <v>0</v>
      </c>
      <c r="BJ220" s="13" t="s">
        <v>92</v>
      </c>
      <c r="BK220" s="229">
        <f>ROUND(I220*H220,2)</f>
        <v>0</v>
      </c>
      <c r="BL220" s="13" t="s">
        <v>170</v>
      </c>
      <c r="BM220" s="13" t="s">
        <v>577</v>
      </c>
    </row>
    <row r="221" s="1" customFormat="1" ht="16.5" customHeight="1">
      <c r="B221" s="35"/>
      <c r="C221" s="218" t="s">
        <v>578</v>
      </c>
      <c r="D221" s="218" t="s">
        <v>166</v>
      </c>
      <c r="E221" s="219" t="s">
        <v>579</v>
      </c>
      <c r="F221" s="220" t="s">
        <v>580</v>
      </c>
      <c r="G221" s="221" t="s">
        <v>238</v>
      </c>
      <c r="H221" s="222">
        <v>4</v>
      </c>
      <c r="I221" s="223"/>
      <c r="J221" s="224">
        <f>ROUND(I221*H221,2)</f>
        <v>0</v>
      </c>
      <c r="K221" s="220" t="s">
        <v>243</v>
      </c>
      <c r="L221" s="40"/>
      <c r="M221" s="225" t="s">
        <v>1</v>
      </c>
      <c r="N221" s="226" t="s">
        <v>52</v>
      </c>
      <c r="O221" s="76"/>
      <c r="P221" s="227">
        <f>O221*H221</f>
        <v>0</v>
      </c>
      <c r="Q221" s="227">
        <v>0.05092</v>
      </c>
      <c r="R221" s="227">
        <f>Q221*H221</f>
        <v>0.20368</v>
      </c>
      <c r="S221" s="227">
        <v>0</v>
      </c>
      <c r="T221" s="228">
        <f>S221*H221</f>
        <v>0</v>
      </c>
      <c r="AR221" s="13" t="s">
        <v>170</v>
      </c>
      <c r="AT221" s="13" t="s">
        <v>166</v>
      </c>
      <c r="AU221" s="13" t="s">
        <v>92</v>
      </c>
      <c r="AY221" s="13" t="s">
        <v>164</v>
      </c>
      <c r="BE221" s="229">
        <f>IF(N221="základná",J221,0)</f>
        <v>0</v>
      </c>
      <c r="BF221" s="229">
        <f>IF(N221="znížená",J221,0)</f>
        <v>0</v>
      </c>
      <c r="BG221" s="229">
        <f>IF(N221="zákl. prenesená",J221,0)</f>
        <v>0</v>
      </c>
      <c r="BH221" s="229">
        <f>IF(N221="zníž. prenesená",J221,0)</f>
        <v>0</v>
      </c>
      <c r="BI221" s="229">
        <f>IF(N221="nulová",J221,0)</f>
        <v>0</v>
      </c>
      <c r="BJ221" s="13" t="s">
        <v>92</v>
      </c>
      <c r="BK221" s="229">
        <f>ROUND(I221*H221,2)</f>
        <v>0</v>
      </c>
      <c r="BL221" s="13" t="s">
        <v>170</v>
      </c>
      <c r="BM221" s="13" t="s">
        <v>581</v>
      </c>
    </row>
    <row r="222" s="1" customFormat="1" ht="16.5" customHeight="1">
      <c r="B222" s="35"/>
      <c r="C222" s="230" t="s">
        <v>582</v>
      </c>
      <c r="D222" s="230" t="s">
        <v>218</v>
      </c>
      <c r="E222" s="231" t="s">
        <v>583</v>
      </c>
      <c r="F222" s="232" t="s">
        <v>584</v>
      </c>
      <c r="G222" s="233" t="s">
        <v>238</v>
      </c>
      <c r="H222" s="234">
        <v>1</v>
      </c>
      <c r="I222" s="235"/>
      <c r="J222" s="236">
        <f>ROUND(I222*H222,2)</f>
        <v>0</v>
      </c>
      <c r="K222" s="232" t="s">
        <v>243</v>
      </c>
      <c r="L222" s="237"/>
      <c r="M222" s="238" t="s">
        <v>1</v>
      </c>
      <c r="N222" s="239" t="s">
        <v>52</v>
      </c>
      <c r="O222" s="76"/>
      <c r="P222" s="227">
        <f>O222*H222</f>
        <v>0</v>
      </c>
      <c r="Q222" s="227">
        <v>0.0143</v>
      </c>
      <c r="R222" s="227">
        <f>Q222*H222</f>
        <v>0.0143</v>
      </c>
      <c r="S222" s="227">
        <v>0</v>
      </c>
      <c r="T222" s="228">
        <f>S222*H222</f>
        <v>0</v>
      </c>
      <c r="AR222" s="13" t="s">
        <v>196</v>
      </c>
      <c r="AT222" s="13" t="s">
        <v>218</v>
      </c>
      <c r="AU222" s="13" t="s">
        <v>92</v>
      </c>
      <c r="AY222" s="13" t="s">
        <v>164</v>
      </c>
      <c r="BE222" s="229">
        <f>IF(N222="základná",J222,0)</f>
        <v>0</v>
      </c>
      <c r="BF222" s="229">
        <f>IF(N222="znížená",J222,0)</f>
        <v>0</v>
      </c>
      <c r="BG222" s="229">
        <f>IF(N222="zákl. prenesená",J222,0)</f>
        <v>0</v>
      </c>
      <c r="BH222" s="229">
        <f>IF(N222="zníž. prenesená",J222,0)</f>
        <v>0</v>
      </c>
      <c r="BI222" s="229">
        <f>IF(N222="nulová",J222,0)</f>
        <v>0</v>
      </c>
      <c r="BJ222" s="13" t="s">
        <v>92</v>
      </c>
      <c r="BK222" s="229">
        <f>ROUND(I222*H222,2)</f>
        <v>0</v>
      </c>
      <c r="BL222" s="13" t="s">
        <v>170</v>
      </c>
      <c r="BM222" s="13" t="s">
        <v>585</v>
      </c>
    </row>
    <row r="223" s="1" customFormat="1" ht="16.5" customHeight="1">
      <c r="B223" s="35"/>
      <c r="C223" s="230" t="s">
        <v>586</v>
      </c>
      <c r="D223" s="230" t="s">
        <v>218</v>
      </c>
      <c r="E223" s="231" t="s">
        <v>587</v>
      </c>
      <c r="F223" s="232" t="s">
        <v>572</v>
      </c>
      <c r="G223" s="233" t="s">
        <v>238</v>
      </c>
      <c r="H223" s="234">
        <v>1</v>
      </c>
      <c r="I223" s="235"/>
      <c r="J223" s="236">
        <f>ROUND(I223*H223,2)</f>
        <v>0</v>
      </c>
      <c r="K223" s="232" t="s">
        <v>243</v>
      </c>
      <c r="L223" s="237"/>
      <c r="M223" s="238" t="s">
        <v>1</v>
      </c>
      <c r="N223" s="239" t="s">
        <v>52</v>
      </c>
      <c r="O223" s="76"/>
      <c r="P223" s="227">
        <f>O223*H223</f>
        <v>0</v>
      </c>
      <c r="Q223" s="227">
        <v>0.0146</v>
      </c>
      <c r="R223" s="227">
        <f>Q223*H223</f>
        <v>0.0146</v>
      </c>
      <c r="S223" s="227">
        <v>0</v>
      </c>
      <c r="T223" s="228">
        <f>S223*H223</f>
        <v>0</v>
      </c>
      <c r="AR223" s="13" t="s">
        <v>196</v>
      </c>
      <c r="AT223" s="13" t="s">
        <v>218</v>
      </c>
      <c r="AU223" s="13" t="s">
        <v>92</v>
      </c>
      <c r="AY223" s="13" t="s">
        <v>164</v>
      </c>
      <c r="BE223" s="229">
        <f>IF(N223="základná",J223,0)</f>
        <v>0</v>
      </c>
      <c r="BF223" s="229">
        <f>IF(N223="znížená",J223,0)</f>
        <v>0</v>
      </c>
      <c r="BG223" s="229">
        <f>IF(N223="zákl. prenesená",J223,0)</f>
        <v>0</v>
      </c>
      <c r="BH223" s="229">
        <f>IF(N223="zníž. prenesená",J223,0)</f>
        <v>0</v>
      </c>
      <c r="BI223" s="229">
        <f>IF(N223="nulová",J223,0)</f>
        <v>0</v>
      </c>
      <c r="BJ223" s="13" t="s">
        <v>92</v>
      </c>
      <c r="BK223" s="229">
        <f>ROUND(I223*H223,2)</f>
        <v>0</v>
      </c>
      <c r="BL223" s="13" t="s">
        <v>170</v>
      </c>
      <c r="BM223" s="13" t="s">
        <v>588</v>
      </c>
    </row>
    <row r="224" s="1" customFormat="1" ht="16.5" customHeight="1">
      <c r="B224" s="35"/>
      <c r="C224" s="230" t="s">
        <v>589</v>
      </c>
      <c r="D224" s="230" t="s">
        <v>218</v>
      </c>
      <c r="E224" s="231" t="s">
        <v>590</v>
      </c>
      <c r="F224" s="232" t="s">
        <v>576</v>
      </c>
      <c r="G224" s="233" t="s">
        <v>238</v>
      </c>
      <c r="H224" s="234">
        <v>2</v>
      </c>
      <c r="I224" s="235"/>
      <c r="J224" s="236">
        <f>ROUND(I224*H224,2)</f>
        <v>0</v>
      </c>
      <c r="K224" s="232" t="s">
        <v>243</v>
      </c>
      <c r="L224" s="237"/>
      <c r="M224" s="238" t="s">
        <v>1</v>
      </c>
      <c r="N224" s="239" t="s">
        <v>52</v>
      </c>
      <c r="O224" s="76"/>
      <c r="P224" s="227">
        <f>O224*H224</f>
        <v>0</v>
      </c>
      <c r="Q224" s="227">
        <v>0.0146</v>
      </c>
      <c r="R224" s="227">
        <f>Q224*H224</f>
        <v>0.0292</v>
      </c>
      <c r="S224" s="227">
        <v>0</v>
      </c>
      <c r="T224" s="228">
        <f>S224*H224</f>
        <v>0</v>
      </c>
      <c r="AR224" s="13" t="s">
        <v>196</v>
      </c>
      <c r="AT224" s="13" t="s">
        <v>218</v>
      </c>
      <c r="AU224" s="13" t="s">
        <v>92</v>
      </c>
      <c r="AY224" s="13" t="s">
        <v>164</v>
      </c>
      <c r="BE224" s="229">
        <f>IF(N224="základná",J224,0)</f>
        <v>0</v>
      </c>
      <c r="BF224" s="229">
        <f>IF(N224="znížená",J224,0)</f>
        <v>0</v>
      </c>
      <c r="BG224" s="229">
        <f>IF(N224="zákl. prenesená",J224,0)</f>
        <v>0</v>
      </c>
      <c r="BH224" s="229">
        <f>IF(N224="zníž. prenesená",J224,0)</f>
        <v>0</v>
      </c>
      <c r="BI224" s="229">
        <f>IF(N224="nulová",J224,0)</f>
        <v>0</v>
      </c>
      <c r="BJ224" s="13" t="s">
        <v>92</v>
      </c>
      <c r="BK224" s="229">
        <f>ROUND(I224*H224,2)</f>
        <v>0</v>
      </c>
      <c r="BL224" s="13" t="s">
        <v>170</v>
      </c>
      <c r="BM224" s="13" t="s">
        <v>591</v>
      </c>
    </row>
    <row r="225" s="1" customFormat="1" ht="16.5" customHeight="1">
      <c r="B225" s="35"/>
      <c r="C225" s="218" t="s">
        <v>592</v>
      </c>
      <c r="D225" s="218" t="s">
        <v>166</v>
      </c>
      <c r="E225" s="219" t="s">
        <v>593</v>
      </c>
      <c r="F225" s="220" t="s">
        <v>594</v>
      </c>
      <c r="G225" s="221" t="s">
        <v>238</v>
      </c>
      <c r="H225" s="222">
        <v>4</v>
      </c>
      <c r="I225" s="223"/>
      <c r="J225" s="224">
        <f>ROUND(I225*H225,2)</f>
        <v>0</v>
      </c>
      <c r="K225" s="220" t="s">
        <v>215</v>
      </c>
      <c r="L225" s="40"/>
      <c r="M225" s="225" t="s">
        <v>1</v>
      </c>
      <c r="N225" s="226" t="s">
        <v>52</v>
      </c>
      <c r="O225" s="76"/>
      <c r="P225" s="227">
        <f>O225*H225</f>
        <v>0</v>
      </c>
      <c r="Q225" s="227">
        <v>0.43841000000000002</v>
      </c>
      <c r="R225" s="227">
        <f>Q225*H225</f>
        <v>1.7536400000000001</v>
      </c>
      <c r="S225" s="227">
        <v>0</v>
      </c>
      <c r="T225" s="228">
        <f>S225*H225</f>
        <v>0</v>
      </c>
      <c r="AR225" s="13" t="s">
        <v>170</v>
      </c>
      <c r="AT225" s="13" t="s">
        <v>166</v>
      </c>
      <c r="AU225" s="13" t="s">
        <v>92</v>
      </c>
      <c r="AY225" s="13" t="s">
        <v>164</v>
      </c>
      <c r="BE225" s="229">
        <f>IF(N225="základná",J225,0)</f>
        <v>0</v>
      </c>
      <c r="BF225" s="229">
        <f>IF(N225="znížená",J225,0)</f>
        <v>0</v>
      </c>
      <c r="BG225" s="229">
        <f>IF(N225="zákl. prenesená",J225,0)</f>
        <v>0</v>
      </c>
      <c r="BH225" s="229">
        <f>IF(N225="zníž. prenesená",J225,0)</f>
        <v>0</v>
      </c>
      <c r="BI225" s="229">
        <f>IF(N225="nulová",J225,0)</f>
        <v>0</v>
      </c>
      <c r="BJ225" s="13" t="s">
        <v>92</v>
      </c>
      <c r="BK225" s="229">
        <f>ROUND(I225*H225,2)</f>
        <v>0</v>
      </c>
      <c r="BL225" s="13" t="s">
        <v>170</v>
      </c>
      <c r="BM225" s="13" t="s">
        <v>595</v>
      </c>
    </row>
    <row r="226" s="1" customFormat="1" ht="16.5" customHeight="1">
      <c r="B226" s="35"/>
      <c r="C226" s="230" t="s">
        <v>596</v>
      </c>
      <c r="D226" s="230" t="s">
        <v>218</v>
      </c>
      <c r="E226" s="231" t="s">
        <v>597</v>
      </c>
      <c r="F226" s="232" t="s">
        <v>598</v>
      </c>
      <c r="G226" s="233" t="s">
        <v>238</v>
      </c>
      <c r="H226" s="234">
        <v>1</v>
      </c>
      <c r="I226" s="235"/>
      <c r="J226" s="236">
        <f>ROUND(I226*H226,2)</f>
        <v>0</v>
      </c>
      <c r="K226" s="232" t="s">
        <v>243</v>
      </c>
      <c r="L226" s="237"/>
      <c r="M226" s="238" t="s">
        <v>1</v>
      </c>
      <c r="N226" s="239" t="s">
        <v>52</v>
      </c>
      <c r="O226" s="76"/>
      <c r="P226" s="227">
        <f>O226*H226</f>
        <v>0</v>
      </c>
      <c r="Q226" s="227">
        <v>0.014999999999999999</v>
      </c>
      <c r="R226" s="227">
        <f>Q226*H226</f>
        <v>0.014999999999999999</v>
      </c>
      <c r="S226" s="227">
        <v>0</v>
      </c>
      <c r="T226" s="228">
        <f>S226*H226</f>
        <v>0</v>
      </c>
      <c r="AR226" s="13" t="s">
        <v>196</v>
      </c>
      <c r="AT226" s="13" t="s">
        <v>218</v>
      </c>
      <c r="AU226" s="13" t="s">
        <v>92</v>
      </c>
      <c r="AY226" s="13" t="s">
        <v>164</v>
      </c>
      <c r="BE226" s="229">
        <f>IF(N226="základná",J226,0)</f>
        <v>0</v>
      </c>
      <c r="BF226" s="229">
        <f>IF(N226="znížená",J226,0)</f>
        <v>0</v>
      </c>
      <c r="BG226" s="229">
        <f>IF(N226="zákl. prenesená",J226,0)</f>
        <v>0</v>
      </c>
      <c r="BH226" s="229">
        <f>IF(N226="zníž. prenesená",J226,0)</f>
        <v>0</v>
      </c>
      <c r="BI226" s="229">
        <f>IF(N226="nulová",J226,0)</f>
        <v>0</v>
      </c>
      <c r="BJ226" s="13" t="s">
        <v>92</v>
      </c>
      <c r="BK226" s="229">
        <f>ROUND(I226*H226,2)</f>
        <v>0</v>
      </c>
      <c r="BL226" s="13" t="s">
        <v>170</v>
      </c>
      <c r="BM226" s="13" t="s">
        <v>599</v>
      </c>
    </row>
    <row r="227" s="1" customFormat="1" ht="16.5" customHeight="1">
      <c r="B227" s="35"/>
      <c r="C227" s="230" t="s">
        <v>600</v>
      </c>
      <c r="D227" s="230" t="s">
        <v>218</v>
      </c>
      <c r="E227" s="231" t="s">
        <v>601</v>
      </c>
      <c r="F227" s="232" t="s">
        <v>602</v>
      </c>
      <c r="G227" s="233" t="s">
        <v>238</v>
      </c>
      <c r="H227" s="234">
        <v>3</v>
      </c>
      <c r="I227" s="235"/>
      <c r="J227" s="236">
        <f>ROUND(I227*H227,2)</f>
        <v>0</v>
      </c>
      <c r="K227" s="232" t="s">
        <v>243</v>
      </c>
      <c r="L227" s="237"/>
      <c r="M227" s="238" t="s">
        <v>1</v>
      </c>
      <c r="N227" s="239" t="s">
        <v>52</v>
      </c>
      <c r="O227" s="76"/>
      <c r="P227" s="227">
        <f>O227*H227</f>
        <v>0</v>
      </c>
      <c r="Q227" s="227">
        <v>0.016</v>
      </c>
      <c r="R227" s="227">
        <f>Q227*H227</f>
        <v>0.048000000000000001</v>
      </c>
      <c r="S227" s="227">
        <v>0</v>
      </c>
      <c r="T227" s="228">
        <f>S227*H227</f>
        <v>0</v>
      </c>
      <c r="AR227" s="13" t="s">
        <v>196</v>
      </c>
      <c r="AT227" s="13" t="s">
        <v>218</v>
      </c>
      <c r="AU227" s="13" t="s">
        <v>92</v>
      </c>
      <c r="AY227" s="13" t="s">
        <v>164</v>
      </c>
      <c r="BE227" s="229">
        <f>IF(N227="základná",J227,0)</f>
        <v>0</v>
      </c>
      <c r="BF227" s="229">
        <f>IF(N227="znížená",J227,0)</f>
        <v>0</v>
      </c>
      <c r="BG227" s="229">
        <f>IF(N227="zákl. prenesená",J227,0)</f>
        <v>0</v>
      </c>
      <c r="BH227" s="229">
        <f>IF(N227="zníž. prenesená",J227,0)</f>
        <v>0</v>
      </c>
      <c r="BI227" s="229">
        <f>IF(N227="nulová",J227,0)</f>
        <v>0</v>
      </c>
      <c r="BJ227" s="13" t="s">
        <v>92</v>
      </c>
      <c r="BK227" s="229">
        <f>ROUND(I227*H227,2)</f>
        <v>0</v>
      </c>
      <c r="BL227" s="13" t="s">
        <v>170</v>
      </c>
      <c r="BM227" s="13" t="s">
        <v>603</v>
      </c>
    </row>
    <row r="228" s="11" customFormat="1" ht="22.8" customHeight="1">
      <c r="B228" s="202"/>
      <c r="C228" s="203"/>
      <c r="D228" s="204" t="s">
        <v>79</v>
      </c>
      <c r="E228" s="216" t="s">
        <v>196</v>
      </c>
      <c r="F228" s="216" t="s">
        <v>604</v>
      </c>
      <c r="G228" s="203"/>
      <c r="H228" s="203"/>
      <c r="I228" s="206"/>
      <c r="J228" s="217">
        <f>BK228</f>
        <v>0</v>
      </c>
      <c r="K228" s="203"/>
      <c r="L228" s="208"/>
      <c r="M228" s="209"/>
      <c r="N228" s="210"/>
      <c r="O228" s="210"/>
      <c r="P228" s="211">
        <f>SUM(P229:P237)</f>
        <v>0</v>
      </c>
      <c r="Q228" s="210"/>
      <c r="R228" s="211">
        <f>SUM(R229:R237)</f>
        <v>0.023722300000000002</v>
      </c>
      <c r="S228" s="210"/>
      <c r="T228" s="212">
        <f>SUM(T229:T237)</f>
        <v>0</v>
      </c>
      <c r="AR228" s="213" t="s">
        <v>87</v>
      </c>
      <c r="AT228" s="214" t="s">
        <v>79</v>
      </c>
      <c r="AU228" s="214" t="s">
        <v>87</v>
      </c>
      <c r="AY228" s="213" t="s">
        <v>164</v>
      </c>
      <c r="BK228" s="215">
        <f>SUM(BK229:BK237)</f>
        <v>0</v>
      </c>
    </row>
    <row r="229" s="1" customFormat="1" ht="16.5" customHeight="1">
      <c r="B229" s="35"/>
      <c r="C229" s="218" t="s">
        <v>605</v>
      </c>
      <c r="D229" s="218" t="s">
        <v>166</v>
      </c>
      <c r="E229" s="219" t="s">
        <v>606</v>
      </c>
      <c r="F229" s="220" t="s">
        <v>607</v>
      </c>
      <c r="G229" s="221" t="s">
        <v>255</v>
      </c>
      <c r="H229" s="222">
        <v>60.755000000000003</v>
      </c>
      <c r="I229" s="223"/>
      <c r="J229" s="224">
        <f>ROUND(I229*H229,2)</f>
        <v>0</v>
      </c>
      <c r="K229" s="220" t="s">
        <v>182</v>
      </c>
      <c r="L229" s="40"/>
      <c r="M229" s="225" t="s">
        <v>1</v>
      </c>
      <c r="N229" s="226" t="s">
        <v>52</v>
      </c>
      <c r="O229" s="76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AR229" s="13" t="s">
        <v>170</v>
      </c>
      <c r="AT229" s="13" t="s">
        <v>166</v>
      </c>
      <c r="AU229" s="13" t="s">
        <v>92</v>
      </c>
      <c r="AY229" s="13" t="s">
        <v>164</v>
      </c>
      <c r="BE229" s="229">
        <f>IF(N229="základná",J229,0)</f>
        <v>0</v>
      </c>
      <c r="BF229" s="229">
        <f>IF(N229="znížená",J229,0)</f>
        <v>0</v>
      </c>
      <c r="BG229" s="229">
        <f>IF(N229="zákl. prenesená",J229,0)</f>
        <v>0</v>
      </c>
      <c r="BH229" s="229">
        <f>IF(N229="zníž. prenesená",J229,0)</f>
        <v>0</v>
      </c>
      <c r="BI229" s="229">
        <f>IF(N229="nulová",J229,0)</f>
        <v>0</v>
      </c>
      <c r="BJ229" s="13" t="s">
        <v>92</v>
      </c>
      <c r="BK229" s="229">
        <f>ROUND(I229*H229,2)</f>
        <v>0</v>
      </c>
      <c r="BL229" s="13" t="s">
        <v>170</v>
      </c>
      <c r="BM229" s="13" t="s">
        <v>608</v>
      </c>
    </row>
    <row r="230" s="1" customFormat="1" ht="16.5" customHeight="1">
      <c r="B230" s="35"/>
      <c r="C230" s="230" t="s">
        <v>609</v>
      </c>
      <c r="D230" s="230" t="s">
        <v>218</v>
      </c>
      <c r="E230" s="231" t="s">
        <v>610</v>
      </c>
      <c r="F230" s="232" t="s">
        <v>611</v>
      </c>
      <c r="G230" s="233" t="s">
        <v>255</v>
      </c>
      <c r="H230" s="234">
        <v>61.362000000000002</v>
      </c>
      <c r="I230" s="235"/>
      <c r="J230" s="236">
        <f>ROUND(I230*H230,2)</f>
        <v>0</v>
      </c>
      <c r="K230" s="232" t="s">
        <v>243</v>
      </c>
      <c r="L230" s="237"/>
      <c r="M230" s="238" t="s">
        <v>1</v>
      </c>
      <c r="N230" s="239" t="s">
        <v>52</v>
      </c>
      <c r="O230" s="76"/>
      <c r="P230" s="227">
        <f>O230*H230</f>
        <v>0</v>
      </c>
      <c r="Q230" s="227">
        <v>0.00020000000000000001</v>
      </c>
      <c r="R230" s="227">
        <f>Q230*H230</f>
        <v>0.012272400000000001</v>
      </c>
      <c r="S230" s="227">
        <v>0</v>
      </c>
      <c r="T230" s="228">
        <f>S230*H230</f>
        <v>0</v>
      </c>
      <c r="AR230" s="13" t="s">
        <v>196</v>
      </c>
      <c r="AT230" s="13" t="s">
        <v>218</v>
      </c>
      <c r="AU230" s="13" t="s">
        <v>92</v>
      </c>
      <c r="AY230" s="13" t="s">
        <v>164</v>
      </c>
      <c r="BE230" s="229">
        <f>IF(N230="základná",J230,0)</f>
        <v>0</v>
      </c>
      <c r="BF230" s="229">
        <f>IF(N230="znížená",J230,0)</f>
        <v>0</v>
      </c>
      <c r="BG230" s="229">
        <f>IF(N230="zákl. prenesená",J230,0)</f>
        <v>0</v>
      </c>
      <c r="BH230" s="229">
        <f>IF(N230="zníž. prenesená",J230,0)</f>
        <v>0</v>
      </c>
      <c r="BI230" s="229">
        <f>IF(N230="nulová",J230,0)</f>
        <v>0</v>
      </c>
      <c r="BJ230" s="13" t="s">
        <v>92</v>
      </c>
      <c r="BK230" s="229">
        <f>ROUND(I230*H230,2)</f>
        <v>0</v>
      </c>
      <c r="BL230" s="13" t="s">
        <v>170</v>
      </c>
      <c r="BM230" s="13" t="s">
        <v>612</v>
      </c>
    </row>
    <row r="231" s="1" customFormat="1" ht="16.5" customHeight="1">
      <c r="B231" s="35"/>
      <c r="C231" s="230" t="s">
        <v>613</v>
      </c>
      <c r="D231" s="230" t="s">
        <v>218</v>
      </c>
      <c r="E231" s="231" t="s">
        <v>614</v>
      </c>
      <c r="F231" s="232" t="s">
        <v>615</v>
      </c>
      <c r="G231" s="233" t="s">
        <v>238</v>
      </c>
      <c r="H231" s="234">
        <v>4</v>
      </c>
      <c r="I231" s="235"/>
      <c r="J231" s="236">
        <f>ROUND(I231*H231,2)</f>
        <v>0</v>
      </c>
      <c r="K231" s="232" t="s">
        <v>243</v>
      </c>
      <c r="L231" s="237"/>
      <c r="M231" s="238" t="s">
        <v>1</v>
      </c>
      <c r="N231" s="239" t="s">
        <v>52</v>
      </c>
      <c r="O231" s="76"/>
      <c r="P231" s="227">
        <f>O231*H231</f>
        <v>0</v>
      </c>
      <c r="Q231" s="227">
        <v>0.00014999999999999999</v>
      </c>
      <c r="R231" s="227">
        <f>Q231*H231</f>
        <v>0.00059999999999999995</v>
      </c>
      <c r="S231" s="227">
        <v>0</v>
      </c>
      <c r="T231" s="228">
        <f>S231*H231</f>
        <v>0</v>
      </c>
      <c r="AR231" s="13" t="s">
        <v>196</v>
      </c>
      <c r="AT231" s="13" t="s">
        <v>218</v>
      </c>
      <c r="AU231" s="13" t="s">
        <v>92</v>
      </c>
      <c r="AY231" s="13" t="s">
        <v>164</v>
      </c>
      <c r="BE231" s="229">
        <f>IF(N231="základná",J231,0)</f>
        <v>0</v>
      </c>
      <c r="BF231" s="229">
        <f>IF(N231="znížená",J231,0)</f>
        <v>0</v>
      </c>
      <c r="BG231" s="229">
        <f>IF(N231="zákl. prenesená",J231,0)</f>
        <v>0</v>
      </c>
      <c r="BH231" s="229">
        <f>IF(N231="zníž. prenesená",J231,0)</f>
        <v>0</v>
      </c>
      <c r="BI231" s="229">
        <f>IF(N231="nulová",J231,0)</f>
        <v>0</v>
      </c>
      <c r="BJ231" s="13" t="s">
        <v>92</v>
      </c>
      <c r="BK231" s="229">
        <f>ROUND(I231*H231,2)</f>
        <v>0</v>
      </c>
      <c r="BL231" s="13" t="s">
        <v>170</v>
      </c>
      <c r="BM231" s="13" t="s">
        <v>616</v>
      </c>
    </row>
    <row r="232" s="1" customFormat="1" ht="16.5" customHeight="1">
      <c r="B232" s="35"/>
      <c r="C232" s="230" t="s">
        <v>617</v>
      </c>
      <c r="D232" s="230" t="s">
        <v>218</v>
      </c>
      <c r="E232" s="231" t="s">
        <v>618</v>
      </c>
      <c r="F232" s="232" t="s">
        <v>619</v>
      </c>
      <c r="G232" s="233" t="s">
        <v>238</v>
      </c>
      <c r="H232" s="234">
        <v>8</v>
      </c>
      <c r="I232" s="235"/>
      <c r="J232" s="236">
        <f>ROUND(I232*H232,2)</f>
        <v>0</v>
      </c>
      <c r="K232" s="232" t="s">
        <v>243</v>
      </c>
      <c r="L232" s="237"/>
      <c r="M232" s="238" t="s">
        <v>1</v>
      </c>
      <c r="N232" s="239" t="s">
        <v>52</v>
      </c>
      <c r="O232" s="76"/>
      <c r="P232" s="227">
        <f>O232*H232</f>
        <v>0</v>
      </c>
      <c r="Q232" s="227">
        <v>6.9999999999999994E-05</v>
      </c>
      <c r="R232" s="227">
        <f>Q232*H232</f>
        <v>0.00055999999999999995</v>
      </c>
      <c r="S232" s="227">
        <v>0</v>
      </c>
      <c r="T232" s="228">
        <f>S232*H232</f>
        <v>0</v>
      </c>
      <c r="AR232" s="13" t="s">
        <v>196</v>
      </c>
      <c r="AT232" s="13" t="s">
        <v>218</v>
      </c>
      <c r="AU232" s="13" t="s">
        <v>92</v>
      </c>
      <c r="AY232" s="13" t="s">
        <v>164</v>
      </c>
      <c r="BE232" s="229">
        <f>IF(N232="základná",J232,0)</f>
        <v>0</v>
      </c>
      <c r="BF232" s="229">
        <f>IF(N232="znížená",J232,0)</f>
        <v>0</v>
      </c>
      <c r="BG232" s="229">
        <f>IF(N232="zákl. prenesená",J232,0)</f>
        <v>0</v>
      </c>
      <c r="BH232" s="229">
        <f>IF(N232="zníž. prenesená",J232,0)</f>
        <v>0</v>
      </c>
      <c r="BI232" s="229">
        <f>IF(N232="nulová",J232,0)</f>
        <v>0</v>
      </c>
      <c r="BJ232" s="13" t="s">
        <v>92</v>
      </c>
      <c r="BK232" s="229">
        <f>ROUND(I232*H232,2)</f>
        <v>0</v>
      </c>
      <c r="BL232" s="13" t="s">
        <v>170</v>
      </c>
      <c r="BM232" s="13" t="s">
        <v>620</v>
      </c>
    </row>
    <row r="233" s="1" customFormat="1" ht="16.5" customHeight="1">
      <c r="B233" s="35"/>
      <c r="C233" s="230" t="s">
        <v>621</v>
      </c>
      <c r="D233" s="230" t="s">
        <v>218</v>
      </c>
      <c r="E233" s="231" t="s">
        <v>622</v>
      </c>
      <c r="F233" s="232" t="s">
        <v>623</v>
      </c>
      <c r="G233" s="233" t="s">
        <v>238</v>
      </c>
      <c r="H233" s="234">
        <v>8</v>
      </c>
      <c r="I233" s="235"/>
      <c r="J233" s="236">
        <f>ROUND(I233*H233,2)</f>
        <v>0</v>
      </c>
      <c r="K233" s="232" t="s">
        <v>243</v>
      </c>
      <c r="L233" s="237"/>
      <c r="M233" s="238" t="s">
        <v>1</v>
      </c>
      <c r="N233" s="239" t="s">
        <v>52</v>
      </c>
      <c r="O233" s="76"/>
      <c r="P233" s="227">
        <f>O233*H233</f>
        <v>0</v>
      </c>
      <c r="Q233" s="227">
        <v>9.0000000000000006E-05</v>
      </c>
      <c r="R233" s="227">
        <f>Q233*H233</f>
        <v>0.00072000000000000005</v>
      </c>
      <c r="S233" s="227">
        <v>0</v>
      </c>
      <c r="T233" s="228">
        <f>S233*H233</f>
        <v>0</v>
      </c>
      <c r="AR233" s="13" t="s">
        <v>196</v>
      </c>
      <c r="AT233" s="13" t="s">
        <v>218</v>
      </c>
      <c r="AU233" s="13" t="s">
        <v>92</v>
      </c>
      <c r="AY233" s="13" t="s">
        <v>164</v>
      </c>
      <c r="BE233" s="229">
        <f>IF(N233="základná",J233,0)</f>
        <v>0</v>
      </c>
      <c r="BF233" s="229">
        <f>IF(N233="znížená",J233,0)</f>
        <v>0</v>
      </c>
      <c r="BG233" s="229">
        <f>IF(N233="zákl. prenesená",J233,0)</f>
        <v>0</v>
      </c>
      <c r="BH233" s="229">
        <f>IF(N233="zníž. prenesená",J233,0)</f>
        <v>0</v>
      </c>
      <c r="BI233" s="229">
        <f>IF(N233="nulová",J233,0)</f>
        <v>0</v>
      </c>
      <c r="BJ233" s="13" t="s">
        <v>92</v>
      </c>
      <c r="BK233" s="229">
        <f>ROUND(I233*H233,2)</f>
        <v>0</v>
      </c>
      <c r="BL233" s="13" t="s">
        <v>170</v>
      </c>
      <c r="BM233" s="13" t="s">
        <v>624</v>
      </c>
    </row>
    <row r="234" s="1" customFormat="1" ht="16.5" customHeight="1">
      <c r="B234" s="35"/>
      <c r="C234" s="230" t="s">
        <v>625</v>
      </c>
      <c r="D234" s="230" t="s">
        <v>218</v>
      </c>
      <c r="E234" s="231" t="s">
        <v>626</v>
      </c>
      <c r="F234" s="232" t="s">
        <v>627</v>
      </c>
      <c r="G234" s="233" t="s">
        <v>238</v>
      </c>
      <c r="H234" s="234">
        <v>6</v>
      </c>
      <c r="I234" s="235"/>
      <c r="J234" s="236">
        <f>ROUND(I234*H234,2)</f>
        <v>0</v>
      </c>
      <c r="K234" s="232" t="s">
        <v>243</v>
      </c>
      <c r="L234" s="237"/>
      <c r="M234" s="238" t="s">
        <v>1</v>
      </c>
      <c r="N234" s="239" t="s">
        <v>52</v>
      </c>
      <c r="O234" s="76"/>
      <c r="P234" s="227">
        <f>O234*H234</f>
        <v>0</v>
      </c>
      <c r="Q234" s="227">
        <v>6.9999999999999994E-05</v>
      </c>
      <c r="R234" s="227">
        <f>Q234*H234</f>
        <v>0.00041999999999999996</v>
      </c>
      <c r="S234" s="227">
        <v>0</v>
      </c>
      <c r="T234" s="228">
        <f>S234*H234</f>
        <v>0</v>
      </c>
      <c r="AR234" s="13" t="s">
        <v>196</v>
      </c>
      <c r="AT234" s="13" t="s">
        <v>218</v>
      </c>
      <c r="AU234" s="13" t="s">
        <v>92</v>
      </c>
      <c r="AY234" s="13" t="s">
        <v>164</v>
      </c>
      <c r="BE234" s="229">
        <f>IF(N234="základná",J234,0)</f>
        <v>0</v>
      </c>
      <c r="BF234" s="229">
        <f>IF(N234="znížená",J234,0)</f>
        <v>0</v>
      </c>
      <c r="BG234" s="229">
        <f>IF(N234="zákl. prenesená",J234,0)</f>
        <v>0</v>
      </c>
      <c r="BH234" s="229">
        <f>IF(N234="zníž. prenesená",J234,0)</f>
        <v>0</v>
      </c>
      <c r="BI234" s="229">
        <f>IF(N234="nulová",J234,0)</f>
        <v>0</v>
      </c>
      <c r="BJ234" s="13" t="s">
        <v>92</v>
      </c>
      <c r="BK234" s="229">
        <f>ROUND(I234*H234,2)</f>
        <v>0</v>
      </c>
      <c r="BL234" s="13" t="s">
        <v>170</v>
      </c>
      <c r="BM234" s="13" t="s">
        <v>628</v>
      </c>
    </row>
    <row r="235" s="1" customFormat="1" ht="16.5" customHeight="1">
      <c r="B235" s="35"/>
      <c r="C235" s="230" t="s">
        <v>629</v>
      </c>
      <c r="D235" s="230" t="s">
        <v>218</v>
      </c>
      <c r="E235" s="231" t="s">
        <v>630</v>
      </c>
      <c r="F235" s="232" t="s">
        <v>631</v>
      </c>
      <c r="G235" s="233" t="s">
        <v>238</v>
      </c>
      <c r="H235" s="234">
        <v>6</v>
      </c>
      <c r="I235" s="235"/>
      <c r="J235" s="236">
        <f>ROUND(I235*H235,2)</f>
        <v>0</v>
      </c>
      <c r="K235" s="232" t="s">
        <v>243</v>
      </c>
      <c r="L235" s="237"/>
      <c r="M235" s="238" t="s">
        <v>1</v>
      </c>
      <c r="N235" s="239" t="s">
        <v>52</v>
      </c>
      <c r="O235" s="76"/>
      <c r="P235" s="227">
        <f>O235*H235</f>
        <v>0</v>
      </c>
      <c r="Q235" s="227">
        <v>5.0000000000000002E-05</v>
      </c>
      <c r="R235" s="227">
        <f>Q235*H235</f>
        <v>0.00030000000000000003</v>
      </c>
      <c r="S235" s="227">
        <v>0</v>
      </c>
      <c r="T235" s="228">
        <f>S235*H235</f>
        <v>0</v>
      </c>
      <c r="AR235" s="13" t="s">
        <v>196</v>
      </c>
      <c r="AT235" s="13" t="s">
        <v>218</v>
      </c>
      <c r="AU235" s="13" t="s">
        <v>92</v>
      </c>
      <c r="AY235" s="13" t="s">
        <v>164</v>
      </c>
      <c r="BE235" s="229">
        <f>IF(N235="základná",J235,0)</f>
        <v>0</v>
      </c>
      <c r="BF235" s="229">
        <f>IF(N235="znížená",J235,0)</f>
        <v>0</v>
      </c>
      <c r="BG235" s="229">
        <f>IF(N235="zákl. prenesená",J235,0)</f>
        <v>0</v>
      </c>
      <c r="BH235" s="229">
        <f>IF(N235="zníž. prenesená",J235,0)</f>
        <v>0</v>
      </c>
      <c r="BI235" s="229">
        <f>IF(N235="nulová",J235,0)</f>
        <v>0</v>
      </c>
      <c r="BJ235" s="13" t="s">
        <v>92</v>
      </c>
      <c r="BK235" s="229">
        <f>ROUND(I235*H235,2)</f>
        <v>0</v>
      </c>
      <c r="BL235" s="13" t="s">
        <v>170</v>
      </c>
      <c r="BM235" s="13" t="s">
        <v>632</v>
      </c>
    </row>
    <row r="236" s="1" customFormat="1" ht="16.5" customHeight="1">
      <c r="B236" s="35"/>
      <c r="C236" s="218" t="s">
        <v>633</v>
      </c>
      <c r="D236" s="218" t="s">
        <v>166</v>
      </c>
      <c r="E236" s="219" t="s">
        <v>634</v>
      </c>
      <c r="F236" s="220" t="s">
        <v>635</v>
      </c>
      <c r="G236" s="221" t="s">
        <v>255</v>
      </c>
      <c r="H236" s="222">
        <v>60.755000000000003</v>
      </c>
      <c r="I236" s="223"/>
      <c r="J236" s="224">
        <f>ROUND(I236*H236,2)</f>
        <v>0</v>
      </c>
      <c r="K236" s="220" t="s">
        <v>182</v>
      </c>
      <c r="L236" s="40"/>
      <c r="M236" s="225" t="s">
        <v>1</v>
      </c>
      <c r="N236" s="226" t="s">
        <v>52</v>
      </c>
      <c r="O236" s="76"/>
      <c r="P236" s="227">
        <f>O236*H236</f>
        <v>0</v>
      </c>
      <c r="Q236" s="227">
        <v>2.0000000000000002E-05</v>
      </c>
      <c r="R236" s="227">
        <f>Q236*H236</f>
        <v>0.0012151000000000002</v>
      </c>
      <c r="S236" s="227">
        <v>0</v>
      </c>
      <c r="T236" s="228">
        <f>S236*H236</f>
        <v>0</v>
      </c>
      <c r="AR236" s="13" t="s">
        <v>170</v>
      </c>
      <c r="AT236" s="13" t="s">
        <v>166</v>
      </c>
      <c r="AU236" s="13" t="s">
        <v>92</v>
      </c>
      <c r="AY236" s="13" t="s">
        <v>164</v>
      </c>
      <c r="BE236" s="229">
        <f>IF(N236="základná",J236,0)</f>
        <v>0</v>
      </c>
      <c r="BF236" s="229">
        <f>IF(N236="znížená",J236,0)</f>
        <v>0</v>
      </c>
      <c r="BG236" s="229">
        <f>IF(N236="zákl. prenesená",J236,0)</f>
        <v>0</v>
      </c>
      <c r="BH236" s="229">
        <f>IF(N236="zníž. prenesená",J236,0)</f>
        <v>0</v>
      </c>
      <c r="BI236" s="229">
        <f>IF(N236="nulová",J236,0)</f>
        <v>0</v>
      </c>
      <c r="BJ236" s="13" t="s">
        <v>92</v>
      </c>
      <c r="BK236" s="229">
        <f>ROUND(I236*H236,2)</f>
        <v>0</v>
      </c>
      <c r="BL236" s="13" t="s">
        <v>170</v>
      </c>
      <c r="BM236" s="13" t="s">
        <v>636</v>
      </c>
    </row>
    <row r="237" s="1" customFormat="1" ht="22.5" customHeight="1">
      <c r="B237" s="35"/>
      <c r="C237" s="230" t="s">
        <v>637</v>
      </c>
      <c r="D237" s="230" t="s">
        <v>218</v>
      </c>
      <c r="E237" s="231" t="s">
        <v>638</v>
      </c>
      <c r="F237" s="232" t="s">
        <v>639</v>
      </c>
      <c r="G237" s="233" t="s">
        <v>169</v>
      </c>
      <c r="H237" s="234">
        <v>19.087</v>
      </c>
      <c r="I237" s="235"/>
      <c r="J237" s="236">
        <f>ROUND(I237*H237,2)</f>
        <v>0</v>
      </c>
      <c r="K237" s="232" t="s">
        <v>182</v>
      </c>
      <c r="L237" s="237"/>
      <c r="M237" s="238" t="s">
        <v>1</v>
      </c>
      <c r="N237" s="239" t="s">
        <v>52</v>
      </c>
      <c r="O237" s="76"/>
      <c r="P237" s="227">
        <f>O237*H237</f>
        <v>0</v>
      </c>
      <c r="Q237" s="227">
        <v>0.00040000000000000002</v>
      </c>
      <c r="R237" s="227">
        <f>Q237*H237</f>
        <v>0.0076348000000000006</v>
      </c>
      <c r="S237" s="227">
        <v>0</v>
      </c>
      <c r="T237" s="228">
        <f>S237*H237</f>
        <v>0</v>
      </c>
      <c r="AR237" s="13" t="s">
        <v>196</v>
      </c>
      <c r="AT237" s="13" t="s">
        <v>218</v>
      </c>
      <c r="AU237" s="13" t="s">
        <v>92</v>
      </c>
      <c r="AY237" s="13" t="s">
        <v>164</v>
      </c>
      <c r="BE237" s="229">
        <f>IF(N237="základná",J237,0)</f>
        <v>0</v>
      </c>
      <c r="BF237" s="229">
        <f>IF(N237="znížená",J237,0)</f>
        <v>0</v>
      </c>
      <c r="BG237" s="229">
        <f>IF(N237="zákl. prenesená",J237,0)</f>
        <v>0</v>
      </c>
      <c r="BH237" s="229">
        <f>IF(N237="zníž. prenesená",J237,0)</f>
        <v>0</v>
      </c>
      <c r="BI237" s="229">
        <f>IF(N237="nulová",J237,0)</f>
        <v>0</v>
      </c>
      <c r="BJ237" s="13" t="s">
        <v>92</v>
      </c>
      <c r="BK237" s="229">
        <f>ROUND(I237*H237,2)</f>
        <v>0</v>
      </c>
      <c r="BL237" s="13" t="s">
        <v>170</v>
      </c>
      <c r="BM237" s="13" t="s">
        <v>640</v>
      </c>
    </row>
    <row r="238" s="11" customFormat="1" ht="22.8" customHeight="1">
      <c r="B238" s="202"/>
      <c r="C238" s="203"/>
      <c r="D238" s="204" t="s">
        <v>79</v>
      </c>
      <c r="E238" s="216" t="s">
        <v>200</v>
      </c>
      <c r="F238" s="216" t="s">
        <v>641</v>
      </c>
      <c r="G238" s="203"/>
      <c r="H238" s="203"/>
      <c r="I238" s="206"/>
      <c r="J238" s="217">
        <f>BK238</f>
        <v>0</v>
      </c>
      <c r="K238" s="203"/>
      <c r="L238" s="208"/>
      <c r="M238" s="209"/>
      <c r="N238" s="210"/>
      <c r="O238" s="210"/>
      <c r="P238" s="211">
        <f>SUM(P239:P276)</f>
        <v>0</v>
      </c>
      <c r="Q238" s="210"/>
      <c r="R238" s="211">
        <f>SUM(R239:R276)</f>
        <v>16.725334819999997</v>
      </c>
      <c r="S238" s="210"/>
      <c r="T238" s="212">
        <f>SUM(T239:T276)</f>
        <v>180.880009</v>
      </c>
      <c r="AR238" s="213" t="s">
        <v>87</v>
      </c>
      <c r="AT238" s="214" t="s">
        <v>79</v>
      </c>
      <c r="AU238" s="214" t="s">
        <v>87</v>
      </c>
      <c r="AY238" s="213" t="s">
        <v>164</v>
      </c>
      <c r="BK238" s="215">
        <f>SUM(BK239:BK276)</f>
        <v>0</v>
      </c>
    </row>
    <row r="239" s="1" customFormat="1" ht="16.5" customHeight="1">
      <c r="B239" s="35"/>
      <c r="C239" s="218" t="s">
        <v>642</v>
      </c>
      <c r="D239" s="218" t="s">
        <v>166</v>
      </c>
      <c r="E239" s="219" t="s">
        <v>643</v>
      </c>
      <c r="F239" s="220" t="s">
        <v>644</v>
      </c>
      <c r="G239" s="221" t="s">
        <v>255</v>
      </c>
      <c r="H239" s="222">
        <v>111.125</v>
      </c>
      <c r="I239" s="223"/>
      <c r="J239" s="224">
        <f>ROUND(I239*H239,2)</f>
        <v>0</v>
      </c>
      <c r="K239" s="220" t="s">
        <v>243</v>
      </c>
      <c r="L239" s="40"/>
      <c r="M239" s="225" t="s">
        <v>1</v>
      </c>
      <c r="N239" s="226" t="s">
        <v>52</v>
      </c>
      <c r="O239" s="76"/>
      <c r="P239" s="227">
        <f>O239*H239</f>
        <v>0</v>
      </c>
      <c r="Q239" s="227">
        <v>0.042560000000000001</v>
      </c>
      <c r="R239" s="227">
        <f>Q239*H239</f>
        <v>4.7294799999999997</v>
      </c>
      <c r="S239" s="227">
        <v>0</v>
      </c>
      <c r="T239" s="228">
        <f>S239*H239</f>
        <v>0</v>
      </c>
      <c r="AR239" s="13" t="s">
        <v>170</v>
      </c>
      <c r="AT239" s="13" t="s">
        <v>166</v>
      </c>
      <c r="AU239" s="13" t="s">
        <v>92</v>
      </c>
      <c r="AY239" s="13" t="s">
        <v>164</v>
      </c>
      <c r="BE239" s="229">
        <f>IF(N239="základná",J239,0)</f>
        <v>0</v>
      </c>
      <c r="BF239" s="229">
        <f>IF(N239="znížená",J239,0)</f>
        <v>0</v>
      </c>
      <c r="BG239" s="229">
        <f>IF(N239="zákl. prenesená",J239,0)</f>
        <v>0</v>
      </c>
      <c r="BH239" s="229">
        <f>IF(N239="zníž. prenesená",J239,0)</f>
        <v>0</v>
      </c>
      <c r="BI239" s="229">
        <f>IF(N239="nulová",J239,0)</f>
        <v>0</v>
      </c>
      <c r="BJ239" s="13" t="s">
        <v>92</v>
      </c>
      <c r="BK239" s="229">
        <f>ROUND(I239*H239,2)</f>
        <v>0</v>
      </c>
      <c r="BL239" s="13" t="s">
        <v>170</v>
      </c>
      <c r="BM239" s="13" t="s">
        <v>645</v>
      </c>
    </row>
    <row r="240" s="1" customFormat="1" ht="16.5" customHeight="1">
      <c r="B240" s="35"/>
      <c r="C240" s="218" t="s">
        <v>646</v>
      </c>
      <c r="D240" s="218" t="s">
        <v>166</v>
      </c>
      <c r="E240" s="219" t="s">
        <v>647</v>
      </c>
      <c r="F240" s="220" t="s">
        <v>648</v>
      </c>
      <c r="G240" s="221" t="s">
        <v>169</v>
      </c>
      <c r="H240" s="222">
        <v>365.24000000000001</v>
      </c>
      <c r="I240" s="223"/>
      <c r="J240" s="224">
        <f>ROUND(I240*H240,2)</f>
        <v>0</v>
      </c>
      <c r="K240" s="220" t="s">
        <v>243</v>
      </c>
      <c r="L240" s="40"/>
      <c r="M240" s="225" t="s">
        <v>1</v>
      </c>
      <c r="N240" s="226" t="s">
        <v>52</v>
      </c>
      <c r="O240" s="76"/>
      <c r="P240" s="227">
        <f>O240*H240</f>
        <v>0</v>
      </c>
      <c r="Q240" s="227">
        <v>0.02103</v>
      </c>
      <c r="R240" s="227">
        <f>Q240*H240</f>
        <v>7.6809972000000002</v>
      </c>
      <c r="S240" s="227">
        <v>0</v>
      </c>
      <c r="T240" s="228">
        <f>S240*H240</f>
        <v>0</v>
      </c>
      <c r="AR240" s="13" t="s">
        <v>170</v>
      </c>
      <c r="AT240" s="13" t="s">
        <v>166</v>
      </c>
      <c r="AU240" s="13" t="s">
        <v>92</v>
      </c>
      <c r="AY240" s="13" t="s">
        <v>164</v>
      </c>
      <c r="BE240" s="229">
        <f>IF(N240="základná",J240,0)</f>
        <v>0</v>
      </c>
      <c r="BF240" s="229">
        <f>IF(N240="znížená",J240,0)</f>
        <v>0</v>
      </c>
      <c r="BG240" s="229">
        <f>IF(N240="zákl. prenesená",J240,0)</f>
        <v>0</v>
      </c>
      <c r="BH240" s="229">
        <f>IF(N240="zníž. prenesená",J240,0)</f>
        <v>0</v>
      </c>
      <c r="BI240" s="229">
        <f>IF(N240="nulová",J240,0)</f>
        <v>0</v>
      </c>
      <c r="BJ240" s="13" t="s">
        <v>92</v>
      </c>
      <c r="BK240" s="229">
        <f>ROUND(I240*H240,2)</f>
        <v>0</v>
      </c>
      <c r="BL240" s="13" t="s">
        <v>170</v>
      </c>
      <c r="BM240" s="13" t="s">
        <v>649</v>
      </c>
    </row>
    <row r="241" s="1" customFormat="1" ht="16.5" customHeight="1">
      <c r="B241" s="35"/>
      <c r="C241" s="218" t="s">
        <v>650</v>
      </c>
      <c r="D241" s="218" t="s">
        <v>166</v>
      </c>
      <c r="E241" s="219" t="s">
        <v>651</v>
      </c>
      <c r="F241" s="220" t="s">
        <v>652</v>
      </c>
      <c r="G241" s="221" t="s">
        <v>169</v>
      </c>
      <c r="H241" s="222">
        <v>365.24000000000001</v>
      </c>
      <c r="I241" s="223"/>
      <c r="J241" s="224">
        <f>ROUND(I241*H241,2)</f>
        <v>0</v>
      </c>
      <c r="K241" s="220" t="s">
        <v>243</v>
      </c>
      <c r="L241" s="40"/>
      <c r="M241" s="225" t="s">
        <v>1</v>
      </c>
      <c r="N241" s="226" t="s">
        <v>52</v>
      </c>
      <c r="O241" s="76"/>
      <c r="P241" s="227">
        <f>O241*H241</f>
        <v>0</v>
      </c>
      <c r="Q241" s="227">
        <v>0</v>
      </c>
      <c r="R241" s="227">
        <f>Q241*H241</f>
        <v>0</v>
      </c>
      <c r="S241" s="227">
        <v>0</v>
      </c>
      <c r="T241" s="228">
        <f>S241*H241</f>
        <v>0</v>
      </c>
      <c r="AR241" s="13" t="s">
        <v>170</v>
      </c>
      <c r="AT241" s="13" t="s">
        <v>166</v>
      </c>
      <c r="AU241" s="13" t="s">
        <v>92</v>
      </c>
      <c r="AY241" s="13" t="s">
        <v>164</v>
      </c>
      <c r="BE241" s="229">
        <f>IF(N241="základná",J241,0)</f>
        <v>0</v>
      </c>
      <c r="BF241" s="229">
        <f>IF(N241="znížená",J241,0)</f>
        <v>0</v>
      </c>
      <c r="BG241" s="229">
        <f>IF(N241="zákl. prenesená",J241,0)</f>
        <v>0</v>
      </c>
      <c r="BH241" s="229">
        <f>IF(N241="zníž. prenesená",J241,0)</f>
        <v>0</v>
      </c>
      <c r="BI241" s="229">
        <f>IF(N241="nulová",J241,0)</f>
        <v>0</v>
      </c>
      <c r="BJ241" s="13" t="s">
        <v>92</v>
      </c>
      <c r="BK241" s="229">
        <f>ROUND(I241*H241,2)</f>
        <v>0</v>
      </c>
      <c r="BL241" s="13" t="s">
        <v>170</v>
      </c>
      <c r="BM241" s="13" t="s">
        <v>653</v>
      </c>
    </row>
    <row r="242" s="1" customFormat="1" ht="22.5" customHeight="1">
      <c r="B242" s="35"/>
      <c r="C242" s="218" t="s">
        <v>654</v>
      </c>
      <c r="D242" s="218" t="s">
        <v>166</v>
      </c>
      <c r="E242" s="219" t="s">
        <v>655</v>
      </c>
      <c r="F242" s="220" t="s">
        <v>656</v>
      </c>
      <c r="G242" s="221" t="s">
        <v>169</v>
      </c>
      <c r="H242" s="222">
        <v>365.24000000000001</v>
      </c>
      <c r="I242" s="223"/>
      <c r="J242" s="224">
        <f>ROUND(I242*H242,2)</f>
        <v>0</v>
      </c>
      <c r="K242" s="220" t="s">
        <v>243</v>
      </c>
      <c r="L242" s="40"/>
      <c r="M242" s="225" t="s">
        <v>1</v>
      </c>
      <c r="N242" s="226" t="s">
        <v>52</v>
      </c>
      <c r="O242" s="76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13" t="s">
        <v>170</v>
      </c>
      <c r="AT242" s="13" t="s">
        <v>166</v>
      </c>
      <c r="AU242" s="13" t="s">
        <v>92</v>
      </c>
      <c r="AY242" s="13" t="s">
        <v>164</v>
      </c>
      <c r="BE242" s="229">
        <f>IF(N242="základná",J242,0)</f>
        <v>0</v>
      </c>
      <c r="BF242" s="229">
        <f>IF(N242="znížená",J242,0)</f>
        <v>0</v>
      </c>
      <c r="BG242" s="229">
        <f>IF(N242="zákl. prenesená",J242,0)</f>
        <v>0</v>
      </c>
      <c r="BH242" s="229">
        <f>IF(N242="zníž. prenesená",J242,0)</f>
        <v>0</v>
      </c>
      <c r="BI242" s="229">
        <f>IF(N242="nulová",J242,0)</f>
        <v>0</v>
      </c>
      <c r="BJ242" s="13" t="s">
        <v>92</v>
      </c>
      <c r="BK242" s="229">
        <f>ROUND(I242*H242,2)</f>
        <v>0</v>
      </c>
      <c r="BL242" s="13" t="s">
        <v>170</v>
      </c>
      <c r="BM242" s="13" t="s">
        <v>657</v>
      </c>
    </row>
    <row r="243" s="1" customFormat="1" ht="16.5" customHeight="1">
      <c r="B243" s="35"/>
      <c r="C243" s="218" t="s">
        <v>658</v>
      </c>
      <c r="D243" s="218" t="s">
        <v>166</v>
      </c>
      <c r="E243" s="219" t="s">
        <v>659</v>
      </c>
      <c r="F243" s="220" t="s">
        <v>660</v>
      </c>
      <c r="G243" s="221" t="s">
        <v>169</v>
      </c>
      <c r="H243" s="222">
        <v>1303.712</v>
      </c>
      <c r="I243" s="223"/>
      <c r="J243" s="224">
        <f>ROUND(I243*H243,2)</f>
        <v>0</v>
      </c>
      <c r="K243" s="220" t="s">
        <v>215</v>
      </c>
      <c r="L243" s="40"/>
      <c r="M243" s="225" t="s">
        <v>1</v>
      </c>
      <c r="N243" s="226" t="s">
        <v>52</v>
      </c>
      <c r="O243" s="76"/>
      <c r="P243" s="227">
        <f>O243*H243</f>
        <v>0</v>
      </c>
      <c r="Q243" s="227">
        <v>0.0019200000000000001</v>
      </c>
      <c r="R243" s="227">
        <f>Q243*H243</f>
        <v>2.5031270399999999</v>
      </c>
      <c r="S243" s="227">
        <v>0</v>
      </c>
      <c r="T243" s="228">
        <f>S243*H243</f>
        <v>0</v>
      </c>
      <c r="AR243" s="13" t="s">
        <v>170</v>
      </c>
      <c r="AT243" s="13" t="s">
        <v>166</v>
      </c>
      <c r="AU243" s="13" t="s">
        <v>92</v>
      </c>
      <c r="AY243" s="13" t="s">
        <v>164</v>
      </c>
      <c r="BE243" s="229">
        <f>IF(N243="základná",J243,0)</f>
        <v>0</v>
      </c>
      <c r="BF243" s="229">
        <f>IF(N243="znížená",J243,0)</f>
        <v>0</v>
      </c>
      <c r="BG243" s="229">
        <f>IF(N243="zákl. prenesená",J243,0)</f>
        <v>0</v>
      </c>
      <c r="BH243" s="229">
        <f>IF(N243="zníž. prenesená",J243,0)</f>
        <v>0</v>
      </c>
      <c r="BI243" s="229">
        <f>IF(N243="nulová",J243,0)</f>
        <v>0</v>
      </c>
      <c r="BJ243" s="13" t="s">
        <v>92</v>
      </c>
      <c r="BK243" s="229">
        <f>ROUND(I243*H243,2)</f>
        <v>0</v>
      </c>
      <c r="BL243" s="13" t="s">
        <v>170</v>
      </c>
      <c r="BM243" s="13" t="s">
        <v>661</v>
      </c>
    </row>
    <row r="244" s="1" customFormat="1" ht="16.5" customHeight="1">
      <c r="B244" s="35"/>
      <c r="C244" s="218" t="s">
        <v>662</v>
      </c>
      <c r="D244" s="218" t="s">
        <v>166</v>
      </c>
      <c r="E244" s="219" t="s">
        <v>663</v>
      </c>
      <c r="F244" s="220" t="s">
        <v>664</v>
      </c>
      <c r="G244" s="221" t="s">
        <v>169</v>
      </c>
      <c r="H244" s="222">
        <v>12.772</v>
      </c>
      <c r="I244" s="223"/>
      <c r="J244" s="224">
        <f>ROUND(I244*H244,2)</f>
        <v>0</v>
      </c>
      <c r="K244" s="220" t="s">
        <v>243</v>
      </c>
      <c r="L244" s="40"/>
      <c r="M244" s="225" t="s">
        <v>1</v>
      </c>
      <c r="N244" s="226" t="s">
        <v>52</v>
      </c>
      <c r="O244" s="76"/>
      <c r="P244" s="227">
        <f>O244*H244</f>
        <v>0</v>
      </c>
      <c r="Q244" s="227">
        <v>0.0033700000000000002</v>
      </c>
      <c r="R244" s="227">
        <f>Q244*H244</f>
        <v>0.043041640000000006</v>
      </c>
      <c r="S244" s="227">
        <v>0</v>
      </c>
      <c r="T244" s="228">
        <f>S244*H244</f>
        <v>0</v>
      </c>
      <c r="AR244" s="13" t="s">
        <v>170</v>
      </c>
      <c r="AT244" s="13" t="s">
        <v>166</v>
      </c>
      <c r="AU244" s="13" t="s">
        <v>92</v>
      </c>
      <c r="AY244" s="13" t="s">
        <v>164</v>
      </c>
      <c r="BE244" s="229">
        <f>IF(N244="základná",J244,0)</f>
        <v>0</v>
      </c>
      <c r="BF244" s="229">
        <f>IF(N244="znížená",J244,0)</f>
        <v>0</v>
      </c>
      <c r="BG244" s="229">
        <f>IF(N244="zákl. prenesená",J244,0)</f>
        <v>0</v>
      </c>
      <c r="BH244" s="229">
        <f>IF(N244="zníž. prenesená",J244,0)</f>
        <v>0</v>
      </c>
      <c r="BI244" s="229">
        <f>IF(N244="nulová",J244,0)</f>
        <v>0</v>
      </c>
      <c r="BJ244" s="13" t="s">
        <v>92</v>
      </c>
      <c r="BK244" s="229">
        <f>ROUND(I244*H244,2)</f>
        <v>0</v>
      </c>
      <c r="BL244" s="13" t="s">
        <v>170</v>
      </c>
      <c r="BM244" s="13" t="s">
        <v>665</v>
      </c>
    </row>
    <row r="245" s="1" customFormat="1" ht="16.5" customHeight="1">
      <c r="B245" s="35"/>
      <c r="C245" s="218" t="s">
        <v>666</v>
      </c>
      <c r="D245" s="218" t="s">
        <v>166</v>
      </c>
      <c r="E245" s="219" t="s">
        <v>667</v>
      </c>
      <c r="F245" s="220" t="s">
        <v>668</v>
      </c>
      <c r="G245" s="221" t="s">
        <v>169</v>
      </c>
      <c r="H245" s="222">
        <v>29.802</v>
      </c>
      <c r="I245" s="223"/>
      <c r="J245" s="224">
        <f>ROUND(I245*H245,2)</f>
        <v>0</v>
      </c>
      <c r="K245" s="220" t="s">
        <v>243</v>
      </c>
      <c r="L245" s="40"/>
      <c r="M245" s="225" t="s">
        <v>1</v>
      </c>
      <c r="N245" s="226" t="s">
        <v>52</v>
      </c>
      <c r="O245" s="76"/>
      <c r="P245" s="227">
        <f>O245*H245</f>
        <v>0</v>
      </c>
      <c r="Q245" s="227">
        <v>0.0063699999999999998</v>
      </c>
      <c r="R245" s="227">
        <f>Q245*H245</f>
        <v>0.18983873999999998</v>
      </c>
      <c r="S245" s="227">
        <v>0</v>
      </c>
      <c r="T245" s="228">
        <f>S245*H245</f>
        <v>0</v>
      </c>
      <c r="AR245" s="13" t="s">
        <v>170</v>
      </c>
      <c r="AT245" s="13" t="s">
        <v>166</v>
      </c>
      <c r="AU245" s="13" t="s">
        <v>92</v>
      </c>
      <c r="AY245" s="13" t="s">
        <v>164</v>
      </c>
      <c r="BE245" s="229">
        <f>IF(N245="základná",J245,0)</f>
        <v>0</v>
      </c>
      <c r="BF245" s="229">
        <f>IF(N245="znížená",J245,0)</f>
        <v>0</v>
      </c>
      <c r="BG245" s="229">
        <f>IF(N245="zákl. prenesená",J245,0)</f>
        <v>0</v>
      </c>
      <c r="BH245" s="229">
        <f>IF(N245="zníž. prenesená",J245,0)</f>
        <v>0</v>
      </c>
      <c r="BI245" s="229">
        <f>IF(N245="nulová",J245,0)</f>
        <v>0</v>
      </c>
      <c r="BJ245" s="13" t="s">
        <v>92</v>
      </c>
      <c r="BK245" s="229">
        <f>ROUND(I245*H245,2)</f>
        <v>0</v>
      </c>
      <c r="BL245" s="13" t="s">
        <v>170</v>
      </c>
      <c r="BM245" s="13" t="s">
        <v>669</v>
      </c>
    </row>
    <row r="246" s="1" customFormat="1" ht="16.5" customHeight="1">
      <c r="B246" s="35"/>
      <c r="C246" s="218" t="s">
        <v>670</v>
      </c>
      <c r="D246" s="218" t="s">
        <v>166</v>
      </c>
      <c r="E246" s="219" t="s">
        <v>671</v>
      </c>
      <c r="F246" s="220" t="s">
        <v>672</v>
      </c>
      <c r="G246" s="221" t="s">
        <v>169</v>
      </c>
      <c r="H246" s="222">
        <v>17.881</v>
      </c>
      <c r="I246" s="223"/>
      <c r="J246" s="224">
        <f>ROUND(I246*H246,2)</f>
        <v>0</v>
      </c>
      <c r="K246" s="220" t="s">
        <v>243</v>
      </c>
      <c r="L246" s="40"/>
      <c r="M246" s="225" t="s">
        <v>1</v>
      </c>
      <c r="N246" s="226" t="s">
        <v>52</v>
      </c>
      <c r="O246" s="76"/>
      <c r="P246" s="227">
        <f>O246*H246</f>
        <v>0</v>
      </c>
      <c r="Q246" s="227">
        <v>0.00132</v>
      </c>
      <c r="R246" s="227">
        <f>Q246*H246</f>
        <v>0.023602919999999999</v>
      </c>
      <c r="S246" s="227">
        <v>0</v>
      </c>
      <c r="T246" s="228">
        <f>S246*H246</f>
        <v>0</v>
      </c>
      <c r="AR246" s="13" t="s">
        <v>170</v>
      </c>
      <c r="AT246" s="13" t="s">
        <v>166</v>
      </c>
      <c r="AU246" s="13" t="s">
        <v>92</v>
      </c>
      <c r="AY246" s="13" t="s">
        <v>164</v>
      </c>
      <c r="BE246" s="229">
        <f>IF(N246="základná",J246,0)</f>
        <v>0</v>
      </c>
      <c r="BF246" s="229">
        <f>IF(N246="znížená",J246,0)</f>
        <v>0</v>
      </c>
      <c r="BG246" s="229">
        <f>IF(N246="zákl. prenesená",J246,0)</f>
        <v>0</v>
      </c>
      <c r="BH246" s="229">
        <f>IF(N246="zníž. prenesená",J246,0)</f>
        <v>0</v>
      </c>
      <c r="BI246" s="229">
        <f>IF(N246="nulová",J246,0)</f>
        <v>0</v>
      </c>
      <c r="BJ246" s="13" t="s">
        <v>92</v>
      </c>
      <c r="BK246" s="229">
        <f>ROUND(I246*H246,2)</f>
        <v>0</v>
      </c>
      <c r="BL246" s="13" t="s">
        <v>170</v>
      </c>
      <c r="BM246" s="13" t="s">
        <v>673</v>
      </c>
    </row>
    <row r="247" s="1" customFormat="1" ht="16.5" customHeight="1">
      <c r="B247" s="35"/>
      <c r="C247" s="218" t="s">
        <v>674</v>
      </c>
      <c r="D247" s="218" t="s">
        <v>166</v>
      </c>
      <c r="E247" s="219" t="s">
        <v>675</v>
      </c>
      <c r="F247" s="220" t="s">
        <v>676</v>
      </c>
      <c r="G247" s="221" t="s">
        <v>169</v>
      </c>
      <c r="H247" s="222">
        <v>41.722000000000001</v>
      </c>
      <c r="I247" s="223"/>
      <c r="J247" s="224">
        <f>ROUND(I247*H247,2)</f>
        <v>0</v>
      </c>
      <c r="K247" s="220" t="s">
        <v>243</v>
      </c>
      <c r="L247" s="40"/>
      <c r="M247" s="225" t="s">
        <v>1</v>
      </c>
      <c r="N247" s="226" t="s">
        <v>52</v>
      </c>
      <c r="O247" s="76"/>
      <c r="P247" s="227">
        <f>O247*H247</f>
        <v>0</v>
      </c>
      <c r="Q247" s="227">
        <v>0.0024399999999999999</v>
      </c>
      <c r="R247" s="227">
        <f>Q247*H247</f>
        <v>0.10180168000000001</v>
      </c>
      <c r="S247" s="227">
        <v>0</v>
      </c>
      <c r="T247" s="228">
        <f>S247*H247</f>
        <v>0</v>
      </c>
      <c r="AR247" s="13" t="s">
        <v>170</v>
      </c>
      <c r="AT247" s="13" t="s">
        <v>166</v>
      </c>
      <c r="AU247" s="13" t="s">
        <v>92</v>
      </c>
      <c r="AY247" s="13" t="s">
        <v>164</v>
      </c>
      <c r="BE247" s="229">
        <f>IF(N247="základná",J247,0)</f>
        <v>0</v>
      </c>
      <c r="BF247" s="229">
        <f>IF(N247="znížená",J247,0)</f>
        <v>0</v>
      </c>
      <c r="BG247" s="229">
        <f>IF(N247="zákl. prenesená",J247,0)</f>
        <v>0</v>
      </c>
      <c r="BH247" s="229">
        <f>IF(N247="zníž. prenesená",J247,0)</f>
        <v>0</v>
      </c>
      <c r="BI247" s="229">
        <f>IF(N247="nulová",J247,0)</f>
        <v>0</v>
      </c>
      <c r="BJ247" s="13" t="s">
        <v>92</v>
      </c>
      <c r="BK247" s="229">
        <f>ROUND(I247*H247,2)</f>
        <v>0</v>
      </c>
      <c r="BL247" s="13" t="s">
        <v>170</v>
      </c>
      <c r="BM247" s="13" t="s">
        <v>677</v>
      </c>
    </row>
    <row r="248" s="1" customFormat="1" ht="16.5" customHeight="1">
      <c r="B248" s="35"/>
      <c r="C248" s="218" t="s">
        <v>678</v>
      </c>
      <c r="D248" s="218" t="s">
        <v>166</v>
      </c>
      <c r="E248" s="219" t="s">
        <v>679</v>
      </c>
      <c r="F248" s="220" t="s">
        <v>680</v>
      </c>
      <c r="G248" s="221" t="s">
        <v>681</v>
      </c>
      <c r="H248" s="222">
        <v>50</v>
      </c>
      <c r="I248" s="223"/>
      <c r="J248" s="224">
        <f>ROUND(I248*H248,2)</f>
        <v>0</v>
      </c>
      <c r="K248" s="220" t="s">
        <v>1</v>
      </c>
      <c r="L248" s="40"/>
      <c r="M248" s="225" t="s">
        <v>1</v>
      </c>
      <c r="N248" s="226" t="s">
        <v>52</v>
      </c>
      <c r="O248" s="76"/>
      <c r="P248" s="227">
        <f>O248*H248</f>
        <v>0</v>
      </c>
      <c r="Q248" s="227">
        <v>0</v>
      </c>
      <c r="R248" s="227">
        <f>Q248*H248</f>
        <v>0</v>
      </c>
      <c r="S248" s="227">
        <v>0</v>
      </c>
      <c r="T248" s="228">
        <f>S248*H248</f>
        <v>0</v>
      </c>
      <c r="AR248" s="13" t="s">
        <v>170</v>
      </c>
      <c r="AT248" s="13" t="s">
        <v>166</v>
      </c>
      <c r="AU248" s="13" t="s">
        <v>92</v>
      </c>
      <c r="AY248" s="13" t="s">
        <v>164</v>
      </c>
      <c r="BE248" s="229">
        <f>IF(N248="základná",J248,0)</f>
        <v>0</v>
      </c>
      <c r="BF248" s="229">
        <f>IF(N248="znížená",J248,0)</f>
        <v>0</v>
      </c>
      <c r="BG248" s="229">
        <f>IF(N248="zákl. prenesená",J248,0)</f>
        <v>0</v>
      </c>
      <c r="BH248" s="229">
        <f>IF(N248="zníž. prenesená",J248,0)</f>
        <v>0</v>
      </c>
      <c r="BI248" s="229">
        <f>IF(N248="nulová",J248,0)</f>
        <v>0</v>
      </c>
      <c r="BJ248" s="13" t="s">
        <v>92</v>
      </c>
      <c r="BK248" s="229">
        <f>ROUND(I248*H248,2)</f>
        <v>0</v>
      </c>
      <c r="BL248" s="13" t="s">
        <v>170</v>
      </c>
      <c r="BM248" s="13" t="s">
        <v>682</v>
      </c>
    </row>
    <row r="249" s="1" customFormat="1" ht="16.5" customHeight="1">
      <c r="B249" s="35"/>
      <c r="C249" s="218" t="s">
        <v>683</v>
      </c>
      <c r="D249" s="218" t="s">
        <v>166</v>
      </c>
      <c r="E249" s="219" t="s">
        <v>684</v>
      </c>
      <c r="F249" s="220" t="s">
        <v>685</v>
      </c>
      <c r="G249" s="221" t="s">
        <v>169</v>
      </c>
      <c r="H249" s="222">
        <v>657.63199999999995</v>
      </c>
      <c r="I249" s="223"/>
      <c r="J249" s="224">
        <f>ROUND(I249*H249,2)</f>
        <v>0</v>
      </c>
      <c r="K249" s="220" t="s">
        <v>243</v>
      </c>
      <c r="L249" s="40"/>
      <c r="M249" s="225" t="s">
        <v>1</v>
      </c>
      <c r="N249" s="226" t="s">
        <v>52</v>
      </c>
      <c r="O249" s="76"/>
      <c r="P249" s="227">
        <f>O249*H249</f>
        <v>0</v>
      </c>
      <c r="Q249" s="227">
        <v>0.0020500000000000002</v>
      </c>
      <c r="R249" s="227">
        <f>Q249*H249</f>
        <v>1.3481456000000001</v>
      </c>
      <c r="S249" s="227">
        <v>0</v>
      </c>
      <c r="T249" s="228">
        <f>S249*H249</f>
        <v>0</v>
      </c>
      <c r="AR249" s="13" t="s">
        <v>170</v>
      </c>
      <c r="AT249" s="13" t="s">
        <v>166</v>
      </c>
      <c r="AU249" s="13" t="s">
        <v>92</v>
      </c>
      <c r="AY249" s="13" t="s">
        <v>164</v>
      </c>
      <c r="BE249" s="229">
        <f>IF(N249="základná",J249,0)</f>
        <v>0</v>
      </c>
      <c r="BF249" s="229">
        <f>IF(N249="znížená",J249,0)</f>
        <v>0</v>
      </c>
      <c r="BG249" s="229">
        <f>IF(N249="zákl. prenesená",J249,0)</f>
        <v>0</v>
      </c>
      <c r="BH249" s="229">
        <f>IF(N249="zníž. prenesená",J249,0)</f>
        <v>0</v>
      </c>
      <c r="BI249" s="229">
        <f>IF(N249="nulová",J249,0)</f>
        <v>0</v>
      </c>
      <c r="BJ249" s="13" t="s">
        <v>92</v>
      </c>
      <c r="BK249" s="229">
        <f>ROUND(I249*H249,2)</f>
        <v>0</v>
      </c>
      <c r="BL249" s="13" t="s">
        <v>170</v>
      </c>
      <c r="BM249" s="13" t="s">
        <v>686</v>
      </c>
    </row>
    <row r="250" s="1" customFormat="1" ht="16.5" customHeight="1">
      <c r="B250" s="35"/>
      <c r="C250" s="218" t="s">
        <v>687</v>
      </c>
      <c r="D250" s="218" t="s">
        <v>166</v>
      </c>
      <c r="E250" s="219" t="s">
        <v>688</v>
      </c>
      <c r="F250" s="220" t="s">
        <v>689</v>
      </c>
      <c r="G250" s="221" t="s">
        <v>169</v>
      </c>
      <c r="H250" s="222">
        <v>444.32299999999998</v>
      </c>
      <c r="I250" s="223"/>
      <c r="J250" s="224">
        <f>ROUND(I250*H250,2)</f>
        <v>0</v>
      </c>
      <c r="K250" s="220" t="s">
        <v>1</v>
      </c>
      <c r="L250" s="40"/>
      <c r="M250" s="225" t="s">
        <v>1</v>
      </c>
      <c r="N250" s="226" t="s">
        <v>52</v>
      </c>
      <c r="O250" s="76"/>
      <c r="P250" s="227">
        <f>O250*H250</f>
        <v>0</v>
      </c>
      <c r="Q250" s="227">
        <v>0</v>
      </c>
      <c r="R250" s="227">
        <f>Q250*H250</f>
        <v>0</v>
      </c>
      <c r="S250" s="227">
        <v>0</v>
      </c>
      <c r="T250" s="228">
        <f>S250*H250</f>
        <v>0</v>
      </c>
      <c r="AR250" s="13" t="s">
        <v>170</v>
      </c>
      <c r="AT250" s="13" t="s">
        <v>166</v>
      </c>
      <c r="AU250" s="13" t="s">
        <v>92</v>
      </c>
      <c r="AY250" s="13" t="s">
        <v>164</v>
      </c>
      <c r="BE250" s="229">
        <f>IF(N250="základná",J250,0)</f>
        <v>0</v>
      </c>
      <c r="BF250" s="229">
        <f>IF(N250="znížená",J250,0)</f>
        <v>0</v>
      </c>
      <c r="BG250" s="229">
        <f>IF(N250="zákl. prenesená",J250,0)</f>
        <v>0</v>
      </c>
      <c r="BH250" s="229">
        <f>IF(N250="zníž. prenesená",J250,0)</f>
        <v>0</v>
      </c>
      <c r="BI250" s="229">
        <f>IF(N250="nulová",J250,0)</f>
        <v>0</v>
      </c>
      <c r="BJ250" s="13" t="s">
        <v>92</v>
      </c>
      <c r="BK250" s="229">
        <f>ROUND(I250*H250,2)</f>
        <v>0</v>
      </c>
      <c r="BL250" s="13" t="s">
        <v>170</v>
      </c>
      <c r="BM250" s="13" t="s">
        <v>690</v>
      </c>
    </row>
    <row r="251" s="1" customFormat="1" ht="16.5" customHeight="1">
      <c r="B251" s="35"/>
      <c r="C251" s="218" t="s">
        <v>691</v>
      </c>
      <c r="D251" s="218" t="s">
        <v>166</v>
      </c>
      <c r="E251" s="219" t="s">
        <v>692</v>
      </c>
      <c r="F251" s="220" t="s">
        <v>693</v>
      </c>
      <c r="G251" s="221" t="s">
        <v>178</v>
      </c>
      <c r="H251" s="222">
        <v>4.758</v>
      </c>
      <c r="I251" s="223"/>
      <c r="J251" s="224">
        <f>ROUND(I251*H251,2)</f>
        <v>0</v>
      </c>
      <c r="K251" s="220" t="s">
        <v>1</v>
      </c>
      <c r="L251" s="40"/>
      <c r="M251" s="225" t="s">
        <v>1</v>
      </c>
      <c r="N251" s="226" t="s">
        <v>52</v>
      </c>
      <c r="O251" s="76"/>
      <c r="P251" s="227">
        <f>O251*H251</f>
        <v>0</v>
      </c>
      <c r="Q251" s="227">
        <v>0</v>
      </c>
      <c r="R251" s="227">
        <f>Q251*H251</f>
        <v>0</v>
      </c>
      <c r="S251" s="227">
        <v>2.3849999999999998</v>
      </c>
      <c r="T251" s="228">
        <f>S251*H251</f>
        <v>11.347829999999998</v>
      </c>
      <c r="AR251" s="13" t="s">
        <v>170</v>
      </c>
      <c r="AT251" s="13" t="s">
        <v>166</v>
      </c>
      <c r="AU251" s="13" t="s">
        <v>92</v>
      </c>
      <c r="AY251" s="13" t="s">
        <v>164</v>
      </c>
      <c r="BE251" s="229">
        <f>IF(N251="základná",J251,0)</f>
        <v>0</v>
      </c>
      <c r="BF251" s="229">
        <f>IF(N251="znížená",J251,0)</f>
        <v>0</v>
      </c>
      <c r="BG251" s="229">
        <f>IF(N251="zákl. prenesená",J251,0)</f>
        <v>0</v>
      </c>
      <c r="BH251" s="229">
        <f>IF(N251="zníž. prenesená",J251,0)</f>
        <v>0</v>
      </c>
      <c r="BI251" s="229">
        <f>IF(N251="nulová",J251,0)</f>
        <v>0</v>
      </c>
      <c r="BJ251" s="13" t="s">
        <v>92</v>
      </c>
      <c r="BK251" s="229">
        <f>ROUND(I251*H251,2)</f>
        <v>0</v>
      </c>
      <c r="BL251" s="13" t="s">
        <v>170</v>
      </c>
      <c r="BM251" s="13" t="s">
        <v>694</v>
      </c>
    </row>
    <row r="252" s="1" customFormat="1" ht="16.5" customHeight="1">
      <c r="B252" s="35"/>
      <c r="C252" s="218" t="s">
        <v>695</v>
      </c>
      <c r="D252" s="218" t="s">
        <v>166</v>
      </c>
      <c r="E252" s="219" t="s">
        <v>696</v>
      </c>
      <c r="F252" s="220" t="s">
        <v>697</v>
      </c>
      <c r="G252" s="221" t="s">
        <v>169</v>
      </c>
      <c r="H252" s="222">
        <v>44.951999999999998</v>
      </c>
      <c r="I252" s="223"/>
      <c r="J252" s="224">
        <f>ROUND(I252*H252,2)</f>
        <v>0</v>
      </c>
      <c r="K252" s="220" t="s">
        <v>215</v>
      </c>
      <c r="L252" s="40"/>
      <c r="M252" s="225" t="s">
        <v>1</v>
      </c>
      <c r="N252" s="226" t="s">
        <v>52</v>
      </c>
      <c r="O252" s="76"/>
      <c r="P252" s="227">
        <f>O252*H252</f>
        <v>0</v>
      </c>
      <c r="Q252" s="227">
        <v>0</v>
      </c>
      <c r="R252" s="227">
        <f>Q252*H252</f>
        <v>0</v>
      </c>
      <c r="S252" s="227">
        <v>0.19600000000000001</v>
      </c>
      <c r="T252" s="228">
        <f>S252*H252</f>
        <v>8.8105919999999998</v>
      </c>
      <c r="AR252" s="13" t="s">
        <v>170</v>
      </c>
      <c r="AT252" s="13" t="s">
        <v>166</v>
      </c>
      <c r="AU252" s="13" t="s">
        <v>92</v>
      </c>
      <c r="AY252" s="13" t="s">
        <v>164</v>
      </c>
      <c r="BE252" s="229">
        <f>IF(N252="základná",J252,0)</f>
        <v>0</v>
      </c>
      <c r="BF252" s="229">
        <f>IF(N252="znížená",J252,0)</f>
        <v>0</v>
      </c>
      <c r="BG252" s="229">
        <f>IF(N252="zákl. prenesená",J252,0)</f>
        <v>0</v>
      </c>
      <c r="BH252" s="229">
        <f>IF(N252="zníž. prenesená",J252,0)</f>
        <v>0</v>
      </c>
      <c r="BI252" s="229">
        <f>IF(N252="nulová",J252,0)</f>
        <v>0</v>
      </c>
      <c r="BJ252" s="13" t="s">
        <v>92</v>
      </c>
      <c r="BK252" s="229">
        <f>ROUND(I252*H252,2)</f>
        <v>0</v>
      </c>
      <c r="BL252" s="13" t="s">
        <v>170</v>
      </c>
      <c r="BM252" s="13" t="s">
        <v>698</v>
      </c>
    </row>
    <row r="253" s="1" customFormat="1" ht="16.5" customHeight="1">
      <c r="B253" s="35"/>
      <c r="C253" s="218" t="s">
        <v>699</v>
      </c>
      <c r="D253" s="218" t="s">
        <v>166</v>
      </c>
      <c r="E253" s="219" t="s">
        <v>700</v>
      </c>
      <c r="F253" s="220" t="s">
        <v>701</v>
      </c>
      <c r="G253" s="221" t="s">
        <v>169</v>
      </c>
      <c r="H253" s="222">
        <v>61.401000000000003</v>
      </c>
      <c r="I253" s="223"/>
      <c r="J253" s="224">
        <f>ROUND(I253*H253,2)</f>
        <v>0</v>
      </c>
      <c r="K253" s="220" t="s">
        <v>1</v>
      </c>
      <c r="L253" s="40"/>
      <c r="M253" s="225" t="s">
        <v>1</v>
      </c>
      <c r="N253" s="226" t="s">
        <v>52</v>
      </c>
      <c r="O253" s="76"/>
      <c r="P253" s="227">
        <f>O253*H253</f>
        <v>0</v>
      </c>
      <c r="Q253" s="227">
        <v>0</v>
      </c>
      <c r="R253" s="227">
        <f>Q253*H253</f>
        <v>0</v>
      </c>
      <c r="S253" s="227">
        <v>0.19600000000000001</v>
      </c>
      <c r="T253" s="228">
        <f>S253*H253</f>
        <v>12.034596000000001</v>
      </c>
      <c r="AR253" s="13" t="s">
        <v>170</v>
      </c>
      <c r="AT253" s="13" t="s">
        <v>166</v>
      </c>
      <c r="AU253" s="13" t="s">
        <v>92</v>
      </c>
      <c r="AY253" s="13" t="s">
        <v>164</v>
      </c>
      <c r="BE253" s="229">
        <f>IF(N253="základná",J253,0)</f>
        <v>0</v>
      </c>
      <c r="BF253" s="229">
        <f>IF(N253="znížená",J253,0)</f>
        <v>0</v>
      </c>
      <c r="BG253" s="229">
        <f>IF(N253="zákl. prenesená",J253,0)</f>
        <v>0</v>
      </c>
      <c r="BH253" s="229">
        <f>IF(N253="zníž. prenesená",J253,0)</f>
        <v>0</v>
      </c>
      <c r="BI253" s="229">
        <f>IF(N253="nulová",J253,0)</f>
        <v>0</v>
      </c>
      <c r="BJ253" s="13" t="s">
        <v>92</v>
      </c>
      <c r="BK253" s="229">
        <f>ROUND(I253*H253,2)</f>
        <v>0</v>
      </c>
      <c r="BL253" s="13" t="s">
        <v>170</v>
      </c>
      <c r="BM253" s="13" t="s">
        <v>702</v>
      </c>
    </row>
    <row r="254" s="1" customFormat="1" ht="16.5" customHeight="1">
      <c r="B254" s="35"/>
      <c r="C254" s="218" t="s">
        <v>703</v>
      </c>
      <c r="D254" s="218" t="s">
        <v>166</v>
      </c>
      <c r="E254" s="219" t="s">
        <v>704</v>
      </c>
      <c r="F254" s="220" t="s">
        <v>705</v>
      </c>
      <c r="G254" s="221" t="s">
        <v>178</v>
      </c>
      <c r="H254" s="222">
        <v>8.593</v>
      </c>
      <c r="I254" s="223"/>
      <c r="J254" s="224">
        <f>ROUND(I254*H254,2)</f>
        <v>0</v>
      </c>
      <c r="K254" s="220" t="s">
        <v>243</v>
      </c>
      <c r="L254" s="40"/>
      <c r="M254" s="225" t="s">
        <v>1</v>
      </c>
      <c r="N254" s="226" t="s">
        <v>52</v>
      </c>
      <c r="O254" s="76"/>
      <c r="P254" s="227">
        <f>O254*H254</f>
        <v>0</v>
      </c>
      <c r="Q254" s="227">
        <v>0</v>
      </c>
      <c r="R254" s="227">
        <f>Q254*H254</f>
        <v>0</v>
      </c>
      <c r="S254" s="227">
        <v>1.905</v>
      </c>
      <c r="T254" s="228">
        <f>S254*H254</f>
        <v>16.369665000000001</v>
      </c>
      <c r="AR254" s="13" t="s">
        <v>170</v>
      </c>
      <c r="AT254" s="13" t="s">
        <v>166</v>
      </c>
      <c r="AU254" s="13" t="s">
        <v>92</v>
      </c>
      <c r="AY254" s="13" t="s">
        <v>164</v>
      </c>
      <c r="BE254" s="229">
        <f>IF(N254="základná",J254,0)</f>
        <v>0</v>
      </c>
      <c r="BF254" s="229">
        <f>IF(N254="znížená",J254,0)</f>
        <v>0</v>
      </c>
      <c r="BG254" s="229">
        <f>IF(N254="zákl. prenesená",J254,0)</f>
        <v>0</v>
      </c>
      <c r="BH254" s="229">
        <f>IF(N254="zníž. prenesená",J254,0)</f>
        <v>0</v>
      </c>
      <c r="BI254" s="229">
        <f>IF(N254="nulová",J254,0)</f>
        <v>0</v>
      </c>
      <c r="BJ254" s="13" t="s">
        <v>92</v>
      </c>
      <c r="BK254" s="229">
        <f>ROUND(I254*H254,2)</f>
        <v>0</v>
      </c>
      <c r="BL254" s="13" t="s">
        <v>170</v>
      </c>
      <c r="BM254" s="13" t="s">
        <v>706</v>
      </c>
    </row>
    <row r="255" s="1" customFormat="1" ht="16.5" customHeight="1">
      <c r="B255" s="35"/>
      <c r="C255" s="218" t="s">
        <v>707</v>
      </c>
      <c r="D255" s="218" t="s">
        <v>166</v>
      </c>
      <c r="E255" s="219" t="s">
        <v>708</v>
      </c>
      <c r="F255" s="220" t="s">
        <v>709</v>
      </c>
      <c r="G255" s="221" t="s">
        <v>178</v>
      </c>
      <c r="H255" s="222">
        <v>1.3640000000000001</v>
      </c>
      <c r="I255" s="223"/>
      <c r="J255" s="224">
        <f>ROUND(I255*H255,2)</f>
        <v>0</v>
      </c>
      <c r="K255" s="220" t="s">
        <v>243</v>
      </c>
      <c r="L255" s="40"/>
      <c r="M255" s="225" t="s">
        <v>1</v>
      </c>
      <c r="N255" s="226" t="s">
        <v>52</v>
      </c>
      <c r="O255" s="76"/>
      <c r="P255" s="227">
        <f>O255*H255</f>
        <v>0</v>
      </c>
      <c r="Q255" s="227">
        <v>0</v>
      </c>
      <c r="R255" s="227">
        <f>Q255*H255</f>
        <v>0</v>
      </c>
      <c r="S255" s="227">
        <v>1.8</v>
      </c>
      <c r="T255" s="228">
        <f>S255*H255</f>
        <v>2.4552</v>
      </c>
      <c r="AR255" s="13" t="s">
        <v>170</v>
      </c>
      <c r="AT255" s="13" t="s">
        <v>166</v>
      </c>
      <c r="AU255" s="13" t="s">
        <v>92</v>
      </c>
      <c r="AY255" s="13" t="s">
        <v>164</v>
      </c>
      <c r="BE255" s="229">
        <f>IF(N255="základná",J255,0)</f>
        <v>0</v>
      </c>
      <c r="BF255" s="229">
        <f>IF(N255="znížená",J255,0)</f>
        <v>0</v>
      </c>
      <c r="BG255" s="229">
        <f>IF(N255="zákl. prenesená",J255,0)</f>
        <v>0</v>
      </c>
      <c r="BH255" s="229">
        <f>IF(N255="zníž. prenesená",J255,0)</f>
        <v>0</v>
      </c>
      <c r="BI255" s="229">
        <f>IF(N255="nulová",J255,0)</f>
        <v>0</v>
      </c>
      <c r="BJ255" s="13" t="s">
        <v>92</v>
      </c>
      <c r="BK255" s="229">
        <f>ROUND(I255*H255,2)</f>
        <v>0</v>
      </c>
      <c r="BL255" s="13" t="s">
        <v>170</v>
      </c>
      <c r="BM255" s="13" t="s">
        <v>710</v>
      </c>
    </row>
    <row r="256" s="1" customFormat="1" ht="16.5" customHeight="1">
      <c r="B256" s="35"/>
      <c r="C256" s="218" t="s">
        <v>711</v>
      </c>
      <c r="D256" s="218" t="s">
        <v>166</v>
      </c>
      <c r="E256" s="219" t="s">
        <v>712</v>
      </c>
      <c r="F256" s="220" t="s">
        <v>713</v>
      </c>
      <c r="G256" s="221" t="s">
        <v>255</v>
      </c>
      <c r="H256" s="222">
        <v>25.905000000000001</v>
      </c>
      <c r="I256" s="223"/>
      <c r="J256" s="224">
        <f>ROUND(I256*H256,2)</f>
        <v>0</v>
      </c>
      <c r="K256" s="220" t="s">
        <v>1</v>
      </c>
      <c r="L256" s="40"/>
      <c r="M256" s="225" t="s">
        <v>1</v>
      </c>
      <c r="N256" s="226" t="s">
        <v>52</v>
      </c>
      <c r="O256" s="76"/>
      <c r="P256" s="227">
        <f>O256*H256</f>
        <v>0</v>
      </c>
      <c r="Q256" s="227">
        <v>0</v>
      </c>
      <c r="R256" s="227">
        <f>Q256*H256</f>
        <v>0</v>
      </c>
      <c r="S256" s="227">
        <v>0.070000000000000007</v>
      </c>
      <c r="T256" s="228">
        <f>S256*H256</f>
        <v>1.8133500000000002</v>
      </c>
      <c r="AR256" s="13" t="s">
        <v>170</v>
      </c>
      <c r="AT256" s="13" t="s">
        <v>166</v>
      </c>
      <c r="AU256" s="13" t="s">
        <v>92</v>
      </c>
      <c r="AY256" s="13" t="s">
        <v>164</v>
      </c>
      <c r="BE256" s="229">
        <f>IF(N256="základná",J256,0)</f>
        <v>0</v>
      </c>
      <c r="BF256" s="229">
        <f>IF(N256="znížená",J256,0)</f>
        <v>0</v>
      </c>
      <c r="BG256" s="229">
        <f>IF(N256="zákl. prenesená",J256,0)</f>
        <v>0</v>
      </c>
      <c r="BH256" s="229">
        <f>IF(N256="zníž. prenesená",J256,0)</f>
        <v>0</v>
      </c>
      <c r="BI256" s="229">
        <f>IF(N256="nulová",J256,0)</f>
        <v>0</v>
      </c>
      <c r="BJ256" s="13" t="s">
        <v>92</v>
      </c>
      <c r="BK256" s="229">
        <f>ROUND(I256*H256,2)</f>
        <v>0</v>
      </c>
      <c r="BL256" s="13" t="s">
        <v>170</v>
      </c>
      <c r="BM256" s="13" t="s">
        <v>714</v>
      </c>
    </row>
    <row r="257" s="1" customFormat="1" ht="16.5" customHeight="1">
      <c r="B257" s="35"/>
      <c r="C257" s="218" t="s">
        <v>715</v>
      </c>
      <c r="D257" s="218" t="s">
        <v>166</v>
      </c>
      <c r="E257" s="219" t="s">
        <v>716</v>
      </c>
      <c r="F257" s="220" t="s">
        <v>717</v>
      </c>
      <c r="G257" s="221" t="s">
        <v>178</v>
      </c>
      <c r="H257" s="222">
        <v>0.083000000000000004</v>
      </c>
      <c r="I257" s="223"/>
      <c r="J257" s="224">
        <f>ROUND(I257*H257,2)</f>
        <v>0</v>
      </c>
      <c r="K257" s="220" t="s">
        <v>243</v>
      </c>
      <c r="L257" s="40"/>
      <c r="M257" s="225" t="s">
        <v>1</v>
      </c>
      <c r="N257" s="226" t="s">
        <v>52</v>
      </c>
      <c r="O257" s="76"/>
      <c r="P257" s="227">
        <f>O257*H257</f>
        <v>0</v>
      </c>
      <c r="Q257" s="227">
        <v>0</v>
      </c>
      <c r="R257" s="227">
        <f>Q257*H257</f>
        <v>0</v>
      </c>
      <c r="S257" s="227">
        <v>2.2000000000000002</v>
      </c>
      <c r="T257" s="228">
        <f>S257*H257</f>
        <v>0.18260000000000001</v>
      </c>
      <c r="AR257" s="13" t="s">
        <v>170</v>
      </c>
      <c r="AT257" s="13" t="s">
        <v>166</v>
      </c>
      <c r="AU257" s="13" t="s">
        <v>92</v>
      </c>
      <c r="AY257" s="13" t="s">
        <v>164</v>
      </c>
      <c r="BE257" s="229">
        <f>IF(N257="základná",J257,0)</f>
        <v>0</v>
      </c>
      <c r="BF257" s="229">
        <f>IF(N257="znížená",J257,0)</f>
        <v>0</v>
      </c>
      <c r="BG257" s="229">
        <f>IF(N257="zákl. prenesená",J257,0)</f>
        <v>0</v>
      </c>
      <c r="BH257" s="229">
        <f>IF(N257="zníž. prenesená",J257,0)</f>
        <v>0</v>
      </c>
      <c r="BI257" s="229">
        <f>IF(N257="nulová",J257,0)</f>
        <v>0</v>
      </c>
      <c r="BJ257" s="13" t="s">
        <v>92</v>
      </c>
      <c r="BK257" s="229">
        <f>ROUND(I257*H257,2)</f>
        <v>0</v>
      </c>
      <c r="BL257" s="13" t="s">
        <v>170</v>
      </c>
      <c r="BM257" s="13" t="s">
        <v>718</v>
      </c>
    </row>
    <row r="258" s="1" customFormat="1" ht="16.5" customHeight="1">
      <c r="B258" s="35"/>
      <c r="C258" s="218" t="s">
        <v>719</v>
      </c>
      <c r="D258" s="218" t="s">
        <v>166</v>
      </c>
      <c r="E258" s="219" t="s">
        <v>720</v>
      </c>
      <c r="F258" s="220" t="s">
        <v>721</v>
      </c>
      <c r="G258" s="221" t="s">
        <v>178</v>
      </c>
      <c r="H258" s="222">
        <v>0.216</v>
      </c>
      <c r="I258" s="223"/>
      <c r="J258" s="224">
        <f>ROUND(I258*H258,2)</f>
        <v>0</v>
      </c>
      <c r="K258" s="220" t="s">
        <v>243</v>
      </c>
      <c r="L258" s="40"/>
      <c r="M258" s="225" t="s">
        <v>1</v>
      </c>
      <c r="N258" s="226" t="s">
        <v>52</v>
      </c>
      <c r="O258" s="76"/>
      <c r="P258" s="227">
        <f>O258*H258</f>
        <v>0</v>
      </c>
      <c r="Q258" s="227">
        <v>0</v>
      </c>
      <c r="R258" s="227">
        <f>Q258*H258</f>
        <v>0</v>
      </c>
      <c r="S258" s="227">
        <v>2.2000000000000002</v>
      </c>
      <c r="T258" s="228">
        <f>S258*H258</f>
        <v>0.47520000000000001</v>
      </c>
      <c r="AR258" s="13" t="s">
        <v>170</v>
      </c>
      <c r="AT258" s="13" t="s">
        <v>166</v>
      </c>
      <c r="AU258" s="13" t="s">
        <v>92</v>
      </c>
      <c r="AY258" s="13" t="s">
        <v>164</v>
      </c>
      <c r="BE258" s="229">
        <f>IF(N258="základná",J258,0)</f>
        <v>0</v>
      </c>
      <c r="BF258" s="229">
        <f>IF(N258="znížená",J258,0)</f>
        <v>0</v>
      </c>
      <c r="BG258" s="229">
        <f>IF(N258="zákl. prenesená",J258,0)</f>
        <v>0</v>
      </c>
      <c r="BH258" s="229">
        <f>IF(N258="zníž. prenesená",J258,0)</f>
        <v>0</v>
      </c>
      <c r="BI258" s="229">
        <f>IF(N258="nulová",J258,0)</f>
        <v>0</v>
      </c>
      <c r="BJ258" s="13" t="s">
        <v>92</v>
      </c>
      <c r="BK258" s="229">
        <f>ROUND(I258*H258,2)</f>
        <v>0</v>
      </c>
      <c r="BL258" s="13" t="s">
        <v>170</v>
      </c>
      <c r="BM258" s="13" t="s">
        <v>722</v>
      </c>
    </row>
    <row r="259" s="1" customFormat="1" ht="16.5" customHeight="1">
      <c r="B259" s="35"/>
      <c r="C259" s="218" t="s">
        <v>723</v>
      </c>
      <c r="D259" s="218" t="s">
        <v>166</v>
      </c>
      <c r="E259" s="219" t="s">
        <v>724</v>
      </c>
      <c r="F259" s="220" t="s">
        <v>725</v>
      </c>
      <c r="G259" s="221" t="s">
        <v>178</v>
      </c>
      <c r="H259" s="222">
        <v>31.765999999999998</v>
      </c>
      <c r="I259" s="223"/>
      <c r="J259" s="224">
        <f>ROUND(I259*H259,2)</f>
        <v>0</v>
      </c>
      <c r="K259" s="220" t="s">
        <v>243</v>
      </c>
      <c r="L259" s="40"/>
      <c r="M259" s="225" t="s">
        <v>1</v>
      </c>
      <c r="N259" s="226" t="s">
        <v>52</v>
      </c>
      <c r="O259" s="76"/>
      <c r="P259" s="227">
        <f>O259*H259</f>
        <v>0</v>
      </c>
      <c r="Q259" s="227">
        <v>0</v>
      </c>
      <c r="R259" s="227">
        <f>Q259*H259</f>
        <v>0</v>
      </c>
      <c r="S259" s="227">
        <v>2.2000000000000002</v>
      </c>
      <c r="T259" s="228">
        <f>S259*H259</f>
        <v>69.885199999999998</v>
      </c>
      <c r="AR259" s="13" t="s">
        <v>170</v>
      </c>
      <c r="AT259" s="13" t="s">
        <v>166</v>
      </c>
      <c r="AU259" s="13" t="s">
        <v>92</v>
      </c>
      <c r="AY259" s="13" t="s">
        <v>164</v>
      </c>
      <c r="BE259" s="229">
        <f>IF(N259="základná",J259,0)</f>
        <v>0</v>
      </c>
      <c r="BF259" s="229">
        <f>IF(N259="znížená",J259,0)</f>
        <v>0</v>
      </c>
      <c r="BG259" s="229">
        <f>IF(N259="zákl. prenesená",J259,0)</f>
        <v>0</v>
      </c>
      <c r="BH259" s="229">
        <f>IF(N259="zníž. prenesená",J259,0)</f>
        <v>0</v>
      </c>
      <c r="BI259" s="229">
        <f>IF(N259="nulová",J259,0)</f>
        <v>0</v>
      </c>
      <c r="BJ259" s="13" t="s">
        <v>92</v>
      </c>
      <c r="BK259" s="229">
        <f>ROUND(I259*H259,2)</f>
        <v>0</v>
      </c>
      <c r="BL259" s="13" t="s">
        <v>170</v>
      </c>
      <c r="BM259" s="13" t="s">
        <v>726</v>
      </c>
    </row>
    <row r="260" s="1" customFormat="1" ht="16.5" customHeight="1">
      <c r="B260" s="35"/>
      <c r="C260" s="218" t="s">
        <v>727</v>
      </c>
      <c r="D260" s="218" t="s">
        <v>166</v>
      </c>
      <c r="E260" s="219" t="s">
        <v>728</v>
      </c>
      <c r="F260" s="220" t="s">
        <v>729</v>
      </c>
      <c r="G260" s="221" t="s">
        <v>169</v>
      </c>
      <c r="H260" s="222">
        <v>12.74</v>
      </c>
      <c r="I260" s="223"/>
      <c r="J260" s="224">
        <f>ROUND(I260*H260,2)</f>
        <v>0</v>
      </c>
      <c r="K260" s="220" t="s">
        <v>1</v>
      </c>
      <c r="L260" s="40"/>
      <c r="M260" s="225" t="s">
        <v>1</v>
      </c>
      <c r="N260" s="226" t="s">
        <v>52</v>
      </c>
      <c r="O260" s="76"/>
      <c r="P260" s="227">
        <f>O260*H260</f>
        <v>0</v>
      </c>
      <c r="Q260" s="227">
        <v>0</v>
      </c>
      <c r="R260" s="227">
        <f>Q260*H260</f>
        <v>0</v>
      </c>
      <c r="S260" s="227">
        <v>0.02</v>
      </c>
      <c r="T260" s="228">
        <f>S260*H260</f>
        <v>0.25480000000000003</v>
      </c>
      <c r="AR260" s="13" t="s">
        <v>170</v>
      </c>
      <c r="AT260" s="13" t="s">
        <v>166</v>
      </c>
      <c r="AU260" s="13" t="s">
        <v>92</v>
      </c>
      <c r="AY260" s="13" t="s">
        <v>164</v>
      </c>
      <c r="BE260" s="229">
        <f>IF(N260="základná",J260,0)</f>
        <v>0</v>
      </c>
      <c r="BF260" s="229">
        <f>IF(N260="znížená",J260,0)</f>
        <v>0</v>
      </c>
      <c r="BG260" s="229">
        <f>IF(N260="zákl. prenesená",J260,0)</f>
        <v>0</v>
      </c>
      <c r="BH260" s="229">
        <f>IF(N260="zníž. prenesená",J260,0)</f>
        <v>0</v>
      </c>
      <c r="BI260" s="229">
        <f>IF(N260="nulová",J260,0)</f>
        <v>0</v>
      </c>
      <c r="BJ260" s="13" t="s">
        <v>92</v>
      </c>
      <c r="BK260" s="229">
        <f>ROUND(I260*H260,2)</f>
        <v>0</v>
      </c>
      <c r="BL260" s="13" t="s">
        <v>170</v>
      </c>
      <c r="BM260" s="13" t="s">
        <v>730</v>
      </c>
    </row>
    <row r="261" s="1" customFormat="1" ht="16.5" customHeight="1">
      <c r="B261" s="35"/>
      <c r="C261" s="218" t="s">
        <v>731</v>
      </c>
      <c r="D261" s="218" t="s">
        <v>166</v>
      </c>
      <c r="E261" s="219" t="s">
        <v>732</v>
      </c>
      <c r="F261" s="220" t="s">
        <v>733</v>
      </c>
      <c r="G261" s="221" t="s">
        <v>178</v>
      </c>
      <c r="H261" s="222">
        <v>10.967000000000001</v>
      </c>
      <c r="I261" s="223"/>
      <c r="J261" s="224">
        <f>ROUND(I261*H261,2)</f>
        <v>0</v>
      </c>
      <c r="K261" s="220" t="s">
        <v>1</v>
      </c>
      <c r="L261" s="40"/>
      <c r="M261" s="225" t="s">
        <v>1</v>
      </c>
      <c r="N261" s="226" t="s">
        <v>52</v>
      </c>
      <c r="O261" s="76"/>
      <c r="P261" s="227">
        <f>O261*H261</f>
        <v>0</v>
      </c>
      <c r="Q261" s="227">
        <v>0</v>
      </c>
      <c r="R261" s="227">
        <f>Q261*H261</f>
        <v>0</v>
      </c>
      <c r="S261" s="227">
        <v>1.3999999999999999</v>
      </c>
      <c r="T261" s="228">
        <f>S261*H261</f>
        <v>15.3538</v>
      </c>
      <c r="AR261" s="13" t="s">
        <v>170</v>
      </c>
      <c r="AT261" s="13" t="s">
        <v>166</v>
      </c>
      <c r="AU261" s="13" t="s">
        <v>92</v>
      </c>
      <c r="AY261" s="13" t="s">
        <v>164</v>
      </c>
      <c r="BE261" s="229">
        <f>IF(N261="základná",J261,0)</f>
        <v>0</v>
      </c>
      <c r="BF261" s="229">
        <f>IF(N261="znížená",J261,0)</f>
        <v>0</v>
      </c>
      <c r="BG261" s="229">
        <f>IF(N261="zákl. prenesená",J261,0)</f>
        <v>0</v>
      </c>
      <c r="BH261" s="229">
        <f>IF(N261="zníž. prenesená",J261,0)</f>
        <v>0</v>
      </c>
      <c r="BI261" s="229">
        <f>IF(N261="nulová",J261,0)</f>
        <v>0</v>
      </c>
      <c r="BJ261" s="13" t="s">
        <v>92</v>
      </c>
      <c r="BK261" s="229">
        <f>ROUND(I261*H261,2)</f>
        <v>0</v>
      </c>
      <c r="BL261" s="13" t="s">
        <v>170</v>
      </c>
      <c r="BM261" s="13" t="s">
        <v>734</v>
      </c>
    </row>
    <row r="262" s="1" customFormat="1" ht="16.5" customHeight="1">
      <c r="B262" s="35"/>
      <c r="C262" s="218" t="s">
        <v>735</v>
      </c>
      <c r="D262" s="218" t="s">
        <v>166</v>
      </c>
      <c r="E262" s="219" t="s">
        <v>736</v>
      </c>
      <c r="F262" s="220" t="s">
        <v>737</v>
      </c>
      <c r="G262" s="221" t="s">
        <v>169</v>
      </c>
      <c r="H262" s="222">
        <v>22.422000000000001</v>
      </c>
      <c r="I262" s="223"/>
      <c r="J262" s="224">
        <f>ROUND(I262*H262,2)</f>
        <v>0</v>
      </c>
      <c r="K262" s="220" t="s">
        <v>243</v>
      </c>
      <c r="L262" s="40"/>
      <c r="M262" s="225" t="s">
        <v>1</v>
      </c>
      <c r="N262" s="226" t="s">
        <v>52</v>
      </c>
      <c r="O262" s="76"/>
      <c r="P262" s="227">
        <f>O262*H262</f>
        <v>0</v>
      </c>
      <c r="Q262" s="227">
        <v>0</v>
      </c>
      <c r="R262" s="227">
        <f>Q262*H262</f>
        <v>0</v>
      </c>
      <c r="S262" s="227">
        <v>0.075999999999999998</v>
      </c>
      <c r="T262" s="228">
        <f>S262*H262</f>
        <v>1.704072</v>
      </c>
      <c r="AR262" s="13" t="s">
        <v>170</v>
      </c>
      <c r="AT262" s="13" t="s">
        <v>166</v>
      </c>
      <c r="AU262" s="13" t="s">
        <v>92</v>
      </c>
      <c r="AY262" s="13" t="s">
        <v>164</v>
      </c>
      <c r="BE262" s="229">
        <f>IF(N262="základná",J262,0)</f>
        <v>0</v>
      </c>
      <c r="BF262" s="229">
        <f>IF(N262="znížená",J262,0)</f>
        <v>0</v>
      </c>
      <c r="BG262" s="229">
        <f>IF(N262="zákl. prenesená",J262,0)</f>
        <v>0</v>
      </c>
      <c r="BH262" s="229">
        <f>IF(N262="zníž. prenesená",J262,0)</f>
        <v>0</v>
      </c>
      <c r="BI262" s="229">
        <f>IF(N262="nulová",J262,0)</f>
        <v>0</v>
      </c>
      <c r="BJ262" s="13" t="s">
        <v>92</v>
      </c>
      <c r="BK262" s="229">
        <f>ROUND(I262*H262,2)</f>
        <v>0</v>
      </c>
      <c r="BL262" s="13" t="s">
        <v>170</v>
      </c>
      <c r="BM262" s="13" t="s">
        <v>738</v>
      </c>
    </row>
    <row r="263" s="1" customFormat="1" ht="16.5" customHeight="1">
      <c r="B263" s="35"/>
      <c r="C263" s="218" t="s">
        <v>739</v>
      </c>
      <c r="D263" s="218" t="s">
        <v>166</v>
      </c>
      <c r="E263" s="219" t="s">
        <v>740</v>
      </c>
      <c r="F263" s="220" t="s">
        <v>741</v>
      </c>
      <c r="G263" s="221" t="s">
        <v>169</v>
      </c>
      <c r="H263" s="222">
        <v>205.24100000000001</v>
      </c>
      <c r="I263" s="223"/>
      <c r="J263" s="224">
        <f>ROUND(I263*H263,2)</f>
        <v>0</v>
      </c>
      <c r="K263" s="220" t="s">
        <v>243</v>
      </c>
      <c r="L263" s="40"/>
      <c r="M263" s="225" t="s">
        <v>1</v>
      </c>
      <c r="N263" s="226" t="s">
        <v>52</v>
      </c>
      <c r="O263" s="76"/>
      <c r="P263" s="227">
        <f>O263*H263</f>
        <v>0</v>
      </c>
      <c r="Q263" s="227">
        <v>0</v>
      </c>
      <c r="R263" s="227">
        <f>Q263*H263</f>
        <v>0</v>
      </c>
      <c r="S263" s="227">
        <v>0.02</v>
      </c>
      <c r="T263" s="228">
        <f>S263*H263</f>
        <v>4.1048200000000001</v>
      </c>
      <c r="AR263" s="13" t="s">
        <v>170</v>
      </c>
      <c r="AT263" s="13" t="s">
        <v>166</v>
      </c>
      <c r="AU263" s="13" t="s">
        <v>92</v>
      </c>
      <c r="AY263" s="13" t="s">
        <v>164</v>
      </c>
      <c r="BE263" s="229">
        <f>IF(N263="základná",J263,0)</f>
        <v>0</v>
      </c>
      <c r="BF263" s="229">
        <f>IF(N263="znížená",J263,0)</f>
        <v>0</v>
      </c>
      <c r="BG263" s="229">
        <f>IF(N263="zákl. prenesená",J263,0)</f>
        <v>0</v>
      </c>
      <c r="BH263" s="229">
        <f>IF(N263="zníž. prenesená",J263,0)</f>
        <v>0</v>
      </c>
      <c r="BI263" s="229">
        <f>IF(N263="nulová",J263,0)</f>
        <v>0</v>
      </c>
      <c r="BJ263" s="13" t="s">
        <v>92</v>
      </c>
      <c r="BK263" s="229">
        <f>ROUND(I263*H263,2)</f>
        <v>0</v>
      </c>
      <c r="BL263" s="13" t="s">
        <v>170</v>
      </c>
      <c r="BM263" s="13" t="s">
        <v>742</v>
      </c>
    </row>
    <row r="264" s="1" customFormat="1" ht="16.5" customHeight="1">
      <c r="B264" s="35"/>
      <c r="C264" s="218" t="s">
        <v>743</v>
      </c>
      <c r="D264" s="218" t="s">
        <v>166</v>
      </c>
      <c r="E264" s="219" t="s">
        <v>744</v>
      </c>
      <c r="F264" s="220" t="s">
        <v>745</v>
      </c>
      <c r="G264" s="221" t="s">
        <v>169</v>
      </c>
      <c r="H264" s="222">
        <v>837.72900000000004</v>
      </c>
      <c r="I264" s="223"/>
      <c r="J264" s="224">
        <f>ROUND(I264*H264,2)</f>
        <v>0</v>
      </c>
      <c r="K264" s="220" t="s">
        <v>243</v>
      </c>
      <c r="L264" s="40"/>
      <c r="M264" s="225" t="s">
        <v>1</v>
      </c>
      <c r="N264" s="226" t="s">
        <v>52</v>
      </c>
      <c r="O264" s="76"/>
      <c r="P264" s="227">
        <f>O264*H264</f>
        <v>0</v>
      </c>
      <c r="Q264" s="227">
        <v>0</v>
      </c>
      <c r="R264" s="227">
        <f>Q264*H264</f>
        <v>0</v>
      </c>
      <c r="S264" s="227">
        <v>0.02</v>
      </c>
      <c r="T264" s="228">
        <f>S264*H264</f>
        <v>16.754580000000001</v>
      </c>
      <c r="AR264" s="13" t="s">
        <v>170</v>
      </c>
      <c r="AT264" s="13" t="s">
        <v>166</v>
      </c>
      <c r="AU264" s="13" t="s">
        <v>92</v>
      </c>
      <c r="AY264" s="13" t="s">
        <v>164</v>
      </c>
      <c r="BE264" s="229">
        <f>IF(N264="základná",J264,0)</f>
        <v>0</v>
      </c>
      <c r="BF264" s="229">
        <f>IF(N264="znížená",J264,0)</f>
        <v>0</v>
      </c>
      <c r="BG264" s="229">
        <f>IF(N264="zákl. prenesená",J264,0)</f>
        <v>0</v>
      </c>
      <c r="BH264" s="229">
        <f>IF(N264="zníž. prenesená",J264,0)</f>
        <v>0</v>
      </c>
      <c r="BI264" s="229">
        <f>IF(N264="nulová",J264,0)</f>
        <v>0</v>
      </c>
      <c r="BJ264" s="13" t="s">
        <v>92</v>
      </c>
      <c r="BK264" s="229">
        <f>ROUND(I264*H264,2)</f>
        <v>0</v>
      </c>
      <c r="BL264" s="13" t="s">
        <v>170</v>
      </c>
      <c r="BM264" s="13" t="s">
        <v>746</v>
      </c>
    </row>
    <row r="265" s="1" customFormat="1" ht="16.5" customHeight="1">
      <c r="B265" s="35"/>
      <c r="C265" s="218" t="s">
        <v>747</v>
      </c>
      <c r="D265" s="218" t="s">
        <v>166</v>
      </c>
      <c r="E265" s="219" t="s">
        <v>748</v>
      </c>
      <c r="F265" s="220" t="s">
        <v>749</v>
      </c>
      <c r="G265" s="221" t="s">
        <v>169</v>
      </c>
      <c r="H265" s="222">
        <v>216.97200000000001</v>
      </c>
      <c r="I265" s="223"/>
      <c r="J265" s="224">
        <f>ROUND(I265*H265,2)</f>
        <v>0</v>
      </c>
      <c r="K265" s="220" t="s">
        <v>1</v>
      </c>
      <c r="L265" s="40"/>
      <c r="M265" s="225" t="s">
        <v>1</v>
      </c>
      <c r="N265" s="226" t="s">
        <v>52</v>
      </c>
      <c r="O265" s="76"/>
      <c r="P265" s="227">
        <f>O265*H265</f>
        <v>0</v>
      </c>
      <c r="Q265" s="227">
        <v>0</v>
      </c>
      <c r="R265" s="227">
        <f>Q265*H265</f>
        <v>0</v>
      </c>
      <c r="S265" s="227">
        <v>0.045999999999999999</v>
      </c>
      <c r="T265" s="228">
        <f>S265*H265</f>
        <v>9.9807120000000005</v>
      </c>
      <c r="AR265" s="13" t="s">
        <v>170</v>
      </c>
      <c r="AT265" s="13" t="s">
        <v>166</v>
      </c>
      <c r="AU265" s="13" t="s">
        <v>92</v>
      </c>
      <c r="AY265" s="13" t="s">
        <v>164</v>
      </c>
      <c r="BE265" s="229">
        <f>IF(N265="základná",J265,0)</f>
        <v>0</v>
      </c>
      <c r="BF265" s="229">
        <f>IF(N265="znížená",J265,0)</f>
        <v>0</v>
      </c>
      <c r="BG265" s="229">
        <f>IF(N265="zákl. prenesená",J265,0)</f>
        <v>0</v>
      </c>
      <c r="BH265" s="229">
        <f>IF(N265="zníž. prenesená",J265,0)</f>
        <v>0</v>
      </c>
      <c r="BI265" s="229">
        <f>IF(N265="nulová",J265,0)</f>
        <v>0</v>
      </c>
      <c r="BJ265" s="13" t="s">
        <v>92</v>
      </c>
      <c r="BK265" s="229">
        <f>ROUND(I265*H265,2)</f>
        <v>0</v>
      </c>
      <c r="BL265" s="13" t="s">
        <v>170</v>
      </c>
      <c r="BM265" s="13" t="s">
        <v>750</v>
      </c>
    </row>
    <row r="266" s="1" customFormat="1" ht="16.5" customHeight="1">
      <c r="B266" s="35"/>
      <c r="C266" s="218" t="s">
        <v>751</v>
      </c>
      <c r="D266" s="218" t="s">
        <v>166</v>
      </c>
      <c r="E266" s="219" t="s">
        <v>752</v>
      </c>
      <c r="F266" s="220" t="s">
        <v>753</v>
      </c>
      <c r="G266" s="221" t="s">
        <v>169</v>
      </c>
      <c r="H266" s="222">
        <v>137.54400000000001</v>
      </c>
      <c r="I266" s="223"/>
      <c r="J266" s="224">
        <f>ROUND(I266*H266,2)</f>
        <v>0</v>
      </c>
      <c r="K266" s="220" t="s">
        <v>243</v>
      </c>
      <c r="L266" s="40"/>
      <c r="M266" s="225" t="s">
        <v>1</v>
      </c>
      <c r="N266" s="226" t="s">
        <v>52</v>
      </c>
      <c r="O266" s="76"/>
      <c r="P266" s="227">
        <f>O266*H266</f>
        <v>0</v>
      </c>
      <c r="Q266" s="227">
        <v>0</v>
      </c>
      <c r="R266" s="227">
        <f>Q266*H266</f>
        <v>0</v>
      </c>
      <c r="S266" s="227">
        <v>0.068000000000000005</v>
      </c>
      <c r="T266" s="228">
        <f>S266*H266</f>
        <v>9.3529920000000022</v>
      </c>
      <c r="AR266" s="13" t="s">
        <v>170</v>
      </c>
      <c r="AT266" s="13" t="s">
        <v>166</v>
      </c>
      <c r="AU266" s="13" t="s">
        <v>92</v>
      </c>
      <c r="AY266" s="13" t="s">
        <v>164</v>
      </c>
      <c r="BE266" s="229">
        <f>IF(N266="základná",J266,0)</f>
        <v>0</v>
      </c>
      <c r="BF266" s="229">
        <f>IF(N266="znížená",J266,0)</f>
        <v>0</v>
      </c>
      <c r="BG266" s="229">
        <f>IF(N266="zákl. prenesená",J266,0)</f>
        <v>0</v>
      </c>
      <c r="BH266" s="229">
        <f>IF(N266="zníž. prenesená",J266,0)</f>
        <v>0</v>
      </c>
      <c r="BI266" s="229">
        <f>IF(N266="nulová",J266,0)</f>
        <v>0</v>
      </c>
      <c r="BJ266" s="13" t="s">
        <v>92</v>
      </c>
      <c r="BK266" s="229">
        <f>ROUND(I266*H266,2)</f>
        <v>0</v>
      </c>
      <c r="BL266" s="13" t="s">
        <v>170</v>
      </c>
      <c r="BM266" s="13" t="s">
        <v>754</v>
      </c>
    </row>
    <row r="267" s="1" customFormat="1" ht="16.5" customHeight="1">
      <c r="B267" s="35"/>
      <c r="C267" s="218" t="s">
        <v>755</v>
      </c>
      <c r="D267" s="218" t="s">
        <v>166</v>
      </c>
      <c r="E267" s="219" t="s">
        <v>756</v>
      </c>
      <c r="F267" s="220" t="s">
        <v>757</v>
      </c>
      <c r="G267" s="221" t="s">
        <v>221</v>
      </c>
      <c r="H267" s="222">
        <v>240.73500000000001</v>
      </c>
      <c r="I267" s="223"/>
      <c r="J267" s="224">
        <f>ROUND(I267*H267,2)</f>
        <v>0</v>
      </c>
      <c r="K267" s="220" t="s">
        <v>215</v>
      </c>
      <c r="L267" s="40"/>
      <c r="M267" s="225" t="s">
        <v>1</v>
      </c>
      <c r="N267" s="226" t="s">
        <v>52</v>
      </c>
      <c r="O267" s="76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13" t="s">
        <v>170</v>
      </c>
      <c r="AT267" s="13" t="s">
        <v>166</v>
      </c>
      <c r="AU267" s="13" t="s">
        <v>92</v>
      </c>
      <c r="AY267" s="13" t="s">
        <v>164</v>
      </c>
      <c r="BE267" s="229">
        <f>IF(N267="základná",J267,0)</f>
        <v>0</v>
      </c>
      <c r="BF267" s="229">
        <f>IF(N267="znížená",J267,0)</f>
        <v>0</v>
      </c>
      <c r="BG267" s="229">
        <f>IF(N267="zákl. prenesená",J267,0)</f>
        <v>0</v>
      </c>
      <c r="BH267" s="229">
        <f>IF(N267="zníž. prenesená",J267,0)</f>
        <v>0</v>
      </c>
      <c r="BI267" s="229">
        <f>IF(N267="nulová",J267,0)</f>
        <v>0</v>
      </c>
      <c r="BJ267" s="13" t="s">
        <v>92</v>
      </c>
      <c r="BK267" s="229">
        <f>ROUND(I267*H267,2)</f>
        <v>0</v>
      </c>
      <c r="BL267" s="13" t="s">
        <v>170</v>
      </c>
      <c r="BM267" s="13" t="s">
        <v>758</v>
      </c>
    </row>
    <row r="268" s="1" customFormat="1" ht="16.5" customHeight="1">
      <c r="B268" s="35"/>
      <c r="C268" s="218" t="s">
        <v>759</v>
      </c>
      <c r="D268" s="218" t="s">
        <v>166</v>
      </c>
      <c r="E268" s="219" t="s">
        <v>760</v>
      </c>
      <c r="F268" s="220" t="s">
        <v>761</v>
      </c>
      <c r="G268" s="221" t="s">
        <v>221</v>
      </c>
      <c r="H268" s="222">
        <v>240.73500000000001</v>
      </c>
      <c r="I268" s="223"/>
      <c r="J268" s="224">
        <f>ROUND(I268*H268,2)</f>
        <v>0</v>
      </c>
      <c r="K268" s="220" t="s">
        <v>215</v>
      </c>
      <c r="L268" s="40"/>
      <c r="M268" s="225" t="s">
        <v>1</v>
      </c>
      <c r="N268" s="226" t="s">
        <v>52</v>
      </c>
      <c r="O268" s="76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13" t="s">
        <v>170</v>
      </c>
      <c r="AT268" s="13" t="s">
        <v>166</v>
      </c>
      <c r="AU268" s="13" t="s">
        <v>92</v>
      </c>
      <c r="AY268" s="13" t="s">
        <v>164</v>
      </c>
      <c r="BE268" s="229">
        <f>IF(N268="základná",J268,0)</f>
        <v>0</v>
      </c>
      <c r="BF268" s="229">
        <f>IF(N268="znížená",J268,0)</f>
        <v>0</v>
      </c>
      <c r="BG268" s="229">
        <f>IF(N268="zákl. prenesená",J268,0)</f>
        <v>0</v>
      </c>
      <c r="BH268" s="229">
        <f>IF(N268="zníž. prenesená",J268,0)</f>
        <v>0</v>
      </c>
      <c r="BI268" s="229">
        <f>IF(N268="nulová",J268,0)</f>
        <v>0</v>
      </c>
      <c r="BJ268" s="13" t="s">
        <v>92</v>
      </c>
      <c r="BK268" s="229">
        <f>ROUND(I268*H268,2)</f>
        <v>0</v>
      </c>
      <c r="BL268" s="13" t="s">
        <v>170</v>
      </c>
      <c r="BM268" s="13" t="s">
        <v>762</v>
      </c>
    </row>
    <row r="269" s="1" customFormat="1" ht="16.5" customHeight="1">
      <c r="B269" s="35"/>
      <c r="C269" s="218" t="s">
        <v>763</v>
      </c>
      <c r="D269" s="218" t="s">
        <v>166</v>
      </c>
      <c r="E269" s="219" t="s">
        <v>764</v>
      </c>
      <c r="F269" s="220" t="s">
        <v>765</v>
      </c>
      <c r="G269" s="221" t="s">
        <v>255</v>
      </c>
      <c r="H269" s="222">
        <v>60</v>
      </c>
      <c r="I269" s="223"/>
      <c r="J269" s="224">
        <f>ROUND(I269*H269,2)</f>
        <v>0</v>
      </c>
      <c r="K269" s="220" t="s">
        <v>215</v>
      </c>
      <c r="L269" s="40"/>
      <c r="M269" s="225" t="s">
        <v>1</v>
      </c>
      <c r="N269" s="226" t="s">
        <v>52</v>
      </c>
      <c r="O269" s="76"/>
      <c r="P269" s="227">
        <f>O269*H269</f>
        <v>0</v>
      </c>
      <c r="Q269" s="227">
        <v>0.00158</v>
      </c>
      <c r="R269" s="227">
        <f>Q269*H269</f>
        <v>0.094799999999999995</v>
      </c>
      <c r="S269" s="227">
        <v>0</v>
      </c>
      <c r="T269" s="228">
        <f>S269*H269</f>
        <v>0</v>
      </c>
      <c r="AR269" s="13" t="s">
        <v>170</v>
      </c>
      <c r="AT269" s="13" t="s">
        <v>166</v>
      </c>
      <c r="AU269" s="13" t="s">
        <v>92</v>
      </c>
      <c r="AY269" s="13" t="s">
        <v>164</v>
      </c>
      <c r="BE269" s="229">
        <f>IF(N269="základná",J269,0)</f>
        <v>0</v>
      </c>
      <c r="BF269" s="229">
        <f>IF(N269="znížená",J269,0)</f>
        <v>0</v>
      </c>
      <c r="BG269" s="229">
        <f>IF(N269="zákl. prenesená",J269,0)</f>
        <v>0</v>
      </c>
      <c r="BH269" s="229">
        <f>IF(N269="zníž. prenesená",J269,0)</f>
        <v>0</v>
      </c>
      <c r="BI269" s="229">
        <f>IF(N269="nulová",J269,0)</f>
        <v>0</v>
      </c>
      <c r="BJ269" s="13" t="s">
        <v>92</v>
      </c>
      <c r="BK269" s="229">
        <f>ROUND(I269*H269,2)</f>
        <v>0</v>
      </c>
      <c r="BL269" s="13" t="s">
        <v>170</v>
      </c>
      <c r="BM269" s="13" t="s">
        <v>766</v>
      </c>
    </row>
    <row r="270" s="1" customFormat="1" ht="16.5" customHeight="1">
      <c r="B270" s="35"/>
      <c r="C270" s="218" t="s">
        <v>767</v>
      </c>
      <c r="D270" s="218" t="s">
        <v>166</v>
      </c>
      <c r="E270" s="219" t="s">
        <v>768</v>
      </c>
      <c r="F270" s="220" t="s">
        <v>769</v>
      </c>
      <c r="G270" s="221" t="s">
        <v>255</v>
      </c>
      <c r="H270" s="222">
        <v>75</v>
      </c>
      <c r="I270" s="223"/>
      <c r="J270" s="224">
        <f>ROUND(I270*H270,2)</f>
        <v>0</v>
      </c>
      <c r="K270" s="220" t="s">
        <v>1</v>
      </c>
      <c r="L270" s="40"/>
      <c r="M270" s="225" t="s">
        <v>1</v>
      </c>
      <c r="N270" s="226" t="s">
        <v>52</v>
      </c>
      <c r="O270" s="76"/>
      <c r="P270" s="227">
        <f>O270*H270</f>
        <v>0</v>
      </c>
      <c r="Q270" s="227">
        <v>0.00013999999999999999</v>
      </c>
      <c r="R270" s="227">
        <f>Q270*H270</f>
        <v>0.010499999999999999</v>
      </c>
      <c r="S270" s="227">
        <v>0</v>
      </c>
      <c r="T270" s="228">
        <f>S270*H270</f>
        <v>0</v>
      </c>
      <c r="AR270" s="13" t="s">
        <v>170</v>
      </c>
      <c r="AT270" s="13" t="s">
        <v>166</v>
      </c>
      <c r="AU270" s="13" t="s">
        <v>92</v>
      </c>
      <c r="AY270" s="13" t="s">
        <v>164</v>
      </c>
      <c r="BE270" s="229">
        <f>IF(N270="základná",J270,0)</f>
        <v>0</v>
      </c>
      <c r="BF270" s="229">
        <f>IF(N270="znížená",J270,0)</f>
        <v>0</v>
      </c>
      <c r="BG270" s="229">
        <f>IF(N270="zákl. prenesená",J270,0)</f>
        <v>0</v>
      </c>
      <c r="BH270" s="229">
        <f>IF(N270="zníž. prenesená",J270,0)</f>
        <v>0</v>
      </c>
      <c r="BI270" s="229">
        <f>IF(N270="nulová",J270,0)</f>
        <v>0</v>
      </c>
      <c r="BJ270" s="13" t="s">
        <v>92</v>
      </c>
      <c r="BK270" s="229">
        <f>ROUND(I270*H270,2)</f>
        <v>0</v>
      </c>
      <c r="BL270" s="13" t="s">
        <v>170</v>
      </c>
      <c r="BM270" s="13" t="s">
        <v>770</v>
      </c>
    </row>
    <row r="271" s="1" customFormat="1" ht="16.5" customHeight="1">
      <c r="B271" s="35"/>
      <c r="C271" s="218" t="s">
        <v>771</v>
      </c>
      <c r="D271" s="218" t="s">
        <v>166</v>
      </c>
      <c r="E271" s="219" t="s">
        <v>772</v>
      </c>
      <c r="F271" s="220" t="s">
        <v>773</v>
      </c>
      <c r="G271" s="221" t="s">
        <v>255</v>
      </c>
      <c r="H271" s="222">
        <v>135</v>
      </c>
      <c r="I271" s="223"/>
      <c r="J271" s="224">
        <f>ROUND(I271*H271,2)</f>
        <v>0</v>
      </c>
      <c r="K271" s="220" t="s">
        <v>1</v>
      </c>
      <c r="L271" s="40"/>
      <c r="M271" s="225" t="s">
        <v>1</v>
      </c>
      <c r="N271" s="226" t="s">
        <v>52</v>
      </c>
      <c r="O271" s="76"/>
      <c r="P271" s="227">
        <f>O271*H271</f>
        <v>0</v>
      </c>
      <c r="Q271" s="227">
        <v>0</v>
      </c>
      <c r="R271" s="227">
        <f>Q271*H271</f>
        <v>0</v>
      </c>
      <c r="S271" s="227">
        <v>0</v>
      </c>
      <c r="T271" s="228">
        <f>S271*H271</f>
        <v>0</v>
      </c>
      <c r="AR271" s="13" t="s">
        <v>170</v>
      </c>
      <c r="AT271" s="13" t="s">
        <v>166</v>
      </c>
      <c r="AU271" s="13" t="s">
        <v>92</v>
      </c>
      <c r="AY271" s="13" t="s">
        <v>164</v>
      </c>
      <c r="BE271" s="229">
        <f>IF(N271="základná",J271,0)</f>
        <v>0</v>
      </c>
      <c r="BF271" s="229">
        <f>IF(N271="znížená",J271,0)</f>
        <v>0</v>
      </c>
      <c r="BG271" s="229">
        <f>IF(N271="zákl. prenesená",J271,0)</f>
        <v>0</v>
      </c>
      <c r="BH271" s="229">
        <f>IF(N271="zníž. prenesená",J271,0)</f>
        <v>0</v>
      </c>
      <c r="BI271" s="229">
        <f>IF(N271="nulová",J271,0)</f>
        <v>0</v>
      </c>
      <c r="BJ271" s="13" t="s">
        <v>92</v>
      </c>
      <c r="BK271" s="229">
        <f>ROUND(I271*H271,2)</f>
        <v>0</v>
      </c>
      <c r="BL271" s="13" t="s">
        <v>170</v>
      </c>
      <c r="BM271" s="13" t="s">
        <v>774</v>
      </c>
    </row>
    <row r="272" s="1" customFormat="1" ht="16.5" customHeight="1">
      <c r="B272" s="35"/>
      <c r="C272" s="218" t="s">
        <v>775</v>
      </c>
      <c r="D272" s="218" t="s">
        <v>166</v>
      </c>
      <c r="E272" s="219" t="s">
        <v>776</v>
      </c>
      <c r="F272" s="220" t="s">
        <v>777</v>
      </c>
      <c r="G272" s="221" t="s">
        <v>778</v>
      </c>
      <c r="H272" s="222">
        <v>240.73500000000001</v>
      </c>
      <c r="I272" s="223"/>
      <c r="J272" s="224">
        <f>ROUND(I272*H272,2)</f>
        <v>0</v>
      </c>
      <c r="K272" s="220" t="s">
        <v>1</v>
      </c>
      <c r="L272" s="40"/>
      <c r="M272" s="225" t="s">
        <v>1</v>
      </c>
      <c r="N272" s="226" t="s">
        <v>52</v>
      </c>
      <c r="O272" s="76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13" t="s">
        <v>170</v>
      </c>
      <c r="AT272" s="13" t="s">
        <v>166</v>
      </c>
      <c r="AU272" s="13" t="s">
        <v>92</v>
      </c>
      <c r="AY272" s="13" t="s">
        <v>164</v>
      </c>
      <c r="BE272" s="229">
        <f>IF(N272="základná",J272,0)</f>
        <v>0</v>
      </c>
      <c r="BF272" s="229">
        <f>IF(N272="znížená",J272,0)</f>
        <v>0</v>
      </c>
      <c r="BG272" s="229">
        <f>IF(N272="zákl. prenesená",J272,0)</f>
        <v>0</v>
      </c>
      <c r="BH272" s="229">
        <f>IF(N272="zníž. prenesená",J272,0)</f>
        <v>0</v>
      </c>
      <c r="BI272" s="229">
        <f>IF(N272="nulová",J272,0)</f>
        <v>0</v>
      </c>
      <c r="BJ272" s="13" t="s">
        <v>92</v>
      </c>
      <c r="BK272" s="229">
        <f>ROUND(I272*H272,2)</f>
        <v>0</v>
      </c>
      <c r="BL272" s="13" t="s">
        <v>170</v>
      </c>
      <c r="BM272" s="13" t="s">
        <v>779</v>
      </c>
    </row>
    <row r="273" s="1" customFormat="1" ht="16.5" customHeight="1">
      <c r="B273" s="35"/>
      <c r="C273" s="218" t="s">
        <v>780</v>
      </c>
      <c r="D273" s="218" t="s">
        <v>166</v>
      </c>
      <c r="E273" s="219" t="s">
        <v>781</v>
      </c>
      <c r="F273" s="220" t="s">
        <v>782</v>
      </c>
      <c r="G273" s="221" t="s">
        <v>778</v>
      </c>
      <c r="H273" s="222">
        <v>3611.0250000000001</v>
      </c>
      <c r="I273" s="223"/>
      <c r="J273" s="224">
        <f>ROUND(I273*H273,2)</f>
        <v>0</v>
      </c>
      <c r="K273" s="220" t="s">
        <v>1</v>
      </c>
      <c r="L273" s="40"/>
      <c r="M273" s="225" t="s">
        <v>1</v>
      </c>
      <c r="N273" s="226" t="s">
        <v>52</v>
      </c>
      <c r="O273" s="76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AR273" s="13" t="s">
        <v>170</v>
      </c>
      <c r="AT273" s="13" t="s">
        <v>166</v>
      </c>
      <c r="AU273" s="13" t="s">
        <v>92</v>
      </c>
      <c r="AY273" s="13" t="s">
        <v>164</v>
      </c>
      <c r="BE273" s="229">
        <f>IF(N273="základná",J273,0)</f>
        <v>0</v>
      </c>
      <c r="BF273" s="229">
        <f>IF(N273="znížená",J273,0)</f>
        <v>0</v>
      </c>
      <c r="BG273" s="229">
        <f>IF(N273="zákl. prenesená",J273,0)</f>
        <v>0</v>
      </c>
      <c r="BH273" s="229">
        <f>IF(N273="zníž. prenesená",J273,0)</f>
        <v>0</v>
      </c>
      <c r="BI273" s="229">
        <f>IF(N273="nulová",J273,0)</f>
        <v>0</v>
      </c>
      <c r="BJ273" s="13" t="s">
        <v>92</v>
      </c>
      <c r="BK273" s="229">
        <f>ROUND(I273*H273,2)</f>
        <v>0</v>
      </c>
      <c r="BL273" s="13" t="s">
        <v>170</v>
      </c>
      <c r="BM273" s="13" t="s">
        <v>783</v>
      </c>
    </row>
    <row r="274" s="1" customFormat="1" ht="16.5" customHeight="1">
      <c r="B274" s="35"/>
      <c r="C274" s="218" t="s">
        <v>784</v>
      </c>
      <c r="D274" s="218" t="s">
        <v>166</v>
      </c>
      <c r="E274" s="219" t="s">
        <v>785</v>
      </c>
      <c r="F274" s="220" t="s">
        <v>786</v>
      </c>
      <c r="G274" s="221" t="s">
        <v>778</v>
      </c>
      <c r="H274" s="222">
        <v>240.73500000000001</v>
      </c>
      <c r="I274" s="223"/>
      <c r="J274" s="224">
        <f>ROUND(I274*H274,2)</f>
        <v>0</v>
      </c>
      <c r="K274" s="220" t="s">
        <v>1</v>
      </c>
      <c r="L274" s="40"/>
      <c r="M274" s="225" t="s">
        <v>1</v>
      </c>
      <c r="N274" s="226" t="s">
        <v>52</v>
      </c>
      <c r="O274" s="76"/>
      <c r="P274" s="227">
        <f>O274*H274</f>
        <v>0</v>
      </c>
      <c r="Q274" s="227">
        <v>0</v>
      </c>
      <c r="R274" s="227">
        <f>Q274*H274</f>
        <v>0</v>
      </c>
      <c r="S274" s="227">
        <v>0</v>
      </c>
      <c r="T274" s="228">
        <f>S274*H274</f>
        <v>0</v>
      </c>
      <c r="AR274" s="13" t="s">
        <v>170</v>
      </c>
      <c r="AT274" s="13" t="s">
        <v>166</v>
      </c>
      <c r="AU274" s="13" t="s">
        <v>92</v>
      </c>
      <c r="AY274" s="13" t="s">
        <v>164</v>
      </c>
      <c r="BE274" s="229">
        <f>IF(N274="základná",J274,0)</f>
        <v>0</v>
      </c>
      <c r="BF274" s="229">
        <f>IF(N274="znížená",J274,0)</f>
        <v>0</v>
      </c>
      <c r="BG274" s="229">
        <f>IF(N274="zákl. prenesená",J274,0)</f>
        <v>0</v>
      </c>
      <c r="BH274" s="229">
        <f>IF(N274="zníž. prenesená",J274,0)</f>
        <v>0</v>
      </c>
      <c r="BI274" s="229">
        <f>IF(N274="nulová",J274,0)</f>
        <v>0</v>
      </c>
      <c r="BJ274" s="13" t="s">
        <v>92</v>
      </c>
      <c r="BK274" s="229">
        <f>ROUND(I274*H274,2)</f>
        <v>0</v>
      </c>
      <c r="BL274" s="13" t="s">
        <v>170</v>
      </c>
      <c r="BM274" s="13" t="s">
        <v>787</v>
      </c>
    </row>
    <row r="275" s="1" customFormat="1" ht="16.5" customHeight="1">
      <c r="B275" s="35"/>
      <c r="C275" s="218" t="s">
        <v>788</v>
      </c>
      <c r="D275" s="218" t="s">
        <v>166</v>
      </c>
      <c r="E275" s="219" t="s">
        <v>789</v>
      </c>
      <c r="F275" s="220" t="s">
        <v>790</v>
      </c>
      <c r="G275" s="221" t="s">
        <v>778</v>
      </c>
      <c r="H275" s="222">
        <v>1925.8800000000001</v>
      </c>
      <c r="I275" s="223"/>
      <c r="J275" s="224">
        <f>ROUND(I275*H275,2)</f>
        <v>0</v>
      </c>
      <c r="K275" s="220" t="s">
        <v>1</v>
      </c>
      <c r="L275" s="40"/>
      <c r="M275" s="225" t="s">
        <v>1</v>
      </c>
      <c r="N275" s="226" t="s">
        <v>52</v>
      </c>
      <c r="O275" s="76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13" t="s">
        <v>170</v>
      </c>
      <c r="AT275" s="13" t="s">
        <v>166</v>
      </c>
      <c r="AU275" s="13" t="s">
        <v>92</v>
      </c>
      <c r="AY275" s="13" t="s">
        <v>164</v>
      </c>
      <c r="BE275" s="229">
        <f>IF(N275="základná",J275,0)</f>
        <v>0</v>
      </c>
      <c r="BF275" s="229">
        <f>IF(N275="znížená",J275,0)</f>
        <v>0</v>
      </c>
      <c r="BG275" s="229">
        <f>IF(N275="zákl. prenesená",J275,0)</f>
        <v>0</v>
      </c>
      <c r="BH275" s="229">
        <f>IF(N275="zníž. prenesená",J275,0)</f>
        <v>0</v>
      </c>
      <c r="BI275" s="229">
        <f>IF(N275="nulová",J275,0)</f>
        <v>0</v>
      </c>
      <c r="BJ275" s="13" t="s">
        <v>92</v>
      </c>
      <c r="BK275" s="229">
        <f>ROUND(I275*H275,2)</f>
        <v>0</v>
      </c>
      <c r="BL275" s="13" t="s">
        <v>170</v>
      </c>
      <c r="BM275" s="13" t="s">
        <v>791</v>
      </c>
    </row>
    <row r="276" s="1" customFormat="1" ht="16.5" customHeight="1">
      <c r="B276" s="35"/>
      <c r="C276" s="218" t="s">
        <v>792</v>
      </c>
      <c r="D276" s="218" t="s">
        <v>166</v>
      </c>
      <c r="E276" s="219" t="s">
        <v>793</v>
      </c>
      <c r="F276" s="220" t="s">
        <v>794</v>
      </c>
      <c r="G276" s="221" t="s">
        <v>221</v>
      </c>
      <c r="H276" s="222">
        <v>240.73500000000001</v>
      </c>
      <c r="I276" s="223"/>
      <c r="J276" s="224">
        <f>ROUND(I276*H276,2)</f>
        <v>0</v>
      </c>
      <c r="K276" s="220" t="s">
        <v>1</v>
      </c>
      <c r="L276" s="40"/>
      <c r="M276" s="225" t="s">
        <v>1</v>
      </c>
      <c r="N276" s="226" t="s">
        <v>52</v>
      </c>
      <c r="O276" s="76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13" t="s">
        <v>170</v>
      </c>
      <c r="AT276" s="13" t="s">
        <v>166</v>
      </c>
      <c r="AU276" s="13" t="s">
        <v>92</v>
      </c>
      <c r="AY276" s="13" t="s">
        <v>164</v>
      </c>
      <c r="BE276" s="229">
        <f>IF(N276="základná",J276,0)</f>
        <v>0</v>
      </c>
      <c r="BF276" s="229">
        <f>IF(N276="znížená",J276,0)</f>
        <v>0</v>
      </c>
      <c r="BG276" s="229">
        <f>IF(N276="zákl. prenesená",J276,0)</f>
        <v>0</v>
      </c>
      <c r="BH276" s="229">
        <f>IF(N276="zníž. prenesená",J276,0)</f>
        <v>0</v>
      </c>
      <c r="BI276" s="229">
        <f>IF(N276="nulová",J276,0)</f>
        <v>0</v>
      </c>
      <c r="BJ276" s="13" t="s">
        <v>92</v>
      </c>
      <c r="BK276" s="229">
        <f>ROUND(I276*H276,2)</f>
        <v>0</v>
      </c>
      <c r="BL276" s="13" t="s">
        <v>170</v>
      </c>
      <c r="BM276" s="13" t="s">
        <v>795</v>
      </c>
    </row>
    <row r="277" s="11" customFormat="1" ht="22.8" customHeight="1">
      <c r="B277" s="202"/>
      <c r="C277" s="203"/>
      <c r="D277" s="204" t="s">
        <v>79</v>
      </c>
      <c r="E277" s="216" t="s">
        <v>570</v>
      </c>
      <c r="F277" s="216" t="s">
        <v>796</v>
      </c>
      <c r="G277" s="203"/>
      <c r="H277" s="203"/>
      <c r="I277" s="206"/>
      <c r="J277" s="217">
        <f>BK277</f>
        <v>0</v>
      </c>
      <c r="K277" s="203"/>
      <c r="L277" s="208"/>
      <c r="M277" s="209"/>
      <c r="N277" s="210"/>
      <c r="O277" s="210"/>
      <c r="P277" s="211">
        <f>P278</f>
        <v>0</v>
      </c>
      <c r="Q277" s="210"/>
      <c r="R277" s="211">
        <f>R278</f>
        <v>0</v>
      </c>
      <c r="S277" s="210"/>
      <c r="T277" s="212">
        <f>T278</f>
        <v>0</v>
      </c>
      <c r="AR277" s="213" t="s">
        <v>87</v>
      </c>
      <c r="AT277" s="214" t="s">
        <v>79</v>
      </c>
      <c r="AU277" s="214" t="s">
        <v>87</v>
      </c>
      <c r="AY277" s="213" t="s">
        <v>164</v>
      </c>
      <c r="BK277" s="215">
        <f>BK278</f>
        <v>0</v>
      </c>
    </row>
    <row r="278" s="1" customFormat="1" ht="16.5" customHeight="1">
      <c r="B278" s="35"/>
      <c r="C278" s="218" t="s">
        <v>797</v>
      </c>
      <c r="D278" s="218" t="s">
        <v>166</v>
      </c>
      <c r="E278" s="219" t="s">
        <v>798</v>
      </c>
      <c r="F278" s="220" t="s">
        <v>799</v>
      </c>
      <c r="G278" s="221" t="s">
        <v>778</v>
      </c>
      <c r="H278" s="222">
        <v>575.43299999999999</v>
      </c>
      <c r="I278" s="223"/>
      <c r="J278" s="224">
        <f>ROUND(I278*H278,2)</f>
        <v>0</v>
      </c>
      <c r="K278" s="220" t="s">
        <v>1</v>
      </c>
      <c r="L278" s="40"/>
      <c r="M278" s="225" t="s">
        <v>1</v>
      </c>
      <c r="N278" s="226" t="s">
        <v>52</v>
      </c>
      <c r="O278" s="76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AR278" s="13" t="s">
        <v>170</v>
      </c>
      <c r="AT278" s="13" t="s">
        <v>166</v>
      </c>
      <c r="AU278" s="13" t="s">
        <v>92</v>
      </c>
      <c r="AY278" s="13" t="s">
        <v>164</v>
      </c>
      <c r="BE278" s="229">
        <f>IF(N278="základná",J278,0)</f>
        <v>0</v>
      </c>
      <c r="BF278" s="229">
        <f>IF(N278="znížená",J278,0)</f>
        <v>0</v>
      </c>
      <c r="BG278" s="229">
        <f>IF(N278="zákl. prenesená",J278,0)</f>
        <v>0</v>
      </c>
      <c r="BH278" s="229">
        <f>IF(N278="zníž. prenesená",J278,0)</f>
        <v>0</v>
      </c>
      <c r="BI278" s="229">
        <f>IF(N278="nulová",J278,0)</f>
        <v>0</v>
      </c>
      <c r="BJ278" s="13" t="s">
        <v>92</v>
      </c>
      <c r="BK278" s="229">
        <f>ROUND(I278*H278,2)</f>
        <v>0</v>
      </c>
      <c r="BL278" s="13" t="s">
        <v>170</v>
      </c>
      <c r="BM278" s="13" t="s">
        <v>800</v>
      </c>
    </row>
    <row r="279" s="11" customFormat="1" ht="25.92" customHeight="1">
      <c r="B279" s="202"/>
      <c r="C279" s="203"/>
      <c r="D279" s="204" t="s">
        <v>79</v>
      </c>
      <c r="E279" s="205" t="s">
        <v>801</v>
      </c>
      <c r="F279" s="205" t="s">
        <v>802</v>
      </c>
      <c r="G279" s="203"/>
      <c r="H279" s="203"/>
      <c r="I279" s="206"/>
      <c r="J279" s="207">
        <f>BK279</f>
        <v>0</v>
      </c>
      <c r="K279" s="203"/>
      <c r="L279" s="208"/>
      <c r="M279" s="209"/>
      <c r="N279" s="210"/>
      <c r="O279" s="210"/>
      <c r="P279" s="211">
        <f>P280+P282+P295+P303+P317+P327+P330+P334+P343</f>
        <v>0</v>
      </c>
      <c r="Q279" s="210"/>
      <c r="R279" s="211">
        <f>R280+R282+R295+R303+R317+R327+R330+R334+R343</f>
        <v>878.94794304099992</v>
      </c>
      <c r="S279" s="210"/>
      <c r="T279" s="212">
        <f>T280+T282+T295+T303+T317+T327+T330+T334+T343</f>
        <v>1.1810619999999998</v>
      </c>
      <c r="AR279" s="213" t="s">
        <v>92</v>
      </c>
      <c r="AT279" s="214" t="s">
        <v>79</v>
      </c>
      <c r="AU279" s="214" t="s">
        <v>80</v>
      </c>
      <c r="AY279" s="213" t="s">
        <v>164</v>
      </c>
      <c r="BK279" s="215">
        <f>BK280+BK282+BK295+BK303+BK317+BK327+BK330+BK334+BK343</f>
        <v>0</v>
      </c>
    </row>
    <row r="280" s="11" customFormat="1" ht="22.8" customHeight="1">
      <c r="B280" s="202"/>
      <c r="C280" s="203"/>
      <c r="D280" s="204" t="s">
        <v>79</v>
      </c>
      <c r="E280" s="216" t="s">
        <v>803</v>
      </c>
      <c r="F280" s="216" t="s">
        <v>804</v>
      </c>
      <c r="G280" s="203"/>
      <c r="H280" s="203"/>
      <c r="I280" s="206"/>
      <c r="J280" s="217">
        <f>BK280</f>
        <v>0</v>
      </c>
      <c r="K280" s="203"/>
      <c r="L280" s="208"/>
      <c r="M280" s="209"/>
      <c r="N280" s="210"/>
      <c r="O280" s="210"/>
      <c r="P280" s="211">
        <f>P281</f>
        <v>0</v>
      </c>
      <c r="Q280" s="210"/>
      <c r="R280" s="211">
        <f>R281</f>
        <v>0</v>
      </c>
      <c r="S280" s="210"/>
      <c r="T280" s="212">
        <f>T281</f>
        <v>0.61499999999999988</v>
      </c>
      <c r="AR280" s="213" t="s">
        <v>92</v>
      </c>
      <c r="AT280" s="214" t="s">
        <v>79</v>
      </c>
      <c r="AU280" s="214" t="s">
        <v>87</v>
      </c>
      <c r="AY280" s="213" t="s">
        <v>164</v>
      </c>
      <c r="BK280" s="215">
        <f>BK281</f>
        <v>0</v>
      </c>
    </row>
    <row r="281" s="1" customFormat="1" ht="16.5" customHeight="1">
      <c r="B281" s="35"/>
      <c r="C281" s="218" t="s">
        <v>805</v>
      </c>
      <c r="D281" s="218" t="s">
        <v>166</v>
      </c>
      <c r="E281" s="219" t="s">
        <v>806</v>
      </c>
      <c r="F281" s="220" t="s">
        <v>807</v>
      </c>
      <c r="G281" s="221" t="s">
        <v>255</v>
      </c>
      <c r="H281" s="222">
        <v>2.0499999999999998</v>
      </c>
      <c r="I281" s="223"/>
      <c r="J281" s="224">
        <f>ROUND(I281*H281,2)</f>
        <v>0</v>
      </c>
      <c r="K281" s="220" t="s">
        <v>243</v>
      </c>
      <c r="L281" s="40"/>
      <c r="M281" s="225" t="s">
        <v>1</v>
      </c>
      <c r="N281" s="226" t="s">
        <v>52</v>
      </c>
      <c r="O281" s="76"/>
      <c r="P281" s="227">
        <f>O281*H281</f>
        <v>0</v>
      </c>
      <c r="Q281" s="227">
        <v>0</v>
      </c>
      <c r="R281" s="227">
        <f>Q281*H281</f>
        <v>0</v>
      </c>
      <c r="S281" s="227">
        <v>0.29999999999999999</v>
      </c>
      <c r="T281" s="228">
        <f>S281*H281</f>
        <v>0.61499999999999988</v>
      </c>
      <c r="AR281" s="13" t="s">
        <v>230</v>
      </c>
      <c r="AT281" s="13" t="s">
        <v>166</v>
      </c>
      <c r="AU281" s="13" t="s">
        <v>92</v>
      </c>
      <c r="AY281" s="13" t="s">
        <v>164</v>
      </c>
      <c r="BE281" s="229">
        <f>IF(N281="základná",J281,0)</f>
        <v>0</v>
      </c>
      <c r="BF281" s="229">
        <f>IF(N281="znížená",J281,0)</f>
        <v>0</v>
      </c>
      <c r="BG281" s="229">
        <f>IF(N281="zákl. prenesená",J281,0)</f>
        <v>0</v>
      </c>
      <c r="BH281" s="229">
        <f>IF(N281="zníž. prenesená",J281,0)</f>
        <v>0</v>
      </c>
      <c r="BI281" s="229">
        <f>IF(N281="nulová",J281,0)</f>
        <v>0</v>
      </c>
      <c r="BJ281" s="13" t="s">
        <v>92</v>
      </c>
      <c r="BK281" s="229">
        <f>ROUND(I281*H281,2)</f>
        <v>0</v>
      </c>
      <c r="BL281" s="13" t="s">
        <v>230</v>
      </c>
      <c r="BM281" s="13" t="s">
        <v>808</v>
      </c>
    </row>
    <row r="282" s="11" customFormat="1" ht="22.8" customHeight="1">
      <c r="B282" s="202"/>
      <c r="C282" s="203"/>
      <c r="D282" s="204" t="s">
        <v>79</v>
      </c>
      <c r="E282" s="216" t="s">
        <v>809</v>
      </c>
      <c r="F282" s="216" t="s">
        <v>810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SUM(P283:P294)</f>
        <v>0</v>
      </c>
      <c r="Q282" s="210"/>
      <c r="R282" s="211">
        <f>SUM(R283:R294)</f>
        <v>0.87450000000000006</v>
      </c>
      <c r="S282" s="210"/>
      <c r="T282" s="212">
        <f>SUM(T283:T294)</f>
        <v>0</v>
      </c>
      <c r="AR282" s="213" t="s">
        <v>92</v>
      </c>
      <c r="AT282" s="214" t="s">
        <v>79</v>
      </c>
      <c r="AU282" s="214" t="s">
        <v>87</v>
      </c>
      <c r="AY282" s="213" t="s">
        <v>164</v>
      </c>
      <c r="BK282" s="215">
        <f>SUM(BK283:BK294)</f>
        <v>0</v>
      </c>
    </row>
    <row r="283" s="1" customFormat="1" ht="16.5" customHeight="1">
      <c r="B283" s="35"/>
      <c r="C283" s="218" t="s">
        <v>811</v>
      </c>
      <c r="D283" s="218" t="s">
        <v>166</v>
      </c>
      <c r="E283" s="219" t="s">
        <v>812</v>
      </c>
      <c r="F283" s="220" t="s">
        <v>813</v>
      </c>
      <c r="G283" s="221" t="s">
        <v>238</v>
      </c>
      <c r="H283" s="222">
        <v>27</v>
      </c>
      <c r="I283" s="223"/>
      <c r="J283" s="224">
        <f>ROUND(I283*H283,2)</f>
        <v>0</v>
      </c>
      <c r="K283" s="220" t="s">
        <v>222</v>
      </c>
      <c r="L283" s="40"/>
      <c r="M283" s="225" t="s">
        <v>1</v>
      </c>
      <c r="N283" s="226" t="s">
        <v>52</v>
      </c>
      <c r="O283" s="76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13" t="s">
        <v>230</v>
      </c>
      <c r="AT283" s="13" t="s">
        <v>166</v>
      </c>
      <c r="AU283" s="13" t="s">
        <v>92</v>
      </c>
      <c r="AY283" s="13" t="s">
        <v>164</v>
      </c>
      <c r="BE283" s="229">
        <f>IF(N283="základná",J283,0)</f>
        <v>0</v>
      </c>
      <c r="BF283" s="229">
        <f>IF(N283="znížená",J283,0)</f>
        <v>0</v>
      </c>
      <c r="BG283" s="229">
        <f>IF(N283="zákl. prenesená",J283,0)</f>
        <v>0</v>
      </c>
      <c r="BH283" s="229">
        <f>IF(N283="zníž. prenesená",J283,0)</f>
        <v>0</v>
      </c>
      <c r="BI283" s="229">
        <f>IF(N283="nulová",J283,0)</f>
        <v>0</v>
      </c>
      <c r="BJ283" s="13" t="s">
        <v>92</v>
      </c>
      <c r="BK283" s="229">
        <f>ROUND(I283*H283,2)</f>
        <v>0</v>
      </c>
      <c r="BL283" s="13" t="s">
        <v>230</v>
      </c>
      <c r="BM283" s="13" t="s">
        <v>814</v>
      </c>
    </row>
    <row r="284" s="1" customFormat="1" ht="16.5" customHeight="1">
      <c r="B284" s="35"/>
      <c r="C284" s="230" t="s">
        <v>815</v>
      </c>
      <c r="D284" s="230" t="s">
        <v>218</v>
      </c>
      <c r="E284" s="231" t="s">
        <v>816</v>
      </c>
      <c r="F284" s="232" t="s">
        <v>817</v>
      </c>
      <c r="G284" s="233" t="s">
        <v>238</v>
      </c>
      <c r="H284" s="234">
        <v>14</v>
      </c>
      <c r="I284" s="235"/>
      <c r="J284" s="236">
        <f>ROUND(I284*H284,2)</f>
        <v>0</v>
      </c>
      <c r="K284" s="232" t="s">
        <v>1</v>
      </c>
      <c r="L284" s="237"/>
      <c r="M284" s="238" t="s">
        <v>1</v>
      </c>
      <c r="N284" s="239" t="s">
        <v>52</v>
      </c>
      <c r="O284" s="76"/>
      <c r="P284" s="227">
        <f>O284*H284</f>
        <v>0</v>
      </c>
      <c r="Q284" s="227">
        <v>0.025000000000000001</v>
      </c>
      <c r="R284" s="227">
        <f>Q284*H284</f>
        <v>0.35000000000000003</v>
      </c>
      <c r="S284" s="227">
        <v>0</v>
      </c>
      <c r="T284" s="228">
        <f>S284*H284</f>
        <v>0</v>
      </c>
      <c r="AR284" s="13" t="s">
        <v>296</v>
      </c>
      <c r="AT284" s="13" t="s">
        <v>218</v>
      </c>
      <c r="AU284" s="13" t="s">
        <v>92</v>
      </c>
      <c r="AY284" s="13" t="s">
        <v>164</v>
      </c>
      <c r="BE284" s="229">
        <f>IF(N284="základná",J284,0)</f>
        <v>0</v>
      </c>
      <c r="BF284" s="229">
        <f>IF(N284="znížená",J284,0)</f>
        <v>0</v>
      </c>
      <c r="BG284" s="229">
        <f>IF(N284="zákl. prenesená",J284,0)</f>
        <v>0</v>
      </c>
      <c r="BH284" s="229">
        <f>IF(N284="zníž. prenesená",J284,0)</f>
        <v>0</v>
      </c>
      <c r="BI284" s="229">
        <f>IF(N284="nulová",J284,0)</f>
        <v>0</v>
      </c>
      <c r="BJ284" s="13" t="s">
        <v>92</v>
      </c>
      <c r="BK284" s="229">
        <f>ROUND(I284*H284,2)</f>
        <v>0</v>
      </c>
      <c r="BL284" s="13" t="s">
        <v>230</v>
      </c>
      <c r="BM284" s="13" t="s">
        <v>818</v>
      </c>
    </row>
    <row r="285" s="1" customFormat="1" ht="16.5" customHeight="1">
      <c r="B285" s="35"/>
      <c r="C285" s="230" t="s">
        <v>819</v>
      </c>
      <c r="D285" s="230" t="s">
        <v>218</v>
      </c>
      <c r="E285" s="231" t="s">
        <v>820</v>
      </c>
      <c r="F285" s="232" t="s">
        <v>821</v>
      </c>
      <c r="G285" s="233" t="s">
        <v>238</v>
      </c>
      <c r="H285" s="234">
        <v>9</v>
      </c>
      <c r="I285" s="235"/>
      <c r="J285" s="236">
        <f>ROUND(I285*H285,2)</f>
        <v>0</v>
      </c>
      <c r="K285" s="232" t="s">
        <v>1</v>
      </c>
      <c r="L285" s="237"/>
      <c r="M285" s="238" t="s">
        <v>1</v>
      </c>
      <c r="N285" s="239" t="s">
        <v>52</v>
      </c>
      <c r="O285" s="76"/>
      <c r="P285" s="227">
        <f>O285*H285</f>
        <v>0</v>
      </c>
      <c r="Q285" s="227">
        <v>0.025000000000000001</v>
      </c>
      <c r="R285" s="227">
        <f>Q285*H285</f>
        <v>0.22500000000000001</v>
      </c>
      <c r="S285" s="227">
        <v>0</v>
      </c>
      <c r="T285" s="228">
        <f>S285*H285</f>
        <v>0</v>
      </c>
      <c r="AR285" s="13" t="s">
        <v>296</v>
      </c>
      <c r="AT285" s="13" t="s">
        <v>218</v>
      </c>
      <c r="AU285" s="13" t="s">
        <v>92</v>
      </c>
      <c r="AY285" s="13" t="s">
        <v>164</v>
      </c>
      <c r="BE285" s="229">
        <f>IF(N285="základná",J285,0)</f>
        <v>0</v>
      </c>
      <c r="BF285" s="229">
        <f>IF(N285="znížená",J285,0)</f>
        <v>0</v>
      </c>
      <c r="BG285" s="229">
        <f>IF(N285="zákl. prenesená",J285,0)</f>
        <v>0</v>
      </c>
      <c r="BH285" s="229">
        <f>IF(N285="zníž. prenesená",J285,0)</f>
        <v>0</v>
      </c>
      <c r="BI285" s="229">
        <f>IF(N285="nulová",J285,0)</f>
        <v>0</v>
      </c>
      <c r="BJ285" s="13" t="s">
        <v>92</v>
      </c>
      <c r="BK285" s="229">
        <f>ROUND(I285*H285,2)</f>
        <v>0</v>
      </c>
      <c r="BL285" s="13" t="s">
        <v>230</v>
      </c>
      <c r="BM285" s="13" t="s">
        <v>822</v>
      </c>
    </row>
    <row r="286" s="1" customFormat="1" ht="16.5" customHeight="1">
      <c r="B286" s="35"/>
      <c r="C286" s="230" t="s">
        <v>823</v>
      </c>
      <c r="D286" s="230" t="s">
        <v>218</v>
      </c>
      <c r="E286" s="231" t="s">
        <v>824</v>
      </c>
      <c r="F286" s="232" t="s">
        <v>825</v>
      </c>
      <c r="G286" s="233" t="s">
        <v>238</v>
      </c>
      <c r="H286" s="234">
        <v>23</v>
      </c>
      <c r="I286" s="235"/>
      <c r="J286" s="236">
        <f>ROUND(I286*H286,2)</f>
        <v>0</v>
      </c>
      <c r="K286" s="232" t="s">
        <v>1</v>
      </c>
      <c r="L286" s="237"/>
      <c r="M286" s="238" t="s">
        <v>1</v>
      </c>
      <c r="N286" s="239" t="s">
        <v>52</v>
      </c>
      <c r="O286" s="76"/>
      <c r="P286" s="227">
        <f>O286*H286</f>
        <v>0</v>
      </c>
      <c r="Q286" s="227">
        <v>0.001</v>
      </c>
      <c r="R286" s="227">
        <f>Q286*H286</f>
        <v>0.023</v>
      </c>
      <c r="S286" s="227">
        <v>0</v>
      </c>
      <c r="T286" s="228">
        <f>S286*H286</f>
        <v>0</v>
      </c>
      <c r="AR286" s="13" t="s">
        <v>296</v>
      </c>
      <c r="AT286" s="13" t="s">
        <v>218</v>
      </c>
      <c r="AU286" s="13" t="s">
        <v>92</v>
      </c>
      <c r="AY286" s="13" t="s">
        <v>164</v>
      </c>
      <c r="BE286" s="229">
        <f>IF(N286="základná",J286,0)</f>
        <v>0</v>
      </c>
      <c r="BF286" s="229">
        <f>IF(N286="znížená",J286,0)</f>
        <v>0</v>
      </c>
      <c r="BG286" s="229">
        <f>IF(N286="zákl. prenesená",J286,0)</f>
        <v>0</v>
      </c>
      <c r="BH286" s="229">
        <f>IF(N286="zníž. prenesená",J286,0)</f>
        <v>0</v>
      </c>
      <c r="BI286" s="229">
        <f>IF(N286="nulová",J286,0)</f>
        <v>0</v>
      </c>
      <c r="BJ286" s="13" t="s">
        <v>92</v>
      </c>
      <c r="BK286" s="229">
        <f>ROUND(I286*H286,2)</f>
        <v>0</v>
      </c>
      <c r="BL286" s="13" t="s">
        <v>230</v>
      </c>
      <c r="BM286" s="13" t="s">
        <v>826</v>
      </c>
    </row>
    <row r="287" s="1" customFormat="1" ht="16.5" customHeight="1">
      <c r="B287" s="35"/>
      <c r="C287" s="230" t="s">
        <v>827</v>
      </c>
      <c r="D287" s="230" t="s">
        <v>218</v>
      </c>
      <c r="E287" s="231" t="s">
        <v>828</v>
      </c>
      <c r="F287" s="232" t="s">
        <v>829</v>
      </c>
      <c r="G287" s="233" t="s">
        <v>238</v>
      </c>
      <c r="H287" s="234">
        <v>4</v>
      </c>
      <c r="I287" s="235"/>
      <c r="J287" s="236">
        <f>ROUND(I287*H287,2)</f>
        <v>0</v>
      </c>
      <c r="K287" s="232" t="s">
        <v>1</v>
      </c>
      <c r="L287" s="237"/>
      <c r="M287" s="238" t="s">
        <v>1</v>
      </c>
      <c r="N287" s="239" t="s">
        <v>52</v>
      </c>
      <c r="O287" s="76"/>
      <c r="P287" s="227">
        <f>O287*H287</f>
        <v>0</v>
      </c>
      <c r="Q287" s="227">
        <v>0.029999999999999999</v>
      </c>
      <c r="R287" s="227">
        <f>Q287*H287</f>
        <v>0.12</v>
      </c>
      <c r="S287" s="227">
        <v>0</v>
      </c>
      <c r="T287" s="228">
        <f>S287*H287</f>
        <v>0</v>
      </c>
      <c r="AR287" s="13" t="s">
        <v>296</v>
      </c>
      <c r="AT287" s="13" t="s">
        <v>218</v>
      </c>
      <c r="AU287" s="13" t="s">
        <v>92</v>
      </c>
      <c r="AY287" s="13" t="s">
        <v>164</v>
      </c>
      <c r="BE287" s="229">
        <f>IF(N287="základná",J287,0)</f>
        <v>0</v>
      </c>
      <c r="BF287" s="229">
        <f>IF(N287="znížená",J287,0)</f>
        <v>0</v>
      </c>
      <c r="BG287" s="229">
        <f>IF(N287="zákl. prenesená",J287,0)</f>
        <v>0</v>
      </c>
      <c r="BH287" s="229">
        <f>IF(N287="zníž. prenesená",J287,0)</f>
        <v>0</v>
      </c>
      <c r="BI287" s="229">
        <f>IF(N287="nulová",J287,0)</f>
        <v>0</v>
      </c>
      <c r="BJ287" s="13" t="s">
        <v>92</v>
      </c>
      <c r="BK287" s="229">
        <f>ROUND(I287*H287,2)</f>
        <v>0</v>
      </c>
      <c r="BL287" s="13" t="s">
        <v>230</v>
      </c>
      <c r="BM287" s="13" t="s">
        <v>830</v>
      </c>
    </row>
    <row r="288" s="1" customFormat="1" ht="16.5" customHeight="1">
      <c r="B288" s="35"/>
      <c r="C288" s="230" t="s">
        <v>831</v>
      </c>
      <c r="D288" s="230" t="s">
        <v>218</v>
      </c>
      <c r="E288" s="231" t="s">
        <v>824</v>
      </c>
      <c r="F288" s="232" t="s">
        <v>825</v>
      </c>
      <c r="G288" s="233" t="s">
        <v>238</v>
      </c>
      <c r="H288" s="234">
        <v>4</v>
      </c>
      <c r="I288" s="235"/>
      <c r="J288" s="236">
        <f>ROUND(I288*H288,2)</f>
        <v>0</v>
      </c>
      <c r="K288" s="232" t="s">
        <v>1</v>
      </c>
      <c r="L288" s="237"/>
      <c r="M288" s="238" t="s">
        <v>1</v>
      </c>
      <c r="N288" s="239" t="s">
        <v>52</v>
      </c>
      <c r="O288" s="76"/>
      <c r="P288" s="227">
        <f>O288*H288</f>
        <v>0</v>
      </c>
      <c r="Q288" s="227">
        <v>0.001</v>
      </c>
      <c r="R288" s="227">
        <f>Q288*H288</f>
        <v>0.0040000000000000001</v>
      </c>
      <c r="S288" s="227">
        <v>0</v>
      </c>
      <c r="T288" s="228">
        <f>S288*H288</f>
        <v>0</v>
      </c>
      <c r="AR288" s="13" t="s">
        <v>296</v>
      </c>
      <c r="AT288" s="13" t="s">
        <v>218</v>
      </c>
      <c r="AU288" s="13" t="s">
        <v>92</v>
      </c>
      <c r="AY288" s="13" t="s">
        <v>164</v>
      </c>
      <c r="BE288" s="229">
        <f>IF(N288="základná",J288,0)</f>
        <v>0</v>
      </c>
      <c r="BF288" s="229">
        <f>IF(N288="znížená",J288,0)</f>
        <v>0</v>
      </c>
      <c r="BG288" s="229">
        <f>IF(N288="zákl. prenesená",J288,0)</f>
        <v>0</v>
      </c>
      <c r="BH288" s="229">
        <f>IF(N288="zníž. prenesená",J288,0)</f>
        <v>0</v>
      </c>
      <c r="BI288" s="229">
        <f>IF(N288="nulová",J288,0)</f>
        <v>0</v>
      </c>
      <c r="BJ288" s="13" t="s">
        <v>92</v>
      </c>
      <c r="BK288" s="229">
        <f>ROUND(I288*H288,2)</f>
        <v>0</v>
      </c>
      <c r="BL288" s="13" t="s">
        <v>230</v>
      </c>
      <c r="BM288" s="13" t="s">
        <v>832</v>
      </c>
    </row>
    <row r="289" s="1" customFormat="1" ht="16.5" customHeight="1">
      <c r="B289" s="35"/>
      <c r="C289" s="218" t="s">
        <v>833</v>
      </c>
      <c r="D289" s="218" t="s">
        <v>166</v>
      </c>
      <c r="E289" s="219" t="s">
        <v>834</v>
      </c>
      <c r="F289" s="220" t="s">
        <v>835</v>
      </c>
      <c r="G289" s="221" t="s">
        <v>238</v>
      </c>
      <c r="H289" s="222">
        <v>5</v>
      </c>
      <c r="I289" s="223"/>
      <c r="J289" s="224">
        <f>ROUND(I289*H289,2)</f>
        <v>0</v>
      </c>
      <c r="K289" s="220" t="s">
        <v>1</v>
      </c>
      <c r="L289" s="40"/>
      <c r="M289" s="225" t="s">
        <v>1</v>
      </c>
      <c r="N289" s="226" t="s">
        <v>52</v>
      </c>
      <c r="O289" s="76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13" t="s">
        <v>230</v>
      </c>
      <c r="AT289" s="13" t="s">
        <v>166</v>
      </c>
      <c r="AU289" s="13" t="s">
        <v>92</v>
      </c>
      <c r="AY289" s="13" t="s">
        <v>164</v>
      </c>
      <c r="BE289" s="229">
        <f>IF(N289="základná",J289,0)</f>
        <v>0</v>
      </c>
      <c r="BF289" s="229">
        <f>IF(N289="znížená",J289,0)</f>
        <v>0</v>
      </c>
      <c r="BG289" s="229">
        <f>IF(N289="zákl. prenesená",J289,0)</f>
        <v>0</v>
      </c>
      <c r="BH289" s="229">
        <f>IF(N289="zníž. prenesená",J289,0)</f>
        <v>0</v>
      </c>
      <c r="BI289" s="229">
        <f>IF(N289="nulová",J289,0)</f>
        <v>0</v>
      </c>
      <c r="BJ289" s="13" t="s">
        <v>92</v>
      </c>
      <c r="BK289" s="229">
        <f>ROUND(I289*H289,2)</f>
        <v>0</v>
      </c>
      <c r="BL289" s="13" t="s">
        <v>230</v>
      </c>
      <c r="BM289" s="13" t="s">
        <v>836</v>
      </c>
    </row>
    <row r="290" s="1" customFormat="1" ht="16.5" customHeight="1">
      <c r="B290" s="35"/>
      <c r="C290" s="230" t="s">
        <v>837</v>
      </c>
      <c r="D290" s="230" t="s">
        <v>218</v>
      </c>
      <c r="E290" s="231" t="s">
        <v>838</v>
      </c>
      <c r="F290" s="232" t="s">
        <v>839</v>
      </c>
      <c r="G290" s="233" t="s">
        <v>238</v>
      </c>
      <c r="H290" s="234">
        <v>5</v>
      </c>
      <c r="I290" s="235"/>
      <c r="J290" s="236">
        <f>ROUND(I290*H290,2)</f>
        <v>0</v>
      </c>
      <c r="K290" s="232" t="s">
        <v>1</v>
      </c>
      <c r="L290" s="237"/>
      <c r="M290" s="238" t="s">
        <v>1</v>
      </c>
      <c r="N290" s="239" t="s">
        <v>52</v>
      </c>
      <c r="O290" s="76"/>
      <c r="P290" s="227">
        <f>O290*H290</f>
        <v>0</v>
      </c>
      <c r="Q290" s="227">
        <v>0.027799999999999998</v>
      </c>
      <c r="R290" s="227">
        <f>Q290*H290</f>
        <v>0.13899999999999999</v>
      </c>
      <c r="S290" s="227">
        <v>0</v>
      </c>
      <c r="T290" s="228">
        <f>S290*H290</f>
        <v>0</v>
      </c>
      <c r="AR290" s="13" t="s">
        <v>296</v>
      </c>
      <c r="AT290" s="13" t="s">
        <v>218</v>
      </c>
      <c r="AU290" s="13" t="s">
        <v>92</v>
      </c>
      <c r="AY290" s="13" t="s">
        <v>164</v>
      </c>
      <c r="BE290" s="229">
        <f>IF(N290="základná",J290,0)</f>
        <v>0</v>
      </c>
      <c r="BF290" s="229">
        <f>IF(N290="znížená",J290,0)</f>
        <v>0</v>
      </c>
      <c r="BG290" s="229">
        <f>IF(N290="zákl. prenesená",J290,0)</f>
        <v>0</v>
      </c>
      <c r="BH290" s="229">
        <f>IF(N290="zníž. prenesená",J290,0)</f>
        <v>0</v>
      </c>
      <c r="BI290" s="229">
        <f>IF(N290="nulová",J290,0)</f>
        <v>0</v>
      </c>
      <c r="BJ290" s="13" t="s">
        <v>92</v>
      </c>
      <c r="BK290" s="229">
        <f>ROUND(I290*H290,2)</f>
        <v>0</v>
      </c>
      <c r="BL290" s="13" t="s">
        <v>230</v>
      </c>
      <c r="BM290" s="13" t="s">
        <v>840</v>
      </c>
    </row>
    <row r="291" s="1" customFormat="1" ht="16.5" customHeight="1">
      <c r="B291" s="35"/>
      <c r="C291" s="230" t="s">
        <v>841</v>
      </c>
      <c r="D291" s="230" t="s">
        <v>218</v>
      </c>
      <c r="E291" s="231" t="s">
        <v>842</v>
      </c>
      <c r="F291" s="232" t="s">
        <v>843</v>
      </c>
      <c r="G291" s="233" t="s">
        <v>844</v>
      </c>
      <c r="H291" s="234">
        <v>5</v>
      </c>
      <c r="I291" s="235"/>
      <c r="J291" s="236">
        <f>ROUND(I291*H291,2)</f>
        <v>0</v>
      </c>
      <c r="K291" s="232" t="s">
        <v>1</v>
      </c>
      <c r="L291" s="237"/>
      <c r="M291" s="238" t="s">
        <v>1</v>
      </c>
      <c r="N291" s="239" t="s">
        <v>52</v>
      </c>
      <c r="O291" s="76"/>
      <c r="P291" s="227">
        <f>O291*H291</f>
        <v>0</v>
      </c>
      <c r="Q291" s="227">
        <v>0.0023</v>
      </c>
      <c r="R291" s="227">
        <f>Q291*H291</f>
        <v>0.0115</v>
      </c>
      <c r="S291" s="227">
        <v>0</v>
      </c>
      <c r="T291" s="228">
        <f>S291*H291</f>
        <v>0</v>
      </c>
      <c r="AR291" s="13" t="s">
        <v>296</v>
      </c>
      <c r="AT291" s="13" t="s">
        <v>218</v>
      </c>
      <c r="AU291" s="13" t="s">
        <v>92</v>
      </c>
      <c r="AY291" s="13" t="s">
        <v>164</v>
      </c>
      <c r="BE291" s="229">
        <f>IF(N291="základná",J291,0)</f>
        <v>0</v>
      </c>
      <c r="BF291" s="229">
        <f>IF(N291="znížená",J291,0)</f>
        <v>0</v>
      </c>
      <c r="BG291" s="229">
        <f>IF(N291="zákl. prenesená",J291,0)</f>
        <v>0</v>
      </c>
      <c r="BH291" s="229">
        <f>IF(N291="zníž. prenesená",J291,0)</f>
        <v>0</v>
      </c>
      <c r="BI291" s="229">
        <f>IF(N291="nulová",J291,0)</f>
        <v>0</v>
      </c>
      <c r="BJ291" s="13" t="s">
        <v>92</v>
      </c>
      <c r="BK291" s="229">
        <f>ROUND(I291*H291,2)</f>
        <v>0</v>
      </c>
      <c r="BL291" s="13" t="s">
        <v>230</v>
      </c>
      <c r="BM291" s="13" t="s">
        <v>845</v>
      </c>
    </row>
    <row r="292" s="1" customFormat="1" ht="16.5" customHeight="1">
      <c r="B292" s="35"/>
      <c r="C292" s="218" t="s">
        <v>846</v>
      </c>
      <c r="D292" s="218" t="s">
        <v>166</v>
      </c>
      <c r="E292" s="219" t="s">
        <v>847</v>
      </c>
      <c r="F292" s="220" t="s">
        <v>848</v>
      </c>
      <c r="G292" s="221" t="s">
        <v>238</v>
      </c>
      <c r="H292" s="222">
        <v>2</v>
      </c>
      <c r="I292" s="223"/>
      <c r="J292" s="224">
        <f>ROUND(I292*H292,2)</f>
        <v>0</v>
      </c>
      <c r="K292" s="220" t="s">
        <v>243</v>
      </c>
      <c r="L292" s="40"/>
      <c r="M292" s="225" t="s">
        <v>1</v>
      </c>
      <c r="N292" s="226" t="s">
        <v>52</v>
      </c>
      <c r="O292" s="76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13" t="s">
        <v>230</v>
      </c>
      <c r="AT292" s="13" t="s">
        <v>166</v>
      </c>
      <c r="AU292" s="13" t="s">
        <v>92</v>
      </c>
      <c r="AY292" s="13" t="s">
        <v>164</v>
      </c>
      <c r="BE292" s="229">
        <f>IF(N292="základná",J292,0)</f>
        <v>0</v>
      </c>
      <c r="BF292" s="229">
        <f>IF(N292="znížená",J292,0)</f>
        <v>0</v>
      </c>
      <c r="BG292" s="229">
        <f>IF(N292="zákl. prenesená",J292,0)</f>
        <v>0</v>
      </c>
      <c r="BH292" s="229">
        <f>IF(N292="zníž. prenesená",J292,0)</f>
        <v>0</v>
      </c>
      <c r="BI292" s="229">
        <f>IF(N292="nulová",J292,0)</f>
        <v>0</v>
      </c>
      <c r="BJ292" s="13" t="s">
        <v>92</v>
      </c>
      <c r="BK292" s="229">
        <f>ROUND(I292*H292,2)</f>
        <v>0</v>
      </c>
      <c r="BL292" s="13" t="s">
        <v>230</v>
      </c>
      <c r="BM292" s="13" t="s">
        <v>849</v>
      </c>
    </row>
    <row r="293" s="1" customFormat="1" ht="22.5" customHeight="1">
      <c r="B293" s="35"/>
      <c r="C293" s="230" t="s">
        <v>850</v>
      </c>
      <c r="D293" s="230" t="s">
        <v>218</v>
      </c>
      <c r="E293" s="231" t="s">
        <v>851</v>
      </c>
      <c r="F293" s="232" t="s">
        <v>852</v>
      </c>
      <c r="G293" s="233" t="s">
        <v>238</v>
      </c>
      <c r="H293" s="234">
        <v>2</v>
      </c>
      <c r="I293" s="235"/>
      <c r="J293" s="236">
        <f>ROUND(I293*H293,2)</f>
        <v>0</v>
      </c>
      <c r="K293" s="232" t="s">
        <v>243</v>
      </c>
      <c r="L293" s="237"/>
      <c r="M293" s="238" t="s">
        <v>1</v>
      </c>
      <c r="N293" s="239" t="s">
        <v>52</v>
      </c>
      <c r="O293" s="76"/>
      <c r="P293" s="227">
        <f>O293*H293</f>
        <v>0</v>
      </c>
      <c r="Q293" s="227">
        <v>0.001</v>
      </c>
      <c r="R293" s="227">
        <f>Q293*H293</f>
        <v>0.002</v>
      </c>
      <c r="S293" s="227">
        <v>0</v>
      </c>
      <c r="T293" s="228">
        <f>S293*H293</f>
        <v>0</v>
      </c>
      <c r="AR293" s="13" t="s">
        <v>296</v>
      </c>
      <c r="AT293" s="13" t="s">
        <v>218</v>
      </c>
      <c r="AU293" s="13" t="s">
        <v>92</v>
      </c>
      <c r="AY293" s="13" t="s">
        <v>164</v>
      </c>
      <c r="BE293" s="229">
        <f>IF(N293="základná",J293,0)</f>
        <v>0</v>
      </c>
      <c r="BF293" s="229">
        <f>IF(N293="znížená",J293,0)</f>
        <v>0</v>
      </c>
      <c r="BG293" s="229">
        <f>IF(N293="zákl. prenesená",J293,0)</f>
        <v>0</v>
      </c>
      <c r="BH293" s="229">
        <f>IF(N293="zníž. prenesená",J293,0)</f>
        <v>0</v>
      </c>
      <c r="BI293" s="229">
        <f>IF(N293="nulová",J293,0)</f>
        <v>0</v>
      </c>
      <c r="BJ293" s="13" t="s">
        <v>92</v>
      </c>
      <c r="BK293" s="229">
        <f>ROUND(I293*H293,2)</f>
        <v>0</v>
      </c>
      <c r="BL293" s="13" t="s">
        <v>230</v>
      </c>
      <c r="BM293" s="13" t="s">
        <v>853</v>
      </c>
    </row>
    <row r="294" s="1" customFormat="1" ht="16.5" customHeight="1">
      <c r="B294" s="35"/>
      <c r="C294" s="218" t="s">
        <v>854</v>
      </c>
      <c r="D294" s="218" t="s">
        <v>166</v>
      </c>
      <c r="E294" s="219" t="s">
        <v>855</v>
      </c>
      <c r="F294" s="220" t="s">
        <v>856</v>
      </c>
      <c r="G294" s="221" t="s">
        <v>857</v>
      </c>
      <c r="H294" s="240"/>
      <c r="I294" s="223"/>
      <c r="J294" s="224">
        <f>ROUND(I294*H294,2)</f>
        <v>0</v>
      </c>
      <c r="K294" s="220" t="s">
        <v>1</v>
      </c>
      <c r="L294" s="40"/>
      <c r="M294" s="225" t="s">
        <v>1</v>
      </c>
      <c r="N294" s="226" t="s">
        <v>52</v>
      </c>
      <c r="O294" s="76"/>
      <c r="P294" s="227">
        <f>O294*H294</f>
        <v>0</v>
      </c>
      <c r="Q294" s="227">
        <v>0</v>
      </c>
      <c r="R294" s="227">
        <f>Q294*H294</f>
        <v>0</v>
      </c>
      <c r="S294" s="227">
        <v>0</v>
      </c>
      <c r="T294" s="228">
        <f>S294*H294</f>
        <v>0</v>
      </c>
      <c r="AR294" s="13" t="s">
        <v>230</v>
      </c>
      <c r="AT294" s="13" t="s">
        <v>166</v>
      </c>
      <c r="AU294" s="13" t="s">
        <v>92</v>
      </c>
      <c r="AY294" s="13" t="s">
        <v>164</v>
      </c>
      <c r="BE294" s="229">
        <f>IF(N294="základná",J294,0)</f>
        <v>0</v>
      </c>
      <c r="BF294" s="229">
        <f>IF(N294="znížená",J294,0)</f>
        <v>0</v>
      </c>
      <c r="BG294" s="229">
        <f>IF(N294="zákl. prenesená",J294,0)</f>
        <v>0</v>
      </c>
      <c r="BH294" s="229">
        <f>IF(N294="zníž. prenesená",J294,0)</f>
        <v>0</v>
      </c>
      <c r="BI294" s="229">
        <f>IF(N294="nulová",J294,0)</f>
        <v>0</v>
      </c>
      <c r="BJ294" s="13" t="s">
        <v>92</v>
      </c>
      <c r="BK294" s="229">
        <f>ROUND(I294*H294,2)</f>
        <v>0</v>
      </c>
      <c r="BL294" s="13" t="s">
        <v>230</v>
      </c>
      <c r="BM294" s="13" t="s">
        <v>858</v>
      </c>
    </row>
    <row r="295" s="11" customFormat="1" ht="22.8" customHeight="1">
      <c r="B295" s="202"/>
      <c r="C295" s="203"/>
      <c r="D295" s="204" t="s">
        <v>79</v>
      </c>
      <c r="E295" s="216" t="s">
        <v>859</v>
      </c>
      <c r="F295" s="216" t="s">
        <v>860</v>
      </c>
      <c r="G295" s="203"/>
      <c r="H295" s="203"/>
      <c r="I295" s="206"/>
      <c r="J295" s="217">
        <f>BK295</f>
        <v>0</v>
      </c>
      <c r="K295" s="203"/>
      <c r="L295" s="208"/>
      <c r="M295" s="209"/>
      <c r="N295" s="210"/>
      <c r="O295" s="210"/>
      <c r="P295" s="211">
        <f>SUM(P296:P302)</f>
        <v>0</v>
      </c>
      <c r="Q295" s="210"/>
      <c r="R295" s="211">
        <f>SUM(R296:R302)</f>
        <v>0.65417762400000001</v>
      </c>
      <c r="S295" s="210"/>
      <c r="T295" s="212">
        <f>SUM(T296:T302)</f>
        <v>0</v>
      </c>
      <c r="AR295" s="213" t="s">
        <v>92</v>
      </c>
      <c r="AT295" s="214" t="s">
        <v>79</v>
      </c>
      <c r="AU295" s="214" t="s">
        <v>87</v>
      </c>
      <c r="AY295" s="213" t="s">
        <v>164</v>
      </c>
      <c r="BK295" s="215">
        <f>SUM(BK296:BK302)</f>
        <v>0</v>
      </c>
    </row>
    <row r="296" s="1" customFormat="1" ht="16.5" customHeight="1">
      <c r="B296" s="35"/>
      <c r="C296" s="218" t="s">
        <v>861</v>
      </c>
      <c r="D296" s="218" t="s">
        <v>166</v>
      </c>
      <c r="E296" s="219" t="s">
        <v>862</v>
      </c>
      <c r="F296" s="220" t="s">
        <v>863</v>
      </c>
      <c r="G296" s="221" t="s">
        <v>255</v>
      </c>
      <c r="H296" s="222">
        <v>11.683999999999999</v>
      </c>
      <c r="I296" s="223"/>
      <c r="J296" s="224">
        <f>ROUND(I296*H296,2)</f>
        <v>0</v>
      </c>
      <c r="K296" s="220" t="s">
        <v>1</v>
      </c>
      <c r="L296" s="40"/>
      <c r="M296" s="225" t="s">
        <v>1</v>
      </c>
      <c r="N296" s="226" t="s">
        <v>52</v>
      </c>
      <c r="O296" s="76"/>
      <c r="P296" s="227">
        <f>O296*H296</f>
        <v>0</v>
      </c>
      <c r="Q296" s="227">
        <v>0.00172</v>
      </c>
      <c r="R296" s="227">
        <f>Q296*H296</f>
        <v>0.02009648</v>
      </c>
      <c r="S296" s="227">
        <v>0</v>
      </c>
      <c r="T296" s="228">
        <f>S296*H296</f>
        <v>0</v>
      </c>
      <c r="AR296" s="13" t="s">
        <v>230</v>
      </c>
      <c r="AT296" s="13" t="s">
        <v>166</v>
      </c>
      <c r="AU296" s="13" t="s">
        <v>92</v>
      </c>
      <c r="AY296" s="13" t="s">
        <v>164</v>
      </c>
      <c r="BE296" s="229">
        <f>IF(N296="základná",J296,0)</f>
        <v>0</v>
      </c>
      <c r="BF296" s="229">
        <f>IF(N296="znížená",J296,0)</f>
        <v>0</v>
      </c>
      <c r="BG296" s="229">
        <f>IF(N296="zákl. prenesená",J296,0)</f>
        <v>0</v>
      </c>
      <c r="BH296" s="229">
        <f>IF(N296="zníž. prenesená",J296,0)</f>
        <v>0</v>
      </c>
      <c r="BI296" s="229">
        <f>IF(N296="nulová",J296,0)</f>
        <v>0</v>
      </c>
      <c r="BJ296" s="13" t="s">
        <v>92</v>
      </c>
      <c r="BK296" s="229">
        <f>ROUND(I296*H296,2)</f>
        <v>0</v>
      </c>
      <c r="BL296" s="13" t="s">
        <v>230</v>
      </c>
      <c r="BM296" s="13" t="s">
        <v>864</v>
      </c>
    </row>
    <row r="297" s="1" customFormat="1" ht="22.5" customHeight="1">
      <c r="B297" s="35"/>
      <c r="C297" s="230" t="s">
        <v>865</v>
      </c>
      <c r="D297" s="230" t="s">
        <v>218</v>
      </c>
      <c r="E297" s="231" t="s">
        <v>866</v>
      </c>
      <c r="F297" s="232" t="s">
        <v>867</v>
      </c>
      <c r="G297" s="233" t="s">
        <v>255</v>
      </c>
      <c r="H297" s="234">
        <v>11.683999999999999</v>
      </c>
      <c r="I297" s="235"/>
      <c r="J297" s="236">
        <f>ROUND(I297*H297,2)</f>
        <v>0</v>
      </c>
      <c r="K297" s="232" t="s">
        <v>1</v>
      </c>
      <c r="L297" s="237"/>
      <c r="M297" s="238" t="s">
        <v>1</v>
      </c>
      <c r="N297" s="239" t="s">
        <v>52</v>
      </c>
      <c r="O297" s="76"/>
      <c r="P297" s="227">
        <f>O297*H297</f>
        <v>0</v>
      </c>
      <c r="Q297" s="227">
        <v>0.0088000000000000005</v>
      </c>
      <c r="R297" s="227">
        <f>Q297*H297</f>
        <v>0.1028192</v>
      </c>
      <c r="S297" s="227">
        <v>0</v>
      </c>
      <c r="T297" s="228">
        <f>S297*H297</f>
        <v>0</v>
      </c>
      <c r="AR297" s="13" t="s">
        <v>296</v>
      </c>
      <c r="AT297" s="13" t="s">
        <v>218</v>
      </c>
      <c r="AU297" s="13" t="s">
        <v>92</v>
      </c>
      <c r="AY297" s="13" t="s">
        <v>164</v>
      </c>
      <c r="BE297" s="229">
        <f>IF(N297="základná",J297,0)</f>
        <v>0</v>
      </c>
      <c r="BF297" s="229">
        <f>IF(N297="znížená",J297,0)</f>
        <v>0</v>
      </c>
      <c r="BG297" s="229">
        <f>IF(N297="zákl. prenesená",J297,0)</f>
        <v>0</v>
      </c>
      <c r="BH297" s="229">
        <f>IF(N297="zníž. prenesená",J297,0)</f>
        <v>0</v>
      </c>
      <c r="BI297" s="229">
        <f>IF(N297="nulová",J297,0)</f>
        <v>0</v>
      </c>
      <c r="BJ297" s="13" t="s">
        <v>92</v>
      </c>
      <c r="BK297" s="229">
        <f>ROUND(I297*H297,2)</f>
        <v>0</v>
      </c>
      <c r="BL297" s="13" t="s">
        <v>230</v>
      </c>
      <c r="BM297" s="13" t="s">
        <v>868</v>
      </c>
    </row>
    <row r="298" s="1" customFormat="1" ht="16.5" customHeight="1">
      <c r="B298" s="35"/>
      <c r="C298" s="218" t="s">
        <v>869</v>
      </c>
      <c r="D298" s="218" t="s">
        <v>166</v>
      </c>
      <c r="E298" s="219" t="s">
        <v>870</v>
      </c>
      <c r="F298" s="220" t="s">
        <v>871</v>
      </c>
      <c r="G298" s="221" t="s">
        <v>255</v>
      </c>
      <c r="H298" s="222">
        <v>26.559999999999999</v>
      </c>
      <c r="I298" s="223"/>
      <c r="J298" s="224">
        <f>ROUND(I298*H298,2)</f>
        <v>0</v>
      </c>
      <c r="K298" s="220" t="s">
        <v>1</v>
      </c>
      <c r="L298" s="40"/>
      <c r="M298" s="225" t="s">
        <v>1</v>
      </c>
      <c r="N298" s="226" t="s">
        <v>52</v>
      </c>
      <c r="O298" s="76"/>
      <c r="P298" s="227">
        <f>O298*H298</f>
        <v>0</v>
      </c>
      <c r="Q298" s="227">
        <v>0.0018963999999999999</v>
      </c>
      <c r="R298" s="227">
        <f>Q298*H298</f>
        <v>0.050368383999999995</v>
      </c>
      <c r="S298" s="227">
        <v>0</v>
      </c>
      <c r="T298" s="228">
        <f>S298*H298</f>
        <v>0</v>
      </c>
      <c r="AR298" s="13" t="s">
        <v>230</v>
      </c>
      <c r="AT298" s="13" t="s">
        <v>166</v>
      </c>
      <c r="AU298" s="13" t="s">
        <v>92</v>
      </c>
      <c r="AY298" s="13" t="s">
        <v>164</v>
      </c>
      <c r="BE298" s="229">
        <f>IF(N298="základná",J298,0)</f>
        <v>0</v>
      </c>
      <c r="BF298" s="229">
        <f>IF(N298="znížená",J298,0)</f>
        <v>0</v>
      </c>
      <c r="BG298" s="229">
        <f>IF(N298="zákl. prenesená",J298,0)</f>
        <v>0</v>
      </c>
      <c r="BH298" s="229">
        <f>IF(N298="zníž. prenesená",J298,0)</f>
        <v>0</v>
      </c>
      <c r="BI298" s="229">
        <f>IF(N298="nulová",J298,0)</f>
        <v>0</v>
      </c>
      <c r="BJ298" s="13" t="s">
        <v>92</v>
      </c>
      <c r="BK298" s="229">
        <f>ROUND(I298*H298,2)</f>
        <v>0</v>
      </c>
      <c r="BL298" s="13" t="s">
        <v>230</v>
      </c>
      <c r="BM298" s="13" t="s">
        <v>872</v>
      </c>
    </row>
    <row r="299" s="1" customFormat="1" ht="16.5" customHeight="1">
      <c r="B299" s="35"/>
      <c r="C299" s="230" t="s">
        <v>873</v>
      </c>
      <c r="D299" s="230" t="s">
        <v>218</v>
      </c>
      <c r="E299" s="231" t="s">
        <v>874</v>
      </c>
      <c r="F299" s="232" t="s">
        <v>875</v>
      </c>
      <c r="G299" s="233" t="s">
        <v>255</v>
      </c>
      <c r="H299" s="234">
        <v>26.559999999999999</v>
      </c>
      <c r="I299" s="235"/>
      <c r="J299" s="236">
        <f>ROUND(I299*H299,2)</f>
        <v>0</v>
      </c>
      <c r="K299" s="232" t="s">
        <v>1</v>
      </c>
      <c r="L299" s="237"/>
      <c r="M299" s="238" t="s">
        <v>1</v>
      </c>
      <c r="N299" s="239" t="s">
        <v>52</v>
      </c>
      <c r="O299" s="76"/>
      <c r="P299" s="227">
        <f>O299*H299</f>
        <v>0</v>
      </c>
      <c r="Q299" s="227">
        <v>0.017500000000000002</v>
      </c>
      <c r="R299" s="227">
        <f>Q299*H299</f>
        <v>0.46480000000000005</v>
      </c>
      <c r="S299" s="227">
        <v>0</v>
      </c>
      <c r="T299" s="228">
        <f>S299*H299</f>
        <v>0</v>
      </c>
      <c r="AR299" s="13" t="s">
        <v>296</v>
      </c>
      <c r="AT299" s="13" t="s">
        <v>218</v>
      </c>
      <c r="AU299" s="13" t="s">
        <v>92</v>
      </c>
      <c r="AY299" s="13" t="s">
        <v>164</v>
      </c>
      <c r="BE299" s="229">
        <f>IF(N299="základná",J299,0)</f>
        <v>0</v>
      </c>
      <c r="BF299" s="229">
        <f>IF(N299="znížená",J299,0)</f>
        <v>0</v>
      </c>
      <c r="BG299" s="229">
        <f>IF(N299="zákl. prenesená",J299,0)</f>
        <v>0</v>
      </c>
      <c r="BH299" s="229">
        <f>IF(N299="zníž. prenesená",J299,0)</f>
        <v>0</v>
      </c>
      <c r="BI299" s="229">
        <f>IF(N299="nulová",J299,0)</f>
        <v>0</v>
      </c>
      <c r="BJ299" s="13" t="s">
        <v>92</v>
      </c>
      <c r="BK299" s="229">
        <f>ROUND(I299*H299,2)</f>
        <v>0</v>
      </c>
      <c r="BL299" s="13" t="s">
        <v>230</v>
      </c>
      <c r="BM299" s="13" t="s">
        <v>876</v>
      </c>
    </row>
    <row r="300" s="1" customFormat="1" ht="16.5" customHeight="1">
      <c r="B300" s="35"/>
      <c r="C300" s="218" t="s">
        <v>877</v>
      </c>
      <c r="D300" s="218" t="s">
        <v>166</v>
      </c>
      <c r="E300" s="219" t="s">
        <v>878</v>
      </c>
      <c r="F300" s="220" t="s">
        <v>879</v>
      </c>
      <c r="G300" s="221" t="s">
        <v>255</v>
      </c>
      <c r="H300" s="222">
        <v>4.9980000000000002</v>
      </c>
      <c r="I300" s="223"/>
      <c r="J300" s="224">
        <f>ROUND(I300*H300,2)</f>
        <v>0</v>
      </c>
      <c r="K300" s="220" t="s">
        <v>243</v>
      </c>
      <c r="L300" s="40"/>
      <c r="M300" s="225" t="s">
        <v>1</v>
      </c>
      <c r="N300" s="226" t="s">
        <v>52</v>
      </c>
      <c r="O300" s="76"/>
      <c r="P300" s="227">
        <f>O300*H300</f>
        <v>0</v>
      </c>
      <c r="Q300" s="227">
        <v>0.00172</v>
      </c>
      <c r="R300" s="227">
        <f>Q300*H300</f>
        <v>0.0085965599999999996</v>
      </c>
      <c r="S300" s="227">
        <v>0</v>
      </c>
      <c r="T300" s="228">
        <f>S300*H300</f>
        <v>0</v>
      </c>
      <c r="AR300" s="13" t="s">
        <v>230</v>
      </c>
      <c r="AT300" s="13" t="s">
        <v>166</v>
      </c>
      <c r="AU300" s="13" t="s">
        <v>92</v>
      </c>
      <c r="AY300" s="13" t="s">
        <v>164</v>
      </c>
      <c r="BE300" s="229">
        <f>IF(N300="základná",J300,0)</f>
        <v>0</v>
      </c>
      <c r="BF300" s="229">
        <f>IF(N300="znížená",J300,0)</f>
        <v>0</v>
      </c>
      <c r="BG300" s="229">
        <f>IF(N300="zákl. prenesená",J300,0)</f>
        <v>0</v>
      </c>
      <c r="BH300" s="229">
        <f>IF(N300="zníž. prenesená",J300,0)</f>
        <v>0</v>
      </c>
      <c r="BI300" s="229">
        <f>IF(N300="nulová",J300,0)</f>
        <v>0</v>
      </c>
      <c r="BJ300" s="13" t="s">
        <v>92</v>
      </c>
      <c r="BK300" s="229">
        <f>ROUND(I300*H300,2)</f>
        <v>0</v>
      </c>
      <c r="BL300" s="13" t="s">
        <v>230</v>
      </c>
      <c r="BM300" s="13" t="s">
        <v>880</v>
      </c>
    </row>
    <row r="301" s="1" customFormat="1" ht="16.5" customHeight="1">
      <c r="B301" s="35"/>
      <c r="C301" s="230" t="s">
        <v>881</v>
      </c>
      <c r="D301" s="230" t="s">
        <v>218</v>
      </c>
      <c r="E301" s="231" t="s">
        <v>882</v>
      </c>
      <c r="F301" s="232" t="s">
        <v>883</v>
      </c>
      <c r="G301" s="233" t="s">
        <v>255</v>
      </c>
      <c r="H301" s="234">
        <v>4.9980000000000002</v>
      </c>
      <c r="I301" s="235"/>
      <c r="J301" s="236">
        <f>ROUND(I301*H301,2)</f>
        <v>0</v>
      </c>
      <c r="K301" s="232" t="s">
        <v>243</v>
      </c>
      <c r="L301" s="237"/>
      <c r="M301" s="238" t="s">
        <v>1</v>
      </c>
      <c r="N301" s="239" t="s">
        <v>52</v>
      </c>
      <c r="O301" s="76"/>
      <c r="P301" s="227">
        <f>O301*H301</f>
        <v>0</v>
      </c>
      <c r="Q301" s="227">
        <v>0.0015</v>
      </c>
      <c r="R301" s="227">
        <f>Q301*H301</f>
        <v>0.0074970000000000002</v>
      </c>
      <c r="S301" s="227">
        <v>0</v>
      </c>
      <c r="T301" s="228">
        <f>S301*H301</f>
        <v>0</v>
      </c>
      <c r="AR301" s="13" t="s">
        <v>296</v>
      </c>
      <c r="AT301" s="13" t="s">
        <v>218</v>
      </c>
      <c r="AU301" s="13" t="s">
        <v>92</v>
      </c>
      <c r="AY301" s="13" t="s">
        <v>164</v>
      </c>
      <c r="BE301" s="229">
        <f>IF(N301="základná",J301,0)</f>
        <v>0</v>
      </c>
      <c r="BF301" s="229">
        <f>IF(N301="znížená",J301,0)</f>
        <v>0</v>
      </c>
      <c r="BG301" s="229">
        <f>IF(N301="zákl. prenesená",J301,0)</f>
        <v>0</v>
      </c>
      <c r="BH301" s="229">
        <f>IF(N301="zníž. prenesená",J301,0)</f>
        <v>0</v>
      </c>
      <c r="BI301" s="229">
        <f>IF(N301="nulová",J301,0)</f>
        <v>0</v>
      </c>
      <c r="BJ301" s="13" t="s">
        <v>92</v>
      </c>
      <c r="BK301" s="229">
        <f>ROUND(I301*H301,2)</f>
        <v>0</v>
      </c>
      <c r="BL301" s="13" t="s">
        <v>230</v>
      </c>
      <c r="BM301" s="13" t="s">
        <v>884</v>
      </c>
    </row>
    <row r="302" s="1" customFormat="1" ht="16.5" customHeight="1">
      <c r="B302" s="35"/>
      <c r="C302" s="218" t="s">
        <v>885</v>
      </c>
      <c r="D302" s="218" t="s">
        <v>166</v>
      </c>
      <c r="E302" s="219" t="s">
        <v>886</v>
      </c>
      <c r="F302" s="220" t="s">
        <v>887</v>
      </c>
      <c r="G302" s="221" t="s">
        <v>857</v>
      </c>
      <c r="H302" s="240"/>
      <c r="I302" s="223"/>
      <c r="J302" s="224">
        <f>ROUND(I302*H302,2)</f>
        <v>0</v>
      </c>
      <c r="K302" s="220" t="s">
        <v>243</v>
      </c>
      <c r="L302" s="40"/>
      <c r="M302" s="225" t="s">
        <v>1</v>
      </c>
      <c r="N302" s="226" t="s">
        <v>52</v>
      </c>
      <c r="O302" s="76"/>
      <c r="P302" s="227">
        <f>O302*H302</f>
        <v>0</v>
      </c>
      <c r="Q302" s="227">
        <v>0</v>
      </c>
      <c r="R302" s="227">
        <f>Q302*H302</f>
        <v>0</v>
      </c>
      <c r="S302" s="227">
        <v>0</v>
      </c>
      <c r="T302" s="228">
        <f>S302*H302</f>
        <v>0</v>
      </c>
      <c r="AR302" s="13" t="s">
        <v>230</v>
      </c>
      <c r="AT302" s="13" t="s">
        <v>166</v>
      </c>
      <c r="AU302" s="13" t="s">
        <v>92</v>
      </c>
      <c r="AY302" s="13" t="s">
        <v>164</v>
      </c>
      <c r="BE302" s="229">
        <f>IF(N302="základná",J302,0)</f>
        <v>0</v>
      </c>
      <c r="BF302" s="229">
        <f>IF(N302="znížená",J302,0)</f>
        <v>0</v>
      </c>
      <c r="BG302" s="229">
        <f>IF(N302="zákl. prenesená",J302,0)</f>
        <v>0</v>
      </c>
      <c r="BH302" s="229">
        <f>IF(N302="zníž. prenesená",J302,0)</f>
        <v>0</v>
      </c>
      <c r="BI302" s="229">
        <f>IF(N302="nulová",J302,0)</f>
        <v>0</v>
      </c>
      <c r="BJ302" s="13" t="s">
        <v>92</v>
      </c>
      <c r="BK302" s="229">
        <f>ROUND(I302*H302,2)</f>
        <v>0</v>
      </c>
      <c r="BL302" s="13" t="s">
        <v>230</v>
      </c>
      <c r="BM302" s="13" t="s">
        <v>888</v>
      </c>
    </row>
    <row r="303" s="11" customFormat="1" ht="22.8" customHeight="1">
      <c r="B303" s="202"/>
      <c r="C303" s="203"/>
      <c r="D303" s="204" t="s">
        <v>79</v>
      </c>
      <c r="E303" s="216" t="s">
        <v>889</v>
      </c>
      <c r="F303" s="216" t="s">
        <v>890</v>
      </c>
      <c r="G303" s="203"/>
      <c r="H303" s="203"/>
      <c r="I303" s="206"/>
      <c r="J303" s="217">
        <f>BK303</f>
        <v>0</v>
      </c>
      <c r="K303" s="203"/>
      <c r="L303" s="208"/>
      <c r="M303" s="209"/>
      <c r="N303" s="210"/>
      <c r="O303" s="210"/>
      <c r="P303" s="211">
        <f>SUM(P304:P316)</f>
        <v>0</v>
      </c>
      <c r="Q303" s="210"/>
      <c r="R303" s="211">
        <f>SUM(R304:R316)</f>
        <v>5.9518897269999993</v>
      </c>
      <c r="S303" s="210"/>
      <c r="T303" s="212">
        <f>SUM(T304:T316)</f>
        <v>0</v>
      </c>
      <c r="AR303" s="213" t="s">
        <v>92</v>
      </c>
      <c r="AT303" s="214" t="s">
        <v>79</v>
      </c>
      <c r="AU303" s="214" t="s">
        <v>87</v>
      </c>
      <c r="AY303" s="213" t="s">
        <v>164</v>
      </c>
      <c r="BK303" s="215">
        <f>SUM(BK304:BK316)</f>
        <v>0</v>
      </c>
    </row>
    <row r="304" s="1" customFormat="1" ht="16.5" customHeight="1">
      <c r="B304" s="35"/>
      <c r="C304" s="218" t="s">
        <v>891</v>
      </c>
      <c r="D304" s="218" t="s">
        <v>166</v>
      </c>
      <c r="E304" s="219" t="s">
        <v>892</v>
      </c>
      <c r="F304" s="220" t="s">
        <v>893</v>
      </c>
      <c r="G304" s="221" t="s">
        <v>169</v>
      </c>
      <c r="H304" s="222">
        <v>39.119999999999997</v>
      </c>
      <c r="I304" s="223"/>
      <c r="J304" s="224">
        <f>ROUND(I304*H304,2)</f>
        <v>0</v>
      </c>
      <c r="K304" s="220" t="s">
        <v>243</v>
      </c>
      <c r="L304" s="40"/>
      <c r="M304" s="225" t="s">
        <v>1</v>
      </c>
      <c r="N304" s="226" t="s">
        <v>52</v>
      </c>
      <c r="O304" s="76"/>
      <c r="P304" s="227">
        <f>O304*H304</f>
        <v>0</v>
      </c>
      <c r="Q304" s="227">
        <v>0.0045900000000000003</v>
      </c>
      <c r="R304" s="227">
        <f>Q304*H304</f>
        <v>0.17956079999999999</v>
      </c>
      <c r="S304" s="227">
        <v>0</v>
      </c>
      <c r="T304" s="228">
        <f>S304*H304</f>
        <v>0</v>
      </c>
      <c r="AR304" s="13" t="s">
        <v>230</v>
      </c>
      <c r="AT304" s="13" t="s">
        <v>166</v>
      </c>
      <c r="AU304" s="13" t="s">
        <v>92</v>
      </c>
      <c r="AY304" s="13" t="s">
        <v>164</v>
      </c>
      <c r="BE304" s="229">
        <f>IF(N304="základná",J304,0)</f>
        <v>0</v>
      </c>
      <c r="BF304" s="229">
        <f>IF(N304="znížená",J304,0)</f>
        <v>0</v>
      </c>
      <c r="BG304" s="229">
        <f>IF(N304="zákl. prenesená",J304,0)</f>
        <v>0</v>
      </c>
      <c r="BH304" s="229">
        <f>IF(N304="zníž. prenesená",J304,0)</f>
        <v>0</v>
      </c>
      <c r="BI304" s="229">
        <f>IF(N304="nulová",J304,0)</f>
        <v>0</v>
      </c>
      <c r="BJ304" s="13" t="s">
        <v>92</v>
      </c>
      <c r="BK304" s="229">
        <f>ROUND(I304*H304,2)</f>
        <v>0</v>
      </c>
      <c r="BL304" s="13" t="s">
        <v>230</v>
      </c>
      <c r="BM304" s="13" t="s">
        <v>894</v>
      </c>
    </row>
    <row r="305" s="1" customFormat="1" ht="16.5" customHeight="1">
      <c r="B305" s="35"/>
      <c r="C305" s="230" t="s">
        <v>895</v>
      </c>
      <c r="D305" s="230" t="s">
        <v>218</v>
      </c>
      <c r="E305" s="231" t="s">
        <v>896</v>
      </c>
      <c r="F305" s="232" t="s">
        <v>897</v>
      </c>
      <c r="G305" s="233" t="s">
        <v>169</v>
      </c>
      <c r="H305" s="234">
        <v>39.902000000000001</v>
      </c>
      <c r="I305" s="235"/>
      <c r="J305" s="236">
        <f>ROUND(I305*H305,2)</f>
        <v>0</v>
      </c>
      <c r="K305" s="232" t="s">
        <v>1</v>
      </c>
      <c r="L305" s="237"/>
      <c r="M305" s="238" t="s">
        <v>1</v>
      </c>
      <c r="N305" s="239" t="s">
        <v>52</v>
      </c>
      <c r="O305" s="76"/>
      <c r="P305" s="227">
        <f>O305*H305</f>
        <v>0</v>
      </c>
      <c r="Q305" s="227">
        <v>0.017999999999999999</v>
      </c>
      <c r="R305" s="227">
        <f>Q305*H305</f>
        <v>0.71823599999999999</v>
      </c>
      <c r="S305" s="227">
        <v>0</v>
      </c>
      <c r="T305" s="228">
        <f>S305*H305</f>
        <v>0</v>
      </c>
      <c r="AR305" s="13" t="s">
        <v>296</v>
      </c>
      <c r="AT305" s="13" t="s">
        <v>218</v>
      </c>
      <c r="AU305" s="13" t="s">
        <v>92</v>
      </c>
      <c r="AY305" s="13" t="s">
        <v>164</v>
      </c>
      <c r="BE305" s="229">
        <f>IF(N305="základná",J305,0)</f>
        <v>0</v>
      </c>
      <c r="BF305" s="229">
        <f>IF(N305="znížená",J305,0)</f>
        <v>0</v>
      </c>
      <c r="BG305" s="229">
        <f>IF(N305="zákl. prenesená",J305,0)</f>
        <v>0</v>
      </c>
      <c r="BH305" s="229">
        <f>IF(N305="zníž. prenesená",J305,0)</f>
        <v>0</v>
      </c>
      <c r="BI305" s="229">
        <f>IF(N305="nulová",J305,0)</f>
        <v>0</v>
      </c>
      <c r="BJ305" s="13" t="s">
        <v>92</v>
      </c>
      <c r="BK305" s="229">
        <f>ROUND(I305*H305,2)</f>
        <v>0</v>
      </c>
      <c r="BL305" s="13" t="s">
        <v>230</v>
      </c>
      <c r="BM305" s="13" t="s">
        <v>898</v>
      </c>
    </row>
    <row r="306" s="1" customFormat="1" ht="16.5" customHeight="1">
      <c r="B306" s="35"/>
      <c r="C306" s="218" t="s">
        <v>899</v>
      </c>
      <c r="D306" s="218" t="s">
        <v>166</v>
      </c>
      <c r="E306" s="219" t="s">
        <v>900</v>
      </c>
      <c r="F306" s="220" t="s">
        <v>901</v>
      </c>
      <c r="G306" s="221" t="s">
        <v>255</v>
      </c>
      <c r="H306" s="222">
        <v>153.77000000000001</v>
      </c>
      <c r="I306" s="223"/>
      <c r="J306" s="224">
        <f>ROUND(I306*H306,2)</f>
        <v>0</v>
      </c>
      <c r="K306" s="220" t="s">
        <v>1</v>
      </c>
      <c r="L306" s="40"/>
      <c r="M306" s="225" t="s">
        <v>1</v>
      </c>
      <c r="N306" s="226" t="s">
        <v>52</v>
      </c>
      <c r="O306" s="76"/>
      <c r="P306" s="227">
        <f>O306*H306</f>
        <v>0</v>
      </c>
      <c r="Q306" s="227">
        <v>0.00091259999999999996</v>
      </c>
      <c r="R306" s="227">
        <f>Q306*H306</f>
        <v>0.140330502</v>
      </c>
      <c r="S306" s="227">
        <v>0</v>
      </c>
      <c r="T306" s="228">
        <f>S306*H306</f>
        <v>0</v>
      </c>
      <c r="AR306" s="13" t="s">
        <v>230</v>
      </c>
      <c r="AT306" s="13" t="s">
        <v>166</v>
      </c>
      <c r="AU306" s="13" t="s">
        <v>92</v>
      </c>
      <c r="AY306" s="13" t="s">
        <v>164</v>
      </c>
      <c r="BE306" s="229">
        <f>IF(N306="základná",J306,0)</f>
        <v>0</v>
      </c>
      <c r="BF306" s="229">
        <f>IF(N306="znížená",J306,0)</f>
        <v>0</v>
      </c>
      <c r="BG306" s="229">
        <f>IF(N306="zákl. prenesená",J306,0)</f>
        <v>0</v>
      </c>
      <c r="BH306" s="229">
        <f>IF(N306="zníž. prenesená",J306,0)</f>
        <v>0</v>
      </c>
      <c r="BI306" s="229">
        <f>IF(N306="nulová",J306,0)</f>
        <v>0</v>
      </c>
      <c r="BJ306" s="13" t="s">
        <v>92</v>
      </c>
      <c r="BK306" s="229">
        <f>ROUND(I306*H306,2)</f>
        <v>0</v>
      </c>
      <c r="BL306" s="13" t="s">
        <v>230</v>
      </c>
      <c r="BM306" s="13" t="s">
        <v>902</v>
      </c>
    </row>
    <row r="307" s="1" customFormat="1" ht="16.5" customHeight="1">
      <c r="B307" s="35"/>
      <c r="C307" s="230" t="s">
        <v>903</v>
      </c>
      <c r="D307" s="230" t="s">
        <v>218</v>
      </c>
      <c r="E307" s="231" t="s">
        <v>896</v>
      </c>
      <c r="F307" s="232" t="s">
        <v>897</v>
      </c>
      <c r="G307" s="233" t="s">
        <v>169</v>
      </c>
      <c r="H307" s="234">
        <v>15.685000000000001</v>
      </c>
      <c r="I307" s="235"/>
      <c r="J307" s="236">
        <f>ROUND(I307*H307,2)</f>
        <v>0</v>
      </c>
      <c r="K307" s="232" t="s">
        <v>1</v>
      </c>
      <c r="L307" s="237"/>
      <c r="M307" s="238" t="s">
        <v>1</v>
      </c>
      <c r="N307" s="239" t="s">
        <v>52</v>
      </c>
      <c r="O307" s="76"/>
      <c r="P307" s="227">
        <f>O307*H307</f>
        <v>0</v>
      </c>
      <c r="Q307" s="227">
        <v>0.017999999999999999</v>
      </c>
      <c r="R307" s="227">
        <f>Q307*H307</f>
        <v>0.28232999999999997</v>
      </c>
      <c r="S307" s="227">
        <v>0</v>
      </c>
      <c r="T307" s="228">
        <f>S307*H307</f>
        <v>0</v>
      </c>
      <c r="AR307" s="13" t="s">
        <v>296</v>
      </c>
      <c r="AT307" s="13" t="s">
        <v>218</v>
      </c>
      <c r="AU307" s="13" t="s">
        <v>92</v>
      </c>
      <c r="AY307" s="13" t="s">
        <v>164</v>
      </c>
      <c r="BE307" s="229">
        <f>IF(N307="základná",J307,0)</f>
        <v>0</v>
      </c>
      <c r="BF307" s="229">
        <f>IF(N307="znížená",J307,0)</f>
        <v>0</v>
      </c>
      <c r="BG307" s="229">
        <f>IF(N307="zákl. prenesená",J307,0)</f>
        <v>0</v>
      </c>
      <c r="BH307" s="229">
        <f>IF(N307="zníž. prenesená",J307,0)</f>
        <v>0</v>
      </c>
      <c r="BI307" s="229">
        <f>IF(N307="nulová",J307,0)</f>
        <v>0</v>
      </c>
      <c r="BJ307" s="13" t="s">
        <v>92</v>
      </c>
      <c r="BK307" s="229">
        <f>ROUND(I307*H307,2)</f>
        <v>0</v>
      </c>
      <c r="BL307" s="13" t="s">
        <v>230</v>
      </c>
      <c r="BM307" s="13" t="s">
        <v>904</v>
      </c>
    </row>
    <row r="308" s="1" customFormat="1" ht="16.5" customHeight="1">
      <c r="B308" s="35"/>
      <c r="C308" s="218" t="s">
        <v>905</v>
      </c>
      <c r="D308" s="218" t="s">
        <v>166</v>
      </c>
      <c r="E308" s="219" t="s">
        <v>906</v>
      </c>
      <c r="F308" s="220" t="s">
        <v>907</v>
      </c>
      <c r="G308" s="221" t="s">
        <v>255</v>
      </c>
      <c r="H308" s="222">
        <v>48.899999999999999</v>
      </c>
      <c r="I308" s="223"/>
      <c r="J308" s="224">
        <f>ROUND(I308*H308,2)</f>
        <v>0</v>
      </c>
      <c r="K308" s="220" t="s">
        <v>1</v>
      </c>
      <c r="L308" s="40"/>
      <c r="M308" s="225" t="s">
        <v>1</v>
      </c>
      <c r="N308" s="226" t="s">
        <v>52</v>
      </c>
      <c r="O308" s="76"/>
      <c r="P308" s="227">
        <f>O308*H308</f>
        <v>0</v>
      </c>
      <c r="Q308" s="227">
        <v>0.00093134999999999995</v>
      </c>
      <c r="R308" s="227">
        <f>Q308*H308</f>
        <v>0.045543014999999999</v>
      </c>
      <c r="S308" s="227">
        <v>0</v>
      </c>
      <c r="T308" s="228">
        <f>S308*H308</f>
        <v>0</v>
      </c>
      <c r="AR308" s="13" t="s">
        <v>230</v>
      </c>
      <c r="AT308" s="13" t="s">
        <v>166</v>
      </c>
      <c r="AU308" s="13" t="s">
        <v>92</v>
      </c>
      <c r="AY308" s="13" t="s">
        <v>164</v>
      </c>
      <c r="BE308" s="229">
        <f>IF(N308="základná",J308,0)</f>
        <v>0</v>
      </c>
      <c r="BF308" s="229">
        <f>IF(N308="znížená",J308,0)</f>
        <v>0</v>
      </c>
      <c r="BG308" s="229">
        <f>IF(N308="zákl. prenesená",J308,0)</f>
        <v>0</v>
      </c>
      <c r="BH308" s="229">
        <f>IF(N308="zníž. prenesená",J308,0)</f>
        <v>0</v>
      </c>
      <c r="BI308" s="229">
        <f>IF(N308="nulová",J308,0)</f>
        <v>0</v>
      </c>
      <c r="BJ308" s="13" t="s">
        <v>92</v>
      </c>
      <c r="BK308" s="229">
        <f>ROUND(I308*H308,2)</f>
        <v>0</v>
      </c>
      <c r="BL308" s="13" t="s">
        <v>230</v>
      </c>
      <c r="BM308" s="13" t="s">
        <v>908</v>
      </c>
    </row>
    <row r="309" s="1" customFormat="1" ht="16.5" customHeight="1">
      <c r="B309" s="35"/>
      <c r="C309" s="230" t="s">
        <v>909</v>
      </c>
      <c r="D309" s="230" t="s">
        <v>218</v>
      </c>
      <c r="E309" s="231" t="s">
        <v>896</v>
      </c>
      <c r="F309" s="232" t="s">
        <v>897</v>
      </c>
      <c r="G309" s="233" t="s">
        <v>169</v>
      </c>
      <c r="H309" s="234">
        <v>4.9880000000000004</v>
      </c>
      <c r="I309" s="235"/>
      <c r="J309" s="236">
        <f>ROUND(I309*H309,2)</f>
        <v>0</v>
      </c>
      <c r="K309" s="232" t="s">
        <v>1</v>
      </c>
      <c r="L309" s="237"/>
      <c r="M309" s="238" t="s">
        <v>1</v>
      </c>
      <c r="N309" s="239" t="s">
        <v>52</v>
      </c>
      <c r="O309" s="76"/>
      <c r="P309" s="227">
        <f>O309*H309</f>
        <v>0</v>
      </c>
      <c r="Q309" s="227">
        <v>0.017999999999999999</v>
      </c>
      <c r="R309" s="227">
        <f>Q309*H309</f>
        <v>0.089784000000000003</v>
      </c>
      <c r="S309" s="227">
        <v>0</v>
      </c>
      <c r="T309" s="228">
        <f>S309*H309</f>
        <v>0</v>
      </c>
      <c r="AR309" s="13" t="s">
        <v>296</v>
      </c>
      <c r="AT309" s="13" t="s">
        <v>218</v>
      </c>
      <c r="AU309" s="13" t="s">
        <v>92</v>
      </c>
      <c r="AY309" s="13" t="s">
        <v>164</v>
      </c>
      <c r="BE309" s="229">
        <f>IF(N309="základná",J309,0)</f>
        <v>0</v>
      </c>
      <c r="BF309" s="229">
        <f>IF(N309="znížená",J309,0)</f>
        <v>0</v>
      </c>
      <c r="BG309" s="229">
        <f>IF(N309="zákl. prenesená",J309,0)</f>
        <v>0</v>
      </c>
      <c r="BH309" s="229">
        <f>IF(N309="zníž. prenesená",J309,0)</f>
        <v>0</v>
      </c>
      <c r="BI309" s="229">
        <f>IF(N309="nulová",J309,0)</f>
        <v>0</v>
      </c>
      <c r="BJ309" s="13" t="s">
        <v>92</v>
      </c>
      <c r="BK309" s="229">
        <f>ROUND(I309*H309,2)</f>
        <v>0</v>
      </c>
      <c r="BL309" s="13" t="s">
        <v>230</v>
      </c>
      <c r="BM309" s="13" t="s">
        <v>910</v>
      </c>
    </row>
    <row r="310" s="1" customFormat="1" ht="16.5" customHeight="1">
      <c r="B310" s="35"/>
      <c r="C310" s="218" t="s">
        <v>911</v>
      </c>
      <c r="D310" s="218" t="s">
        <v>166</v>
      </c>
      <c r="E310" s="219" t="s">
        <v>912</v>
      </c>
      <c r="F310" s="220" t="s">
        <v>913</v>
      </c>
      <c r="G310" s="221" t="s">
        <v>169</v>
      </c>
      <c r="H310" s="222">
        <v>160.71299999999999</v>
      </c>
      <c r="I310" s="223"/>
      <c r="J310" s="224">
        <f>ROUND(I310*H310,2)</f>
        <v>0</v>
      </c>
      <c r="K310" s="220" t="s">
        <v>243</v>
      </c>
      <c r="L310" s="40"/>
      <c r="M310" s="225" t="s">
        <v>1</v>
      </c>
      <c r="N310" s="226" t="s">
        <v>52</v>
      </c>
      <c r="O310" s="76"/>
      <c r="P310" s="227">
        <f>O310*H310</f>
        <v>0</v>
      </c>
      <c r="Q310" s="227">
        <v>0.0046899999999999997</v>
      </c>
      <c r="R310" s="227">
        <f>Q310*H310</f>
        <v>0.75374396999999993</v>
      </c>
      <c r="S310" s="227">
        <v>0</v>
      </c>
      <c r="T310" s="228">
        <f>S310*H310</f>
        <v>0</v>
      </c>
      <c r="AR310" s="13" t="s">
        <v>230</v>
      </c>
      <c r="AT310" s="13" t="s">
        <v>166</v>
      </c>
      <c r="AU310" s="13" t="s">
        <v>92</v>
      </c>
      <c r="AY310" s="13" t="s">
        <v>164</v>
      </c>
      <c r="BE310" s="229">
        <f>IF(N310="základná",J310,0)</f>
        <v>0</v>
      </c>
      <c r="BF310" s="229">
        <f>IF(N310="znížená",J310,0)</f>
        <v>0</v>
      </c>
      <c r="BG310" s="229">
        <f>IF(N310="zákl. prenesená",J310,0)</f>
        <v>0</v>
      </c>
      <c r="BH310" s="229">
        <f>IF(N310="zníž. prenesená",J310,0)</f>
        <v>0</v>
      </c>
      <c r="BI310" s="229">
        <f>IF(N310="nulová",J310,0)</f>
        <v>0</v>
      </c>
      <c r="BJ310" s="13" t="s">
        <v>92</v>
      </c>
      <c r="BK310" s="229">
        <f>ROUND(I310*H310,2)</f>
        <v>0</v>
      </c>
      <c r="BL310" s="13" t="s">
        <v>230</v>
      </c>
      <c r="BM310" s="13" t="s">
        <v>914</v>
      </c>
    </row>
    <row r="311" s="1" customFormat="1" ht="16.5" customHeight="1">
      <c r="B311" s="35"/>
      <c r="C311" s="230" t="s">
        <v>915</v>
      </c>
      <c r="D311" s="230" t="s">
        <v>218</v>
      </c>
      <c r="E311" s="231" t="s">
        <v>896</v>
      </c>
      <c r="F311" s="232" t="s">
        <v>897</v>
      </c>
      <c r="G311" s="233" t="s">
        <v>169</v>
      </c>
      <c r="H311" s="234">
        <v>163.92699999999999</v>
      </c>
      <c r="I311" s="235"/>
      <c r="J311" s="236">
        <f>ROUND(I311*H311,2)</f>
        <v>0</v>
      </c>
      <c r="K311" s="232" t="s">
        <v>1</v>
      </c>
      <c r="L311" s="237"/>
      <c r="M311" s="238" t="s">
        <v>1</v>
      </c>
      <c r="N311" s="239" t="s">
        <v>52</v>
      </c>
      <c r="O311" s="76"/>
      <c r="P311" s="227">
        <f>O311*H311</f>
        <v>0</v>
      </c>
      <c r="Q311" s="227">
        <v>0.017999999999999999</v>
      </c>
      <c r="R311" s="227">
        <f>Q311*H311</f>
        <v>2.9506859999999997</v>
      </c>
      <c r="S311" s="227">
        <v>0</v>
      </c>
      <c r="T311" s="228">
        <f>S311*H311</f>
        <v>0</v>
      </c>
      <c r="AR311" s="13" t="s">
        <v>296</v>
      </c>
      <c r="AT311" s="13" t="s">
        <v>218</v>
      </c>
      <c r="AU311" s="13" t="s">
        <v>92</v>
      </c>
      <c r="AY311" s="13" t="s">
        <v>164</v>
      </c>
      <c r="BE311" s="229">
        <f>IF(N311="základná",J311,0)</f>
        <v>0</v>
      </c>
      <c r="BF311" s="229">
        <f>IF(N311="znížená",J311,0)</f>
        <v>0</v>
      </c>
      <c r="BG311" s="229">
        <f>IF(N311="zákl. prenesená",J311,0)</f>
        <v>0</v>
      </c>
      <c r="BH311" s="229">
        <f>IF(N311="zníž. prenesená",J311,0)</f>
        <v>0</v>
      </c>
      <c r="BI311" s="229">
        <f>IF(N311="nulová",J311,0)</f>
        <v>0</v>
      </c>
      <c r="BJ311" s="13" t="s">
        <v>92</v>
      </c>
      <c r="BK311" s="229">
        <f>ROUND(I311*H311,2)</f>
        <v>0</v>
      </c>
      <c r="BL311" s="13" t="s">
        <v>230</v>
      </c>
      <c r="BM311" s="13" t="s">
        <v>916</v>
      </c>
    </row>
    <row r="312" s="1" customFormat="1" ht="16.5" customHeight="1">
      <c r="B312" s="35"/>
      <c r="C312" s="218" t="s">
        <v>917</v>
      </c>
      <c r="D312" s="218" t="s">
        <v>166</v>
      </c>
      <c r="E312" s="219" t="s">
        <v>918</v>
      </c>
      <c r="F312" s="220" t="s">
        <v>919</v>
      </c>
      <c r="G312" s="221" t="s">
        <v>169</v>
      </c>
      <c r="H312" s="222">
        <v>21.274999999999999</v>
      </c>
      <c r="I312" s="223"/>
      <c r="J312" s="224">
        <f>ROUND(I312*H312,2)</f>
        <v>0</v>
      </c>
      <c r="K312" s="220" t="s">
        <v>243</v>
      </c>
      <c r="L312" s="40"/>
      <c r="M312" s="225" t="s">
        <v>1</v>
      </c>
      <c r="N312" s="226" t="s">
        <v>52</v>
      </c>
      <c r="O312" s="76"/>
      <c r="P312" s="227">
        <f>O312*H312</f>
        <v>0</v>
      </c>
      <c r="Q312" s="227">
        <v>0.0046899999999999997</v>
      </c>
      <c r="R312" s="227">
        <f>Q312*H312</f>
        <v>0.099779749999999987</v>
      </c>
      <c r="S312" s="227">
        <v>0</v>
      </c>
      <c r="T312" s="228">
        <f>S312*H312</f>
        <v>0</v>
      </c>
      <c r="AR312" s="13" t="s">
        <v>230</v>
      </c>
      <c r="AT312" s="13" t="s">
        <v>166</v>
      </c>
      <c r="AU312" s="13" t="s">
        <v>92</v>
      </c>
      <c r="AY312" s="13" t="s">
        <v>164</v>
      </c>
      <c r="BE312" s="229">
        <f>IF(N312="základná",J312,0)</f>
        <v>0</v>
      </c>
      <c r="BF312" s="229">
        <f>IF(N312="znížená",J312,0)</f>
        <v>0</v>
      </c>
      <c r="BG312" s="229">
        <f>IF(N312="zákl. prenesená",J312,0)</f>
        <v>0</v>
      </c>
      <c r="BH312" s="229">
        <f>IF(N312="zníž. prenesená",J312,0)</f>
        <v>0</v>
      </c>
      <c r="BI312" s="229">
        <f>IF(N312="nulová",J312,0)</f>
        <v>0</v>
      </c>
      <c r="BJ312" s="13" t="s">
        <v>92</v>
      </c>
      <c r="BK312" s="229">
        <f>ROUND(I312*H312,2)</f>
        <v>0</v>
      </c>
      <c r="BL312" s="13" t="s">
        <v>230</v>
      </c>
      <c r="BM312" s="13" t="s">
        <v>920</v>
      </c>
    </row>
    <row r="313" s="1" customFormat="1" ht="16.5" customHeight="1">
      <c r="B313" s="35"/>
      <c r="C313" s="230" t="s">
        <v>921</v>
      </c>
      <c r="D313" s="230" t="s">
        <v>218</v>
      </c>
      <c r="E313" s="231" t="s">
        <v>896</v>
      </c>
      <c r="F313" s="232" t="s">
        <v>897</v>
      </c>
      <c r="G313" s="233" t="s">
        <v>169</v>
      </c>
      <c r="H313" s="234">
        <v>21.701000000000001</v>
      </c>
      <c r="I313" s="235"/>
      <c r="J313" s="236">
        <f>ROUND(I313*H313,2)</f>
        <v>0</v>
      </c>
      <c r="K313" s="232" t="s">
        <v>1</v>
      </c>
      <c r="L313" s="237"/>
      <c r="M313" s="238" t="s">
        <v>1</v>
      </c>
      <c r="N313" s="239" t="s">
        <v>52</v>
      </c>
      <c r="O313" s="76"/>
      <c r="P313" s="227">
        <f>O313*H313</f>
        <v>0</v>
      </c>
      <c r="Q313" s="227">
        <v>0.017999999999999999</v>
      </c>
      <c r="R313" s="227">
        <f>Q313*H313</f>
        <v>0.39061799999999997</v>
      </c>
      <c r="S313" s="227">
        <v>0</v>
      </c>
      <c r="T313" s="228">
        <f>S313*H313</f>
        <v>0</v>
      </c>
      <c r="AR313" s="13" t="s">
        <v>296</v>
      </c>
      <c r="AT313" s="13" t="s">
        <v>218</v>
      </c>
      <c r="AU313" s="13" t="s">
        <v>92</v>
      </c>
      <c r="AY313" s="13" t="s">
        <v>164</v>
      </c>
      <c r="BE313" s="229">
        <f>IF(N313="základná",J313,0)</f>
        <v>0</v>
      </c>
      <c r="BF313" s="229">
        <f>IF(N313="znížená",J313,0)</f>
        <v>0</v>
      </c>
      <c r="BG313" s="229">
        <f>IF(N313="zákl. prenesená",J313,0)</f>
        <v>0</v>
      </c>
      <c r="BH313" s="229">
        <f>IF(N313="zníž. prenesená",J313,0)</f>
        <v>0</v>
      </c>
      <c r="BI313" s="229">
        <f>IF(N313="nulová",J313,0)</f>
        <v>0</v>
      </c>
      <c r="BJ313" s="13" t="s">
        <v>92</v>
      </c>
      <c r="BK313" s="229">
        <f>ROUND(I313*H313,2)</f>
        <v>0</v>
      </c>
      <c r="BL313" s="13" t="s">
        <v>230</v>
      </c>
      <c r="BM313" s="13" t="s">
        <v>922</v>
      </c>
    </row>
    <row r="314" s="1" customFormat="1" ht="16.5" customHeight="1">
      <c r="B314" s="35"/>
      <c r="C314" s="218" t="s">
        <v>923</v>
      </c>
      <c r="D314" s="218" t="s">
        <v>166</v>
      </c>
      <c r="E314" s="219" t="s">
        <v>924</v>
      </c>
      <c r="F314" s="220" t="s">
        <v>925</v>
      </c>
      <c r="G314" s="221" t="s">
        <v>169</v>
      </c>
      <c r="H314" s="222">
        <v>19.242999999999999</v>
      </c>
      <c r="I314" s="223"/>
      <c r="J314" s="224">
        <f>ROUND(I314*H314,2)</f>
        <v>0</v>
      </c>
      <c r="K314" s="220" t="s">
        <v>243</v>
      </c>
      <c r="L314" s="40"/>
      <c r="M314" s="225" t="s">
        <v>1</v>
      </c>
      <c r="N314" s="226" t="s">
        <v>52</v>
      </c>
      <c r="O314" s="76"/>
      <c r="P314" s="227">
        <f>O314*H314</f>
        <v>0</v>
      </c>
      <c r="Q314" s="227">
        <v>0.0041099999999999999</v>
      </c>
      <c r="R314" s="227">
        <f>Q314*H314</f>
        <v>0.079088729999999996</v>
      </c>
      <c r="S314" s="227">
        <v>0</v>
      </c>
      <c r="T314" s="228">
        <f>S314*H314</f>
        <v>0</v>
      </c>
      <c r="AR314" s="13" t="s">
        <v>230</v>
      </c>
      <c r="AT314" s="13" t="s">
        <v>166</v>
      </c>
      <c r="AU314" s="13" t="s">
        <v>92</v>
      </c>
      <c r="AY314" s="13" t="s">
        <v>164</v>
      </c>
      <c r="BE314" s="229">
        <f>IF(N314="základná",J314,0)</f>
        <v>0</v>
      </c>
      <c r="BF314" s="229">
        <f>IF(N314="znížená",J314,0)</f>
        <v>0</v>
      </c>
      <c r="BG314" s="229">
        <f>IF(N314="zákl. prenesená",J314,0)</f>
        <v>0</v>
      </c>
      <c r="BH314" s="229">
        <f>IF(N314="zníž. prenesená",J314,0)</f>
        <v>0</v>
      </c>
      <c r="BI314" s="229">
        <f>IF(N314="nulová",J314,0)</f>
        <v>0</v>
      </c>
      <c r="BJ314" s="13" t="s">
        <v>92</v>
      </c>
      <c r="BK314" s="229">
        <f>ROUND(I314*H314,2)</f>
        <v>0</v>
      </c>
      <c r="BL314" s="13" t="s">
        <v>230</v>
      </c>
      <c r="BM314" s="13" t="s">
        <v>926</v>
      </c>
    </row>
    <row r="315" s="1" customFormat="1" ht="16.5" customHeight="1">
      <c r="B315" s="35"/>
      <c r="C315" s="230" t="s">
        <v>927</v>
      </c>
      <c r="D315" s="230" t="s">
        <v>218</v>
      </c>
      <c r="E315" s="231" t="s">
        <v>928</v>
      </c>
      <c r="F315" s="232" t="s">
        <v>929</v>
      </c>
      <c r="G315" s="233" t="s">
        <v>169</v>
      </c>
      <c r="H315" s="234">
        <v>19.628</v>
      </c>
      <c r="I315" s="235"/>
      <c r="J315" s="236">
        <f>ROUND(I315*H315,2)</f>
        <v>0</v>
      </c>
      <c r="K315" s="232" t="s">
        <v>1</v>
      </c>
      <c r="L315" s="237"/>
      <c r="M315" s="238" t="s">
        <v>1</v>
      </c>
      <c r="N315" s="239" t="s">
        <v>52</v>
      </c>
      <c r="O315" s="76"/>
      <c r="P315" s="227">
        <f>O315*H315</f>
        <v>0</v>
      </c>
      <c r="Q315" s="227">
        <v>0.01132</v>
      </c>
      <c r="R315" s="227">
        <f>Q315*H315</f>
        <v>0.22218896000000002</v>
      </c>
      <c r="S315" s="227">
        <v>0</v>
      </c>
      <c r="T315" s="228">
        <f>S315*H315</f>
        <v>0</v>
      </c>
      <c r="AR315" s="13" t="s">
        <v>296</v>
      </c>
      <c r="AT315" s="13" t="s">
        <v>218</v>
      </c>
      <c r="AU315" s="13" t="s">
        <v>92</v>
      </c>
      <c r="AY315" s="13" t="s">
        <v>164</v>
      </c>
      <c r="BE315" s="229">
        <f>IF(N315="základná",J315,0)</f>
        <v>0</v>
      </c>
      <c r="BF315" s="229">
        <f>IF(N315="znížená",J315,0)</f>
        <v>0</v>
      </c>
      <c r="BG315" s="229">
        <f>IF(N315="zákl. prenesená",J315,0)</f>
        <v>0</v>
      </c>
      <c r="BH315" s="229">
        <f>IF(N315="zníž. prenesená",J315,0)</f>
        <v>0</v>
      </c>
      <c r="BI315" s="229">
        <f>IF(N315="nulová",J315,0)</f>
        <v>0</v>
      </c>
      <c r="BJ315" s="13" t="s">
        <v>92</v>
      </c>
      <c r="BK315" s="229">
        <f>ROUND(I315*H315,2)</f>
        <v>0</v>
      </c>
      <c r="BL315" s="13" t="s">
        <v>230</v>
      </c>
      <c r="BM315" s="13" t="s">
        <v>930</v>
      </c>
    </row>
    <row r="316" s="1" customFormat="1" ht="16.5" customHeight="1">
      <c r="B316" s="35"/>
      <c r="C316" s="218" t="s">
        <v>931</v>
      </c>
      <c r="D316" s="218" t="s">
        <v>166</v>
      </c>
      <c r="E316" s="219" t="s">
        <v>932</v>
      </c>
      <c r="F316" s="220" t="s">
        <v>933</v>
      </c>
      <c r="G316" s="221" t="s">
        <v>857</v>
      </c>
      <c r="H316" s="240"/>
      <c r="I316" s="223"/>
      <c r="J316" s="224">
        <f>ROUND(I316*H316,2)</f>
        <v>0</v>
      </c>
      <c r="K316" s="220" t="s">
        <v>215</v>
      </c>
      <c r="L316" s="40"/>
      <c r="M316" s="225" t="s">
        <v>1</v>
      </c>
      <c r="N316" s="226" t="s">
        <v>52</v>
      </c>
      <c r="O316" s="76"/>
      <c r="P316" s="227">
        <f>O316*H316</f>
        <v>0</v>
      </c>
      <c r="Q316" s="227">
        <v>0</v>
      </c>
      <c r="R316" s="227">
        <f>Q316*H316</f>
        <v>0</v>
      </c>
      <c r="S316" s="227">
        <v>0</v>
      </c>
      <c r="T316" s="228">
        <f>S316*H316</f>
        <v>0</v>
      </c>
      <c r="AR316" s="13" t="s">
        <v>230</v>
      </c>
      <c r="AT316" s="13" t="s">
        <v>166</v>
      </c>
      <c r="AU316" s="13" t="s">
        <v>92</v>
      </c>
      <c r="AY316" s="13" t="s">
        <v>164</v>
      </c>
      <c r="BE316" s="229">
        <f>IF(N316="základná",J316,0)</f>
        <v>0</v>
      </c>
      <c r="BF316" s="229">
        <f>IF(N316="znížená",J316,0)</f>
        <v>0</v>
      </c>
      <c r="BG316" s="229">
        <f>IF(N316="zákl. prenesená",J316,0)</f>
        <v>0</v>
      </c>
      <c r="BH316" s="229">
        <f>IF(N316="zníž. prenesená",J316,0)</f>
        <v>0</v>
      </c>
      <c r="BI316" s="229">
        <f>IF(N316="nulová",J316,0)</f>
        <v>0</v>
      </c>
      <c r="BJ316" s="13" t="s">
        <v>92</v>
      </c>
      <c r="BK316" s="229">
        <f>ROUND(I316*H316,2)</f>
        <v>0</v>
      </c>
      <c r="BL316" s="13" t="s">
        <v>230</v>
      </c>
      <c r="BM316" s="13" t="s">
        <v>934</v>
      </c>
    </row>
    <row r="317" s="11" customFormat="1" ht="22.8" customHeight="1">
      <c r="B317" s="202"/>
      <c r="C317" s="203"/>
      <c r="D317" s="204" t="s">
        <v>79</v>
      </c>
      <c r="E317" s="216" t="s">
        <v>935</v>
      </c>
      <c r="F317" s="216" t="s">
        <v>936</v>
      </c>
      <c r="G317" s="203"/>
      <c r="H317" s="203"/>
      <c r="I317" s="206"/>
      <c r="J317" s="217">
        <f>BK317</f>
        <v>0</v>
      </c>
      <c r="K317" s="203"/>
      <c r="L317" s="208"/>
      <c r="M317" s="209"/>
      <c r="N317" s="210"/>
      <c r="O317" s="210"/>
      <c r="P317" s="211">
        <f>SUM(P318:P326)</f>
        <v>0</v>
      </c>
      <c r="Q317" s="210"/>
      <c r="R317" s="211">
        <f>SUM(R318:R326)</f>
        <v>1.9874767800000002</v>
      </c>
      <c r="S317" s="210"/>
      <c r="T317" s="212">
        <f>SUM(T318:T326)</f>
        <v>0</v>
      </c>
      <c r="AR317" s="213" t="s">
        <v>92</v>
      </c>
      <c r="AT317" s="214" t="s">
        <v>79</v>
      </c>
      <c r="AU317" s="214" t="s">
        <v>87</v>
      </c>
      <c r="AY317" s="213" t="s">
        <v>164</v>
      </c>
      <c r="BK317" s="215">
        <f>SUM(BK318:BK326)</f>
        <v>0</v>
      </c>
    </row>
    <row r="318" s="1" customFormat="1" ht="16.5" customHeight="1">
      <c r="B318" s="35"/>
      <c r="C318" s="218" t="s">
        <v>937</v>
      </c>
      <c r="D318" s="218" t="s">
        <v>166</v>
      </c>
      <c r="E318" s="219" t="s">
        <v>938</v>
      </c>
      <c r="F318" s="220" t="s">
        <v>939</v>
      </c>
      <c r="G318" s="221" t="s">
        <v>255</v>
      </c>
      <c r="H318" s="222">
        <v>298.28199999999998</v>
      </c>
      <c r="I318" s="223"/>
      <c r="J318" s="224">
        <f>ROUND(I318*H318,2)</f>
        <v>0</v>
      </c>
      <c r="K318" s="220" t="s">
        <v>243</v>
      </c>
      <c r="L318" s="40"/>
      <c r="M318" s="225" t="s">
        <v>1</v>
      </c>
      <c r="N318" s="226" t="s">
        <v>52</v>
      </c>
      <c r="O318" s="76"/>
      <c r="P318" s="227">
        <f>O318*H318</f>
        <v>0</v>
      </c>
      <c r="Q318" s="227">
        <v>1.0000000000000001E-05</v>
      </c>
      <c r="R318" s="227">
        <f>Q318*H318</f>
        <v>0.0029828200000000002</v>
      </c>
      <c r="S318" s="227">
        <v>0</v>
      </c>
      <c r="T318" s="228">
        <f>S318*H318</f>
        <v>0</v>
      </c>
      <c r="AR318" s="13" t="s">
        <v>230</v>
      </c>
      <c r="AT318" s="13" t="s">
        <v>166</v>
      </c>
      <c r="AU318" s="13" t="s">
        <v>92</v>
      </c>
      <c r="AY318" s="13" t="s">
        <v>164</v>
      </c>
      <c r="BE318" s="229">
        <f>IF(N318="základná",J318,0)</f>
        <v>0</v>
      </c>
      <c r="BF318" s="229">
        <f>IF(N318="znížená",J318,0)</f>
        <v>0</v>
      </c>
      <c r="BG318" s="229">
        <f>IF(N318="zákl. prenesená",J318,0)</f>
        <v>0</v>
      </c>
      <c r="BH318" s="229">
        <f>IF(N318="zníž. prenesená",J318,0)</f>
        <v>0</v>
      </c>
      <c r="BI318" s="229">
        <f>IF(N318="nulová",J318,0)</f>
        <v>0</v>
      </c>
      <c r="BJ318" s="13" t="s">
        <v>92</v>
      </c>
      <c r="BK318" s="229">
        <f>ROUND(I318*H318,2)</f>
        <v>0</v>
      </c>
      <c r="BL318" s="13" t="s">
        <v>230</v>
      </c>
      <c r="BM318" s="13" t="s">
        <v>940</v>
      </c>
    </row>
    <row r="319" s="1" customFormat="1" ht="16.5" customHeight="1">
      <c r="B319" s="35"/>
      <c r="C319" s="230" t="s">
        <v>941</v>
      </c>
      <c r="D319" s="230" t="s">
        <v>218</v>
      </c>
      <c r="E319" s="231" t="s">
        <v>942</v>
      </c>
      <c r="F319" s="232" t="s">
        <v>943</v>
      </c>
      <c r="G319" s="233" t="s">
        <v>255</v>
      </c>
      <c r="H319" s="234">
        <v>301.26499999999999</v>
      </c>
      <c r="I319" s="235"/>
      <c r="J319" s="236">
        <f>ROUND(I319*H319,2)</f>
        <v>0</v>
      </c>
      <c r="K319" s="232" t="s">
        <v>243</v>
      </c>
      <c r="L319" s="237"/>
      <c r="M319" s="238" t="s">
        <v>1</v>
      </c>
      <c r="N319" s="239" t="s">
        <v>52</v>
      </c>
      <c r="O319" s="76"/>
      <c r="P319" s="227">
        <f>O319*H319</f>
        <v>0</v>
      </c>
      <c r="Q319" s="227">
        <v>0.00050000000000000001</v>
      </c>
      <c r="R319" s="227">
        <f>Q319*H319</f>
        <v>0.1506325</v>
      </c>
      <c r="S319" s="227">
        <v>0</v>
      </c>
      <c r="T319" s="228">
        <f>S319*H319</f>
        <v>0</v>
      </c>
      <c r="AR319" s="13" t="s">
        <v>296</v>
      </c>
      <c r="AT319" s="13" t="s">
        <v>218</v>
      </c>
      <c r="AU319" s="13" t="s">
        <v>92</v>
      </c>
      <c r="AY319" s="13" t="s">
        <v>164</v>
      </c>
      <c r="BE319" s="229">
        <f>IF(N319="základná",J319,0)</f>
        <v>0</v>
      </c>
      <c r="BF319" s="229">
        <f>IF(N319="znížená",J319,0)</f>
        <v>0</v>
      </c>
      <c r="BG319" s="229">
        <f>IF(N319="zákl. prenesená",J319,0)</f>
        <v>0</v>
      </c>
      <c r="BH319" s="229">
        <f>IF(N319="zníž. prenesená",J319,0)</f>
        <v>0</v>
      </c>
      <c r="BI319" s="229">
        <f>IF(N319="nulová",J319,0)</f>
        <v>0</v>
      </c>
      <c r="BJ319" s="13" t="s">
        <v>92</v>
      </c>
      <c r="BK319" s="229">
        <f>ROUND(I319*H319,2)</f>
        <v>0</v>
      </c>
      <c r="BL319" s="13" t="s">
        <v>230</v>
      </c>
      <c r="BM319" s="13" t="s">
        <v>944</v>
      </c>
    </row>
    <row r="320" s="1" customFormat="1" ht="16.5" customHeight="1">
      <c r="B320" s="35"/>
      <c r="C320" s="218" t="s">
        <v>945</v>
      </c>
      <c r="D320" s="218" t="s">
        <v>166</v>
      </c>
      <c r="E320" s="219" t="s">
        <v>946</v>
      </c>
      <c r="F320" s="220" t="s">
        <v>947</v>
      </c>
      <c r="G320" s="221" t="s">
        <v>255</v>
      </c>
      <c r="H320" s="222">
        <v>29.800000000000001</v>
      </c>
      <c r="I320" s="223"/>
      <c r="J320" s="224">
        <f>ROUND(I320*H320,2)</f>
        <v>0</v>
      </c>
      <c r="K320" s="220" t="s">
        <v>243</v>
      </c>
      <c r="L320" s="40"/>
      <c r="M320" s="225" t="s">
        <v>1</v>
      </c>
      <c r="N320" s="226" t="s">
        <v>52</v>
      </c>
      <c r="O320" s="76"/>
      <c r="P320" s="227">
        <f>O320*H320</f>
        <v>0</v>
      </c>
      <c r="Q320" s="227">
        <v>0</v>
      </c>
      <c r="R320" s="227">
        <f>Q320*H320</f>
        <v>0</v>
      </c>
      <c r="S320" s="227">
        <v>0</v>
      </c>
      <c r="T320" s="228">
        <f>S320*H320</f>
        <v>0</v>
      </c>
      <c r="AR320" s="13" t="s">
        <v>230</v>
      </c>
      <c r="AT320" s="13" t="s">
        <v>166</v>
      </c>
      <c r="AU320" s="13" t="s">
        <v>92</v>
      </c>
      <c r="AY320" s="13" t="s">
        <v>164</v>
      </c>
      <c r="BE320" s="229">
        <f>IF(N320="základná",J320,0)</f>
        <v>0</v>
      </c>
      <c r="BF320" s="229">
        <f>IF(N320="znížená",J320,0)</f>
        <v>0</v>
      </c>
      <c r="BG320" s="229">
        <f>IF(N320="zákl. prenesená",J320,0)</f>
        <v>0</v>
      </c>
      <c r="BH320" s="229">
        <f>IF(N320="zníž. prenesená",J320,0)</f>
        <v>0</v>
      </c>
      <c r="BI320" s="229">
        <f>IF(N320="nulová",J320,0)</f>
        <v>0</v>
      </c>
      <c r="BJ320" s="13" t="s">
        <v>92</v>
      </c>
      <c r="BK320" s="229">
        <f>ROUND(I320*H320,2)</f>
        <v>0</v>
      </c>
      <c r="BL320" s="13" t="s">
        <v>230</v>
      </c>
      <c r="BM320" s="13" t="s">
        <v>948</v>
      </c>
    </row>
    <row r="321" s="1" customFormat="1" ht="16.5" customHeight="1">
      <c r="B321" s="35"/>
      <c r="C321" s="230" t="s">
        <v>949</v>
      </c>
      <c r="D321" s="230" t="s">
        <v>218</v>
      </c>
      <c r="E321" s="231" t="s">
        <v>950</v>
      </c>
      <c r="F321" s="232" t="s">
        <v>951</v>
      </c>
      <c r="G321" s="233" t="s">
        <v>255</v>
      </c>
      <c r="H321" s="234">
        <v>30.097999999999999</v>
      </c>
      <c r="I321" s="235"/>
      <c r="J321" s="236">
        <f>ROUND(I321*H321,2)</f>
        <v>0</v>
      </c>
      <c r="K321" s="232" t="s">
        <v>243</v>
      </c>
      <c r="L321" s="237"/>
      <c r="M321" s="238" t="s">
        <v>1</v>
      </c>
      <c r="N321" s="239" t="s">
        <v>52</v>
      </c>
      <c r="O321" s="76"/>
      <c r="P321" s="227">
        <f>O321*H321</f>
        <v>0</v>
      </c>
      <c r="Q321" s="227">
        <v>0.00040999999999999999</v>
      </c>
      <c r="R321" s="227">
        <f>Q321*H321</f>
        <v>0.012340179999999999</v>
      </c>
      <c r="S321" s="227">
        <v>0</v>
      </c>
      <c r="T321" s="228">
        <f>S321*H321</f>
        <v>0</v>
      </c>
      <c r="AR321" s="13" t="s">
        <v>296</v>
      </c>
      <c r="AT321" s="13" t="s">
        <v>218</v>
      </c>
      <c r="AU321" s="13" t="s">
        <v>92</v>
      </c>
      <c r="AY321" s="13" t="s">
        <v>164</v>
      </c>
      <c r="BE321" s="229">
        <f>IF(N321="základná",J321,0)</f>
        <v>0</v>
      </c>
      <c r="BF321" s="229">
        <f>IF(N321="znížená",J321,0)</f>
        <v>0</v>
      </c>
      <c r="BG321" s="229">
        <f>IF(N321="zákl. prenesená",J321,0)</f>
        <v>0</v>
      </c>
      <c r="BH321" s="229">
        <f>IF(N321="zníž. prenesená",J321,0)</f>
        <v>0</v>
      </c>
      <c r="BI321" s="229">
        <f>IF(N321="nulová",J321,0)</f>
        <v>0</v>
      </c>
      <c r="BJ321" s="13" t="s">
        <v>92</v>
      </c>
      <c r="BK321" s="229">
        <f>ROUND(I321*H321,2)</f>
        <v>0</v>
      </c>
      <c r="BL321" s="13" t="s">
        <v>230</v>
      </c>
      <c r="BM321" s="13" t="s">
        <v>952</v>
      </c>
    </row>
    <row r="322" s="1" customFormat="1" ht="16.5" customHeight="1">
      <c r="B322" s="35"/>
      <c r="C322" s="218" t="s">
        <v>953</v>
      </c>
      <c r="D322" s="218" t="s">
        <v>166</v>
      </c>
      <c r="E322" s="219" t="s">
        <v>954</v>
      </c>
      <c r="F322" s="220" t="s">
        <v>955</v>
      </c>
      <c r="G322" s="221" t="s">
        <v>169</v>
      </c>
      <c r="H322" s="222">
        <v>223.215</v>
      </c>
      <c r="I322" s="223"/>
      <c r="J322" s="224">
        <f>ROUND(I322*H322,2)</f>
        <v>0</v>
      </c>
      <c r="K322" s="220" t="s">
        <v>243</v>
      </c>
      <c r="L322" s="40"/>
      <c r="M322" s="225" t="s">
        <v>1</v>
      </c>
      <c r="N322" s="226" t="s">
        <v>52</v>
      </c>
      <c r="O322" s="76"/>
      <c r="P322" s="227">
        <f>O322*H322</f>
        <v>0</v>
      </c>
      <c r="Q322" s="227">
        <v>2.0000000000000002E-05</v>
      </c>
      <c r="R322" s="227">
        <f>Q322*H322</f>
        <v>0.0044643</v>
      </c>
      <c r="S322" s="227">
        <v>0</v>
      </c>
      <c r="T322" s="228">
        <f>S322*H322</f>
        <v>0</v>
      </c>
      <c r="AR322" s="13" t="s">
        <v>230</v>
      </c>
      <c r="AT322" s="13" t="s">
        <v>166</v>
      </c>
      <c r="AU322" s="13" t="s">
        <v>92</v>
      </c>
      <c r="AY322" s="13" t="s">
        <v>164</v>
      </c>
      <c r="BE322" s="229">
        <f>IF(N322="základná",J322,0)</f>
        <v>0</v>
      </c>
      <c r="BF322" s="229">
        <f>IF(N322="znížená",J322,0)</f>
        <v>0</v>
      </c>
      <c r="BG322" s="229">
        <f>IF(N322="zákl. prenesená",J322,0)</f>
        <v>0</v>
      </c>
      <c r="BH322" s="229">
        <f>IF(N322="zníž. prenesená",J322,0)</f>
        <v>0</v>
      </c>
      <c r="BI322" s="229">
        <f>IF(N322="nulová",J322,0)</f>
        <v>0</v>
      </c>
      <c r="BJ322" s="13" t="s">
        <v>92</v>
      </c>
      <c r="BK322" s="229">
        <f>ROUND(I322*H322,2)</f>
        <v>0</v>
      </c>
      <c r="BL322" s="13" t="s">
        <v>230</v>
      </c>
      <c r="BM322" s="13" t="s">
        <v>956</v>
      </c>
    </row>
    <row r="323" s="1" customFormat="1" ht="16.5" customHeight="1">
      <c r="B323" s="35"/>
      <c r="C323" s="230" t="s">
        <v>957</v>
      </c>
      <c r="D323" s="230" t="s">
        <v>218</v>
      </c>
      <c r="E323" s="231" t="s">
        <v>958</v>
      </c>
      <c r="F323" s="232" t="s">
        <v>959</v>
      </c>
      <c r="G323" s="233" t="s">
        <v>169</v>
      </c>
      <c r="H323" s="234">
        <v>227.679</v>
      </c>
      <c r="I323" s="235"/>
      <c r="J323" s="236">
        <f>ROUND(I323*H323,2)</f>
        <v>0</v>
      </c>
      <c r="K323" s="232" t="s">
        <v>243</v>
      </c>
      <c r="L323" s="237"/>
      <c r="M323" s="238" t="s">
        <v>1</v>
      </c>
      <c r="N323" s="239" t="s">
        <v>52</v>
      </c>
      <c r="O323" s="76"/>
      <c r="P323" s="227">
        <f>O323*H323</f>
        <v>0</v>
      </c>
      <c r="Q323" s="227">
        <v>0.0079000000000000008</v>
      </c>
      <c r="R323" s="227">
        <f>Q323*H323</f>
        <v>1.7986641000000001</v>
      </c>
      <c r="S323" s="227">
        <v>0</v>
      </c>
      <c r="T323" s="228">
        <f>S323*H323</f>
        <v>0</v>
      </c>
      <c r="AR323" s="13" t="s">
        <v>296</v>
      </c>
      <c r="AT323" s="13" t="s">
        <v>218</v>
      </c>
      <c r="AU323" s="13" t="s">
        <v>92</v>
      </c>
      <c r="AY323" s="13" t="s">
        <v>164</v>
      </c>
      <c r="BE323" s="229">
        <f>IF(N323="základná",J323,0)</f>
        <v>0</v>
      </c>
      <c r="BF323" s="229">
        <f>IF(N323="znížená",J323,0)</f>
        <v>0</v>
      </c>
      <c r="BG323" s="229">
        <f>IF(N323="zákl. prenesená",J323,0)</f>
        <v>0</v>
      </c>
      <c r="BH323" s="229">
        <f>IF(N323="zníž. prenesená",J323,0)</f>
        <v>0</v>
      </c>
      <c r="BI323" s="229">
        <f>IF(N323="nulová",J323,0)</f>
        <v>0</v>
      </c>
      <c r="BJ323" s="13" t="s">
        <v>92</v>
      </c>
      <c r="BK323" s="229">
        <f>ROUND(I323*H323,2)</f>
        <v>0</v>
      </c>
      <c r="BL323" s="13" t="s">
        <v>230</v>
      </c>
      <c r="BM323" s="13" t="s">
        <v>960</v>
      </c>
    </row>
    <row r="324" s="1" customFormat="1" ht="16.5" customHeight="1">
      <c r="B324" s="35"/>
      <c r="C324" s="218" t="s">
        <v>961</v>
      </c>
      <c r="D324" s="218" t="s">
        <v>166</v>
      </c>
      <c r="E324" s="219" t="s">
        <v>962</v>
      </c>
      <c r="F324" s="220" t="s">
        <v>963</v>
      </c>
      <c r="G324" s="221" t="s">
        <v>169</v>
      </c>
      <c r="H324" s="222">
        <v>223.215</v>
      </c>
      <c r="I324" s="223"/>
      <c r="J324" s="224">
        <f>ROUND(I324*H324,2)</f>
        <v>0</v>
      </c>
      <c r="K324" s="220" t="s">
        <v>243</v>
      </c>
      <c r="L324" s="40"/>
      <c r="M324" s="225" t="s">
        <v>1</v>
      </c>
      <c r="N324" s="226" t="s">
        <v>52</v>
      </c>
      <c r="O324" s="76"/>
      <c r="P324" s="227">
        <f>O324*H324</f>
        <v>0</v>
      </c>
      <c r="Q324" s="227">
        <v>0</v>
      </c>
      <c r="R324" s="227">
        <f>Q324*H324</f>
        <v>0</v>
      </c>
      <c r="S324" s="227">
        <v>0</v>
      </c>
      <c r="T324" s="228">
        <f>S324*H324</f>
        <v>0</v>
      </c>
      <c r="AR324" s="13" t="s">
        <v>230</v>
      </c>
      <c r="AT324" s="13" t="s">
        <v>166</v>
      </c>
      <c r="AU324" s="13" t="s">
        <v>92</v>
      </c>
      <c r="AY324" s="13" t="s">
        <v>164</v>
      </c>
      <c r="BE324" s="229">
        <f>IF(N324="základná",J324,0)</f>
        <v>0</v>
      </c>
      <c r="BF324" s="229">
        <f>IF(N324="znížená",J324,0)</f>
        <v>0</v>
      </c>
      <c r="BG324" s="229">
        <f>IF(N324="zákl. prenesená",J324,0)</f>
        <v>0</v>
      </c>
      <c r="BH324" s="229">
        <f>IF(N324="zníž. prenesená",J324,0)</f>
        <v>0</v>
      </c>
      <c r="BI324" s="229">
        <f>IF(N324="nulová",J324,0)</f>
        <v>0</v>
      </c>
      <c r="BJ324" s="13" t="s">
        <v>92</v>
      </c>
      <c r="BK324" s="229">
        <f>ROUND(I324*H324,2)</f>
        <v>0</v>
      </c>
      <c r="BL324" s="13" t="s">
        <v>230</v>
      </c>
      <c r="BM324" s="13" t="s">
        <v>964</v>
      </c>
    </row>
    <row r="325" s="1" customFormat="1" ht="16.5" customHeight="1">
      <c r="B325" s="35"/>
      <c r="C325" s="230" t="s">
        <v>965</v>
      </c>
      <c r="D325" s="230" t="s">
        <v>218</v>
      </c>
      <c r="E325" s="231" t="s">
        <v>966</v>
      </c>
      <c r="F325" s="232" t="s">
        <v>967</v>
      </c>
      <c r="G325" s="233" t="s">
        <v>169</v>
      </c>
      <c r="H325" s="234">
        <v>229.911</v>
      </c>
      <c r="I325" s="235"/>
      <c r="J325" s="236">
        <f>ROUND(I325*H325,2)</f>
        <v>0</v>
      </c>
      <c r="K325" s="232" t="s">
        <v>243</v>
      </c>
      <c r="L325" s="237"/>
      <c r="M325" s="238" t="s">
        <v>1</v>
      </c>
      <c r="N325" s="239" t="s">
        <v>52</v>
      </c>
      <c r="O325" s="76"/>
      <c r="P325" s="227">
        <f>O325*H325</f>
        <v>0</v>
      </c>
      <c r="Q325" s="227">
        <v>8.0000000000000007E-05</v>
      </c>
      <c r="R325" s="227">
        <f>Q325*H325</f>
        <v>0.01839288</v>
      </c>
      <c r="S325" s="227">
        <v>0</v>
      </c>
      <c r="T325" s="228">
        <f>S325*H325</f>
        <v>0</v>
      </c>
      <c r="AR325" s="13" t="s">
        <v>296</v>
      </c>
      <c r="AT325" s="13" t="s">
        <v>218</v>
      </c>
      <c r="AU325" s="13" t="s">
        <v>92</v>
      </c>
      <c r="AY325" s="13" t="s">
        <v>164</v>
      </c>
      <c r="BE325" s="229">
        <f>IF(N325="základná",J325,0)</f>
        <v>0</v>
      </c>
      <c r="BF325" s="229">
        <f>IF(N325="znížená",J325,0)</f>
        <v>0</v>
      </c>
      <c r="BG325" s="229">
        <f>IF(N325="zákl. prenesená",J325,0)</f>
        <v>0</v>
      </c>
      <c r="BH325" s="229">
        <f>IF(N325="zníž. prenesená",J325,0)</f>
        <v>0</v>
      </c>
      <c r="BI325" s="229">
        <f>IF(N325="nulová",J325,0)</f>
        <v>0</v>
      </c>
      <c r="BJ325" s="13" t="s">
        <v>92</v>
      </c>
      <c r="BK325" s="229">
        <f>ROUND(I325*H325,2)</f>
        <v>0</v>
      </c>
      <c r="BL325" s="13" t="s">
        <v>230</v>
      </c>
      <c r="BM325" s="13" t="s">
        <v>968</v>
      </c>
    </row>
    <row r="326" s="1" customFormat="1" ht="16.5" customHeight="1">
      <c r="B326" s="35"/>
      <c r="C326" s="218" t="s">
        <v>969</v>
      </c>
      <c r="D326" s="218" t="s">
        <v>166</v>
      </c>
      <c r="E326" s="219" t="s">
        <v>970</v>
      </c>
      <c r="F326" s="220" t="s">
        <v>971</v>
      </c>
      <c r="G326" s="221" t="s">
        <v>857</v>
      </c>
      <c r="H326" s="240"/>
      <c r="I326" s="223"/>
      <c r="J326" s="224">
        <f>ROUND(I326*H326,2)</f>
        <v>0</v>
      </c>
      <c r="K326" s="220" t="s">
        <v>1</v>
      </c>
      <c r="L326" s="40"/>
      <c r="M326" s="225" t="s">
        <v>1</v>
      </c>
      <c r="N326" s="226" t="s">
        <v>52</v>
      </c>
      <c r="O326" s="76"/>
      <c r="P326" s="227">
        <f>O326*H326</f>
        <v>0</v>
      </c>
      <c r="Q326" s="227">
        <v>0</v>
      </c>
      <c r="R326" s="227">
        <f>Q326*H326</f>
        <v>0</v>
      </c>
      <c r="S326" s="227">
        <v>0</v>
      </c>
      <c r="T326" s="228">
        <f>S326*H326</f>
        <v>0</v>
      </c>
      <c r="AR326" s="13" t="s">
        <v>230</v>
      </c>
      <c r="AT326" s="13" t="s">
        <v>166</v>
      </c>
      <c r="AU326" s="13" t="s">
        <v>92</v>
      </c>
      <c r="AY326" s="13" t="s">
        <v>164</v>
      </c>
      <c r="BE326" s="229">
        <f>IF(N326="základná",J326,0)</f>
        <v>0</v>
      </c>
      <c r="BF326" s="229">
        <f>IF(N326="znížená",J326,0)</f>
        <v>0</v>
      </c>
      <c r="BG326" s="229">
        <f>IF(N326="zákl. prenesená",J326,0)</f>
        <v>0</v>
      </c>
      <c r="BH326" s="229">
        <f>IF(N326="zníž. prenesená",J326,0)</f>
        <v>0</v>
      </c>
      <c r="BI326" s="229">
        <f>IF(N326="nulová",J326,0)</f>
        <v>0</v>
      </c>
      <c r="BJ326" s="13" t="s">
        <v>92</v>
      </c>
      <c r="BK326" s="229">
        <f>ROUND(I326*H326,2)</f>
        <v>0</v>
      </c>
      <c r="BL326" s="13" t="s">
        <v>230</v>
      </c>
      <c r="BM326" s="13" t="s">
        <v>972</v>
      </c>
    </row>
    <row r="327" s="11" customFormat="1" ht="22.8" customHeight="1">
      <c r="B327" s="202"/>
      <c r="C327" s="203"/>
      <c r="D327" s="204" t="s">
        <v>79</v>
      </c>
      <c r="E327" s="216" t="s">
        <v>973</v>
      </c>
      <c r="F327" s="216" t="s">
        <v>974</v>
      </c>
      <c r="G327" s="203"/>
      <c r="H327" s="203"/>
      <c r="I327" s="206"/>
      <c r="J327" s="217">
        <f>BK327</f>
        <v>0</v>
      </c>
      <c r="K327" s="203"/>
      <c r="L327" s="208"/>
      <c r="M327" s="209"/>
      <c r="N327" s="210"/>
      <c r="O327" s="210"/>
      <c r="P327" s="211">
        <f>SUM(P328:P329)</f>
        <v>0</v>
      </c>
      <c r="Q327" s="210"/>
      <c r="R327" s="211">
        <f>SUM(R328:R329)</f>
        <v>0</v>
      </c>
      <c r="S327" s="210"/>
      <c r="T327" s="212">
        <f>SUM(T328:T329)</f>
        <v>0.56606200000000007</v>
      </c>
      <c r="AR327" s="213" t="s">
        <v>92</v>
      </c>
      <c r="AT327" s="214" t="s">
        <v>79</v>
      </c>
      <c r="AU327" s="214" t="s">
        <v>87</v>
      </c>
      <c r="AY327" s="213" t="s">
        <v>164</v>
      </c>
      <c r="BK327" s="215">
        <f>SUM(BK328:BK329)</f>
        <v>0</v>
      </c>
    </row>
    <row r="328" s="1" customFormat="1" ht="16.5" customHeight="1">
      <c r="B328" s="35"/>
      <c r="C328" s="218" t="s">
        <v>975</v>
      </c>
      <c r="D328" s="218" t="s">
        <v>166</v>
      </c>
      <c r="E328" s="219" t="s">
        <v>976</v>
      </c>
      <c r="F328" s="220" t="s">
        <v>977</v>
      </c>
      <c r="G328" s="221" t="s">
        <v>255</v>
      </c>
      <c r="H328" s="222">
        <v>261.13900000000001</v>
      </c>
      <c r="I328" s="223"/>
      <c r="J328" s="224">
        <f>ROUND(I328*H328,2)</f>
        <v>0</v>
      </c>
      <c r="K328" s="220" t="s">
        <v>243</v>
      </c>
      <c r="L328" s="40"/>
      <c r="M328" s="225" t="s">
        <v>1</v>
      </c>
      <c r="N328" s="226" t="s">
        <v>52</v>
      </c>
      <c r="O328" s="76"/>
      <c r="P328" s="227">
        <f>O328*H328</f>
        <v>0</v>
      </c>
      <c r="Q328" s="227">
        <v>0</v>
      </c>
      <c r="R328" s="227">
        <f>Q328*H328</f>
        <v>0</v>
      </c>
      <c r="S328" s="227">
        <v>0.001</v>
      </c>
      <c r="T328" s="228">
        <f>S328*H328</f>
        <v>0.26113900000000001</v>
      </c>
      <c r="AR328" s="13" t="s">
        <v>230</v>
      </c>
      <c r="AT328" s="13" t="s">
        <v>166</v>
      </c>
      <c r="AU328" s="13" t="s">
        <v>92</v>
      </c>
      <c r="AY328" s="13" t="s">
        <v>164</v>
      </c>
      <c r="BE328" s="229">
        <f>IF(N328="základná",J328,0)</f>
        <v>0</v>
      </c>
      <c r="BF328" s="229">
        <f>IF(N328="znížená",J328,0)</f>
        <v>0</v>
      </c>
      <c r="BG328" s="229">
        <f>IF(N328="zákl. prenesená",J328,0)</f>
        <v>0</v>
      </c>
      <c r="BH328" s="229">
        <f>IF(N328="zníž. prenesená",J328,0)</f>
        <v>0</v>
      </c>
      <c r="BI328" s="229">
        <f>IF(N328="nulová",J328,0)</f>
        <v>0</v>
      </c>
      <c r="BJ328" s="13" t="s">
        <v>92</v>
      </c>
      <c r="BK328" s="229">
        <f>ROUND(I328*H328,2)</f>
        <v>0</v>
      </c>
      <c r="BL328" s="13" t="s">
        <v>230</v>
      </c>
      <c r="BM328" s="13" t="s">
        <v>978</v>
      </c>
    </row>
    <row r="329" s="1" customFormat="1" ht="16.5" customHeight="1">
      <c r="B329" s="35"/>
      <c r="C329" s="218" t="s">
        <v>979</v>
      </c>
      <c r="D329" s="218" t="s">
        <v>166</v>
      </c>
      <c r="E329" s="219" t="s">
        <v>980</v>
      </c>
      <c r="F329" s="220" t="s">
        <v>981</v>
      </c>
      <c r="G329" s="221" t="s">
        <v>169</v>
      </c>
      <c r="H329" s="222">
        <v>304.923</v>
      </c>
      <c r="I329" s="223"/>
      <c r="J329" s="224">
        <f>ROUND(I329*H329,2)</f>
        <v>0</v>
      </c>
      <c r="K329" s="220" t="s">
        <v>1</v>
      </c>
      <c r="L329" s="40"/>
      <c r="M329" s="225" t="s">
        <v>1</v>
      </c>
      <c r="N329" s="226" t="s">
        <v>52</v>
      </c>
      <c r="O329" s="76"/>
      <c r="P329" s="227">
        <f>O329*H329</f>
        <v>0</v>
      </c>
      <c r="Q329" s="227">
        <v>0</v>
      </c>
      <c r="R329" s="227">
        <f>Q329*H329</f>
        <v>0</v>
      </c>
      <c r="S329" s="227">
        <v>0.001</v>
      </c>
      <c r="T329" s="228">
        <f>S329*H329</f>
        <v>0.304923</v>
      </c>
      <c r="AR329" s="13" t="s">
        <v>230</v>
      </c>
      <c r="AT329" s="13" t="s">
        <v>166</v>
      </c>
      <c r="AU329" s="13" t="s">
        <v>92</v>
      </c>
      <c r="AY329" s="13" t="s">
        <v>164</v>
      </c>
      <c r="BE329" s="229">
        <f>IF(N329="základná",J329,0)</f>
        <v>0</v>
      </c>
      <c r="BF329" s="229">
        <f>IF(N329="znížená",J329,0)</f>
        <v>0</v>
      </c>
      <c r="BG329" s="229">
        <f>IF(N329="zákl. prenesená",J329,0)</f>
        <v>0</v>
      </c>
      <c r="BH329" s="229">
        <f>IF(N329="zníž. prenesená",J329,0)</f>
        <v>0</v>
      </c>
      <c r="BI329" s="229">
        <f>IF(N329="nulová",J329,0)</f>
        <v>0</v>
      </c>
      <c r="BJ329" s="13" t="s">
        <v>92</v>
      </c>
      <c r="BK329" s="229">
        <f>ROUND(I329*H329,2)</f>
        <v>0</v>
      </c>
      <c r="BL329" s="13" t="s">
        <v>230</v>
      </c>
      <c r="BM329" s="13" t="s">
        <v>982</v>
      </c>
    </row>
    <row r="330" s="11" customFormat="1" ht="22.8" customHeight="1">
      <c r="B330" s="202"/>
      <c r="C330" s="203"/>
      <c r="D330" s="204" t="s">
        <v>79</v>
      </c>
      <c r="E330" s="216" t="s">
        <v>983</v>
      </c>
      <c r="F330" s="216" t="s">
        <v>984</v>
      </c>
      <c r="G330" s="203"/>
      <c r="H330" s="203"/>
      <c r="I330" s="206"/>
      <c r="J330" s="217">
        <f>BK330</f>
        <v>0</v>
      </c>
      <c r="K330" s="203"/>
      <c r="L330" s="208"/>
      <c r="M330" s="209"/>
      <c r="N330" s="210"/>
      <c r="O330" s="210"/>
      <c r="P330" s="211">
        <f>SUM(P331:P333)</f>
        <v>0</v>
      </c>
      <c r="Q330" s="210"/>
      <c r="R330" s="211">
        <f>SUM(R331:R333)</f>
        <v>3.2293899399999999</v>
      </c>
      <c r="S330" s="210"/>
      <c r="T330" s="212">
        <f>SUM(T331:T333)</f>
        <v>0</v>
      </c>
      <c r="AR330" s="213" t="s">
        <v>92</v>
      </c>
      <c r="AT330" s="214" t="s">
        <v>79</v>
      </c>
      <c r="AU330" s="214" t="s">
        <v>87</v>
      </c>
      <c r="AY330" s="213" t="s">
        <v>164</v>
      </c>
      <c r="BK330" s="215">
        <f>SUM(BK331:BK333)</f>
        <v>0</v>
      </c>
    </row>
    <row r="331" s="1" customFormat="1" ht="16.5" customHeight="1">
      <c r="B331" s="35"/>
      <c r="C331" s="218" t="s">
        <v>985</v>
      </c>
      <c r="D331" s="218" t="s">
        <v>166</v>
      </c>
      <c r="E331" s="219" t="s">
        <v>986</v>
      </c>
      <c r="F331" s="220" t="s">
        <v>987</v>
      </c>
      <c r="G331" s="221" t="s">
        <v>169</v>
      </c>
      <c r="H331" s="222">
        <v>141.071</v>
      </c>
      <c r="I331" s="223"/>
      <c r="J331" s="224">
        <f>ROUND(I331*H331,2)</f>
        <v>0</v>
      </c>
      <c r="K331" s="220" t="s">
        <v>1</v>
      </c>
      <c r="L331" s="40"/>
      <c r="M331" s="225" t="s">
        <v>1</v>
      </c>
      <c r="N331" s="226" t="s">
        <v>52</v>
      </c>
      <c r="O331" s="76"/>
      <c r="P331" s="227">
        <f>O331*H331</f>
        <v>0</v>
      </c>
      <c r="Q331" s="227">
        <v>0.0049399999999999999</v>
      </c>
      <c r="R331" s="227">
        <f>Q331*H331</f>
        <v>0.69689073999999995</v>
      </c>
      <c r="S331" s="227">
        <v>0</v>
      </c>
      <c r="T331" s="228">
        <f>S331*H331</f>
        <v>0</v>
      </c>
      <c r="AR331" s="13" t="s">
        <v>230</v>
      </c>
      <c r="AT331" s="13" t="s">
        <v>166</v>
      </c>
      <c r="AU331" s="13" t="s">
        <v>92</v>
      </c>
      <c r="AY331" s="13" t="s">
        <v>164</v>
      </c>
      <c r="BE331" s="229">
        <f>IF(N331="základná",J331,0)</f>
        <v>0</v>
      </c>
      <c r="BF331" s="229">
        <f>IF(N331="znížená",J331,0)</f>
        <v>0</v>
      </c>
      <c r="BG331" s="229">
        <f>IF(N331="zákl. prenesená",J331,0)</f>
        <v>0</v>
      </c>
      <c r="BH331" s="229">
        <f>IF(N331="zníž. prenesená",J331,0)</f>
        <v>0</v>
      </c>
      <c r="BI331" s="229">
        <f>IF(N331="nulová",J331,0)</f>
        <v>0</v>
      </c>
      <c r="BJ331" s="13" t="s">
        <v>92</v>
      </c>
      <c r="BK331" s="229">
        <f>ROUND(I331*H331,2)</f>
        <v>0</v>
      </c>
      <c r="BL331" s="13" t="s">
        <v>230</v>
      </c>
      <c r="BM331" s="13" t="s">
        <v>988</v>
      </c>
    </row>
    <row r="332" s="1" customFormat="1" ht="16.5" customHeight="1">
      <c r="B332" s="35"/>
      <c r="C332" s="230" t="s">
        <v>989</v>
      </c>
      <c r="D332" s="230" t="s">
        <v>218</v>
      </c>
      <c r="E332" s="231" t="s">
        <v>990</v>
      </c>
      <c r="F332" s="232" t="s">
        <v>991</v>
      </c>
      <c r="G332" s="233" t="s">
        <v>169</v>
      </c>
      <c r="H332" s="234">
        <v>143.892</v>
      </c>
      <c r="I332" s="235"/>
      <c r="J332" s="236">
        <f>ROUND(I332*H332,2)</f>
        <v>0</v>
      </c>
      <c r="K332" s="232" t="s">
        <v>1</v>
      </c>
      <c r="L332" s="237"/>
      <c r="M332" s="238" t="s">
        <v>1</v>
      </c>
      <c r="N332" s="239" t="s">
        <v>52</v>
      </c>
      <c r="O332" s="76"/>
      <c r="P332" s="227">
        <f>O332*H332</f>
        <v>0</v>
      </c>
      <c r="Q332" s="227">
        <v>0.017600000000000001</v>
      </c>
      <c r="R332" s="227">
        <f>Q332*H332</f>
        <v>2.5324992000000002</v>
      </c>
      <c r="S332" s="227">
        <v>0</v>
      </c>
      <c r="T332" s="228">
        <f>S332*H332</f>
        <v>0</v>
      </c>
      <c r="AR332" s="13" t="s">
        <v>296</v>
      </c>
      <c r="AT332" s="13" t="s">
        <v>218</v>
      </c>
      <c r="AU332" s="13" t="s">
        <v>92</v>
      </c>
      <c r="AY332" s="13" t="s">
        <v>164</v>
      </c>
      <c r="BE332" s="229">
        <f>IF(N332="základná",J332,0)</f>
        <v>0</v>
      </c>
      <c r="BF332" s="229">
        <f>IF(N332="znížená",J332,0)</f>
        <v>0</v>
      </c>
      <c r="BG332" s="229">
        <f>IF(N332="zákl. prenesená",J332,0)</f>
        <v>0</v>
      </c>
      <c r="BH332" s="229">
        <f>IF(N332="zníž. prenesená",J332,0)</f>
        <v>0</v>
      </c>
      <c r="BI332" s="229">
        <f>IF(N332="nulová",J332,0)</f>
        <v>0</v>
      </c>
      <c r="BJ332" s="13" t="s">
        <v>92</v>
      </c>
      <c r="BK332" s="229">
        <f>ROUND(I332*H332,2)</f>
        <v>0</v>
      </c>
      <c r="BL332" s="13" t="s">
        <v>230</v>
      </c>
      <c r="BM332" s="13" t="s">
        <v>992</v>
      </c>
    </row>
    <row r="333" s="1" customFormat="1" ht="16.5" customHeight="1">
      <c r="B333" s="35"/>
      <c r="C333" s="218" t="s">
        <v>993</v>
      </c>
      <c r="D333" s="218" t="s">
        <v>166</v>
      </c>
      <c r="E333" s="219" t="s">
        <v>994</v>
      </c>
      <c r="F333" s="220" t="s">
        <v>995</v>
      </c>
      <c r="G333" s="221" t="s">
        <v>857</v>
      </c>
      <c r="H333" s="240"/>
      <c r="I333" s="223"/>
      <c r="J333" s="224">
        <f>ROUND(I333*H333,2)</f>
        <v>0</v>
      </c>
      <c r="K333" s="220" t="s">
        <v>215</v>
      </c>
      <c r="L333" s="40"/>
      <c r="M333" s="225" t="s">
        <v>1</v>
      </c>
      <c r="N333" s="226" t="s">
        <v>52</v>
      </c>
      <c r="O333" s="76"/>
      <c r="P333" s="227">
        <f>O333*H333</f>
        <v>0</v>
      </c>
      <c r="Q333" s="227">
        <v>0</v>
      </c>
      <c r="R333" s="227">
        <f>Q333*H333</f>
        <v>0</v>
      </c>
      <c r="S333" s="227">
        <v>0</v>
      </c>
      <c r="T333" s="228">
        <f>S333*H333</f>
        <v>0</v>
      </c>
      <c r="AR333" s="13" t="s">
        <v>230</v>
      </c>
      <c r="AT333" s="13" t="s">
        <v>166</v>
      </c>
      <c r="AU333" s="13" t="s">
        <v>92</v>
      </c>
      <c r="AY333" s="13" t="s">
        <v>164</v>
      </c>
      <c r="BE333" s="229">
        <f>IF(N333="základná",J333,0)</f>
        <v>0</v>
      </c>
      <c r="BF333" s="229">
        <f>IF(N333="znížená",J333,0)</f>
        <v>0</v>
      </c>
      <c r="BG333" s="229">
        <f>IF(N333="zákl. prenesená",J333,0)</f>
        <v>0</v>
      </c>
      <c r="BH333" s="229">
        <f>IF(N333="zníž. prenesená",J333,0)</f>
        <v>0</v>
      </c>
      <c r="BI333" s="229">
        <f>IF(N333="nulová",J333,0)</f>
        <v>0</v>
      </c>
      <c r="BJ333" s="13" t="s">
        <v>92</v>
      </c>
      <c r="BK333" s="229">
        <f>ROUND(I333*H333,2)</f>
        <v>0</v>
      </c>
      <c r="BL333" s="13" t="s">
        <v>230</v>
      </c>
      <c r="BM333" s="13" t="s">
        <v>996</v>
      </c>
    </row>
    <row r="334" s="11" customFormat="1" ht="22.8" customHeight="1">
      <c r="B334" s="202"/>
      <c r="C334" s="203"/>
      <c r="D334" s="204" t="s">
        <v>79</v>
      </c>
      <c r="E334" s="216" t="s">
        <v>997</v>
      </c>
      <c r="F334" s="216" t="s">
        <v>998</v>
      </c>
      <c r="G334" s="203"/>
      <c r="H334" s="203"/>
      <c r="I334" s="206"/>
      <c r="J334" s="217">
        <f>BK334</f>
        <v>0</v>
      </c>
      <c r="K334" s="203"/>
      <c r="L334" s="208"/>
      <c r="M334" s="209"/>
      <c r="N334" s="210"/>
      <c r="O334" s="210"/>
      <c r="P334" s="211">
        <f>SUM(P335:P342)</f>
        <v>0</v>
      </c>
      <c r="Q334" s="210"/>
      <c r="R334" s="211">
        <f>SUM(R335:R342)</f>
        <v>865.29706199999998</v>
      </c>
      <c r="S334" s="210"/>
      <c r="T334" s="212">
        <f>SUM(T335:T342)</f>
        <v>0</v>
      </c>
      <c r="AR334" s="213" t="s">
        <v>92</v>
      </c>
      <c r="AT334" s="214" t="s">
        <v>79</v>
      </c>
      <c r="AU334" s="214" t="s">
        <v>87</v>
      </c>
      <c r="AY334" s="213" t="s">
        <v>164</v>
      </c>
      <c r="BK334" s="215">
        <f>SUM(BK335:BK342)</f>
        <v>0</v>
      </c>
    </row>
    <row r="335" s="1" customFormat="1" ht="16.5" customHeight="1">
      <c r="B335" s="35"/>
      <c r="C335" s="218" t="s">
        <v>999</v>
      </c>
      <c r="D335" s="218" t="s">
        <v>166</v>
      </c>
      <c r="E335" s="219" t="s">
        <v>1000</v>
      </c>
      <c r="F335" s="220" t="s">
        <v>1001</v>
      </c>
      <c r="G335" s="221" t="s">
        <v>169</v>
      </c>
      <c r="H335" s="222">
        <v>37.25</v>
      </c>
      <c r="I335" s="223"/>
      <c r="J335" s="224">
        <f>ROUND(I335*H335,2)</f>
        <v>0</v>
      </c>
      <c r="K335" s="220" t="s">
        <v>222</v>
      </c>
      <c r="L335" s="40"/>
      <c r="M335" s="225" t="s">
        <v>1</v>
      </c>
      <c r="N335" s="226" t="s">
        <v>52</v>
      </c>
      <c r="O335" s="76"/>
      <c r="P335" s="227">
        <f>O335*H335</f>
        <v>0</v>
      </c>
      <c r="Q335" s="227">
        <v>0</v>
      </c>
      <c r="R335" s="227">
        <f>Q335*H335</f>
        <v>0</v>
      </c>
      <c r="S335" s="227">
        <v>0</v>
      </c>
      <c r="T335" s="228">
        <f>S335*H335</f>
        <v>0</v>
      </c>
      <c r="AR335" s="13" t="s">
        <v>230</v>
      </c>
      <c r="AT335" s="13" t="s">
        <v>166</v>
      </c>
      <c r="AU335" s="13" t="s">
        <v>92</v>
      </c>
      <c r="AY335" s="13" t="s">
        <v>164</v>
      </c>
      <c r="BE335" s="229">
        <f>IF(N335="základná",J335,0)</f>
        <v>0</v>
      </c>
      <c r="BF335" s="229">
        <f>IF(N335="znížená",J335,0)</f>
        <v>0</v>
      </c>
      <c r="BG335" s="229">
        <f>IF(N335="zákl. prenesená",J335,0)</f>
        <v>0</v>
      </c>
      <c r="BH335" s="229">
        <f>IF(N335="zníž. prenesená",J335,0)</f>
        <v>0</v>
      </c>
      <c r="BI335" s="229">
        <f>IF(N335="nulová",J335,0)</f>
        <v>0</v>
      </c>
      <c r="BJ335" s="13" t="s">
        <v>92</v>
      </c>
      <c r="BK335" s="229">
        <f>ROUND(I335*H335,2)</f>
        <v>0</v>
      </c>
      <c r="BL335" s="13" t="s">
        <v>230</v>
      </c>
      <c r="BM335" s="13" t="s">
        <v>1002</v>
      </c>
    </row>
    <row r="336" s="1" customFormat="1" ht="16.5" customHeight="1">
      <c r="B336" s="35"/>
      <c r="C336" s="218" t="s">
        <v>1003</v>
      </c>
      <c r="D336" s="218" t="s">
        <v>166</v>
      </c>
      <c r="E336" s="219" t="s">
        <v>1004</v>
      </c>
      <c r="F336" s="220" t="s">
        <v>1005</v>
      </c>
      <c r="G336" s="221" t="s">
        <v>169</v>
      </c>
      <c r="H336" s="222">
        <v>37.25</v>
      </c>
      <c r="I336" s="223"/>
      <c r="J336" s="224">
        <f>ROUND(I336*H336,2)</f>
        <v>0</v>
      </c>
      <c r="K336" s="220" t="s">
        <v>1</v>
      </c>
      <c r="L336" s="40"/>
      <c r="M336" s="225" t="s">
        <v>1</v>
      </c>
      <c r="N336" s="226" t="s">
        <v>52</v>
      </c>
      <c r="O336" s="76"/>
      <c r="P336" s="227">
        <f>O336*H336</f>
        <v>0</v>
      </c>
      <c r="Q336" s="227">
        <v>0.00017000000000000001</v>
      </c>
      <c r="R336" s="227">
        <f>Q336*H336</f>
        <v>0.0063325000000000005</v>
      </c>
      <c r="S336" s="227">
        <v>0</v>
      </c>
      <c r="T336" s="228">
        <f>S336*H336</f>
        <v>0</v>
      </c>
      <c r="AR336" s="13" t="s">
        <v>230</v>
      </c>
      <c r="AT336" s="13" t="s">
        <v>166</v>
      </c>
      <c r="AU336" s="13" t="s">
        <v>92</v>
      </c>
      <c r="AY336" s="13" t="s">
        <v>164</v>
      </c>
      <c r="BE336" s="229">
        <f>IF(N336="základná",J336,0)</f>
        <v>0</v>
      </c>
      <c r="BF336" s="229">
        <f>IF(N336="znížená",J336,0)</f>
        <v>0</v>
      </c>
      <c r="BG336" s="229">
        <f>IF(N336="zákl. prenesená",J336,0)</f>
        <v>0</v>
      </c>
      <c r="BH336" s="229">
        <f>IF(N336="zníž. prenesená",J336,0)</f>
        <v>0</v>
      </c>
      <c r="BI336" s="229">
        <f>IF(N336="nulová",J336,0)</f>
        <v>0</v>
      </c>
      <c r="BJ336" s="13" t="s">
        <v>92</v>
      </c>
      <c r="BK336" s="229">
        <f>ROUND(I336*H336,2)</f>
        <v>0</v>
      </c>
      <c r="BL336" s="13" t="s">
        <v>230</v>
      </c>
      <c r="BM336" s="13" t="s">
        <v>1006</v>
      </c>
    </row>
    <row r="337" s="1" customFormat="1" ht="16.5" customHeight="1">
      <c r="B337" s="35"/>
      <c r="C337" s="218" t="s">
        <v>1007</v>
      </c>
      <c r="D337" s="218" t="s">
        <v>166</v>
      </c>
      <c r="E337" s="219" t="s">
        <v>1008</v>
      </c>
      <c r="F337" s="220" t="s">
        <v>1009</v>
      </c>
      <c r="G337" s="221" t="s">
        <v>169</v>
      </c>
      <c r="H337" s="222">
        <v>90.328999999999994</v>
      </c>
      <c r="I337" s="223"/>
      <c r="J337" s="224">
        <f>ROUND(I337*H337,2)</f>
        <v>0</v>
      </c>
      <c r="K337" s="220" t="s">
        <v>222</v>
      </c>
      <c r="L337" s="40"/>
      <c r="M337" s="225" t="s">
        <v>1</v>
      </c>
      <c r="N337" s="226" t="s">
        <v>52</v>
      </c>
      <c r="O337" s="76"/>
      <c r="P337" s="227">
        <f>O337*H337</f>
        <v>0</v>
      </c>
      <c r="Q337" s="227">
        <v>0.00024000000000000001</v>
      </c>
      <c r="R337" s="227">
        <f>Q337*H337</f>
        <v>0.021678960000000001</v>
      </c>
      <c r="S337" s="227">
        <v>0</v>
      </c>
      <c r="T337" s="228">
        <f>S337*H337</f>
        <v>0</v>
      </c>
      <c r="AR337" s="13" t="s">
        <v>230</v>
      </c>
      <c r="AT337" s="13" t="s">
        <v>166</v>
      </c>
      <c r="AU337" s="13" t="s">
        <v>92</v>
      </c>
      <c r="AY337" s="13" t="s">
        <v>164</v>
      </c>
      <c r="BE337" s="229">
        <f>IF(N337="základná",J337,0)</f>
        <v>0</v>
      </c>
      <c r="BF337" s="229">
        <f>IF(N337="znížená",J337,0)</f>
        <v>0</v>
      </c>
      <c r="BG337" s="229">
        <f>IF(N337="zákl. prenesená",J337,0)</f>
        <v>0</v>
      </c>
      <c r="BH337" s="229">
        <f>IF(N337="zníž. prenesená",J337,0)</f>
        <v>0</v>
      </c>
      <c r="BI337" s="229">
        <f>IF(N337="nulová",J337,0)</f>
        <v>0</v>
      </c>
      <c r="BJ337" s="13" t="s">
        <v>92</v>
      </c>
      <c r="BK337" s="229">
        <f>ROUND(I337*H337,2)</f>
        <v>0</v>
      </c>
      <c r="BL337" s="13" t="s">
        <v>230</v>
      </c>
      <c r="BM337" s="13" t="s">
        <v>1010</v>
      </c>
    </row>
    <row r="338" s="1" customFormat="1" ht="16.5" customHeight="1">
      <c r="B338" s="35"/>
      <c r="C338" s="218" t="s">
        <v>1011</v>
      </c>
      <c r="D338" s="218" t="s">
        <v>166</v>
      </c>
      <c r="E338" s="219" t="s">
        <v>1012</v>
      </c>
      <c r="F338" s="220" t="s">
        <v>1013</v>
      </c>
      <c r="G338" s="221" t="s">
        <v>169</v>
      </c>
      <c r="H338" s="222">
        <v>90.328999999999994</v>
      </c>
      <c r="I338" s="223"/>
      <c r="J338" s="224">
        <f>ROUND(I338*H338,2)</f>
        <v>0</v>
      </c>
      <c r="K338" s="220" t="s">
        <v>1</v>
      </c>
      <c r="L338" s="40"/>
      <c r="M338" s="225" t="s">
        <v>1</v>
      </c>
      <c r="N338" s="226" t="s">
        <v>52</v>
      </c>
      <c r="O338" s="76"/>
      <c r="P338" s="227">
        <f>O338*H338</f>
        <v>0</v>
      </c>
      <c r="Q338" s="227">
        <v>8.0000000000000007E-05</v>
      </c>
      <c r="R338" s="227">
        <f>Q338*H338</f>
        <v>0.0072263200000000005</v>
      </c>
      <c r="S338" s="227">
        <v>0</v>
      </c>
      <c r="T338" s="228">
        <f>S338*H338</f>
        <v>0</v>
      </c>
      <c r="AR338" s="13" t="s">
        <v>230</v>
      </c>
      <c r="AT338" s="13" t="s">
        <v>166</v>
      </c>
      <c r="AU338" s="13" t="s">
        <v>92</v>
      </c>
      <c r="AY338" s="13" t="s">
        <v>164</v>
      </c>
      <c r="BE338" s="229">
        <f>IF(N338="základná",J338,0)</f>
        <v>0</v>
      </c>
      <c r="BF338" s="229">
        <f>IF(N338="znížená",J338,0)</f>
        <v>0</v>
      </c>
      <c r="BG338" s="229">
        <f>IF(N338="zákl. prenesená",J338,0)</f>
        <v>0</v>
      </c>
      <c r="BH338" s="229">
        <f>IF(N338="zníž. prenesená",J338,0)</f>
        <v>0</v>
      </c>
      <c r="BI338" s="229">
        <f>IF(N338="nulová",J338,0)</f>
        <v>0</v>
      </c>
      <c r="BJ338" s="13" t="s">
        <v>92</v>
      </c>
      <c r="BK338" s="229">
        <f>ROUND(I338*H338,2)</f>
        <v>0</v>
      </c>
      <c r="BL338" s="13" t="s">
        <v>230</v>
      </c>
      <c r="BM338" s="13" t="s">
        <v>1014</v>
      </c>
    </row>
    <row r="339" s="1" customFormat="1" ht="16.5" customHeight="1">
      <c r="B339" s="35"/>
      <c r="C339" s="218" t="s">
        <v>1015</v>
      </c>
      <c r="D339" s="218" t="s">
        <v>166</v>
      </c>
      <c r="E339" s="219" t="s">
        <v>1016</v>
      </c>
      <c r="F339" s="220" t="s">
        <v>1017</v>
      </c>
      <c r="G339" s="221" t="s">
        <v>169</v>
      </c>
      <c r="H339" s="222">
        <v>28.452999999999999</v>
      </c>
      <c r="I339" s="223"/>
      <c r="J339" s="224">
        <f>ROUND(I339*H339,2)</f>
        <v>0</v>
      </c>
      <c r="K339" s="220" t="s">
        <v>222</v>
      </c>
      <c r="L339" s="40"/>
      <c r="M339" s="225" t="s">
        <v>1</v>
      </c>
      <c r="N339" s="226" t="s">
        <v>52</v>
      </c>
      <c r="O339" s="76"/>
      <c r="P339" s="227">
        <f>O339*H339</f>
        <v>0</v>
      </c>
      <c r="Q339" s="227">
        <v>0.00011</v>
      </c>
      <c r="R339" s="227">
        <f>Q339*H339</f>
        <v>0.0031298300000000001</v>
      </c>
      <c r="S339" s="227">
        <v>0</v>
      </c>
      <c r="T339" s="228">
        <f>S339*H339</f>
        <v>0</v>
      </c>
      <c r="AR339" s="13" t="s">
        <v>230</v>
      </c>
      <c r="AT339" s="13" t="s">
        <v>166</v>
      </c>
      <c r="AU339" s="13" t="s">
        <v>92</v>
      </c>
      <c r="AY339" s="13" t="s">
        <v>164</v>
      </c>
      <c r="BE339" s="229">
        <f>IF(N339="základná",J339,0)</f>
        <v>0</v>
      </c>
      <c r="BF339" s="229">
        <f>IF(N339="znížená",J339,0)</f>
        <v>0</v>
      </c>
      <c r="BG339" s="229">
        <f>IF(N339="zákl. prenesená",J339,0)</f>
        <v>0</v>
      </c>
      <c r="BH339" s="229">
        <f>IF(N339="zníž. prenesená",J339,0)</f>
        <v>0</v>
      </c>
      <c r="BI339" s="229">
        <f>IF(N339="nulová",J339,0)</f>
        <v>0</v>
      </c>
      <c r="BJ339" s="13" t="s">
        <v>92</v>
      </c>
      <c r="BK339" s="229">
        <f>ROUND(I339*H339,2)</f>
        <v>0</v>
      </c>
      <c r="BL339" s="13" t="s">
        <v>230</v>
      </c>
      <c r="BM339" s="13" t="s">
        <v>1018</v>
      </c>
    </row>
    <row r="340" s="1" customFormat="1" ht="16.5" customHeight="1">
      <c r="B340" s="35"/>
      <c r="C340" s="218" t="s">
        <v>1019</v>
      </c>
      <c r="D340" s="218" t="s">
        <v>166</v>
      </c>
      <c r="E340" s="219" t="s">
        <v>1020</v>
      </c>
      <c r="F340" s="220" t="s">
        <v>1021</v>
      </c>
      <c r="G340" s="221" t="s">
        <v>169</v>
      </c>
      <c r="H340" s="222">
        <v>14.227</v>
      </c>
      <c r="I340" s="223"/>
      <c r="J340" s="224">
        <f>ROUND(I340*H340,2)</f>
        <v>0</v>
      </c>
      <c r="K340" s="220" t="s">
        <v>222</v>
      </c>
      <c r="L340" s="40"/>
      <c r="M340" s="225" t="s">
        <v>1</v>
      </c>
      <c r="N340" s="226" t="s">
        <v>52</v>
      </c>
      <c r="O340" s="76"/>
      <c r="P340" s="227">
        <f>O340*H340</f>
        <v>0</v>
      </c>
      <c r="Q340" s="227">
        <v>0.00022000000000000001</v>
      </c>
      <c r="R340" s="227">
        <f>Q340*H340</f>
        <v>0.0031299400000000003</v>
      </c>
      <c r="S340" s="227">
        <v>0</v>
      </c>
      <c r="T340" s="228">
        <f>S340*H340</f>
        <v>0</v>
      </c>
      <c r="AR340" s="13" t="s">
        <v>230</v>
      </c>
      <c r="AT340" s="13" t="s">
        <v>166</v>
      </c>
      <c r="AU340" s="13" t="s">
        <v>92</v>
      </c>
      <c r="AY340" s="13" t="s">
        <v>164</v>
      </c>
      <c r="BE340" s="229">
        <f>IF(N340="základná",J340,0)</f>
        <v>0</v>
      </c>
      <c r="BF340" s="229">
        <f>IF(N340="znížená",J340,0)</f>
        <v>0</v>
      </c>
      <c r="BG340" s="229">
        <f>IF(N340="zákl. prenesená",J340,0)</f>
        <v>0</v>
      </c>
      <c r="BH340" s="229">
        <f>IF(N340="zníž. prenesená",J340,0)</f>
        <v>0</v>
      </c>
      <c r="BI340" s="229">
        <f>IF(N340="nulová",J340,0)</f>
        <v>0</v>
      </c>
      <c r="BJ340" s="13" t="s">
        <v>92</v>
      </c>
      <c r="BK340" s="229">
        <f>ROUND(I340*H340,2)</f>
        <v>0</v>
      </c>
      <c r="BL340" s="13" t="s">
        <v>230</v>
      </c>
      <c r="BM340" s="13" t="s">
        <v>1022</v>
      </c>
    </row>
    <row r="341" s="1" customFormat="1" ht="16.5" customHeight="1">
      <c r="B341" s="35"/>
      <c r="C341" s="218" t="s">
        <v>1023</v>
      </c>
      <c r="D341" s="218" t="s">
        <v>166</v>
      </c>
      <c r="E341" s="219" t="s">
        <v>1024</v>
      </c>
      <c r="F341" s="220" t="s">
        <v>1025</v>
      </c>
      <c r="G341" s="221" t="s">
        <v>169</v>
      </c>
      <c r="H341" s="222">
        <v>649.17700000000002</v>
      </c>
      <c r="I341" s="223"/>
      <c r="J341" s="224">
        <f>ROUND(I341*H341,2)</f>
        <v>0</v>
      </c>
      <c r="K341" s="220" t="s">
        <v>215</v>
      </c>
      <c r="L341" s="40"/>
      <c r="M341" s="225" t="s">
        <v>1</v>
      </c>
      <c r="N341" s="226" t="s">
        <v>52</v>
      </c>
      <c r="O341" s="76"/>
      <c r="P341" s="227">
        <f>O341*H341</f>
        <v>0</v>
      </c>
      <c r="Q341" s="227">
        <v>0.00051999999999999995</v>
      </c>
      <c r="R341" s="227">
        <f>Q341*H341</f>
        <v>0.33757203999999996</v>
      </c>
      <c r="S341" s="227">
        <v>0</v>
      </c>
      <c r="T341" s="228">
        <f>S341*H341</f>
        <v>0</v>
      </c>
      <c r="AR341" s="13" t="s">
        <v>230</v>
      </c>
      <c r="AT341" s="13" t="s">
        <v>166</v>
      </c>
      <c r="AU341" s="13" t="s">
        <v>92</v>
      </c>
      <c r="AY341" s="13" t="s">
        <v>164</v>
      </c>
      <c r="BE341" s="229">
        <f>IF(N341="základná",J341,0)</f>
        <v>0</v>
      </c>
      <c r="BF341" s="229">
        <f>IF(N341="znížená",J341,0)</f>
        <v>0</v>
      </c>
      <c r="BG341" s="229">
        <f>IF(N341="zákl. prenesená",J341,0)</f>
        <v>0</v>
      </c>
      <c r="BH341" s="229">
        <f>IF(N341="zníž. prenesená",J341,0)</f>
        <v>0</v>
      </c>
      <c r="BI341" s="229">
        <f>IF(N341="nulová",J341,0)</f>
        <v>0</v>
      </c>
      <c r="BJ341" s="13" t="s">
        <v>92</v>
      </c>
      <c r="BK341" s="229">
        <f>ROUND(I341*H341,2)</f>
        <v>0</v>
      </c>
      <c r="BL341" s="13" t="s">
        <v>230</v>
      </c>
      <c r="BM341" s="13" t="s">
        <v>1026</v>
      </c>
    </row>
    <row r="342" s="1" customFormat="1" ht="16.5" customHeight="1">
      <c r="B342" s="35"/>
      <c r="C342" s="218" t="s">
        <v>1027</v>
      </c>
      <c r="D342" s="218" t="s">
        <v>166</v>
      </c>
      <c r="E342" s="219" t="s">
        <v>1028</v>
      </c>
      <c r="F342" s="220" t="s">
        <v>1029</v>
      </c>
      <c r="G342" s="221" t="s">
        <v>169</v>
      </c>
      <c r="H342" s="222">
        <v>649.17700000000002</v>
      </c>
      <c r="I342" s="223"/>
      <c r="J342" s="224">
        <f>ROUND(I342*H342,2)</f>
        <v>0</v>
      </c>
      <c r="K342" s="220" t="s">
        <v>215</v>
      </c>
      <c r="L342" s="40"/>
      <c r="M342" s="225" t="s">
        <v>1</v>
      </c>
      <c r="N342" s="226" t="s">
        <v>52</v>
      </c>
      <c r="O342" s="76"/>
      <c r="P342" s="227">
        <f>O342*H342</f>
        <v>0</v>
      </c>
      <c r="Q342" s="227">
        <v>1.33233</v>
      </c>
      <c r="R342" s="227">
        <f>Q342*H342</f>
        <v>864.91799241000001</v>
      </c>
      <c r="S342" s="227">
        <v>0</v>
      </c>
      <c r="T342" s="228">
        <f>S342*H342</f>
        <v>0</v>
      </c>
      <c r="AR342" s="13" t="s">
        <v>230</v>
      </c>
      <c r="AT342" s="13" t="s">
        <v>166</v>
      </c>
      <c r="AU342" s="13" t="s">
        <v>92</v>
      </c>
      <c r="AY342" s="13" t="s">
        <v>164</v>
      </c>
      <c r="BE342" s="229">
        <f>IF(N342="základná",J342,0)</f>
        <v>0</v>
      </c>
      <c r="BF342" s="229">
        <f>IF(N342="znížená",J342,0)</f>
        <v>0</v>
      </c>
      <c r="BG342" s="229">
        <f>IF(N342="zákl. prenesená",J342,0)</f>
        <v>0</v>
      </c>
      <c r="BH342" s="229">
        <f>IF(N342="zníž. prenesená",J342,0)</f>
        <v>0</v>
      </c>
      <c r="BI342" s="229">
        <f>IF(N342="nulová",J342,0)</f>
        <v>0</v>
      </c>
      <c r="BJ342" s="13" t="s">
        <v>92</v>
      </c>
      <c r="BK342" s="229">
        <f>ROUND(I342*H342,2)</f>
        <v>0</v>
      </c>
      <c r="BL342" s="13" t="s">
        <v>230</v>
      </c>
      <c r="BM342" s="13" t="s">
        <v>1030</v>
      </c>
    </row>
    <row r="343" s="11" customFormat="1" ht="22.8" customHeight="1">
      <c r="B343" s="202"/>
      <c r="C343" s="203"/>
      <c r="D343" s="204" t="s">
        <v>79</v>
      </c>
      <c r="E343" s="216" t="s">
        <v>1031</v>
      </c>
      <c r="F343" s="216" t="s">
        <v>1032</v>
      </c>
      <c r="G343" s="203"/>
      <c r="H343" s="203"/>
      <c r="I343" s="206"/>
      <c r="J343" s="217">
        <f>BK343</f>
        <v>0</v>
      </c>
      <c r="K343" s="203"/>
      <c r="L343" s="208"/>
      <c r="M343" s="209"/>
      <c r="N343" s="210"/>
      <c r="O343" s="210"/>
      <c r="P343" s="211">
        <f>SUM(P344:P356)</f>
        <v>0</v>
      </c>
      <c r="Q343" s="210"/>
      <c r="R343" s="211">
        <f>SUM(R344:R356)</f>
        <v>0.95344697</v>
      </c>
      <c r="S343" s="210"/>
      <c r="T343" s="212">
        <f>SUM(T344:T356)</f>
        <v>0</v>
      </c>
      <c r="AR343" s="213" t="s">
        <v>92</v>
      </c>
      <c r="AT343" s="214" t="s">
        <v>79</v>
      </c>
      <c r="AU343" s="214" t="s">
        <v>87</v>
      </c>
      <c r="AY343" s="213" t="s">
        <v>164</v>
      </c>
      <c r="BK343" s="215">
        <f>SUM(BK344:BK356)</f>
        <v>0</v>
      </c>
    </row>
    <row r="344" s="1" customFormat="1" ht="16.5" customHeight="1">
      <c r="B344" s="35"/>
      <c r="C344" s="218" t="s">
        <v>1033</v>
      </c>
      <c r="D344" s="218" t="s">
        <v>166</v>
      </c>
      <c r="E344" s="219" t="s">
        <v>1034</v>
      </c>
      <c r="F344" s="220" t="s">
        <v>1035</v>
      </c>
      <c r="G344" s="221" t="s">
        <v>238</v>
      </c>
      <c r="H344" s="222">
        <v>152</v>
      </c>
      <c r="I344" s="223"/>
      <c r="J344" s="224">
        <f>ROUND(I344*H344,2)</f>
        <v>0</v>
      </c>
      <c r="K344" s="220" t="s">
        <v>243</v>
      </c>
      <c r="L344" s="40"/>
      <c r="M344" s="225" t="s">
        <v>1</v>
      </c>
      <c r="N344" s="226" t="s">
        <v>52</v>
      </c>
      <c r="O344" s="76"/>
      <c r="P344" s="227">
        <f>O344*H344</f>
        <v>0</v>
      </c>
      <c r="Q344" s="227">
        <v>0</v>
      </c>
      <c r="R344" s="227">
        <f>Q344*H344</f>
        <v>0</v>
      </c>
      <c r="S344" s="227">
        <v>0</v>
      </c>
      <c r="T344" s="228">
        <f>S344*H344</f>
        <v>0</v>
      </c>
      <c r="AR344" s="13" t="s">
        <v>230</v>
      </c>
      <c r="AT344" s="13" t="s">
        <v>166</v>
      </c>
      <c r="AU344" s="13" t="s">
        <v>92</v>
      </c>
      <c r="AY344" s="13" t="s">
        <v>164</v>
      </c>
      <c r="BE344" s="229">
        <f>IF(N344="základná",J344,0)</f>
        <v>0</v>
      </c>
      <c r="BF344" s="229">
        <f>IF(N344="znížená",J344,0)</f>
        <v>0</v>
      </c>
      <c r="BG344" s="229">
        <f>IF(N344="zákl. prenesená",J344,0)</f>
        <v>0</v>
      </c>
      <c r="BH344" s="229">
        <f>IF(N344="zníž. prenesená",J344,0)</f>
        <v>0</v>
      </c>
      <c r="BI344" s="229">
        <f>IF(N344="nulová",J344,0)</f>
        <v>0</v>
      </c>
      <c r="BJ344" s="13" t="s">
        <v>92</v>
      </c>
      <c r="BK344" s="229">
        <f>ROUND(I344*H344,2)</f>
        <v>0</v>
      </c>
      <c r="BL344" s="13" t="s">
        <v>230</v>
      </c>
      <c r="BM344" s="13" t="s">
        <v>1036</v>
      </c>
    </row>
    <row r="345" s="1" customFormat="1" ht="16.5" customHeight="1">
      <c r="B345" s="35"/>
      <c r="C345" s="218" t="s">
        <v>1037</v>
      </c>
      <c r="D345" s="218" t="s">
        <v>166</v>
      </c>
      <c r="E345" s="219" t="s">
        <v>1038</v>
      </c>
      <c r="F345" s="220" t="s">
        <v>1039</v>
      </c>
      <c r="G345" s="221" t="s">
        <v>255</v>
      </c>
      <c r="H345" s="222">
        <v>891.50199999999995</v>
      </c>
      <c r="I345" s="223"/>
      <c r="J345" s="224">
        <f>ROUND(I345*H345,2)</f>
        <v>0</v>
      </c>
      <c r="K345" s="220" t="s">
        <v>215</v>
      </c>
      <c r="L345" s="40"/>
      <c r="M345" s="225" t="s">
        <v>1</v>
      </c>
      <c r="N345" s="226" t="s">
        <v>52</v>
      </c>
      <c r="O345" s="76"/>
      <c r="P345" s="227">
        <f>O345*H345</f>
        <v>0</v>
      </c>
      <c r="Q345" s="227">
        <v>0</v>
      </c>
      <c r="R345" s="227">
        <f>Q345*H345</f>
        <v>0</v>
      </c>
      <c r="S345" s="227">
        <v>0</v>
      </c>
      <c r="T345" s="228">
        <f>S345*H345</f>
        <v>0</v>
      </c>
      <c r="AR345" s="13" t="s">
        <v>230</v>
      </c>
      <c r="AT345" s="13" t="s">
        <v>166</v>
      </c>
      <c r="AU345" s="13" t="s">
        <v>92</v>
      </c>
      <c r="AY345" s="13" t="s">
        <v>164</v>
      </c>
      <c r="BE345" s="229">
        <f>IF(N345="základná",J345,0)</f>
        <v>0</v>
      </c>
      <c r="BF345" s="229">
        <f>IF(N345="znížená",J345,0)</f>
        <v>0</v>
      </c>
      <c r="BG345" s="229">
        <f>IF(N345="zákl. prenesená",J345,0)</f>
        <v>0</v>
      </c>
      <c r="BH345" s="229">
        <f>IF(N345="zníž. prenesená",J345,0)</f>
        <v>0</v>
      </c>
      <c r="BI345" s="229">
        <f>IF(N345="nulová",J345,0)</f>
        <v>0</v>
      </c>
      <c r="BJ345" s="13" t="s">
        <v>92</v>
      </c>
      <c r="BK345" s="229">
        <f>ROUND(I345*H345,2)</f>
        <v>0</v>
      </c>
      <c r="BL345" s="13" t="s">
        <v>230</v>
      </c>
      <c r="BM345" s="13" t="s">
        <v>1040</v>
      </c>
    </row>
    <row r="346" s="1" customFormat="1" ht="16.5" customHeight="1">
      <c r="B346" s="35"/>
      <c r="C346" s="230" t="s">
        <v>1041</v>
      </c>
      <c r="D346" s="230" t="s">
        <v>218</v>
      </c>
      <c r="E346" s="231" t="s">
        <v>1042</v>
      </c>
      <c r="F346" s="232" t="s">
        <v>1043</v>
      </c>
      <c r="G346" s="233" t="s">
        <v>238</v>
      </c>
      <c r="H346" s="234">
        <v>18</v>
      </c>
      <c r="I346" s="235"/>
      <c r="J346" s="236">
        <f>ROUND(I346*H346,2)</f>
        <v>0</v>
      </c>
      <c r="K346" s="232" t="s">
        <v>215</v>
      </c>
      <c r="L346" s="237"/>
      <c r="M346" s="238" t="s">
        <v>1</v>
      </c>
      <c r="N346" s="239" t="s">
        <v>52</v>
      </c>
      <c r="O346" s="76"/>
      <c r="P346" s="227">
        <f>O346*H346</f>
        <v>0</v>
      </c>
      <c r="Q346" s="227">
        <v>0.00029999999999999997</v>
      </c>
      <c r="R346" s="227">
        <f>Q346*H346</f>
        <v>0.0053999999999999994</v>
      </c>
      <c r="S346" s="227">
        <v>0</v>
      </c>
      <c r="T346" s="228">
        <f>S346*H346</f>
        <v>0</v>
      </c>
      <c r="AR346" s="13" t="s">
        <v>296</v>
      </c>
      <c r="AT346" s="13" t="s">
        <v>218</v>
      </c>
      <c r="AU346" s="13" t="s">
        <v>92</v>
      </c>
      <c r="AY346" s="13" t="s">
        <v>164</v>
      </c>
      <c r="BE346" s="229">
        <f>IF(N346="základná",J346,0)</f>
        <v>0</v>
      </c>
      <c r="BF346" s="229">
        <f>IF(N346="znížená",J346,0)</f>
        <v>0</v>
      </c>
      <c r="BG346" s="229">
        <f>IF(N346="zákl. prenesená",J346,0)</f>
        <v>0</v>
      </c>
      <c r="BH346" s="229">
        <f>IF(N346="zníž. prenesená",J346,0)</f>
        <v>0</v>
      </c>
      <c r="BI346" s="229">
        <f>IF(N346="nulová",J346,0)</f>
        <v>0</v>
      </c>
      <c r="BJ346" s="13" t="s">
        <v>92</v>
      </c>
      <c r="BK346" s="229">
        <f>ROUND(I346*H346,2)</f>
        <v>0</v>
      </c>
      <c r="BL346" s="13" t="s">
        <v>230</v>
      </c>
      <c r="BM346" s="13" t="s">
        <v>1044</v>
      </c>
    </row>
    <row r="347" s="1" customFormat="1" ht="16.5" customHeight="1">
      <c r="B347" s="35"/>
      <c r="C347" s="218" t="s">
        <v>1045</v>
      </c>
      <c r="D347" s="218" t="s">
        <v>166</v>
      </c>
      <c r="E347" s="219" t="s">
        <v>1046</v>
      </c>
      <c r="F347" s="220" t="s">
        <v>1047</v>
      </c>
      <c r="G347" s="221" t="s">
        <v>169</v>
      </c>
      <c r="H347" s="222">
        <v>1740.068</v>
      </c>
      <c r="I347" s="223"/>
      <c r="J347" s="224">
        <f>ROUND(I347*H347,2)</f>
        <v>0</v>
      </c>
      <c r="K347" s="220" t="s">
        <v>1</v>
      </c>
      <c r="L347" s="40"/>
      <c r="M347" s="225" t="s">
        <v>1</v>
      </c>
      <c r="N347" s="226" t="s">
        <v>52</v>
      </c>
      <c r="O347" s="76"/>
      <c r="P347" s="227">
        <f>O347*H347</f>
        <v>0</v>
      </c>
      <c r="Q347" s="227">
        <v>0.00018000000000000001</v>
      </c>
      <c r="R347" s="227">
        <f>Q347*H347</f>
        <v>0.31321224000000003</v>
      </c>
      <c r="S347" s="227">
        <v>0</v>
      </c>
      <c r="T347" s="228">
        <f>S347*H347</f>
        <v>0</v>
      </c>
      <c r="AR347" s="13" t="s">
        <v>230</v>
      </c>
      <c r="AT347" s="13" t="s">
        <v>166</v>
      </c>
      <c r="AU347" s="13" t="s">
        <v>92</v>
      </c>
      <c r="AY347" s="13" t="s">
        <v>164</v>
      </c>
      <c r="BE347" s="229">
        <f>IF(N347="základná",J347,0)</f>
        <v>0</v>
      </c>
      <c r="BF347" s="229">
        <f>IF(N347="znížená",J347,0)</f>
        <v>0</v>
      </c>
      <c r="BG347" s="229">
        <f>IF(N347="zákl. prenesená",J347,0)</f>
        <v>0</v>
      </c>
      <c r="BH347" s="229">
        <f>IF(N347="zníž. prenesená",J347,0)</f>
        <v>0</v>
      </c>
      <c r="BI347" s="229">
        <f>IF(N347="nulová",J347,0)</f>
        <v>0</v>
      </c>
      <c r="BJ347" s="13" t="s">
        <v>92</v>
      </c>
      <c r="BK347" s="229">
        <f>ROUND(I347*H347,2)</f>
        <v>0</v>
      </c>
      <c r="BL347" s="13" t="s">
        <v>230</v>
      </c>
      <c r="BM347" s="13" t="s">
        <v>1048</v>
      </c>
    </row>
    <row r="348" s="1" customFormat="1" ht="16.5" customHeight="1">
      <c r="B348" s="35"/>
      <c r="C348" s="218" t="s">
        <v>1049</v>
      </c>
      <c r="D348" s="218" t="s">
        <v>166</v>
      </c>
      <c r="E348" s="219" t="s">
        <v>1050</v>
      </c>
      <c r="F348" s="220" t="s">
        <v>1051</v>
      </c>
      <c r="G348" s="221" t="s">
        <v>169</v>
      </c>
      <c r="H348" s="222">
        <v>1042.97</v>
      </c>
      <c r="I348" s="223"/>
      <c r="J348" s="224">
        <f>ROUND(I348*H348,2)</f>
        <v>0</v>
      </c>
      <c r="K348" s="220" t="s">
        <v>222</v>
      </c>
      <c r="L348" s="40"/>
      <c r="M348" s="225" t="s">
        <v>1</v>
      </c>
      <c r="N348" s="226" t="s">
        <v>52</v>
      </c>
      <c r="O348" s="76"/>
      <c r="P348" s="227">
        <f>O348*H348</f>
        <v>0</v>
      </c>
      <c r="Q348" s="227">
        <v>2.0000000000000002E-05</v>
      </c>
      <c r="R348" s="227">
        <f>Q348*H348</f>
        <v>0.020859400000000004</v>
      </c>
      <c r="S348" s="227">
        <v>0</v>
      </c>
      <c r="T348" s="228">
        <f>S348*H348</f>
        <v>0</v>
      </c>
      <c r="AR348" s="13" t="s">
        <v>230</v>
      </c>
      <c r="AT348" s="13" t="s">
        <v>166</v>
      </c>
      <c r="AU348" s="13" t="s">
        <v>92</v>
      </c>
      <c r="AY348" s="13" t="s">
        <v>164</v>
      </c>
      <c r="BE348" s="229">
        <f>IF(N348="základná",J348,0)</f>
        <v>0</v>
      </c>
      <c r="BF348" s="229">
        <f>IF(N348="znížená",J348,0)</f>
        <v>0</v>
      </c>
      <c r="BG348" s="229">
        <f>IF(N348="zákl. prenesená",J348,0)</f>
        <v>0</v>
      </c>
      <c r="BH348" s="229">
        <f>IF(N348="zníž. prenesená",J348,0)</f>
        <v>0</v>
      </c>
      <c r="BI348" s="229">
        <f>IF(N348="nulová",J348,0)</f>
        <v>0</v>
      </c>
      <c r="BJ348" s="13" t="s">
        <v>92</v>
      </c>
      <c r="BK348" s="229">
        <f>ROUND(I348*H348,2)</f>
        <v>0</v>
      </c>
      <c r="BL348" s="13" t="s">
        <v>230</v>
      </c>
      <c r="BM348" s="13" t="s">
        <v>1052</v>
      </c>
    </row>
    <row r="349" s="1" customFormat="1" ht="16.5" customHeight="1">
      <c r="B349" s="35"/>
      <c r="C349" s="218" t="s">
        <v>1053</v>
      </c>
      <c r="D349" s="218" t="s">
        <v>166</v>
      </c>
      <c r="E349" s="219" t="s">
        <v>1054</v>
      </c>
      <c r="F349" s="220" t="s">
        <v>1055</v>
      </c>
      <c r="G349" s="221" t="s">
        <v>169</v>
      </c>
      <c r="H349" s="222">
        <v>1042.97</v>
      </c>
      <c r="I349" s="223"/>
      <c r="J349" s="224">
        <f>ROUND(I349*H349,2)</f>
        <v>0</v>
      </c>
      <c r="K349" s="220" t="s">
        <v>222</v>
      </c>
      <c r="L349" s="40"/>
      <c r="M349" s="225" t="s">
        <v>1</v>
      </c>
      <c r="N349" s="226" t="s">
        <v>52</v>
      </c>
      <c r="O349" s="76"/>
      <c r="P349" s="227">
        <f>O349*H349</f>
        <v>0</v>
      </c>
      <c r="Q349" s="227">
        <v>0</v>
      </c>
      <c r="R349" s="227">
        <f>Q349*H349</f>
        <v>0</v>
      </c>
      <c r="S349" s="227">
        <v>0</v>
      </c>
      <c r="T349" s="228">
        <f>S349*H349</f>
        <v>0</v>
      </c>
      <c r="AR349" s="13" t="s">
        <v>230</v>
      </c>
      <c r="AT349" s="13" t="s">
        <v>166</v>
      </c>
      <c r="AU349" s="13" t="s">
        <v>92</v>
      </c>
      <c r="AY349" s="13" t="s">
        <v>164</v>
      </c>
      <c r="BE349" s="229">
        <f>IF(N349="základná",J349,0)</f>
        <v>0</v>
      </c>
      <c r="BF349" s="229">
        <f>IF(N349="znížená",J349,0)</f>
        <v>0</v>
      </c>
      <c r="BG349" s="229">
        <f>IF(N349="zákl. prenesená",J349,0)</f>
        <v>0</v>
      </c>
      <c r="BH349" s="229">
        <f>IF(N349="zníž. prenesená",J349,0)</f>
        <v>0</v>
      </c>
      <c r="BI349" s="229">
        <f>IF(N349="nulová",J349,0)</f>
        <v>0</v>
      </c>
      <c r="BJ349" s="13" t="s">
        <v>92</v>
      </c>
      <c r="BK349" s="229">
        <f>ROUND(I349*H349,2)</f>
        <v>0</v>
      </c>
      <c r="BL349" s="13" t="s">
        <v>230</v>
      </c>
      <c r="BM349" s="13" t="s">
        <v>1056</v>
      </c>
    </row>
    <row r="350" s="1" customFormat="1" ht="16.5" customHeight="1">
      <c r="B350" s="35"/>
      <c r="C350" s="218" t="s">
        <v>1057</v>
      </c>
      <c r="D350" s="218" t="s">
        <v>166</v>
      </c>
      <c r="E350" s="219" t="s">
        <v>1058</v>
      </c>
      <c r="F350" s="220" t="s">
        <v>1059</v>
      </c>
      <c r="G350" s="221" t="s">
        <v>169</v>
      </c>
      <c r="H350" s="222">
        <v>1042.97</v>
      </c>
      <c r="I350" s="223"/>
      <c r="J350" s="224">
        <f>ROUND(I350*H350,2)</f>
        <v>0</v>
      </c>
      <c r="K350" s="220" t="s">
        <v>222</v>
      </c>
      <c r="L350" s="40"/>
      <c r="M350" s="225" t="s">
        <v>1</v>
      </c>
      <c r="N350" s="226" t="s">
        <v>52</v>
      </c>
      <c r="O350" s="76"/>
      <c r="P350" s="227">
        <f>O350*H350</f>
        <v>0</v>
      </c>
      <c r="Q350" s="227">
        <v>8.0000000000000007E-05</v>
      </c>
      <c r="R350" s="227">
        <f>Q350*H350</f>
        <v>0.083437600000000015</v>
      </c>
      <c r="S350" s="227">
        <v>0</v>
      </c>
      <c r="T350" s="228">
        <f>S350*H350</f>
        <v>0</v>
      </c>
      <c r="AR350" s="13" t="s">
        <v>230</v>
      </c>
      <c r="AT350" s="13" t="s">
        <v>166</v>
      </c>
      <c r="AU350" s="13" t="s">
        <v>92</v>
      </c>
      <c r="AY350" s="13" t="s">
        <v>164</v>
      </c>
      <c r="BE350" s="229">
        <f>IF(N350="základná",J350,0)</f>
        <v>0</v>
      </c>
      <c r="BF350" s="229">
        <f>IF(N350="znížená",J350,0)</f>
        <v>0</v>
      </c>
      <c r="BG350" s="229">
        <f>IF(N350="zákl. prenesená",J350,0)</f>
        <v>0</v>
      </c>
      <c r="BH350" s="229">
        <f>IF(N350="zníž. prenesená",J350,0)</f>
        <v>0</v>
      </c>
      <c r="BI350" s="229">
        <f>IF(N350="nulová",J350,0)</f>
        <v>0</v>
      </c>
      <c r="BJ350" s="13" t="s">
        <v>92</v>
      </c>
      <c r="BK350" s="229">
        <f>ROUND(I350*H350,2)</f>
        <v>0</v>
      </c>
      <c r="BL350" s="13" t="s">
        <v>230</v>
      </c>
      <c r="BM350" s="13" t="s">
        <v>1060</v>
      </c>
    </row>
    <row r="351" s="1" customFormat="1" ht="16.5" customHeight="1">
      <c r="B351" s="35"/>
      <c r="C351" s="218" t="s">
        <v>1061</v>
      </c>
      <c r="D351" s="218" t="s">
        <v>166</v>
      </c>
      <c r="E351" s="219" t="s">
        <v>1062</v>
      </c>
      <c r="F351" s="220" t="s">
        <v>1063</v>
      </c>
      <c r="G351" s="221" t="s">
        <v>169</v>
      </c>
      <c r="H351" s="222">
        <v>213.31</v>
      </c>
      <c r="I351" s="223"/>
      <c r="J351" s="224">
        <f>ROUND(I351*H351,2)</f>
        <v>0</v>
      </c>
      <c r="K351" s="220" t="s">
        <v>222</v>
      </c>
      <c r="L351" s="40"/>
      <c r="M351" s="225" t="s">
        <v>1</v>
      </c>
      <c r="N351" s="226" t="s">
        <v>52</v>
      </c>
      <c r="O351" s="76"/>
      <c r="P351" s="227">
        <f>O351*H351</f>
        <v>0</v>
      </c>
      <c r="Q351" s="227">
        <v>0.00014999999999999999</v>
      </c>
      <c r="R351" s="227">
        <f>Q351*H351</f>
        <v>0.031996499999999997</v>
      </c>
      <c r="S351" s="227">
        <v>0</v>
      </c>
      <c r="T351" s="228">
        <f>S351*H351</f>
        <v>0</v>
      </c>
      <c r="AR351" s="13" t="s">
        <v>230</v>
      </c>
      <c r="AT351" s="13" t="s">
        <v>166</v>
      </c>
      <c r="AU351" s="13" t="s">
        <v>92</v>
      </c>
      <c r="AY351" s="13" t="s">
        <v>164</v>
      </c>
      <c r="BE351" s="229">
        <f>IF(N351="základná",J351,0)</f>
        <v>0</v>
      </c>
      <c r="BF351" s="229">
        <f>IF(N351="znížená",J351,0)</f>
        <v>0</v>
      </c>
      <c r="BG351" s="229">
        <f>IF(N351="zákl. prenesená",J351,0)</f>
        <v>0</v>
      </c>
      <c r="BH351" s="229">
        <f>IF(N351="zníž. prenesená",J351,0)</f>
        <v>0</v>
      </c>
      <c r="BI351" s="229">
        <f>IF(N351="nulová",J351,0)</f>
        <v>0</v>
      </c>
      <c r="BJ351" s="13" t="s">
        <v>92</v>
      </c>
      <c r="BK351" s="229">
        <f>ROUND(I351*H351,2)</f>
        <v>0</v>
      </c>
      <c r="BL351" s="13" t="s">
        <v>230</v>
      </c>
      <c r="BM351" s="13" t="s">
        <v>1064</v>
      </c>
    </row>
    <row r="352" s="1" customFormat="1" ht="16.5" customHeight="1">
      <c r="B352" s="35"/>
      <c r="C352" s="218" t="s">
        <v>1065</v>
      </c>
      <c r="D352" s="218" t="s">
        <v>166</v>
      </c>
      <c r="E352" s="219" t="s">
        <v>1066</v>
      </c>
      <c r="F352" s="220" t="s">
        <v>1067</v>
      </c>
      <c r="G352" s="221" t="s">
        <v>169</v>
      </c>
      <c r="H352" s="222">
        <v>392.88</v>
      </c>
      <c r="I352" s="223"/>
      <c r="J352" s="224">
        <f>ROUND(I352*H352,2)</f>
        <v>0</v>
      </c>
      <c r="K352" s="220" t="s">
        <v>215</v>
      </c>
      <c r="L352" s="40"/>
      <c r="M352" s="225" t="s">
        <v>1</v>
      </c>
      <c r="N352" s="226" t="s">
        <v>52</v>
      </c>
      <c r="O352" s="76"/>
      <c r="P352" s="227">
        <f>O352*H352</f>
        <v>0</v>
      </c>
      <c r="Q352" s="227">
        <v>0</v>
      </c>
      <c r="R352" s="227">
        <f>Q352*H352</f>
        <v>0</v>
      </c>
      <c r="S352" s="227">
        <v>0</v>
      </c>
      <c r="T352" s="228">
        <f>S352*H352</f>
        <v>0</v>
      </c>
      <c r="AR352" s="13" t="s">
        <v>230</v>
      </c>
      <c r="AT352" s="13" t="s">
        <v>166</v>
      </c>
      <c r="AU352" s="13" t="s">
        <v>92</v>
      </c>
      <c r="AY352" s="13" t="s">
        <v>164</v>
      </c>
      <c r="BE352" s="229">
        <f>IF(N352="základná",J352,0)</f>
        <v>0</v>
      </c>
      <c r="BF352" s="229">
        <f>IF(N352="znížená",J352,0)</f>
        <v>0</v>
      </c>
      <c r="BG352" s="229">
        <f>IF(N352="zákl. prenesená",J352,0)</f>
        <v>0</v>
      </c>
      <c r="BH352" s="229">
        <f>IF(N352="zníž. prenesená",J352,0)</f>
        <v>0</v>
      </c>
      <c r="BI352" s="229">
        <f>IF(N352="nulová",J352,0)</f>
        <v>0</v>
      </c>
      <c r="BJ352" s="13" t="s">
        <v>92</v>
      </c>
      <c r="BK352" s="229">
        <f>ROUND(I352*H352,2)</f>
        <v>0</v>
      </c>
      <c r="BL352" s="13" t="s">
        <v>230</v>
      </c>
      <c r="BM352" s="13" t="s">
        <v>1068</v>
      </c>
    </row>
    <row r="353" s="1" customFormat="1" ht="22.5" customHeight="1">
      <c r="B353" s="35"/>
      <c r="C353" s="218" t="s">
        <v>1069</v>
      </c>
      <c r="D353" s="218" t="s">
        <v>166</v>
      </c>
      <c r="E353" s="219" t="s">
        <v>1070</v>
      </c>
      <c r="F353" s="220" t="s">
        <v>1071</v>
      </c>
      <c r="G353" s="221" t="s">
        <v>169</v>
      </c>
      <c r="H353" s="222">
        <v>430.01499999999999</v>
      </c>
      <c r="I353" s="223"/>
      <c r="J353" s="224">
        <f>ROUND(I353*H353,2)</f>
        <v>0</v>
      </c>
      <c r="K353" s="220" t="s">
        <v>222</v>
      </c>
      <c r="L353" s="40"/>
      <c r="M353" s="225" t="s">
        <v>1</v>
      </c>
      <c r="N353" s="226" t="s">
        <v>52</v>
      </c>
      <c r="O353" s="76"/>
      <c r="P353" s="227">
        <f>O353*H353</f>
        <v>0</v>
      </c>
      <c r="Q353" s="227">
        <v>0.00033</v>
      </c>
      <c r="R353" s="227">
        <f>Q353*H353</f>
        <v>0.14190495</v>
      </c>
      <c r="S353" s="227">
        <v>0</v>
      </c>
      <c r="T353" s="228">
        <f>S353*H353</f>
        <v>0</v>
      </c>
      <c r="AR353" s="13" t="s">
        <v>230</v>
      </c>
      <c r="AT353" s="13" t="s">
        <v>166</v>
      </c>
      <c r="AU353" s="13" t="s">
        <v>92</v>
      </c>
      <c r="AY353" s="13" t="s">
        <v>164</v>
      </c>
      <c r="BE353" s="229">
        <f>IF(N353="základná",J353,0)</f>
        <v>0</v>
      </c>
      <c r="BF353" s="229">
        <f>IF(N353="znížená",J353,0)</f>
        <v>0</v>
      </c>
      <c r="BG353" s="229">
        <f>IF(N353="zákl. prenesená",J353,0)</f>
        <v>0</v>
      </c>
      <c r="BH353" s="229">
        <f>IF(N353="zníž. prenesená",J353,0)</f>
        <v>0</v>
      </c>
      <c r="BI353" s="229">
        <f>IF(N353="nulová",J353,0)</f>
        <v>0</v>
      </c>
      <c r="BJ353" s="13" t="s">
        <v>92</v>
      </c>
      <c r="BK353" s="229">
        <f>ROUND(I353*H353,2)</f>
        <v>0</v>
      </c>
      <c r="BL353" s="13" t="s">
        <v>230</v>
      </c>
      <c r="BM353" s="13" t="s">
        <v>1072</v>
      </c>
    </row>
    <row r="354" s="1" customFormat="1" ht="22.5" customHeight="1">
      <c r="B354" s="35"/>
      <c r="C354" s="218" t="s">
        <v>1073</v>
      </c>
      <c r="D354" s="218" t="s">
        <v>166</v>
      </c>
      <c r="E354" s="219" t="s">
        <v>1074</v>
      </c>
      <c r="F354" s="220" t="s">
        <v>1075</v>
      </c>
      <c r="G354" s="221" t="s">
        <v>169</v>
      </c>
      <c r="H354" s="222">
        <v>1042.97</v>
      </c>
      <c r="I354" s="223"/>
      <c r="J354" s="224">
        <f>ROUND(I354*H354,2)</f>
        <v>0</v>
      </c>
      <c r="K354" s="220" t="s">
        <v>222</v>
      </c>
      <c r="L354" s="40"/>
      <c r="M354" s="225" t="s">
        <v>1</v>
      </c>
      <c r="N354" s="226" t="s">
        <v>52</v>
      </c>
      <c r="O354" s="76"/>
      <c r="P354" s="227">
        <f>O354*H354</f>
        <v>0</v>
      </c>
      <c r="Q354" s="227">
        <v>0.00033</v>
      </c>
      <c r="R354" s="227">
        <f>Q354*H354</f>
        <v>0.34418009999999999</v>
      </c>
      <c r="S354" s="227">
        <v>0</v>
      </c>
      <c r="T354" s="228">
        <f>S354*H354</f>
        <v>0</v>
      </c>
      <c r="AR354" s="13" t="s">
        <v>230</v>
      </c>
      <c r="AT354" s="13" t="s">
        <v>166</v>
      </c>
      <c r="AU354" s="13" t="s">
        <v>92</v>
      </c>
      <c r="AY354" s="13" t="s">
        <v>164</v>
      </c>
      <c r="BE354" s="229">
        <f>IF(N354="základná",J354,0)</f>
        <v>0</v>
      </c>
      <c r="BF354" s="229">
        <f>IF(N354="znížená",J354,0)</f>
        <v>0</v>
      </c>
      <c r="BG354" s="229">
        <f>IF(N354="zákl. prenesená",J354,0)</f>
        <v>0</v>
      </c>
      <c r="BH354" s="229">
        <f>IF(N354="zníž. prenesená",J354,0)</f>
        <v>0</v>
      </c>
      <c r="BI354" s="229">
        <f>IF(N354="nulová",J354,0)</f>
        <v>0</v>
      </c>
      <c r="BJ354" s="13" t="s">
        <v>92</v>
      </c>
      <c r="BK354" s="229">
        <f>ROUND(I354*H354,2)</f>
        <v>0</v>
      </c>
      <c r="BL354" s="13" t="s">
        <v>230</v>
      </c>
      <c r="BM354" s="13" t="s">
        <v>1076</v>
      </c>
    </row>
    <row r="355" s="1" customFormat="1" ht="22.5" customHeight="1">
      <c r="B355" s="35"/>
      <c r="C355" s="218" t="s">
        <v>1077</v>
      </c>
      <c r="D355" s="218" t="s">
        <v>166</v>
      </c>
      <c r="E355" s="219" t="s">
        <v>1078</v>
      </c>
      <c r="F355" s="220" t="s">
        <v>1079</v>
      </c>
      <c r="G355" s="221" t="s">
        <v>169</v>
      </c>
      <c r="H355" s="222">
        <v>14.154999999999999</v>
      </c>
      <c r="I355" s="223"/>
      <c r="J355" s="224">
        <f>ROUND(I355*H355,2)</f>
        <v>0</v>
      </c>
      <c r="K355" s="220" t="s">
        <v>243</v>
      </c>
      <c r="L355" s="40"/>
      <c r="M355" s="225" t="s">
        <v>1</v>
      </c>
      <c r="N355" s="226" t="s">
        <v>52</v>
      </c>
      <c r="O355" s="76"/>
      <c r="P355" s="227">
        <f>O355*H355</f>
        <v>0</v>
      </c>
      <c r="Q355" s="227">
        <v>0.00033</v>
      </c>
      <c r="R355" s="227">
        <f>Q355*H355</f>
        <v>0.0046711499999999998</v>
      </c>
      <c r="S355" s="227">
        <v>0</v>
      </c>
      <c r="T355" s="228">
        <f>S355*H355</f>
        <v>0</v>
      </c>
      <c r="AR355" s="13" t="s">
        <v>230</v>
      </c>
      <c r="AT355" s="13" t="s">
        <v>166</v>
      </c>
      <c r="AU355" s="13" t="s">
        <v>92</v>
      </c>
      <c r="AY355" s="13" t="s">
        <v>164</v>
      </c>
      <c r="BE355" s="229">
        <f>IF(N355="základná",J355,0)</f>
        <v>0</v>
      </c>
      <c r="BF355" s="229">
        <f>IF(N355="znížená",J355,0)</f>
        <v>0</v>
      </c>
      <c r="BG355" s="229">
        <f>IF(N355="zákl. prenesená",J355,0)</f>
        <v>0</v>
      </c>
      <c r="BH355" s="229">
        <f>IF(N355="zníž. prenesená",J355,0)</f>
        <v>0</v>
      </c>
      <c r="BI355" s="229">
        <f>IF(N355="nulová",J355,0)</f>
        <v>0</v>
      </c>
      <c r="BJ355" s="13" t="s">
        <v>92</v>
      </c>
      <c r="BK355" s="229">
        <f>ROUND(I355*H355,2)</f>
        <v>0</v>
      </c>
      <c r="BL355" s="13" t="s">
        <v>230</v>
      </c>
      <c r="BM355" s="13" t="s">
        <v>1080</v>
      </c>
    </row>
    <row r="356" s="1" customFormat="1" ht="22.5" customHeight="1">
      <c r="B356" s="35"/>
      <c r="C356" s="218" t="s">
        <v>1081</v>
      </c>
      <c r="D356" s="218" t="s">
        <v>166</v>
      </c>
      <c r="E356" s="219" t="s">
        <v>1082</v>
      </c>
      <c r="F356" s="220" t="s">
        <v>1083</v>
      </c>
      <c r="G356" s="221" t="s">
        <v>169</v>
      </c>
      <c r="H356" s="222">
        <v>23.591000000000001</v>
      </c>
      <c r="I356" s="223"/>
      <c r="J356" s="224">
        <f>ROUND(I356*H356,2)</f>
        <v>0</v>
      </c>
      <c r="K356" s="220" t="s">
        <v>243</v>
      </c>
      <c r="L356" s="40"/>
      <c r="M356" s="225" t="s">
        <v>1</v>
      </c>
      <c r="N356" s="226" t="s">
        <v>52</v>
      </c>
      <c r="O356" s="76"/>
      <c r="P356" s="227">
        <f>O356*H356</f>
        <v>0</v>
      </c>
      <c r="Q356" s="227">
        <v>0.00033</v>
      </c>
      <c r="R356" s="227">
        <f>Q356*H356</f>
        <v>0.0077850300000000001</v>
      </c>
      <c r="S356" s="227">
        <v>0</v>
      </c>
      <c r="T356" s="228">
        <f>S356*H356</f>
        <v>0</v>
      </c>
      <c r="AR356" s="13" t="s">
        <v>230</v>
      </c>
      <c r="AT356" s="13" t="s">
        <v>166</v>
      </c>
      <c r="AU356" s="13" t="s">
        <v>92</v>
      </c>
      <c r="AY356" s="13" t="s">
        <v>164</v>
      </c>
      <c r="BE356" s="229">
        <f>IF(N356="základná",J356,0)</f>
        <v>0</v>
      </c>
      <c r="BF356" s="229">
        <f>IF(N356="znížená",J356,0)</f>
        <v>0</v>
      </c>
      <c r="BG356" s="229">
        <f>IF(N356="zákl. prenesená",J356,0)</f>
        <v>0</v>
      </c>
      <c r="BH356" s="229">
        <f>IF(N356="zníž. prenesená",J356,0)</f>
        <v>0</v>
      </c>
      <c r="BI356" s="229">
        <f>IF(N356="nulová",J356,0)</f>
        <v>0</v>
      </c>
      <c r="BJ356" s="13" t="s">
        <v>92</v>
      </c>
      <c r="BK356" s="229">
        <f>ROUND(I356*H356,2)</f>
        <v>0</v>
      </c>
      <c r="BL356" s="13" t="s">
        <v>230</v>
      </c>
      <c r="BM356" s="13" t="s">
        <v>1084</v>
      </c>
    </row>
    <row r="357" s="11" customFormat="1" ht="25.92" customHeight="1">
      <c r="B357" s="202"/>
      <c r="C357" s="203"/>
      <c r="D357" s="204" t="s">
        <v>79</v>
      </c>
      <c r="E357" s="205" t="s">
        <v>218</v>
      </c>
      <c r="F357" s="205" t="s">
        <v>1085</v>
      </c>
      <c r="G357" s="203"/>
      <c r="H357" s="203"/>
      <c r="I357" s="206"/>
      <c r="J357" s="207">
        <f>BK357</f>
        <v>0</v>
      </c>
      <c r="K357" s="203"/>
      <c r="L357" s="208"/>
      <c r="M357" s="209"/>
      <c r="N357" s="210"/>
      <c r="O357" s="210"/>
      <c r="P357" s="211">
        <f>P358</f>
        <v>0</v>
      </c>
      <c r="Q357" s="210"/>
      <c r="R357" s="211">
        <f>R358</f>
        <v>0.82999999999999996</v>
      </c>
      <c r="S357" s="210"/>
      <c r="T357" s="212">
        <f>T358</f>
        <v>0</v>
      </c>
      <c r="AR357" s="213" t="s">
        <v>97</v>
      </c>
      <c r="AT357" s="214" t="s">
        <v>79</v>
      </c>
      <c r="AU357" s="214" t="s">
        <v>80</v>
      </c>
      <c r="AY357" s="213" t="s">
        <v>164</v>
      </c>
      <c r="BK357" s="215">
        <f>BK358</f>
        <v>0</v>
      </c>
    </row>
    <row r="358" s="11" customFormat="1" ht="22.8" customHeight="1">
      <c r="B358" s="202"/>
      <c r="C358" s="203"/>
      <c r="D358" s="204" t="s">
        <v>79</v>
      </c>
      <c r="E358" s="216" t="s">
        <v>1086</v>
      </c>
      <c r="F358" s="216" t="s">
        <v>1087</v>
      </c>
      <c r="G358" s="203"/>
      <c r="H358" s="203"/>
      <c r="I358" s="206"/>
      <c r="J358" s="217">
        <f>BK358</f>
        <v>0</v>
      </c>
      <c r="K358" s="203"/>
      <c r="L358" s="208"/>
      <c r="M358" s="209"/>
      <c r="N358" s="210"/>
      <c r="O358" s="210"/>
      <c r="P358" s="211">
        <f>SUM(P359:P362)</f>
        <v>0</v>
      </c>
      <c r="Q358" s="210"/>
      <c r="R358" s="211">
        <f>SUM(R359:R362)</f>
        <v>0.82999999999999996</v>
      </c>
      <c r="S358" s="210"/>
      <c r="T358" s="212">
        <f>SUM(T359:T362)</f>
        <v>0</v>
      </c>
      <c r="AR358" s="213" t="s">
        <v>97</v>
      </c>
      <c r="AT358" s="214" t="s">
        <v>79</v>
      </c>
      <c r="AU358" s="214" t="s">
        <v>87</v>
      </c>
      <c r="AY358" s="213" t="s">
        <v>164</v>
      </c>
      <c r="BK358" s="215">
        <f>SUM(BK359:BK362)</f>
        <v>0</v>
      </c>
    </row>
    <row r="359" s="1" customFormat="1" ht="16.5" customHeight="1">
      <c r="B359" s="35"/>
      <c r="C359" s="218" t="s">
        <v>1088</v>
      </c>
      <c r="D359" s="218" t="s">
        <v>166</v>
      </c>
      <c r="E359" s="219" t="s">
        <v>1089</v>
      </c>
      <c r="F359" s="220" t="s">
        <v>1090</v>
      </c>
      <c r="G359" s="221" t="s">
        <v>238</v>
      </c>
      <c r="H359" s="222">
        <v>1</v>
      </c>
      <c r="I359" s="223"/>
      <c r="J359" s="224">
        <f>ROUND(I359*H359,2)</f>
        <v>0</v>
      </c>
      <c r="K359" s="220" t="s">
        <v>1</v>
      </c>
      <c r="L359" s="40"/>
      <c r="M359" s="225" t="s">
        <v>1</v>
      </c>
      <c r="N359" s="226" t="s">
        <v>52</v>
      </c>
      <c r="O359" s="76"/>
      <c r="P359" s="227">
        <f>O359*H359</f>
        <v>0</v>
      </c>
      <c r="Q359" s="227">
        <v>0</v>
      </c>
      <c r="R359" s="227">
        <f>Q359*H359</f>
        <v>0</v>
      </c>
      <c r="S359" s="227">
        <v>0</v>
      </c>
      <c r="T359" s="228">
        <f>S359*H359</f>
        <v>0</v>
      </c>
      <c r="AR359" s="13" t="s">
        <v>428</v>
      </c>
      <c r="AT359" s="13" t="s">
        <v>166</v>
      </c>
      <c r="AU359" s="13" t="s">
        <v>92</v>
      </c>
      <c r="AY359" s="13" t="s">
        <v>164</v>
      </c>
      <c r="BE359" s="229">
        <f>IF(N359="základná",J359,0)</f>
        <v>0</v>
      </c>
      <c r="BF359" s="229">
        <f>IF(N359="znížená",J359,0)</f>
        <v>0</v>
      </c>
      <c r="BG359" s="229">
        <f>IF(N359="zákl. prenesená",J359,0)</f>
        <v>0</v>
      </c>
      <c r="BH359" s="229">
        <f>IF(N359="zníž. prenesená",J359,0)</f>
        <v>0</v>
      </c>
      <c r="BI359" s="229">
        <f>IF(N359="nulová",J359,0)</f>
        <v>0</v>
      </c>
      <c r="BJ359" s="13" t="s">
        <v>92</v>
      </c>
      <c r="BK359" s="229">
        <f>ROUND(I359*H359,2)</f>
        <v>0</v>
      </c>
      <c r="BL359" s="13" t="s">
        <v>428</v>
      </c>
      <c r="BM359" s="13" t="s">
        <v>1091</v>
      </c>
    </row>
    <row r="360" s="1" customFormat="1" ht="16.5" customHeight="1">
      <c r="B360" s="35"/>
      <c r="C360" s="230" t="s">
        <v>1092</v>
      </c>
      <c r="D360" s="230" t="s">
        <v>218</v>
      </c>
      <c r="E360" s="231" t="s">
        <v>1093</v>
      </c>
      <c r="F360" s="232" t="s">
        <v>1094</v>
      </c>
      <c r="G360" s="233" t="s">
        <v>238</v>
      </c>
      <c r="H360" s="234">
        <v>1</v>
      </c>
      <c r="I360" s="235"/>
      <c r="J360" s="236">
        <f>ROUND(I360*H360,2)</f>
        <v>0</v>
      </c>
      <c r="K360" s="232" t="s">
        <v>1</v>
      </c>
      <c r="L360" s="237"/>
      <c r="M360" s="238" t="s">
        <v>1</v>
      </c>
      <c r="N360" s="239" t="s">
        <v>52</v>
      </c>
      <c r="O360" s="76"/>
      <c r="P360" s="227">
        <f>O360*H360</f>
        <v>0</v>
      </c>
      <c r="Q360" s="227">
        <v>0.82999999999999996</v>
      </c>
      <c r="R360" s="227">
        <f>Q360*H360</f>
        <v>0.82999999999999996</v>
      </c>
      <c r="S360" s="227">
        <v>0</v>
      </c>
      <c r="T360" s="228">
        <f>S360*H360</f>
        <v>0</v>
      </c>
      <c r="AR360" s="13" t="s">
        <v>687</v>
      </c>
      <c r="AT360" s="13" t="s">
        <v>218</v>
      </c>
      <c r="AU360" s="13" t="s">
        <v>92</v>
      </c>
      <c r="AY360" s="13" t="s">
        <v>164</v>
      </c>
      <c r="BE360" s="229">
        <f>IF(N360="základná",J360,0)</f>
        <v>0</v>
      </c>
      <c r="BF360" s="229">
        <f>IF(N360="znížená",J360,0)</f>
        <v>0</v>
      </c>
      <c r="BG360" s="229">
        <f>IF(N360="zákl. prenesená",J360,0)</f>
        <v>0</v>
      </c>
      <c r="BH360" s="229">
        <f>IF(N360="zníž. prenesená",J360,0)</f>
        <v>0</v>
      </c>
      <c r="BI360" s="229">
        <f>IF(N360="nulová",J360,0)</f>
        <v>0</v>
      </c>
      <c r="BJ360" s="13" t="s">
        <v>92</v>
      </c>
      <c r="BK360" s="229">
        <f>ROUND(I360*H360,2)</f>
        <v>0</v>
      </c>
      <c r="BL360" s="13" t="s">
        <v>687</v>
      </c>
      <c r="BM360" s="13" t="s">
        <v>1095</v>
      </c>
    </row>
    <row r="361" s="1" customFormat="1" ht="16.5" customHeight="1">
      <c r="B361" s="35"/>
      <c r="C361" s="218" t="s">
        <v>1096</v>
      </c>
      <c r="D361" s="218" t="s">
        <v>166</v>
      </c>
      <c r="E361" s="219" t="s">
        <v>1097</v>
      </c>
      <c r="F361" s="220" t="s">
        <v>1098</v>
      </c>
      <c r="G361" s="221" t="s">
        <v>238</v>
      </c>
      <c r="H361" s="222">
        <v>1</v>
      </c>
      <c r="I361" s="223"/>
      <c r="J361" s="224">
        <f>ROUND(I361*H361,2)</f>
        <v>0</v>
      </c>
      <c r="K361" s="220" t="s">
        <v>1</v>
      </c>
      <c r="L361" s="40"/>
      <c r="M361" s="225" t="s">
        <v>1</v>
      </c>
      <c r="N361" s="226" t="s">
        <v>52</v>
      </c>
      <c r="O361" s="76"/>
      <c r="P361" s="227">
        <f>O361*H361</f>
        <v>0</v>
      </c>
      <c r="Q361" s="227">
        <v>0</v>
      </c>
      <c r="R361" s="227">
        <f>Q361*H361</f>
        <v>0</v>
      </c>
      <c r="S361" s="227">
        <v>0</v>
      </c>
      <c r="T361" s="228">
        <f>S361*H361</f>
        <v>0</v>
      </c>
      <c r="AR361" s="13" t="s">
        <v>428</v>
      </c>
      <c r="AT361" s="13" t="s">
        <v>166</v>
      </c>
      <c r="AU361" s="13" t="s">
        <v>92</v>
      </c>
      <c r="AY361" s="13" t="s">
        <v>164</v>
      </c>
      <c r="BE361" s="229">
        <f>IF(N361="základná",J361,0)</f>
        <v>0</v>
      </c>
      <c r="BF361" s="229">
        <f>IF(N361="znížená",J361,0)</f>
        <v>0</v>
      </c>
      <c r="BG361" s="229">
        <f>IF(N361="zákl. prenesená",J361,0)</f>
        <v>0</v>
      </c>
      <c r="BH361" s="229">
        <f>IF(N361="zníž. prenesená",J361,0)</f>
        <v>0</v>
      </c>
      <c r="BI361" s="229">
        <f>IF(N361="nulová",J361,0)</f>
        <v>0</v>
      </c>
      <c r="BJ361" s="13" t="s">
        <v>92</v>
      </c>
      <c r="BK361" s="229">
        <f>ROUND(I361*H361,2)</f>
        <v>0</v>
      </c>
      <c r="BL361" s="13" t="s">
        <v>428</v>
      </c>
      <c r="BM361" s="13" t="s">
        <v>1099</v>
      </c>
    </row>
    <row r="362" s="1" customFormat="1" ht="16.5" customHeight="1">
      <c r="B362" s="35"/>
      <c r="C362" s="218" t="s">
        <v>1100</v>
      </c>
      <c r="D362" s="218" t="s">
        <v>166</v>
      </c>
      <c r="E362" s="219" t="s">
        <v>1101</v>
      </c>
      <c r="F362" s="220" t="s">
        <v>1102</v>
      </c>
      <c r="G362" s="221" t="s">
        <v>238</v>
      </c>
      <c r="H362" s="222">
        <v>1</v>
      </c>
      <c r="I362" s="223"/>
      <c r="J362" s="224">
        <f>ROUND(I362*H362,2)</f>
        <v>0</v>
      </c>
      <c r="K362" s="220" t="s">
        <v>1</v>
      </c>
      <c r="L362" s="40"/>
      <c r="M362" s="241" t="s">
        <v>1</v>
      </c>
      <c r="N362" s="242" t="s">
        <v>52</v>
      </c>
      <c r="O362" s="243"/>
      <c r="P362" s="244">
        <f>O362*H362</f>
        <v>0</v>
      </c>
      <c r="Q362" s="244">
        <v>0</v>
      </c>
      <c r="R362" s="244">
        <f>Q362*H362</f>
        <v>0</v>
      </c>
      <c r="S362" s="244">
        <v>0</v>
      </c>
      <c r="T362" s="245">
        <f>S362*H362</f>
        <v>0</v>
      </c>
      <c r="AR362" s="13" t="s">
        <v>428</v>
      </c>
      <c r="AT362" s="13" t="s">
        <v>166</v>
      </c>
      <c r="AU362" s="13" t="s">
        <v>92</v>
      </c>
      <c r="AY362" s="13" t="s">
        <v>164</v>
      </c>
      <c r="BE362" s="229">
        <f>IF(N362="základná",J362,0)</f>
        <v>0</v>
      </c>
      <c r="BF362" s="229">
        <f>IF(N362="znížená",J362,0)</f>
        <v>0</v>
      </c>
      <c r="BG362" s="229">
        <f>IF(N362="zákl. prenesená",J362,0)</f>
        <v>0</v>
      </c>
      <c r="BH362" s="229">
        <f>IF(N362="zníž. prenesená",J362,0)</f>
        <v>0</v>
      </c>
      <c r="BI362" s="229">
        <f>IF(N362="nulová",J362,0)</f>
        <v>0</v>
      </c>
      <c r="BJ362" s="13" t="s">
        <v>92</v>
      </c>
      <c r="BK362" s="229">
        <f>ROUND(I362*H362,2)</f>
        <v>0</v>
      </c>
      <c r="BL362" s="13" t="s">
        <v>428</v>
      </c>
      <c r="BM362" s="13" t="s">
        <v>1103</v>
      </c>
    </row>
    <row r="363" s="1" customFormat="1" ht="6.96" customHeight="1">
      <c r="B363" s="54"/>
      <c r="C363" s="55"/>
      <c r="D363" s="55"/>
      <c r="E363" s="55"/>
      <c r="F363" s="55"/>
      <c r="G363" s="55"/>
      <c r="H363" s="55"/>
      <c r="I363" s="168"/>
      <c r="J363" s="55"/>
      <c r="K363" s="55"/>
      <c r="L363" s="40"/>
    </row>
  </sheetData>
  <sheetProtection sheet="1" autoFilter="0" formatColumns="0" formatRows="0" objects="1" scenarios="1" spinCount="100000" saltValue="igPM+Vps4p5Csv9b6jllkk0MGupLePpqnrFqKVPk6G+lqqrK6wy8R/3RNymaiGwrzD1t0EGRf2jScwNC731KlQ==" hashValue="ns3r0ouI3UGW2KEh/4IddGXkhAZJOa58u/J/MsyfHoVkznPl6buuo3XhjAwZZI2HE4/RiYBUyEGqie/xH6Vb3Q==" algorithmName="SHA-512" password="CC35"/>
  <autoFilter ref="C112:K362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9:H99"/>
    <mergeCell ref="E103:H103"/>
    <mergeCell ref="E101:H101"/>
    <mergeCell ref="E105:H10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101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120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1104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1105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ROUND(J93,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ROUND((SUM(BE93:BE134)),  2)</f>
        <v>0</v>
      </c>
      <c r="I37" s="157">
        <v>0.20000000000000001</v>
      </c>
      <c r="J37" s="156">
        <f>ROUND(((SUM(BE93:BE134))*I37),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ROUND((SUM(BF93:BF134)),  2)</f>
        <v>0</v>
      </c>
      <c r="I38" s="157">
        <v>0.20000000000000001</v>
      </c>
      <c r="J38" s="156">
        <f>ROUND(((SUM(BF93:BF134))*I38),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ROUND((SUM(BG93:BG134)),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ROUND((SUM(BH93:BH134)),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ROUND((SUM(BI93:BI134)),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120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2018004.2A.2 - Bleskozvod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Bc. Stanislav Varga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J93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148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="9" customFormat="1" ht="19.92" customHeight="1">
      <c r="B69" s="185"/>
      <c r="C69" s="118"/>
      <c r="D69" s="186" t="s">
        <v>1106</v>
      </c>
      <c r="E69" s="187"/>
      <c r="F69" s="187"/>
      <c r="G69" s="187"/>
      <c r="H69" s="187"/>
      <c r="I69" s="188"/>
      <c r="J69" s="189">
        <f>J95</f>
        <v>0</v>
      </c>
      <c r="K69" s="118"/>
      <c r="L69" s="190"/>
    </row>
    <row r="70" s="1" customFormat="1" ht="21.84" customHeight="1">
      <c r="B70" s="35"/>
      <c r="C70" s="36"/>
      <c r="D70" s="36"/>
      <c r="E70" s="36"/>
      <c r="F70" s="36"/>
      <c r="G70" s="36"/>
      <c r="H70" s="36"/>
      <c r="I70" s="141"/>
      <c r="J70" s="36"/>
      <c r="K70" s="36"/>
      <c r="L70" s="40"/>
    </row>
    <row r="71" s="1" customFormat="1" ht="6.96" customHeight="1">
      <c r="B71" s="54"/>
      <c r="C71" s="55"/>
      <c r="D71" s="55"/>
      <c r="E71" s="55"/>
      <c r="F71" s="55"/>
      <c r="G71" s="55"/>
      <c r="H71" s="55"/>
      <c r="I71" s="168"/>
      <c r="J71" s="55"/>
      <c r="K71" s="55"/>
      <c r="L71" s="40"/>
    </row>
    <row r="75" s="1" customFormat="1" ht="6.96" customHeight="1">
      <c r="B75" s="56"/>
      <c r="C75" s="57"/>
      <c r="D75" s="57"/>
      <c r="E75" s="57"/>
      <c r="F75" s="57"/>
      <c r="G75" s="57"/>
      <c r="H75" s="57"/>
      <c r="I75" s="171"/>
      <c r="J75" s="57"/>
      <c r="K75" s="57"/>
      <c r="L75" s="40"/>
    </row>
    <row r="76" s="1" customFormat="1" ht="24.96" customHeight="1">
      <c r="B76" s="35"/>
      <c r="C76" s="19" t="s">
        <v>150</v>
      </c>
      <c r="D76" s="36"/>
      <c r="E76" s="36"/>
      <c r="F76" s="36"/>
      <c r="G76" s="36"/>
      <c r="H76" s="36"/>
      <c r="I76" s="141"/>
      <c r="J76" s="36"/>
      <c r="K76" s="36"/>
      <c r="L76" s="40"/>
    </row>
    <row r="77" s="1" customFormat="1" ht="6.96" customHeight="1">
      <c r="B77" s="35"/>
      <c r="C77" s="36"/>
      <c r="D77" s="36"/>
      <c r="E77" s="36"/>
      <c r="F77" s="36"/>
      <c r="G77" s="36"/>
      <c r="H77" s="36"/>
      <c r="I77" s="141"/>
      <c r="J77" s="36"/>
      <c r="K77" s="36"/>
      <c r="L77" s="40"/>
    </row>
    <row r="78" s="1" customFormat="1" ht="12" customHeight="1">
      <c r="B78" s="35"/>
      <c r="C78" s="28" t="s">
        <v>15</v>
      </c>
      <c r="D78" s="36"/>
      <c r="E78" s="36"/>
      <c r="F78" s="36"/>
      <c r="G78" s="36"/>
      <c r="H78" s="36"/>
      <c r="I78" s="141"/>
      <c r="J78" s="36"/>
      <c r="K78" s="36"/>
      <c r="L78" s="40"/>
    </row>
    <row r="79" s="1" customFormat="1" ht="16.5" customHeight="1">
      <c r="B79" s="35"/>
      <c r="C79" s="36"/>
      <c r="D79" s="36"/>
      <c r="E79" s="172" t="str">
        <f>E7</f>
        <v>Zavŕšenie transformačného procesu s cieľom sociálnej integrácie občanov s mentálnym postihnutím v DSS Slatinka</v>
      </c>
      <c r="F79" s="28"/>
      <c r="G79" s="28"/>
      <c r="H79" s="28"/>
      <c r="I79" s="141"/>
      <c r="J79" s="36"/>
      <c r="K79" s="36"/>
      <c r="L79" s="40"/>
    </row>
    <row r="80" ht="12" customHeight="1">
      <c r="B80" s="17"/>
      <c r="C80" s="28" t="s">
        <v>117</v>
      </c>
      <c r="D80" s="18"/>
      <c r="E80" s="18"/>
      <c r="F80" s="18"/>
      <c r="G80" s="18"/>
      <c r="H80" s="18"/>
      <c r="I80" s="134"/>
      <c r="J80" s="18"/>
      <c r="K80" s="18"/>
      <c r="L80" s="16"/>
    </row>
    <row r="81" ht="16.5" customHeight="1">
      <c r="B81" s="17"/>
      <c r="C81" s="18"/>
      <c r="D81" s="18"/>
      <c r="E81" s="172" t="s">
        <v>118</v>
      </c>
      <c r="F81" s="18"/>
      <c r="G81" s="18"/>
      <c r="H81" s="18"/>
      <c r="I81" s="134"/>
      <c r="J81" s="18"/>
      <c r="K81" s="18"/>
      <c r="L81" s="16"/>
    </row>
    <row r="82" ht="12" customHeight="1">
      <c r="B82" s="17"/>
      <c r="C82" s="28" t="s">
        <v>119</v>
      </c>
      <c r="D82" s="18"/>
      <c r="E82" s="18"/>
      <c r="F82" s="18"/>
      <c r="G82" s="18"/>
      <c r="H82" s="18"/>
      <c r="I82" s="134"/>
      <c r="J82" s="18"/>
      <c r="K82" s="18"/>
      <c r="L82" s="16"/>
    </row>
    <row r="83" s="1" customFormat="1" ht="16.5" customHeight="1">
      <c r="B83" s="35"/>
      <c r="C83" s="36"/>
      <c r="D83" s="36"/>
      <c r="E83" s="28" t="s">
        <v>120</v>
      </c>
      <c r="F83" s="36"/>
      <c r="G83" s="36"/>
      <c r="H83" s="36"/>
      <c r="I83" s="141"/>
      <c r="J83" s="36"/>
      <c r="K83" s="36"/>
      <c r="L83" s="40"/>
    </row>
    <row r="84" s="1" customFormat="1" ht="12" customHeight="1">
      <c r="B84" s="35"/>
      <c r="C84" s="28" t="s">
        <v>121</v>
      </c>
      <c r="D84" s="36"/>
      <c r="E84" s="36"/>
      <c r="F84" s="36"/>
      <c r="G84" s="36"/>
      <c r="H84" s="36"/>
      <c r="I84" s="141"/>
      <c r="J84" s="36"/>
      <c r="K84" s="36"/>
      <c r="L84" s="40"/>
    </row>
    <row r="85" s="1" customFormat="1" ht="16.5" customHeight="1">
      <c r="B85" s="35"/>
      <c r="C85" s="36"/>
      <c r="D85" s="36"/>
      <c r="E85" s="61" t="str">
        <f>E13</f>
        <v>2018004.2A.2 - Bleskozvod</v>
      </c>
      <c r="F85" s="36"/>
      <c r="G85" s="36"/>
      <c r="H85" s="36"/>
      <c r="I85" s="141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41"/>
      <c r="J86" s="36"/>
      <c r="K86" s="36"/>
      <c r="L86" s="40"/>
    </row>
    <row r="87" s="1" customFormat="1" ht="12" customHeight="1">
      <c r="B87" s="35"/>
      <c r="C87" s="28" t="s">
        <v>21</v>
      </c>
      <c r="D87" s="36"/>
      <c r="E87" s="36"/>
      <c r="F87" s="23" t="str">
        <f>F16</f>
        <v>Lučenec</v>
      </c>
      <c r="G87" s="36"/>
      <c r="H87" s="36"/>
      <c r="I87" s="143" t="s">
        <v>23</v>
      </c>
      <c r="J87" s="64" t="str">
        <f>IF(J16="","",J16)</f>
        <v>21. 1. 2019</v>
      </c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41"/>
      <c r="J88" s="36"/>
      <c r="K88" s="36"/>
      <c r="L88" s="40"/>
    </row>
    <row r="89" s="1" customFormat="1" ht="13.65" customHeight="1">
      <c r="B89" s="35"/>
      <c r="C89" s="28" t="s">
        <v>29</v>
      </c>
      <c r="D89" s="36"/>
      <c r="E89" s="36"/>
      <c r="F89" s="23" t="str">
        <f>E19</f>
        <v>Domov sociálnych služieb SLATINKA</v>
      </c>
      <c r="G89" s="36"/>
      <c r="H89" s="36"/>
      <c r="I89" s="143" t="s">
        <v>37</v>
      </c>
      <c r="J89" s="33" t="str">
        <f>E25</f>
        <v>PROMOST s.r.o.</v>
      </c>
      <c r="K89" s="36"/>
      <c r="L89" s="40"/>
    </row>
    <row r="90" s="1" customFormat="1" ht="13.65" customHeight="1">
      <c r="B90" s="35"/>
      <c r="C90" s="28" t="s">
        <v>35</v>
      </c>
      <c r="D90" s="36"/>
      <c r="E90" s="36"/>
      <c r="F90" s="23" t="str">
        <f>IF(E22="","",E22)</f>
        <v>Vyplň údaj</v>
      </c>
      <c r="G90" s="36"/>
      <c r="H90" s="36"/>
      <c r="I90" s="143" t="s">
        <v>41</v>
      </c>
      <c r="J90" s="33" t="str">
        <f>E28</f>
        <v>Bc. Stanislav Varga</v>
      </c>
      <c r="K90" s="36"/>
      <c r="L90" s="40"/>
    </row>
    <row r="91" s="1" customFormat="1" ht="10.32" customHeight="1">
      <c r="B91" s="35"/>
      <c r="C91" s="36"/>
      <c r="D91" s="36"/>
      <c r="E91" s="36"/>
      <c r="F91" s="36"/>
      <c r="G91" s="36"/>
      <c r="H91" s="36"/>
      <c r="I91" s="141"/>
      <c r="J91" s="36"/>
      <c r="K91" s="36"/>
      <c r="L91" s="40"/>
    </row>
    <row r="92" s="10" customFormat="1" ht="29.28" customHeight="1">
      <c r="B92" s="191"/>
      <c r="C92" s="192" t="s">
        <v>151</v>
      </c>
      <c r="D92" s="193" t="s">
        <v>65</v>
      </c>
      <c r="E92" s="193" t="s">
        <v>61</v>
      </c>
      <c r="F92" s="193" t="s">
        <v>62</v>
      </c>
      <c r="G92" s="193" t="s">
        <v>152</v>
      </c>
      <c r="H92" s="193" t="s">
        <v>153</v>
      </c>
      <c r="I92" s="194" t="s">
        <v>154</v>
      </c>
      <c r="J92" s="195" t="s">
        <v>125</v>
      </c>
      <c r="K92" s="196" t="s">
        <v>155</v>
      </c>
      <c r="L92" s="197"/>
      <c r="M92" s="85" t="s">
        <v>1</v>
      </c>
      <c r="N92" s="86" t="s">
        <v>50</v>
      </c>
      <c r="O92" s="86" t="s">
        <v>156</v>
      </c>
      <c r="P92" s="86" t="s">
        <v>157</v>
      </c>
      <c r="Q92" s="86" t="s">
        <v>158</v>
      </c>
      <c r="R92" s="86" t="s">
        <v>159</v>
      </c>
      <c r="S92" s="86" t="s">
        <v>160</v>
      </c>
      <c r="T92" s="87" t="s">
        <v>161</v>
      </c>
    </row>
    <row r="93" s="1" customFormat="1" ht="22.8" customHeight="1">
      <c r="B93" s="35"/>
      <c r="C93" s="92" t="s">
        <v>126</v>
      </c>
      <c r="D93" s="36"/>
      <c r="E93" s="36"/>
      <c r="F93" s="36"/>
      <c r="G93" s="36"/>
      <c r="H93" s="36"/>
      <c r="I93" s="141"/>
      <c r="J93" s="198">
        <f>BK93</f>
        <v>0</v>
      </c>
      <c r="K93" s="36"/>
      <c r="L93" s="40"/>
      <c r="M93" s="88"/>
      <c r="N93" s="89"/>
      <c r="O93" s="89"/>
      <c r="P93" s="199">
        <f>P94</f>
        <v>0</v>
      </c>
      <c r="Q93" s="89"/>
      <c r="R93" s="199">
        <f>R94</f>
        <v>0.18955000000000002</v>
      </c>
      <c r="S93" s="89"/>
      <c r="T93" s="200">
        <f>T94</f>
        <v>0</v>
      </c>
      <c r="AT93" s="13" t="s">
        <v>79</v>
      </c>
      <c r="AU93" s="13" t="s">
        <v>127</v>
      </c>
      <c r="BK93" s="201">
        <f>BK94</f>
        <v>0</v>
      </c>
    </row>
    <row r="94" s="11" customFormat="1" ht="25.92" customHeight="1">
      <c r="B94" s="202"/>
      <c r="C94" s="203"/>
      <c r="D94" s="204" t="s">
        <v>79</v>
      </c>
      <c r="E94" s="205" t="s">
        <v>218</v>
      </c>
      <c r="F94" s="205" t="s">
        <v>1085</v>
      </c>
      <c r="G94" s="203"/>
      <c r="H94" s="203"/>
      <c r="I94" s="206"/>
      <c r="J94" s="207">
        <f>BK94</f>
        <v>0</v>
      </c>
      <c r="K94" s="203"/>
      <c r="L94" s="208"/>
      <c r="M94" s="209"/>
      <c r="N94" s="210"/>
      <c r="O94" s="210"/>
      <c r="P94" s="211">
        <f>P95</f>
        <v>0</v>
      </c>
      <c r="Q94" s="210"/>
      <c r="R94" s="211">
        <f>R95</f>
        <v>0.18955000000000002</v>
      </c>
      <c r="S94" s="210"/>
      <c r="T94" s="212">
        <f>T95</f>
        <v>0</v>
      </c>
      <c r="AR94" s="213" t="s">
        <v>97</v>
      </c>
      <c r="AT94" s="214" t="s">
        <v>79</v>
      </c>
      <c r="AU94" s="214" t="s">
        <v>80</v>
      </c>
      <c r="AY94" s="213" t="s">
        <v>164</v>
      </c>
      <c r="BK94" s="215">
        <f>BK95</f>
        <v>0</v>
      </c>
    </row>
    <row r="95" s="11" customFormat="1" ht="22.8" customHeight="1">
      <c r="B95" s="202"/>
      <c r="C95" s="203"/>
      <c r="D95" s="204" t="s">
        <v>79</v>
      </c>
      <c r="E95" s="216" t="s">
        <v>1107</v>
      </c>
      <c r="F95" s="216" t="s">
        <v>1108</v>
      </c>
      <c r="G95" s="203"/>
      <c r="H95" s="203"/>
      <c r="I95" s="206"/>
      <c r="J95" s="217">
        <f>BK95</f>
        <v>0</v>
      </c>
      <c r="K95" s="203"/>
      <c r="L95" s="208"/>
      <c r="M95" s="209"/>
      <c r="N95" s="210"/>
      <c r="O95" s="210"/>
      <c r="P95" s="211">
        <f>SUM(P96:P134)</f>
        <v>0</v>
      </c>
      <c r="Q95" s="210"/>
      <c r="R95" s="211">
        <f>SUM(R96:R134)</f>
        <v>0.18955000000000002</v>
      </c>
      <c r="S95" s="210"/>
      <c r="T95" s="212">
        <f>SUM(T96:T134)</f>
        <v>0</v>
      </c>
      <c r="AR95" s="213" t="s">
        <v>97</v>
      </c>
      <c r="AT95" s="214" t="s">
        <v>79</v>
      </c>
      <c r="AU95" s="214" t="s">
        <v>87</v>
      </c>
      <c r="AY95" s="213" t="s">
        <v>164</v>
      </c>
      <c r="BK95" s="215">
        <f>SUM(BK96:BK134)</f>
        <v>0</v>
      </c>
    </row>
    <row r="96" s="1" customFormat="1" ht="16.5" customHeight="1">
      <c r="B96" s="35"/>
      <c r="C96" s="218" t="s">
        <v>87</v>
      </c>
      <c r="D96" s="218" t="s">
        <v>166</v>
      </c>
      <c r="E96" s="219" t="s">
        <v>1109</v>
      </c>
      <c r="F96" s="220" t="s">
        <v>1110</v>
      </c>
      <c r="G96" s="221" t="s">
        <v>255</v>
      </c>
      <c r="H96" s="222">
        <v>35</v>
      </c>
      <c r="I96" s="223"/>
      <c r="J96" s="224">
        <f>ROUND(I96*H96,2)</f>
        <v>0</v>
      </c>
      <c r="K96" s="220" t="s">
        <v>243</v>
      </c>
      <c r="L96" s="40"/>
      <c r="M96" s="225" t="s">
        <v>1</v>
      </c>
      <c r="N96" s="226" t="s">
        <v>52</v>
      </c>
      <c r="O96" s="76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13" t="s">
        <v>428</v>
      </c>
      <c r="AT96" s="13" t="s">
        <v>166</v>
      </c>
      <c r="AU96" s="13" t="s">
        <v>92</v>
      </c>
      <c r="AY96" s="13" t="s">
        <v>164</v>
      </c>
      <c r="BE96" s="229">
        <f>IF(N96="základná",J96,0)</f>
        <v>0</v>
      </c>
      <c r="BF96" s="229">
        <f>IF(N96="znížená",J96,0)</f>
        <v>0</v>
      </c>
      <c r="BG96" s="229">
        <f>IF(N96="zákl. prenesená",J96,0)</f>
        <v>0</v>
      </c>
      <c r="BH96" s="229">
        <f>IF(N96="zníž. prenesená",J96,0)</f>
        <v>0</v>
      </c>
      <c r="BI96" s="229">
        <f>IF(N96="nulová",J96,0)</f>
        <v>0</v>
      </c>
      <c r="BJ96" s="13" t="s">
        <v>92</v>
      </c>
      <c r="BK96" s="229">
        <f>ROUND(I96*H96,2)</f>
        <v>0</v>
      </c>
      <c r="BL96" s="13" t="s">
        <v>428</v>
      </c>
      <c r="BM96" s="13" t="s">
        <v>1111</v>
      </c>
    </row>
    <row r="97" s="1" customFormat="1" ht="16.5" customHeight="1">
      <c r="B97" s="35"/>
      <c r="C97" s="230" t="s">
        <v>92</v>
      </c>
      <c r="D97" s="230" t="s">
        <v>218</v>
      </c>
      <c r="E97" s="231" t="s">
        <v>1112</v>
      </c>
      <c r="F97" s="232" t="s">
        <v>1113</v>
      </c>
      <c r="G97" s="233" t="s">
        <v>1114</v>
      </c>
      <c r="H97" s="234">
        <v>21.600000000000001</v>
      </c>
      <c r="I97" s="235"/>
      <c r="J97" s="236">
        <f>ROUND(I97*H97,2)</f>
        <v>0</v>
      </c>
      <c r="K97" s="232" t="s">
        <v>243</v>
      </c>
      <c r="L97" s="237"/>
      <c r="M97" s="238" t="s">
        <v>1</v>
      </c>
      <c r="N97" s="239" t="s">
        <v>52</v>
      </c>
      <c r="O97" s="76"/>
      <c r="P97" s="227">
        <f>O97*H97</f>
        <v>0</v>
      </c>
      <c r="Q97" s="227">
        <v>0.001</v>
      </c>
      <c r="R97" s="227">
        <f>Q97*H97</f>
        <v>0.021600000000000001</v>
      </c>
      <c r="S97" s="227">
        <v>0</v>
      </c>
      <c r="T97" s="228">
        <f>S97*H97</f>
        <v>0</v>
      </c>
      <c r="AR97" s="13" t="s">
        <v>687</v>
      </c>
      <c r="AT97" s="13" t="s">
        <v>218</v>
      </c>
      <c r="AU97" s="13" t="s">
        <v>92</v>
      </c>
      <c r="AY97" s="13" t="s">
        <v>164</v>
      </c>
      <c r="BE97" s="229">
        <f>IF(N97="základná",J97,0)</f>
        <v>0</v>
      </c>
      <c r="BF97" s="229">
        <f>IF(N97="znížená",J97,0)</f>
        <v>0</v>
      </c>
      <c r="BG97" s="229">
        <f>IF(N97="zákl. prenesená",J97,0)</f>
        <v>0</v>
      </c>
      <c r="BH97" s="229">
        <f>IF(N97="zníž. prenesená",J97,0)</f>
        <v>0</v>
      </c>
      <c r="BI97" s="229">
        <f>IF(N97="nulová",J97,0)</f>
        <v>0</v>
      </c>
      <c r="BJ97" s="13" t="s">
        <v>92</v>
      </c>
      <c r="BK97" s="229">
        <f>ROUND(I97*H97,2)</f>
        <v>0</v>
      </c>
      <c r="BL97" s="13" t="s">
        <v>687</v>
      </c>
      <c r="BM97" s="13" t="s">
        <v>1115</v>
      </c>
    </row>
    <row r="98" s="1" customFormat="1" ht="16.5" customHeight="1">
      <c r="B98" s="35"/>
      <c r="C98" s="218" t="s">
        <v>97</v>
      </c>
      <c r="D98" s="218" t="s">
        <v>166</v>
      </c>
      <c r="E98" s="219" t="s">
        <v>1116</v>
      </c>
      <c r="F98" s="220" t="s">
        <v>1117</v>
      </c>
      <c r="G98" s="221" t="s">
        <v>238</v>
      </c>
      <c r="H98" s="222">
        <v>6</v>
      </c>
      <c r="I98" s="223"/>
      <c r="J98" s="224">
        <f>ROUND(I98*H98,2)</f>
        <v>0</v>
      </c>
      <c r="K98" s="220" t="s">
        <v>243</v>
      </c>
      <c r="L98" s="40"/>
      <c r="M98" s="225" t="s">
        <v>1</v>
      </c>
      <c r="N98" s="226" t="s">
        <v>52</v>
      </c>
      <c r="O98" s="76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13" t="s">
        <v>428</v>
      </c>
      <c r="AT98" s="13" t="s">
        <v>166</v>
      </c>
      <c r="AU98" s="13" t="s">
        <v>92</v>
      </c>
      <c r="AY98" s="13" t="s">
        <v>164</v>
      </c>
      <c r="BE98" s="229">
        <f>IF(N98="základná",J98,0)</f>
        <v>0</v>
      </c>
      <c r="BF98" s="229">
        <f>IF(N98="znížená",J98,0)</f>
        <v>0</v>
      </c>
      <c r="BG98" s="229">
        <f>IF(N98="zákl. prenesená",J98,0)</f>
        <v>0</v>
      </c>
      <c r="BH98" s="229">
        <f>IF(N98="zníž. prenesená",J98,0)</f>
        <v>0</v>
      </c>
      <c r="BI98" s="229">
        <f>IF(N98="nulová",J98,0)</f>
        <v>0</v>
      </c>
      <c r="BJ98" s="13" t="s">
        <v>92</v>
      </c>
      <c r="BK98" s="229">
        <f>ROUND(I98*H98,2)</f>
        <v>0</v>
      </c>
      <c r="BL98" s="13" t="s">
        <v>428</v>
      </c>
      <c r="BM98" s="13" t="s">
        <v>1118</v>
      </c>
    </row>
    <row r="99" s="1" customFormat="1" ht="16.5" customHeight="1">
      <c r="B99" s="35"/>
      <c r="C99" s="230" t="s">
        <v>170</v>
      </c>
      <c r="D99" s="230" t="s">
        <v>218</v>
      </c>
      <c r="E99" s="231" t="s">
        <v>1119</v>
      </c>
      <c r="F99" s="232" t="s">
        <v>1120</v>
      </c>
      <c r="G99" s="233" t="s">
        <v>238</v>
      </c>
      <c r="H99" s="234">
        <v>6</v>
      </c>
      <c r="I99" s="235"/>
      <c r="J99" s="236">
        <f>ROUND(I99*H99,2)</f>
        <v>0</v>
      </c>
      <c r="K99" s="232" t="s">
        <v>243</v>
      </c>
      <c r="L99" s="237"/>
      <c r="M99" s="238" t="s">
        <v>1</v>
      </c>
      <c r="N99" s="239" t="s">
        <v>52</v>
      </c>
      <c r="O99" s="76"/>
      <c r="P99" s="227">
        <f>O99*H99</f>
        <v>0</v>
      </c>
      <c r="Q99" s="227">
        <v>5.0000000000000002E-05</v>
      </c>
      <c r="R99" s="227">
        <f>Q99*H99</f>
        <v>0.00030000000000000003</v>
      </c>
      <c r="S99" s="227">
        <v>0</v>
      </c>
      <c r="T99" s="228">
        <f>S99*H99</f>
        <v>0</v>
      </c>
      <c r="AR99" s="13" t="s">
        <v>687</v>
      </c>
      <c r="AT99" s="13" t="s">
        <v>218</v>
      </c>
      <c r="AU99" s="13" t="s">
        <v>92</v>
      </c>
      <c r="AY99" s="13" t="s">
        <v>164</v>
      </c>
      <c r="BE99" s="229">
        <f>IF(N99="základná",J99,0)</f>
        <v>0</v>
      </c>
      <c r="BF99" s="229">
        <f>IF(N99="znížená",J99,0)</f>
        <v>0</v>
      </c>
      <c r="BG99" s="229">
        <f>IF(N99="zákl. prenesená",J99,0)</f>
        <v>0</v>
      </c>
      <c r="BH99" s="229">
        <f>IF(N99="zníž. prenesená",J99,0)</f>
        <v>0</v>
      </c>
      <c r="BI99" s="229">
        <f>IF(N99="nulová",J99,0)</f>
        <v>0</v>
      </c>
      <c r="BJ99" s="13" t="s">
        <v>92</v>
      </c>
      <c r="BK99" s="229">
        <f>ROUND(I99*H99,2)</f>
        <v>0</v>
      </c>
      <c r="BL99" s="13" t="s">
        <v>687</v>
      </c>
      <c r="BM99" s="13" t="s">
        <v>1121</v>
      </c>
    </row>
    <row r="100" s="1" customFormat="1" ht="16.5" customHeight="1">
      <c r="B100" s="35"/>
      <c r="C100" s="230" t="s">
        <v>184</v>
      </c>
      <c r="D100" s="230" t="s">
        <v>218</v>
      </c>
      <c r="E100" s="231" t="s">
        <v>1122</v>
      </c>
      <c r="F100" s="232" t="s">
        <v>1123</v>
      </c>
      <c r="G100" s="233" t="s">
        <v>238</v>
      </c>
      <c r="H100" s="234">
        <v>6</v>
      </c>
      <c r="I100" s="235"/>
      <c r="J100" s="236">
        <f>ROUND(I100*H100,2)</f>
        <v>0</v>
      </c>
      <c r="K100" s="232" t="s">
        <v>243</v>
      </c>
      <c r="L100" s="237"/>
      <c r="M100" s="238" t="s">
        <v>1</v>
      </c>
      <c r="N100" s="239" t="s">
        <v>52</v>
      </c>
      <c r="O100" s="76"/>
      <c r="P100" s="227">
        <f>O100*H100</f>
        <v>0</v>
      </c>
      <c r="Q100" s="227">
        <v>0.00035</v>
      </c>
      <c r="R100" s="227">
        <f>Q100*H100</f>
        <v>0.0020999999999999999</v>
      </c>
      <c r="S100" s="227">
        <v>0</v>
      </c>
      <c r="T100" s="228">
        <f>S100*H100</f>
        <v>0</v>
      </c>
      <c r="AR100" s="13" t="s">
        <v>687</v>
      </c>
      <c r="AT100" s="13" t="s">
        <v>218</v>
      </c>
      <c r="AU100" s="13" t="s">
        <v>92</v>
      </c>
      <c r="AY100" s="13" t="s">
        <v>164</v>
      </c>
      <c r="BE100" s="229">
        <f>IF(N100="základná",J100,0)</f>
        <v>0</v>
      </c>
      <c r="BF100" s="229">
        <f>IF(N100="znížená",J100,0)</f>
        <v>0</v>
      </c>
      <c r="BG100" s="229">
        <f>IF(N100="zákl. prenesená",J100,0)</f>
        <v>0</v>
      </c>
      <c r="BH100" s="229">
        <f>IF(N100="zníž. prenesená",J100,0)</f>
        <v>0</v>
      </c>
      <c r="BI100" s="229">
        <f>IF(N100="nulová",J100,0)</f>
        <v>0</v>
      </c>
      <c r="BJ100" s="13" t="s">
        <v>92</v>
      </c>
      <c r="BK100" s="229">
        <f>ROUND(I100*H100,2)</f>
        <v>0</v>
      </c>
      <c r="BL100" s="13" t="s">
        <v>687</v>
      </c>
      <c r="BM100" s="13" t="s">
        <v>1124</v>
      </c>
    </row>
    <row r="101" s="1" customFormat="1" ht="16.5" customHeight="1">
      <c r="B101" s="35"/>
      <c r="C101" s="218" t="s">
        <v>188</v>
      </c>
      <c r="D101" s="218" t="s">
        <v>166</v>
      </c>
      <c r="E101" s="219" t="s">
        <v>1125</v>
      </c>
      <c r="F101" s="220" t="s">
        <v>1126</v>
      </c>
      <c r="G101" s="221" t="s">
        <v>238</v>
      </c>
      <c r="H101" s="222">
        <v>6</v>
      </c>
      <c r="I101" s="223"/>
      <c r="J101" s="224">
        <f>ROUND(I101*H101,2)</f>
        <v>0</v>
      </c>
      <c r="K101" s="220" t="s">
        <v>243</v>
      </c>
      <c r="L101" s="40"/>
      <c r="M101" s="225" t="s">
        <v>1</v>
      </c>
      <c r="N101" s="226" t="s">
        <v>52</v>
      </c>
      <c r="O101" s="76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13" t="s">
        <v>428</v>
      </c>
      <c r="AT101" s="13" t="s">
        <v>166</v>
      </c>
      <c r="AU101" s="13" t="s">
        <v>92</v>
      </c>
      <c r="AY101" s="13" t="s">
        <v>164</v>
      </c>
      <c r="BE101" s="229">
        <f>IF(N101="základná",J101,0)</f>
        <v>0</v>
      </c>
      <c r="BF101" s="229">
        <f>IF(N101="znížená",J101,0)</f>
        <v>0</v>
      </c>
      <c r="BG101" s="229">
        <f>IF(N101="zákl. prenesená",J101,0)</f>
        <v>0</v>
      </c>
      <c r="BH101" s="229">
        <f>IF(N101="zníž. prenesená",J101,0)</f>
        <v>0</v>
      </c>
      <c r="BI101" s="229">
        <f>IF(N101="nulová",J101,0)</f>
        <v>0</v>
      </c>
      <c r="BJ101" s="13" t="s">
        <v>92</v>
      </c>
      <c r="BK101" s="229">
        <f>ROUND(I101*H101,2)</f>
        <v>0</v>
      </c>
      <c r="BL101" s="13" t="s">
        <v>428</v>
      </c>
      <c r="BM101" s="13" t="s">
        <v>1127</v>
      </c>
    </row>
    <row r="102" s="1" customFormat="1" ht="16.5" customHeight="1">
      <c r="B102" s="35"/>
      <c r="C102" s="230" t="s">
        <v>192</v>
      </c>
      <c r="D102" s="230" t="s">
        <v>218</v>
      </c>
      <c r="E102" s="231" t="s">
        <v>1128</v>
      </c>
      <c r="F102" s="232" t="s">
        <v>1129</v>
      </c>
      <c r="G102" s="233" t="s">
        <v>238</v>
      </c>
      <c r="H102" s="234">
        <v>6</v>
      </c>
      <c r="I102" s="235"/>
      <c r="J102" s="236">
        <f>ROUND(I102*H102,2)</f>
        <v>0</v>
      </c>
      <c r="K102" s="232" t="s">
        <v>243</v>
      </c>
      <c r="L102" s="237"/>
      <c r="M102" s="238" t="s">
        <v>1</v>
      </c>
      <c r="N102" s="239" t="s">
        <v>52</v>
      </c>
      <c r="O102" s="76"/>
      <c r="P102" s="227">
        <f>O102*H102</f>
        <v>0</v>
      </c>
      <c r="Q102" s="227">
        <v>3.0000000000000001E-05</v>
      </c>
      <c r="R102" s="227">
        <f>Q102*H102</f>
        <v>0.00018000000000000001</v>
      </c>
      <c r="S102" s="227">
        <v>0</v>
      </c>
      <c r="T102" s="228">
        <f>S102*H102</f>
        <v>0</v>
      </c>
      <c r="AR102" s="13" t="s">
        <v>687</v>
      </c>
      <c r="AT102" s="13" t="s">
        <v>218</v>
      </c>
      <c r="AU102" s="13" t="s">
        <v>92</v>
      </c>
      <c r="AY102" s="13" t="s">
        <v>164</v>
      </c>
      <c r="BE102" s="229">
        <f>IF(N102="základná",J102,0)</f>
        <v>0</v>
      </c>
      <c r="BF102" s="229">
        <f>IF(N102="znížená",J102,0)</f>
        <v>0</v>
      </c>
      <c r="BG102" s="229">
        <f>IF(N102="zákl. prenesená",J102,0)</f>
        <v>0</v>
      </c>
      <c r="BH102" s="229">
        <f>IF(N102="zníž. prenesená",J102,0)</f>
        <v>0</v>
      </c>
      <c r="BI102" s="229">
        <f>IF(N102="nulová",J102,0)</f>
        <v>0</v>
      </c>
      <c r="BJ102" s="13" t="s">
        <v>92</v>
      </c>
      <c r="BK102" s="229">
        <f>ROUND(I102*H102,2)</f>
        <v>0</v>
      </c>
      <c r="BL102" s="13" t="s">
        <v>687</v>
      </c>
      <c r="BM102" s="13" t="s">
        <v>1130</v>
      </c>
    </row>
    <row r="103" s="1" customFormat="1" ht="16.5" customHeight="1">
      <c r="B103" s="35"/>
      <c r="C103" s="230" t="s">
        <v>196</v>
      </c>
      <c r="D103" s="230" t="s">
        <v>218</v>
      </c>
      <c r="E103" s="231" t="s">
        <v>1131</v>
      </c>
      <c r="F103" s="232" t="s">
        <v>1132</v>
      </c>
      <c r="G103" s="233" t="s">
        <v>238</v>
      </c>
      <c r="H103" s="234">
        <v>6</v>
      </c>
      <c r="I103" s="235"/>
      <c r="J103" s="236">
        <f>ROUND(I103*H103,2)</f>
        <v>0</v>
      </c>
      <c r="K103" s="232" t="s">
        <v>243</v>
      </c>
      <c r="L103" s="237"/>
      <c r="M103" s="238" t="s">
        <v>1</v>
      </c>
      <c r="N103" s="239" t="s">
        <v>52</v>
      </c>
      <c r="O103" s="76"/>
      <c r="P103" s="227">
        <f>O103*H103</f>
        <v>0</v>
      </c>
      <c r="Q103" s="227">
        <v>3.0000000000000001E-05</v>
      </c>
      <c r="R103" s="227">
        <f>Q103*H103</f>
        <v>0.00018000000000000001</v>
      </c>
      <c r="S103" s="227">
        <v>0</v>
      </c>
      <c r="T103" s="228">
        <f>S103*H103</f>
        <v>0</v>
      </c>
      <c r="AR103" s="13" t="s">
        <v>687</v>
      </c>
      <c r="AT103" s="13" t="s">
        <v>218</v>
      </c>
      <c r="AU103" s="13" t="s">
        <v>92</v>
      </c>
      <c r="AY103" s="13" t="s">
        <v>164</v>
      </c>
      <c r="BE103" s="229">
        <f>IF(N103="základná",J103,0)</f>
        <v>0</v>
      </c>
      <c r="BF103" s="229">
        <f>IF(N103="znížená",J103,0)</f>
        <v>0</v>
      </c>
      <c r="BG103" s="229">
        <f>IF(N103="zákl. prenesená",J103,0)</f>
        <v>0</v>
      </c>
      <c r="BH103" s="229">
        <f>IF(N103="zníž. prenesená",J103,0)</f>
        <v>0</v>
      </c>
      <c r="BI103" s="229">
        <f>IF(N103="nulová",J103,0)</f>
        <v>0</v>
      </c>
      <c r="BJ103" s="13" t="s">
        <v>92</v>
      </c>
      <c r="BK103" s="229">
        <f>ROUND(I103*H103,2)</f>
        <v>0</v>
      </c>
      <c r="BL103" s="13" t="s">
        <v>687</v>
      </c>
      <c r="BM103" s="13" t="s">
        <v>1133</v>
      </c>
    </row>
    <row r="104" s="1" customFormat="1" ht="16.5" customHeight="1">
      <c r="B104" s="35"/>
      <c r="C104" s="218" t="s">
        <v>200</v>
      </c>
      <c r="D104" s="218" t="s">
        <v>166</v>
      </c>
      <c r="E104" s="219" t="s">
        <v>1134</v>
      </c>
      <c r="F104" s="220" t="s">
        <v>1135</v>
      </c>
      <c r="G104" s="221" t="s">
        <v>255</v>
      </c>
      <c r="H104" s="222">
        <v>15</v>
      </c>
      <c r="I104" s="223"/>
      <c r="J104" s="224">
        <f>ROUND(I104*H104,2)</f>
        <v>0</v>
      </c>
      <c r="K104" s="220" t="s">
        <v>243</v>
      </c>
      <c r="L104" s="40"/>
      <c r="M104" s="225" t="s">
        <v>1</v>
      </c>
      <c r="N104" s="226" t="s">
        <v>52</v>
      </c>
      <c r="O104" s="76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13" t="s">
        <v>428</v>
      </c>
      <c r="AT104" s="13" t="s">
        <v>166</v>
      </c>
      <c r="AU104" s="13" t="s">
        <v>92</v>
      </c>
      <c r="AY104" s="13" t="s">
        <v>164</v>
      </c>
      <c r="BE104" s="229">
        <f>IF(N104="základná",J104,0)</f>
        <v>0</v>
      </c>
      <c r="BF104" s="229">
        <f>IF(N104="znížená",J104,0)</f>
        <v>0</v>
      </c>
      <c r="BG104" s="229">
        <f>IF(N104="zákl. prenesená",J104,0)</f>
        <v>0</v>
      </c>
      <c r="BH104" s="229">
        <f>IF(N104="zníž. prenesená",J104,0)</f>
        <v>0</v>
      </c>
      <c r="BI104" s="229">
        <f>IF(N104="nulová",J104,0)</f>
        <v>0</v>
      </c>
      <c r="BJ104" s="13" t="s">
        <v>92</v>
      </c>
      <c r="BK104" s="229">
        <f>ROUND(I104*H104,2)</f>
        <v>0</v>
      </c>
      <c r="BL104" s="13" t="s">
        <v>428</v>
      </c>
      <c r="BM104" s="13" t="s">
        <v>1136</v>
      </c>
    </row>
    <row r="105" s="1" customFormat="1" ht="16.5" customHeight="1">
      <c r="B105" s="35"/>
      <c r="C105" s="230" t="s">
        <v>204</v>
      </c>
      <c r="D105" s="230" t="s">
        <v>218</v>
      </c>
      <c r="E105" s="231" t="s">
        <v>1137</v>
      </c>
      <c r="F105" s="232" t="s">
        <v>1138</v>
      </c>
      <c r="G105" s="233" t="s">
        <v>238</v>
      </c>
      <c r="H105" s="234">
        <v>1</v>
      </c>
      <c r="I105" s="235"/>
      <c r="J105" s="236">
        <f>ROUND(I105*H105,2)</f>
        <v>0</v>
      </c>
      <c r="K105" s="232" t="s">
        <v>1</v>
      </c>
      <c r="L105" s="237"/>
      <c r="M105" s="238" t="s">
        <v>1</v>
      </c>
      <c r="N105" s="239" t="s">
        <v>52</v>
      </c>
      <c r="O105" s="76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13" t="s">
        <v>1139</v>
      </c>
      <c r="AT105" s="13" t="s">
        <v>218</v>
      </c>
      <c r="AU105" s="13" t="s">
        <v>92</v>
      </c>
      <c r="AY105" s="13" t="s">
        <v>164</v>
      </c>
      <c r="BE105" s="229">
        <f>IF(N105="základná",J105,0)</f>
        <v>0</v>
      </c>
      <c r="BF105" s="229">
        <f>IF(N105="znížená",J105,0)</f>
        <v>0</v>
      </c>
      <c r="BG105" s="229">
        <f>IF(N105="zákl. prenesená",J105,0)</f>
        <v>0</v>
      </c>
      <c r="BH105" s="229">
        <f>IF(N105="zníž. prenesená",J105,0)</f>
        <v>0</v>
      </c>
      <c r="BI105" s="229">
        <f>IF(N105="nulová",J105,0)</f>
        <v>0</v>
      </c>
      <c r="BJ105" s="13" t="s">
        <v>92</v>
      </c>
      <c r="BK105" s="229">
        <f>ROUND(I105*H105,2)</f>
        <v>0</v>
      </c>
      <c r="BL105" s="13" t="s">
        <v>428</v>
      </c>
      <c r="BM105" s="13" t="s">
        <v>1140</v>
      </c>
    </row>
    <row r="106" s="1" customFormat="1" ht="16.5" customHeight="1">
      <c r="B106" s="35"/>
      <c r="C106" s="218" t="s">
        <v>208</v>
      </c>
      <c r="D106" s="218" t="s">
        <v>166</v>
      </c>
      <c r="E106" s="219" t="s">
        <v>1141</v>
      </c>
      <c r="F106" s="220" t="s">
        <v>1142</v>
      </c>
      <c r="G106" s="221" t="s">
        <v>238</v>
      </c>
      <c r="H106" s="222">
        <v>50</v>
      </c>
      <c r="I106" s="223"/>
      <c r="J106" s="224">
        <f>ROUND(I106*H106,2)</f>
        <v>0</v>
      </c>
      <c r="K106" s="220" t="s">
        <v>243</v>
      </c>
      <c r="L106" s="40"/>
      <c r="M106" s="225" t="s">
        <v>1</v>
      </c>
      <c r="N106" s="226" t="s">
        <v>52</v>
      </c>
      <c r="O106" s="76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13" t="s">
        <v>428</v>
      </c>
      <c r="AT106" s="13" t="s">
        <v>166</v>
      </c>
      <c r="AU106" s="13" t="s">
        <v>92</v>
      </c>
      <c r="AY106" s="13" t="s">
        <v>164</v>
      </c>
      <c r="BE106" s="229">
        <f>IF(N106="základná",J106,0)</f>
        <v>0</v>
      </c>
      <c r="BF106" s="229">
        <f>IF(N106="znížená",J106,0)</f>
        <v>0</v>
      </c>
      <c r="BG106" s="229">
        <f>IF(N106="zákl. prenesená",J106,0)</f>
        <v>0</v>
      </c>
      <c r="BH106" s="229">
        <f>IF(N106="zníž. prenesená",J106,0)</f>
        <v>0</v>
      </c>
      <c r="BI106" s="229">
        <f>IF(N106="nulová",J106,0)</f>
        <v>0</v>
      </c>
      <c r="BJ106" s="13" t="s">
        <v>92</v>
      </c>
      <c r="BK106" s="229">
        <f>ROUND(I106*H106,2)</f>
        <v>0</v>
      </c>
      <c r="BL106" s="13" t="s">
        <v>428</v>
      </c>
      <c r="BM106" s="13" t="s">
        <v>1143</v>
      </c>
    </row>
    <row r="107" s="1" customFormat="1" ht="16.5" customHeight="1">
      <c r="B107" s="35"/>
      <c r="C107" s="230" t="s">
        <v>212</v>
      </c>
      <c r="D107" s="230" t="s">
        <v>218</v>
      </c>
      <c r="E107" s="231" t="s">
        <v>1144</v>
      </c>
      <c r="F107" s="232" t="s">
        <v>1145</v>
      </c>
      <c r="G107" s="233" t="s">
        <v>238</v>
      </c>
      <c r="H107" s="234">
        <v>50</v>
      </c>
      <c r="I107" s="235"/>
      <c r="J107" s="236">
        <f>ROUND(I107*H107,2)</f>
        <v>0</v>
      </c>
      <c r="K107" s="232" t="s">
        <v>243</v>
      </c>
      <c r="L107" s="237"/>
      <c r="M107" s="238" t="s">
        <v>1</v>
      </c>
      <c r="N107" s="239" t="s">
        <v>52</v>
      </c>
      <c r="O107" s="76"/>
      <c r="P107" s="227">
        <f>O107*H107</f>
        <v>0</v>
      </c>
      <c r="Q107" s="227">
        <v>0.00031</v>
      </c>
      <c r="R107" s="227">
        <f>Q107*H107</f>
        <v>0.0155</v>
      </c>
      <c r="S107" s="227">
        <v>0</v>
      </c>
      <c r="T107" s="228">
        <f>S107*H107</f>
        <v>0</v>
      </c>
      <c r="AR107" s="13" t="s">
        <v>687</v>
      </c>
      <c r="AT107" s="13" t="s">
        <v>218</v>
      </c>
      <c r="AU107" s="13" t="s">
        <v>92</v>
      </c>
      <c r="AY107" s="13" t="s">
        <v>164</v>
      </c>
      <c r="BE107" s="229">
        <f>IF(N107="základná",J107,0)</f>
        <v>0</v>
      </c>
      <c r="BF107" s="229">
        <f>IF(N107="znížená",J107,0)</f>
        <v>0</v>
      </c>
      <c r="BG107" s="229">
        <f>IF(N107="zákl. prenesená",J107,0)</f>
        <v>0</v>
      </c>
      <c r="BH107" s="229">
        <f>IF(N107="zníž. prenesená",J107,0)</f>
        <v>0</v>
      </c>
      <c r="BI107" s="229">
        <f>IF(N107="nulová",J107,0)</f>
        <v>0</v>
      </c>
      <c r="BJ107" s="13" t="s">
        <v>92</v>
      </c>
      <c r="BK107" s="229">
        <f>ROUND(I107*H107,2)</f>
        <v>0</v>
      </c>
      <c r="BL107" s="13" t="s">
        <v>687</v>
      </c>
      <c r="BM107" s="13" t="s">
        <v>1146</v>
      </c>
    </row>
    <row r="108" s="1" customFormat="1" ht="16.5" customHeight="1">
      <c r="B108" s="35"/>
      <c r="C108" s="218" t="s">
        <v>217</v>
      </c>
      <c r="D108" s="218" t="s">
        <v>166</v>
      </c>
      <c r="E108" s="219" t="s">
        <v>1147</v>
      </c>
      <c r="F108" s="220" t="s">
        <v>1148</v>
      </c>
      <c r="G108" s="221" t="s">
        <v>238</v>
      </c>
      <c r="H108" s="222">
        <v>60</v>
      </c>
      <c r="I108" s="223"/>
      <c r="J108" s="224">
        <f>ROUND(I108*H108,2)</f>
        <v>0</v>
      </c>
      <c r="K108" s="220" t="s">
        <v>243</v>
      </c>
      <c r="L108" s="40"/>
      <c r="M108" s="225" t="s">
        <v>1</v>
      </c>
      <c r="N108" s="226" t="s">
        <v>52</v>
      </c>
      <c r="O108" s="76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13" t="s">
        <v>428</v>
      </c>
      <c r="AT108" s="13" t="s">
        <v>166</v>
      </c>
      <c r="AU108" s="13" t="s">
        <v>92</v>
      </c>
      <c r="AY108" s="13" t="s">
        <v>164</v>
      </c>
      <c r="BE108" s="229">
        <f>IF(N108="základná",J108,0)</f>
        <v>0</v>
      </c>
      <c r="BF108" s="229">
        <f>IF(N108="znížená",J108,0)</f>
        <v>0</v>
      </c>
      <c r="BG108" s="229">
        <f>IF(N108="zákl. prenesená",J108,0)</f>
        <v>0</v>
      </c>
      <c r="BH108" s="229">
        <f>IF(N108="zníž. prenesená",J108,0)</f>
        <v>0</v>
      </c>
      <c r="BI108" s="229">
        <f>IF(N108="nulová",J108,0)</f>
        <v>0</v>
      </c>
      <c r="BJ108" s="13" t="s">
        <v>92</v>
      </c>
      <c r="BK108" s="229">
        <f>ROUND(I108*H108,2)</f>
        <v>0</v>
      </c>
      <c r="BL108" s="13" t="s">
        <v>428</v>
      </c>
      <c r="BM108" s="13" t="s">
        <v>1149</v>
      </c>
    </row>
    <row r="109" s="1" customFormat="1" ht="16.5" customHeight="1">
      <c r="B109" s="35"/>
      <c r="C109" s="230" t="s">
        <v>224</v>
      </c>
      <c r="D109" s="230" t="s">
        <v>218</v>
      </c>
      <c r="E109" s="231" t="s">
        <v>1150</v>
      </c>
      <c r="F109" s="232" t="s">
        <v>1151</v>
      </c>
      <c r="G109" s="233" t="s">
        <v>238</v>
      </c>
      <c r="H109" s="234">
        <v>60</v>
      </c>
      <c r="I109" s="235"/>
      <c r="J109" s="236">
        <f>ROUND(I109*H109,2)</f>
        <v>0</v>
      </c>
      <c r="K109" s="232" t="s">
        <v>243</v>
      </c>
      <c r="L109" s="237"/>
      <c r="M109" s="238" t="s">
        <v>1</v>
      </c>
      <c r="N109" s="239" t="s">
        <v>52</v>
      </c>
      <c r="O109" s="76"/>
      <c r="P109" s="227">
        <f>O109*H109</f>
        <v>0</v>
      </c>
      <c r="Q109" s="227">
        <v>0.00019000000000000001</v>
      </c>
      <c r="R109" s="227">
        <f>Q109*H109</f>
        <v>0.0114</v>
      </c>
      <c r="S109" s="227">
        <v>0</v>
      </c>
      <c r="T109" s="228">
        <f>S109*H109</f>
        <v>0</v>
      </c>
      <c r="AR109" s="13" t="s">
        <v>687</v>
      </c>
      <c r="AT109" s="13" t="s">
        <v>218</v>
      </c>
      <c r="AU109" s="13" t="s">
        <v>92</v>
      </c>
      <c r="AY109" s="13" t="s">
        <v>164</v>
      </c>
      <c r="BE109" s="229">
        <f>IF(N109="základná",J109,0)</f>
        <v>0</v>
      </c>
      <c r="BF109" s="229">
        <f>IF(N109="znížená",J109,0)</f>
        <v>0</v>
      </c>
      <c r="BG109" s="229">
        <f>IF(N109="zákl. prenesená",J109,0)</f>
        <v>0</v>
      </c>
      <c r="BH109" s="229">
        <f>IF(N109="zníž. prenesená",J109,0)</f>
        <v>0</v>
      </c>
      <c r="BI109" s="229">
        <f>IF(N109="nulová",J109,0)</f>
        <v>0</v>
      </c>
      <c r="BJ109" s="13" t="s">
        <v>92</v>
      </c>
      <c r="BK109" s="229">
        <f>ROUND(I109*H109,2)</f>
        <v>0</v>
      </c>
      <c r="BL109" s="13" t="s">
        <v>687</v>
      </c>
      <c r="BM109" s="13" t="s">
        <v>1152</v>
      </c>
    </row>
    <row r="110" s="1" customFormat="1" ht="16.5" customHeight="1">
      <c r="B110" s="35"/>
      <c r="C110" s="218" t="s">
        <v>226</v>
      </c>
      <c r="D110" s="218" t="s">
        <v>166</v>
      </c>
      <c r="E110" s="219" t="s">
        <v>1153</v>
      </c>
      <c r="F110" s="220" t="s">
        <v>1154</v>
      </c>
      <c r="G110" s="221" t="s">
        <v>238</v>
      </c>
      <c r="H110" s="222">
        <v>2</v>
      </c>
      <c r="I110" s="223"/>
      <c r="J110" s="224">
        <f>ROUND(I110*H110,2)</f>
        <v>0</v>
      </c>
      <c r="K110" s="220" t="s">
        <v>243</v>
      </c>
      <c r="L110" s="40"/>
      <c r="M110" s="225" t="s">
        <v>1</v>
      </c>
      <c r="N110" s="226" t="s">
        <v>52</v>
      </c>
      <c r="O110" s="76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13" t="s">
        <v>428</v>
      </c>
      <c r="AT110" s="13" t="s">
        <v>166</v>
      </c>
      <c r="AU110" s="13" t="s">
        <v>92</v>
      </c>
      <c r="AY110" s="13" t="s">
        <v>164</v>
      </c>
      <c r="BE110" s="229">
        <f>IF(N110="základná",J110,0)</f>
        <v>0</v>
      </c>
      <c r="BF110" s="229">
        <f>IF(N110="znížená",J110,0)</f>
        <v>0</v>
      </c>
      <c r="BG110" s="229">
        <f>IF(N110="zákl. prenesená",J110,0)</f>
        <v>0</v>
      </c>
      <c r="BH110" s="229">
        <f>IF(N110="zníž. prenesená",J110,0)</f>
        <v>0</v>
      </c>
      <c r="BI110" s="229">
        <f>IF(N110="nulová",J110,0)</f>
        <v>0</v>
      </c>
      <c r="BJ110" s="13" t="s">
        <v>92</v>
      </c>
      <c r="BK110" s="229">
        <f>ROUND(I110*H110,2)</f>
        <v>0</v>
      </c>
      <c r="BL110" s="13" t="s">
        <v>428</v>
      </c>
      <c r="BM110" s="13" t="s">
        <v>1155</v>
      </c>
    </row>
    <row r="111" s="1" customFormat="1" ht="16.5" customHeight="1">
      <c r="B111" s="35"/>
      <c r="C111" s="230" t="s">
        <v>230</v>
      </c>
      <c r="D111" s="230" t="s">
        <v>218</v>
      </c>
      <c r="E111" s="231" t="s">
        <v>1156</v>
      </c>
      <c r="F111" s="232" t="s">
        <v>1157</v>
      </c>
      <c r="G111" s="233" t="s">
        <v>238</v>
      </c>
      <c r="H111" s="234">
        <v>2</v>
      </c>
      <c r="I111" s="235"/>
      <c r="J111" s="236">
        <f>ROUND(I111*H111,2)</f>
        <v>0</v>
      </c>
      <c r="K111" s="232" t="s">
        <v>243</v>
      </c>
      <c r="L111" s="237"/>
      <c r="M111" s="238" t="s">
        <v>1</v>
      </c>
      <c r="N111" s="239" t="s">
        <v>52</v>
      </c>
      <c r="O111" s="76"/>
      <c r="P111" s="227">
        <f>O111*H111</f>
        <v>0</v>
      </c>
      <c r="Q111" s="227">
        <v>0.0041999999999999997</v>
      </c>
      <c r="R111" s="227">
        <f>Q111*H111</f>
        <v>0.0083999999999999995</v>
      </c>
      <c r="S111" s="227">
        <v>0</v>
      </c>
      <c r="T111" s="228">
        <f>S111*H111</f>
        <v>0</v>
      </c>
      <c r="AR111" s="13" t="s">
        <v>687</v>
      </c>
      <c r="AT111" s="13" t="s">
        <v>218</v>
      </c>
      <c r="AU111" s="13" t="s">
        <v>92</v>
      </c>
      <c r="AY111" s="13" t="s">
        <v>164</v>
      </c>
      <c r="BE111" s="229">
        <f>IF(N111="základná",J111,0)</f>
        <v>0</v>
      </c>
      <c r="BF111" s="229">
        <f>IF(N111="znížená",J111,0)</f>
        <v>0</v>
      </c>
      <c r="BG111" s="229">
        <f>IF(N111="zákl. prenesená",J111,0)</f>
        <v>0</v>
      </c>
      <c r="BH111" s="229">
        <f>IF(N111="zníž. prenesená",J111,0)</f>
        <v>0</v>
      </c>
      <c r="BI111" s="229">
        <f>IF(N111="nulová",J111,0)</f>
        <v>0</v>
      </c>
      <c r="BJ111" s="13" t="s">
        <v>92</v>
      </c>
      <c r="BK111" s="229">
        <f>ROUND(I111*H111,2)</f>
        <v>0</v>
      </c>
      <c r="BL111" s="13" t="s">
        <v>687</v>
      </c>
      <c r="BM111" s="13" t="s">
        <v>1158</v>
      </c>
    </row>
    <row r="112" s="1" customFormat="1" ht="16.5" customHeight="1">
      <c r="B112" s="35"/>
      <c r="C112" s="218" t="s">
        <v>235</v>
      </c>
      <c r="D112" s="218" t="s">
        <v>166</v>
      </c>
      <c r="E112" s="219" t="s">
        <v>1159</v>
      </c>
      <c r="F112" s="220" t="s">
        <v>1160</v>
      </c>
      <c r="G112" s="221" t="s">
        <v>238</v>
      </c>
      <c r="H112" s="222">
        <v>4</v>
      </c>
      <c r="I112" s="223"/>
      <c r="J112" s="224">
        <f>ROUND(I112*H112,2)</f>
        <v>0</v>
      </c>
      <c r="K112" s="220" t="s">
        <v>243</v>
      </c>
      <c r="L112" s="40"/>
      <c r="M112" s="225" t="s">
        <v>1</v>
      </c>
      <c r="N112" s="226" t="s">
        <v>52</v>
      </c>
      <c r="O112" s="76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13" t="s">
        <v>428</v>
      </c>
      <c r="AT112" s="13" t="s">
        <v>166</v>
      </c>
      <c r="AU112" s="13" t="s">
        <v>92</v>
      </c>
      <c r="AY112" s="13" t="s">
        <v>164</v>
      </c>
      <c r="BE112" s="229">
        <f>IF(N112="základná",J112,0)</f>
        <v>0</v>
      </c>
      <c r="BF112" s="229">
        <f>IF(N112="znížená",J112,0)</f>
        <v>0</v>
      </c>
      <c r="BG112" s="229">
        <f>IF(N112="zákl. prenesená",J112,0)</f>
        <v>0</v>
      </c>
      <c r="BH112" s="229">
        <f>IF(N112="zníž. prenesená",J112,0)</f>
        <v>0</v>
      </c>
      <c r="BI112" s="229">
        <f>IF(N112="nulová",J112,0)</f>
        <v>0</v>
      </c>
      <c r="BJ112" s="13" t="s">
        <v>92</v>
      </c>
      <c r="BK112" s="229">
        <f>ROUND(I112*H112,2)</f>
        <v>0</v>
      </c>
      <c r="BL112" s="13" t="s">
        <v>428</v>
      </c>
      <c r="BM112" s="13" t="s">
        <v>1161</v>
      </c>
    </row>
    <row r="113" s="1" customFormat="1" ht="16.5" customHeight="1">
      <c r="B113" s="35"/>
      <c r="C113" s="230" t="s">
        <v>240</v>
      </c>
      <c r="D113" s="230" t="s">
        <v>218</v>
      </c>
      <c r="E113" s="231" t="s">
        <v>1162</v>
      </c>
      <c r="F113" s="232" t="s">
        <v>1163</v>
      </c>
      <c r="G113" s="233" t="s">
        <v>238</v>
      </c>
      <c r="H113" s="234">
        <v>4</v>
      </c>
      <c r="I113" s="235"/>
      <c r="J113" s="236">
        <f>ROUND(I113*H113,2)</f>
        <v>0</v>
      </c>
      <c r="K113" s="232" t="s">
        <v>243</v>
      </c>
      <c r="L113" s="237"/>
      <c r="M113" s="238" t="s">
        <v>1</v>
      </c>
      <c r="N113" s="239" t="s">
        <v>52</v>
      </c>
      <c r="O113" s="76"/>
      <c r="P113" s="227">
        <f>O113*H113</f>
        <v>0</v>
      </c>
      <c r="Q113" s="227">
        <v>0.00032000000000000003</v>
      </c>
      <c r="R113" s="227">
        <f>Q113*H113</f>
        <v>0.0012800000000000001</v>
      </c>
      <c r="S113" s="227">
        <v>0</v>
      </c>
      <c r="T113" s="228">
        <f>S113*H113</f>
        <v>0</v>
      </c>
      <c r="AR113" s="13" t="s">
        <v>687</v>
      </c>
      <c r="AT113" s="13" t="s">
        <v>218</v>
      </c>
      <c r="AU113" s="13" t="s">
        <v>92</v>
      </c>
      <c r="AY113" s="13" t="s">
        <v>164</v>
      </c>
      <c r="BE113" s="229">
        <f>IF(N113="základná",J113,0)</f>
        <v>0</v>
      </c>
      <c r="BF113" s="229">
        <f>IF(N113="znížená",J113,0)</f>
        <v>0</v>
      </c>
      <c r="BG113" s="229">
        <f>IF(N113="zákl. prenesená",J113,0)</f>
        <v>0</v>
      </c>
      <c r="BH113" s="229">
        <f>IF(N113="zníž. prenesená",J113,0)</f>
        <v>0</v>
      </c>
      <c r="BI113" s="229">
        <f>IF(N113="nulová",J113,0)</f>
        <v>0</v>
      </c>
      <c r="BJ113" s="13" t="s">
        <v>92</v>
      </c>
      <c r="BK113" s="229">
        <f>ROUND(I113*H113,2)</f>
        <v>0</v>
      </c>
      <c r="BL113" s="13" t="s">
        <v>687</v>
      </c>
      <c r="BM113" s="13" t="s">
        <v>1164</v>
      </c>
    </row>
    <row r="114" s="1" customFormat="1" ht="16.5" customHeight="1">
      <c r="B114" s="35"/>
      <c r="C114" s="218" t="s">
        <v>245</v>
      </c>
      <c r="D114" s="218" t="s">
        <v>166</v>
      </c>
      <c r="E114" s="219" t="s">
        <v>1165</v>
      </c>
      <c r="F114" s="220" t="s">
        <v>1166</v>
      </c>
      <c r="G114" s="221" t="s">
        <v>238</v>
      </c>
      <c r="H114" s="222">
        <v>2</v>
      </c>
      <c r="I114" s="223"/>
      <c r="J114" s="224">
        <f>ROUND(I114*H114,2)</f>
        <v>0</v>
      </c>
      <c r="K114" s="220" t="s">
        <v>243</v>
      </c>
      <c r="L114" s="40"/>
      <c r="M114" s="225" t="s">
        <v>1</v>
      </c>
      <c r="N114" s="226" t="s">
        <v>52</v>
      </c>
      <c r="O114" s="76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13" t="s">
        <v>428</v>
      </c>
      <c r="AT114" s="13" t="s">
        <v>166</v>
      </c>
      <c r="AU114" s="13" t="s">
        <v>92</v>
      </c>
      <c r="AY114" s="13" t="s">
        <v>164</v>
      </c>
      <c r="BE114" s="229">
        <f>IF(N114="základná",J114,0)</f>
        <v>0</v>
      </c>
      <c r="BF114" s="229">
        <f>IF(N114="znížená",J114,0)</f>
        <v>0</v>
      </c>
      <c r="BG114" s="229">
        <f>IF(N114="zákl. prenesená",J114,0)</f>
        <v>0</v>
      </c>
      <c r="BH114" s="229">
        <f>IF(N114="zníž. prenesená",J114,0)</f>
        <v>0</v>
      </c>
      <c r="BI114" s="229">
        <f>IF(N114="nulová",J114,0)</f>
        <v>0</v>
      </c>
      <c r="BJ114" s="13" t="s">
        <v>92</v>
      </c>
      <c r="BK114" s="229">
        <f>ROUND(I114*H114,2)</f>
        <v>0</v>
      </c>
      <c r="BL114" s="13" t="s">
        <v>428</v>
      </c>
      <c r="BM114" s="13" t="s">
        <v>1167</v>
      </c>
    </row>
    <row r="115" s="1" customFormat="1" ht="16.5" customHeight="1">
      <c r="B115" s="35"/>
      <c r="C115" s="230" t="s">
        <v>7</v>
      </c>
      <c r="D115" s="230" t="s">
        <v>218</v>
      </c>
      <c r="E115" s="231" t="s">
        <v>1168</v>
      </c>
      <c r="F115" s="232" t="s">
        <v>1169</v>
      </c>
      <c r="G115" s="233" t="s">
        <v>238</v>
      </c>
      <c r="H115" s="234">
        <v>2</v>
      </c>
      <c r="I115" s="235"/>
      <c r="J115" s="236">
        <f>ROUND(I115*H115,2)</f>
        <v>0</v>
      </c>
      <c r="K115" s="232" t="s">
        <v>243</v>
      </c>
      <c r="L115" s="237"/>
      <c r="M115" s="238" t="s">
        <v>1</v>
      </c>
      <c r="N115" s="239" t="s">
        <v>52</v>
      </c>
      <c r="O115" s="76"/>
      <c r="P115" s="227">
        <f>O115*H115</f>
        <v>0</v>
      </c>
      <c r="Q115" s="227">
        <v>0.00017000000000000001</v>
      </c>
      <c r="R115" s="227">
        <f>Q115*H115</f>
        <v>0.00034000000000000002</v>
      </c>
      <c r="S115" s="227">
        <v>0</v>
      </c>
      <c r="T115" s="228">
        <f>S115*H115</f>
        <v>0</v>
      </c>
      <c r="AR115" s="13" t="s">
        <v>687</v>
      </c>
      <c r="AT115" s="13" t="s">
        <v>218</v>
      </c>
      <c r="AU115" s="13" t="s">
        <v>92</v>
      </c>
      <c r="AY115" s="13" t="s">
        <v>164</v>
      </c>
      <c r="BE115" s="229">
        <f>IF(N115="základná",J115,0)</f>
        <v>0</v>
      </c>
      <c r="BF115" s="229">
        <f>IF(N115="znížená",J115,0)</f>
        <v>0</v>
      </c>
      <c r="BG115" s="229">
        <f>IF(N115="zákl. prenesená",J115,0)</f>
        <v>0</v>
      </c>
      <c r="BH115" s="229">
        <f>IF(N115="zníž. prenesená",J115,0)</f>
        <v>0</v>
      </c>
      <c r="BI115" s="229">
        <f>IF(N115="nulová",J115,0)</f>
        <v>0</v>
      </c>
      <c r="BJ115" s="13" t="s">
        <v>92</v>
      </c>
      <c r="BK115" s="229">
        <f>ROUND(I115*H115,2)</f>
        <v>0</v>
      </c>
      <c r="BL115" s="13" t="s">
        <v>687</v>
      </c>
      <c r="BM115" s="13" t="s">
        <v>1170</v>
      </c>
    </row>
    <row r="116" s="1" customFormat="1" ht="16.5" customHeight="1">
      <c r="B116" s="35"/>
      <c r="C116" s="218" t="s">
        <v>252</v>
      </c>
      <c r="D116" s="218" t="s">
        <v>166</v>
      </c>
      <c r="E116" s="219" t="s">
        <v>1171</v>
      </c>
      <c r="F116" s="220" t="s">
        <v>1172</v>
      </c>
      <c r="G116" s="221" t="s">
        <v>238</v>
      </c>
      <c r="H116" s="222">
        <v>14</v>
      </c>
      <c r="I116" s="223"/>
      <c r="J116" s="224">
        <f>ROUND(I116*H116,2)</f>
        <v>0</v>
      </c>
      <c r="K116" s="220" t="s">
        <v>243</v>
      </c>
      <c r="L116" s="40"/>
      <c r="M116" s="225" t="s">
        <v>1</v>
      </c>
      <c r="N116" s="226" t="s">
        <v>52</v>
      </c>
      <c r="O116" s="76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13" t="s">
        <v>428</v>
      </c>
      <c r="AT116" s="13" t="s">
        <v>166</v>
      </c>
      <c r="AU116" s="13" t="s">
        <v>92</v>
      </c>
      <c r="AY116" s="13" t="s">
        <v>164</v>
      </c>
      <c r="BE116" s="229">
        <f>IF(N116="základná",J116,0)</f>
        <v>0</v>
      </c>
      <c r="BF116" s="229">
        <f>IF(N116="znížená",J116,0)</f>
        <v>0</v>
      </c>
      <c r="BG116" s="229">
        <f>IF(N116="zákl. prenesená",J116,0)</f>
        <v>0</v>
      </c>
      <c r="BH116" s="229">
        <f>IF(N116="zníž. prenesená",J116,0)</f>
        <v>0</v>
      </c>
      <c r="BI116" s="229">
        <f>IF(N116="nulová",J116,0)</f>
        <v>0</v>
      </c>
      <c r="BJ116" s="13" t="s">
        <v>92</v>
      </c>
      <c r="BK116" s="229">
        <f>ROUND(I116*H116,2)</f>
        <v>0</v>
      </c>
      <c r="BL116" s="13" t="s">
        <v>428</v>
      </c>
      <c r="BM116" s="13" t="s">
        <v>1173</v>
      </c>
    </row>
    <row r="117" s="1" customFormat="1" ht="16.5" customHeight="1">
      <c r="B117" s="35"/>
      <c r="C117" s="230" t="s">
        <v>257</v>
      </c>
      <c r="D117" s="230" t="s">
        <v>218</v>
      </c>
      <c r="E117" s="231" t="s">
        <v>1174</v>
      </c>
      <c r="F117" s="232" t="s">
        <v>1175</v>
      </c>
      <c r="G117" s="233" t="s">
        <v>238</v>
      </c>
      <c r="H117" s="234">
        <v>2</v>
      </c>
      <c r="I117" s="235"/>
      <c r="J117" s="236">
        <f>ROUND(I117*H117,2)</f>
        <v>0</v>
      </c>
      <c r="K117" s="232" t="s">
        <v>243</v>
      </c>
      <c r="L117" s="237"/>
      <c r="M117" s="238" t="s">
        <v>1</v>
      </c>
      <c r="N117" s="239" t="s">
        <v>52</v>
      </c>
      <c r="O117" s="76"/>
      <c r="P117" s="227">
        <f>O117*H117</f>
        <v>0</v>
      </c>
      <c r="Q117" s="227">
        <v>0.00040000000000000002</v>
      </c>
      <c r="R117" s="227">
        <f>Q117*H117</f>
        <v>0.00080000000000000004</v>
      </c>
      <c r="S117" s="227">
        <v>0</v>
      </c>
      <c r="T117" s="228">
        <f>S117*H117</f>
        <v>0</v>
      </c>
      <c r="AR117" s="13" t="s">
        <v>687</v>
      </c>
      <c r="AT117" s="13" t="s">
        <v>218</v>
      </c>
      <c r="AU117" s="13" t="s">
        <v>92</v>
      </c>
      <c r="AY117" s="13" t="s">
        <v>164</v>
      </c>
      <c r="BE117" s="229">
        <f>IF(N117="základná",J117,0)</f>
        <v>0</v>
      </c>
      <c r="BF117" s="229">
        <f>IF(N117="znížená",J117,0)</f>
        <v>0</v>
      </c>
      <c r="BG117" s="229">
        <f>IF(N117="zákl. prenesená",J117,0)</f>
        <v>0</v>
      </c>
      <c r="BH117" s="229">
        <f>IF(N117="zníž. prenesená",J117,0)</f>
        <v>0</v>
      </c>
      <c r="BI117" s="229">
        <f>IF(N117="nulová",J117,0)</f>
        <v>0</v>
      </c>
      <c r="BJ117" s="13" t="s">
        <v>92</v>
      </c>
      <c r="BK117" s="229">
        <f>ROUND(I117*H117,2)</f>
        <v>0</v>
      </c>
      <c r="BL117" s="13" t="s">
        <v>687</v>
      </c>
      <c r="BM117" s="13" t="s">
        <v>1176</v>
      </c>
    </row>
    <row r="118" s="1" customFormat="1" ht="16.5" customHeight="1">
      <c r="B118" s="35"/>
      <c r="C118" s="230" t="s">
        <v>259</v>
      </c>
      <c r="D118" s="230" t="s">
        <v>218</v>
      </c>
      <c r="E118" s="231" t="s">
        <v>1177</v>
      </c>
      <c r="F118" s="232" t="s">
        <v>1178</v>
      </c>
      <c r="G118" s="233" t="s">
        <v>238</v>
      </c>
      <c r="H118" s="234">
        <v>12</v>
      </c>
      <c r="I118" s="235"/>
      <c r="J118" s="236">
        <f>ROUND(I118*H118,2)</f>
        <v>0</v>
      </c>
      <c r="K118" s="232" t="s">
        <v>243</v>
      </c>
      <c r="L118" s="237"/>
      <c r="M118" s="238" t="s">
        <v>1</v>
      </c>
      <c r="N118" s="239" t="s">
        <v>52</v>
      </c>
      <c r="O118" s="76"/>
      <c r="P118" s="227">
        <f>O118*H118</f>
        <v>0</v>
      </c>
      <c r="Q118" s="227">
        <v>0.00040000000000000002</v>
      </c>
      <c r="R118" s="227">
        <f>Q118*H118</f>
        <v>0.0048000000000000004</v>
      </c>
      <c r="S118" s="227">
        <v>0</v>
      </c>
      <c r="T118" s="228">
        <f>S118*H118</f>
        <v>0</v>
      </c>
      <c r="AR118" s="13" t="s">
        <v>687</v>
      </c>
      <c r="AT118" s="13" t="s">
        <v>218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687</v>
      </c>
      <c r="BM118" s="13" t="s">
        <v>1179</v>
      </c>
    </row>
    <row r="119" s="1" customFormat="1" ht="16.5" customHeight="1">
      <c r="B119" s="35"/>
      <c r="C119" s="218" t="s">
        <v>263</v>
      </c>
      <c r="D119" s="218" t="s">
        <v>166</v>
      </c>
      <c r="E119" s="219" t="s">
        <v>1180</v>
      </c>
      <c r="F119" s="220" t="s">
        <v>1181</v>
      </c>
      <c r="G119" s="221" t="s">
        <v>238</v>
      </c>
      <c r="H119" s="222">
        <v>4</v>
      </c>
      <c r="I119" s="223"/>
      <c r="J119" s="224">
        <f>ROUND(I119*H119,2)</f>
        <v>0</v>
      </c>
      <c r="K119" s="220" t="s">
        <v>243</v>
      </c>
      <c r="L119" s="40"/>
      <c r="M119" s="225" t="s">
        <v>1</v>
      </c>
      <c r="N119" s="226" t="s">
        <v>52</v>
      </c>
      <c r="O119" s="76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13" t="s">
        <v>428</v>
      </c>
      <c r="AT119" s="13" t="s">
        <v>166</v>
      </c>
      <c r="AU119" s="13" t="s">
        <v>92</v>
      </c>
      <c r="AY119" s="13" t="s">
        <v>164</v>
      </c>
      <c r="BE119" s="229">
        <f>IF(N119="základná",J119,0)</f>
        <v>0</v>
      </c>
      <c r="BF119" s="229">
        <f>IF(N119="znížená",J119,0)</f>
        <v>0</v>
      </c>
      <c r="BG119" s="229">
        <f>IF(N119="zákl. prenesená",J119,0)</f>
        <v>0</v>
      </c>
      <c r="BH119" s="229">
        <f>IF(N119="zníž. prenesená",J119,0)</f>
        <v>0</v>
      </c>
      <c r="BI119" s="229">
        <f>IF(N119="nulová",J119,0)</f>
        <v>0</v>
      </c>
      <c r="BJ119" s="13" t="s">
        <v>92</v>
      </c>
      <c r="BK119" s="229">
        <f>ROUND(I119*H119,2)</f>
        <v>0</v>
      </c>
      <c r="BL119" s="13" t="s">
        <v>428</v>
      </c>
      <c r="BM119" s="13" t="s">
        <v>1182</v>
      </c>
    </row>
    <row r="120" s="1" customFormat="1" ht="16.5" customHeight="1">
      <c r="B120" s="35"/>
      <c r="C120" s="230" t="s">
        <v>267</v>
      </c>
      <c r="D120" s="230" t="s">
        <v>218</v>
      </c>
      <c r="E120" s="231" t="s">
        <v>1183</v>
      </c>
      <c r="F120" s="232" t="s">
        <v>1184</v>
      </c>
      <c r="G120" s="233" t="s">
        <v>238</v>
      </c>
      <c r="H120" s="234">
        <v>4</v>
      </c>
      <c r="I120" s="235"/>
      <c r="J120" s="236">
        <f>ROUND(I120*H120,2)</f>
        <v>0</v>
      </c>
      <c r="K120" s="232" t="s">
        <v>243</v>
      </c>
      <c r="L120" s="237"/>
      <c r="M120" s="238" t="s">
        <v>1</v>
      </c>
      <c r="N120" s="239" t="s">
        <v>52</v>
      </c>
      <c r="O120" s="76"/>
      <c r="P120" s="227">
        <f>O120*H120</f>
        <v>0</v>
      </c>
      <c r="Q120" s="227">
        <v>0.00022000000000000001</v>
      </c>
      <c r="R120" s="227">
        <f>Q120*H120</f>
        <v>0.00088000000000000003</v>
      </c>
      <c r="S120" s="227">
        <v>0</v>
      </c>
      <c r="T120" s="228">
        <f>S120*H120</f>
        <v>0</v>
      </c>
      <c r="AR120" s="13" t="s">
        <v>687</v>
      </c>
      <c r="AT120" s="13" t="s">
        <v>218</v>
      </c>
      <c r="AU120" s="13" t="s">
        <v>92</v>
      </c>
      <c r="AY120" s="13" t="s">
        <v>164</v>
      </c>
      <c r="BE120" s="229">
        <f>IF(N120="základná",J120,0)</f>
        <v>0</v>
      </c>
      <c r="BF120" s="229">
        <f>IF(N120="znížená",J120,0)</f>
        <v>0</v>
      </c>
      <c r="BG120" s="229">
        <f>IF(N120="zákl. prenesená",J120,0)</f>
        <v>0</v>
      </c>
      <c r="BH120" s="229">
        <f>IF(N120="zníž. prenesená",J120,0)</f>
        <v>0</v>
      </c>
      <c r="BI120" s="229">
        <f>IF(N120="nulová",J120,0)</f>
        <v>0</v>
      </c>
      <c r="BJ120" s="13" t="s">
        <v>92</v>
      </c>
      <c r="BK120" s="229">
        <f>ROUND(I120*H120,2)</f>
        <v>0</v>
      </c>
      <c r="BL120" s="13" t="s">
        <v>687</v>
      </c>
      <c r="BM120" s="13" t="s">
        <v>1185</v>
      </c>
    </row>
    <row r="121" s="1" customFormat="1" ht="16.5" customHeight="1">
      <c r="B121" s="35"/>
      <c r="C121" s="218" t="s">
        <v>271</v>
      </c>
      <c r="D121" s="218" t="s">
        <v>166</v>
      </c>
      <c r="E121" s="219" t="s">
        <v>1186</v>
      </c>
      <c r="F121" s="220" t="s">
        <v>1187</v>
      </c>
      <c r="G121" s="221" t="s">
        <v>238</v>
      </c>
      <c r="H121" s="222">
        <v>16</v>
      </c>
      <c r="I121" s="223"/>
      <c r="J121" s="224">
        <f>ROUND(I121*H121,2)</f>
        <v>0</v>
      </c>
      <c r="K121" s="220" t="s">
        <v>243</v>
      </c>
      <c r="L121" s="40"/>
      <c r="M121" s="225" t="s">
        <v>1</v>
      </c>
      <c r="N121" s="226" t="s">
        <v>52</v>
      </c>
      <c r="O121" s="76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13" t="s">
        <v>428</v>
      </c>
      <c r="AT121" s="13" t="s">
        <v>166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428</v>
      </c>
      <c r="BM121" s="13" t="s">
        <v>1188</v>
      </c>
    </row>
    <row r="122" s="1" customFormat="1" ht="16.5" customHeight="1">
      <c r="B122" s="35"/>
      <c r="C122" s="230" t="s">
        <v>275</v>
      </c>
      <c r="D122" s="230" t="s">
        <v>218</v>
      </c>
      <c r="E122" s="231" t="s">
        <v>1189</v>
      </c>
      <c r="F122" s="232" t="s">
        <v>1190</v>
      </c>
      <c r="G122" s="233" t="s">
        <v>238</v>
      </c>
      <c r="H122" s="234">
        <v>16</v>
      </c>
      <c r="I122" s="235"/>
      <c r="J122" s="236">
        <f>ROUND(I122*H122,2)</f>
        <v>0</v>
      </c>
      <c r="K122" s="232" t="s">
        <v>243</v>
      </c>
      <c r="L122" s="237"/>
      <c r="M122" s="238" t="s">
        <v>1</v>
      </c>
      <c r="N122" s="239" t="s">
        <v>52</v>
      </c>
      <c r="O122" s="76"/>
      <c r="P122" s="227">
        <f>O122*H122</f>
        <v>0</v>
      </c>
      <c r="Q122" s="227">
        <v>0.00016000000000000001</v>
      </c>
      <c r="R122" s="227">
        <f>Q122*H122</f>
        <v>0.0025600000000000002</v>
      </c>
      <c r="S122" s="227">
        <v>0</v>
      </c>
      <c r="T122" s="228">
        <f>S122*H122</f>
        <v>0</v>
      </c>
      <c r="AR122" s="13" t="s">
        <v>687</v>
      </c>
      <c r="AT122" s="13" t="s">
        <v>218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687</v>
      </c>
      <c r="BM122" s="13" t="s">
        <v>1191</v>
      </c>
    </row>
    <row r="123" s="1" customFormat="1" ht="16.5" customHeight="1">
      <c r="B123" s="35"/>
      <c r="C123" s="218" t="s">
        <v>279</v>
      </c>
      <c r="D123" s="218" t="s">
        <v>166</v>
      </c>
      <c r="E123" s="219" t="s">
        <v>1192</v>
      </c>
      <c r="F123" s="220" t="s">
        <v>1193</v>
      </c>
      <c r="G123" s="221" t="s">
        <v>238</v>
      </c>
      <c r="H123" s="222">
        <v>5</v>
      </c>
      <c r="I123" s="223"/>
      <c r="J123" s="224">
        <f>ROUND(I123*H123,2)</f>
        <v>0</v>
      </c>
      <c r="K123" s="220" t="s">
        <v>243</v>
      </c>
      <c r="L123" s="40"/>
      <c r="M123" s="225" t="s">
        <v>1</v>
      </c>
      <c r="N123" s="226" t="s">
        <v>52</v>
      </c>
      <c r="O123" s="76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13" t="s">
        <v>428</v>
      </c>
      <c r="AT123" s="13" t="s">
        <v>166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428</v>
      </c>
      <c r="BM123" s="13" t="s">
        <v>1194</v>
      </c>
    </row>
    <row r="124" s="1" customFormat="1" ht="16.5" customHeight="1">
      <c r="B124" s="35"/>
      <c r="C124" s="230" t="s">
        <v>283</v>
      </c>
      <c r="D124" s="230" t="s">
        <v>218</v>
      </c>
      <c r="E124" s="231" t="s">
        <v>1195</v>
      </c>
      <c r="F124" s="232" t="s">
        <v>1196</v>
      </c>
      <c r="G124" s="233" t="s">
        <v>238</v>
      </c>
      <c r="H124" s="234">
        <v>5</v>
      </c>
      <c r="I124" s="235"/>
      <c r="J124" s="236">
        <f>ROUND(I124*H124,2)</f>
        <v>0</v>
      </c>
      <c r="K124" s="232" t="s">
        <v>243</v>
      </c>
      <c r="L124" s="237"/>
      <c r="M124" s="238" t="s">
        <v>1</v>
      </c>
      <c r="N124" s="239" t="s">
        <v>52</v>
      </c>
      <c r="O124" s="76"/>
      <c r="P124" s="227">
        <f>O124*H124</f>
        <v>0</v>
      </c>
      <c r="Q124" s="227">
        <v>0.00029</v>
      </c>
      <c r="R124" s="227">
        <f>Q124*H124</f>
        <v>0.0014499999999999999</v>
      </c>
      <c r="S124" s="227">
        <v>0</v>
      </c>
      <c r="T124" s="228">
        <f>S124*H124</f>
        <v>0</v>
      </c>
      <c r="AR124" s="13" t="s">
        <v>687</v>
      </c>
      <c r="AT124" s="13" t="s">
        <v>218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687</v>
      </c>
      <c r="BM124" s="13" t="s">
        <v>1197</v>
      </c>
    </row>
    <row r="125" s="1" customFormat="1" ht="16.5" customHeight="1">
      <c r="B125" s="35"/>
      <c r="C125" s="218" t="s">
        <v>287</v>
      </c>
      <c r="D125" s="218" t="s">
        <v>166</v>
      </c>
      <c r="E125" s="219" t="s">
        <v>1198</v>
      </c>
      <c r="F125" s="220" t="s">
        <v>1199</v>
      </c>
      <c r="G125" s="221" t="s">
        <v>238</v>
      </c>
      <c r="H125" s="222">
        <v>6</v>
      </c>
      <c r="I125" s="223"/>
      <c r="J125" s="224">
        <f>ROUND(I125*H125,2)</f>
        <v>0</v>
      </c>
      <c r="K125" s="220" t="s">
        <v>243</v>
      </c>
      <c r="L125" s="40"/>
      <c r="M125" s="225" t="s">
        <v>1</v>
      </c>
      <c r="N125" s="226" t="s">
        <v>52</v>
      </c>
      <c r="O125" s="76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13" t="s">
        <v>428</v>
      </c>
      <c r="AT125" s="13" t="s">
        <v>166</v>
      </c>
      <c r="AU125" s="13" t="s">
        <v>92</v>
      </c>
      <c r="AY125" s="13" t="s">
        <v>164</v>
      </c>
      <c r="BE125" s="229">
        <f>IF(N125="základná",J125,0)</f>
        <v>0</v>
      </c>
      <c r="BF125" s="229">
        <f>IF(N125="znížená",J125,0)</f>
        <v>0</v>
      </c>
      <c r="BG125" s="229">
        <f>IF(N125="zákl. prenesená",J125,0)</f>
        <v>0</v>
      </c>
      <c r="BH125" s="229">
        <f>IF(N125="zníž. prenesená",J125,0)</f>
        <v>0</v>
      </c>
      <c r="BI125" s="229">
        <f>IF(N125="nulová",J125,0)</f>
        <v>0</v>
      </c>
      <c r="BJ125" s="13" t="s">
        <v>92</v>
      </c>
      <c r="BK125" s="229">
        <f>ROUND(I125*H125,2)</f>
        <v>0</v>
      </c>
      <c r="BL125" s="13" t="s">
        <v>428</v>
      </c>
      <c r="BM125" s="13" t="s">
        <v>1200</v>
      </c>
    </row>
    <row r="126" s="1" customFormat="1" ht="16.5" customHeight="1">
      <c r="B126" s="35"/>
      <c r="C126" s="230" t="s">
        <v>291</v>
      </c>
      <c r="D126" s="230" t="s">
        <v>218</v>
      </c>
      <c r="E126" s="231" t="s">
        <v>1201</v>
      </c>
      <c r="F126" s="232" t="s">
        <v>1202</v>
      </c>
      <c r="G126" s="233" t="s">
        <v>238</v>
      </c>
      <c r="H126" s="234">
        <v>6</v>
      </c>
      <c r="I126" s="235"/>
      <c r="J126" s="236">
        <f>ROUND(I126*H126,2)</f>
        <v>0</v>
      </c>
      <c r="K126" s="232" t="s">
        <v>243</v>
      </c>
      <c r="L126" s="237"/>
      <c r="M126" s="238" t="s">
        <v>1</v>
      </c>
      <c r="N126" s="239" t="s">
        <v>52</v>
      </c>
      <c r="O126" s="76"/>
      <c r="P126" s="227">
        <f>O126*H126</f>
        <v>0</v>
      </c>
      <c r="Q126" s="227">
        <v>0.00017000000000000001</v>
      </c>
      <c r="R126" s="227">
        <f>Q126*H126</f>
        <v>0.0010200000000000001</v>
      </c>
      <c r="S126" s="227">
        <v>0</v>
      </c>
      <c r="T126" s="228">
        <f>S126*H126</f>
        <v>0</v>
      </c>
      <c r="AR126" s="13" t="s">
        <v>687</v>
      </c>
      <c r="AT126" s="13" t="s">
        <v>218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687</v>
      </c>
      <c r="BM126" s="13" t="s">
        <v>1203</v>
      </c>
    </row>
    <row r="127" s="1" customFormat="1" ht="16.5" customHeight="1">
      <c r="B127" s="35"/>
      <c r="C127" s="218" t="s">
        <v>296</v>
      </c>
      <c r="D127" s="218" t="s">
        <v>166</v>
      </c>
      <c r="E127" s="219" t="s">
        <v>1204</v>
      </c>
      <c r="F127" s="220" t="s">
        <v>1205</v>
      </c>
      <c r="G127" s="221" t="s">
        <v>255</v>
      </c>
      <c r="H127" s="222">
        <v>12</v>
      </c>
      <c r="I127" s="223"/>
      <c r="J127" s="224">
        <f>ROUND(I127*H127,2)</f>
        <v>0</v>
      </c>
      <c r="K127" s="220" t="s">
        <v>243</v>
      </c>
      <c r="L127" s="40"/>
      <c r="M127" s="225" t="s">
        <v>1</v>
      </c>
      <c r="N127" s="226" t="s">
        <v>52</v>
      </c>
      <c r="O127" s="76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13" t="s">
        <v>428</v>
      </c>
      <c r="AT127" s="13" t="s">
        <v>166</v>
      </c>
      <c r="AU127" s="13" t="s">
        <v>92</v>
      </c>
      <c r="AY127" s="13" t="s">
        <v>164</v>
      </c>
      <c r="BE127" s="229">
        <f>IF(N127="základná",J127,0)</f>
        <v>0</v>
      </c>
      <c r="BF127" s="229">
        <f>IF(N127="znížená",J127,0)</f>
        <v>0</v>
      </c>
      <c r="BG127" s="229">
        <f>IF(N127="zákl. prenesená",J127,0)</f>
        <v>0</v>
      </c>
      <c r="BH127" s="229">
        <f>IF(N127="zníž. prenesená",J127,0)</f>
        <v>0</v>
      </c>
      <c r="BI127" s="229">
        <f>IF(N127="nulová",J127,0)</f>
        <v>0</v>
      </c>
      <c r="BJ127" s="13" t="s">
        <v>92</v>
      </c>
      <c r="BK127" s="229">
        <f>ROUND(I127*H127,2)</f>
        <v>0</v>
      </c>
      <c r="BL127" s="13" t="s">
        <v>428</v>
      </c>
      <c r="BM127" s="13" t="s">
        <v>1206</v>
      </c>
    </row>
    <row r="128" s="1" customFormat="1" ht="16.5" customHeight="1">
      <c r="B128" s="35"/>
      <c r="C128" s="230" t="s">
        <v>300</v>
      </c>
      <c r="D128" s="230" t="s">
        <v>218</v>
      </c>
      <c r="E128" s="231" t="s">
        <v>1207</v>
      </c>
      <c r="F128" s="232" t="s">
        <v>1208</v>
      </c>
      <c r="G128" s="233" t="s">
        <v>238</v>
      </c>
      <c r="H128" s="234">
        <v>12</v>
      </c>
      <c r="I128" s="235"/>
      <c r="J128" s="236">
        <f>ROUND(I128*H128,2)</f>
        <v>0</v>
      </c>
      <c r="K128" s="232" t="s">
        <v>243</v>
      </c>
      <c r="L128" s="237"/>
      <c r="M128" s="238" t="s">
        <v>1</v>
      </c>
      <c r="N128" s="239" t="s">
        <v>52</v>
      </c>
      <c r="O128" s="76"/>
      <c r="P128" s="227">
        <f>O128*H128</f>
        <v>0</v>
      </c>
      <c r="Q128" s="227">
        <v>0.0079299999999999995</v>
      </c>
      <c r="R128" s="227">
        <f>Q128*H128</f>
        <v>0.095159999999999995</v>
      </c>
      <c r="S128" s="227">
        <v>0</v>
      </c>
      <c r="T128" s="228">
        <f>S128*H128</f>
        <v>0</v>
      </c>
      <c r="AR128" s="13" t="s">
        <v>687</v>
      </c>
      <c r="AT128" s="13" t="s">
        <v>218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687</v>
      </c>
      <c r="BM128" s="13" t="s">
        <v>1209</v>
      </c>
    </row>
    <row r="129" s="1" customFormat="1" ht="16.5" customHeight="1">
      <c r="B129" s="35"/>
      <c r="C129" s="218" t="s">
        <v>304</v>
      </c>
      <c r="D129" s="218" t="s">
        <v>166</v>
      </c>
      <c r="E129" s="219" t="s">
        <v>1210</v>
      </c>
      <c r="F129" s="220" t="s">
        <v>1211</v>
      </c>
      <c r="G129" s="221" t="s">
        <v>255</v>
      </c>
      <c r="H129" s="222">
        <v>55</v>
      </c>
      <c r="I129" s="223"/>
      <c r="J129" s="224">
        <f>ROUND(I129*H129,2)</f>
        <v>0</v>
      </c>
      <c r="K129" s="220" t="s">
        <v>243</v>
      </c>
      <c r="L129" s="40"/>
      <c r="M129" s="225" t="s">
        <v>1</v>
      </c>
      <c r="N129" s="226" t="s">
        <v>52</v>
      </c>
      <c r="O129" s="76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13" t="s">
        <v>428</v>
      </c>
      <c r="AT129" s="13" t="s">
        <v>166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428</v>
      </c>
      <c r="BM129" s="13" t="s">
        <v>1212</v>
      </c>
    </row>
    <row r="130" s="1" customFormat="1" ht="16.5" customHeight="1">
      <c r="B130" s="35"/>
      <c r="C130" s="230" t="s">
        <v>308</v>
      </c>
      <c r="D130" s="230" t="s">
        <v>218</v>
      </c>
      <c r="E130" s="231" t="s">
        <v>1213</v>
      </c>
      <c r="F130" s="232" t="s">
        <v>1214</v>
      </c>
      <c r="G130" s="233" t="s">
        <v>1114</v>
      </c>
      <c r="H130" s="234">
        <v>7.5</v>
      </c>
      <c r="I130" s="235"/>
      <c r="J130" s="236">
        <f>ROUND(I130*H130,2)</f>
        <v>0</v>
      </c>
      <c r="K130" s="232" t="s">
        <v>243</v>
      </c>
      <c r="L130" s="237"/>
      <c r="M130" s="238" t="s">
        <v>1</v>
      </c>
      <c r="N130" s="239" t="s">
        <v>52</v>
      </c>
      <c r="O130" s="76"/>
      <c r="P130" s="227">
        <f>O130*H130</f>
        <v>0</v>
      </c>
      <c r="Q130" s="227">
        <v>0.001</v>
      </c>
      <c r="R130" s="227">
        <f>Q130*H130</f>
        <v>0.0074999999999999997</v>
      </c>
      <c r="S130" s="227">
        <v>0</v>
      </c>
      <c r="T130" s="228">
        <f>S130*H130</f>
        <v>0</v>
      </c>
      <c r="AR130" s="13" t="s">
        <v>687</v>
      </c>
      <c r="AT130" s="13" t="s">
        <v>218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687</v>
      </c>
      <c r="BM130" s="13" t="s">
        <v>1215</v>
      </c>
    </row>
    <row r="131" s="1" customFormat="1" ht="16.5" customHeight="1">
      <c r="B131" s="35"/>
      <c r="C131" s="218" t="s">
        <v>312</v>
      </c>
      <c r="D131" s="218" t="s">
        <v>166</v>
      </c>
      <c r="E131" s="219" t="s">
        <v>1216</v>
      </c>
      <c r="F131" s="220" t="s">
        <v>1217</v>
      </c>
      <c r="G131" s="221" t="s">
        <v>255</v>
      </c>
      <c r="H131" s="222">
        <v>45</v>
      </c>
      <c r="I131" s="223"/>
      <c r="J131" s="224">
        <f>ROUND(I131*H131,2)</f>
        <v>0</v>
      </c>
      <c r="K131" s="220" t="s">
        <v>243</v>
      </c>
      <c r="L131" s="40"/>
      <c r="M131" s="225" t="s">
        <v>1</v>
      </c>
      <c r="N131" s="226" t="s">
        <v>52</v>
      </c>
      <c r="O131" s="76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13" t="s">
        <v>428</v>
      </c>
      <c r="AT131" s="13" t="s">
        <v>166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428</v>
      </c>
      <c r="BM131" s="13" t="s">
        <v>1218</v>
      </c>
    </row>
    <row r="132" s="1" customFormat="1" ht="16.5" customHeight="1">
      <c r="B132" s="35"/>
      <c r="C132" s="230" t="s">
        <v>316</v>
      </c>
      <c r="D132" s="230" t="s">
        <v>218</v>
      </c>
      <c r="E132" s="231" t="s">
        <v>1219</v>
      </c>
      <c r="F132" s="232" t="s">
        <v>1220</v>
      </c>
      <c r="G132" s="233" t="s">
        <v>255</v>
      </c>
      <c r="H132" s="234">
        <v>45</v>
      </c>
      <c r="I132" s="235"/>
      <c r="J132" s="236">
        <f>ROUND(I132*H132,2)</f>
        <v>0</v>
      </c>
      <c r="K132" s="232" t="s">
        <v>243</v>
      </c>
      <c r="L132" s="237"/>
      <c r="M132" s="238" t="s">
        <v>1</v>
      </c>
      <c r="N132" s="239" t="s">
        <v>52</v>
      </c>
      <c r="O132" s="76"/>
      <c r="P132" s="227">
        <f>O132*H132</f>
        <v>0</v>
      </c>
      <c r="Q132" s="227">
        <v>0.00017000000000000001</v>
      </c>
      <c r="R132" s="227">
        <f>Q132*H132</f>
        <v>0.0076500000000000005</v>
      </c>
      <c r="S132" s="227">
        <v>0</v>
      </c>
      <c r="T132" s="228">
        <f>S132*H132</f>
        <v>0</v>
      </c>
      <c r="AR132" s="13" t="s">
        <v>687</v>
      </c>
      <c r="AT132" s="13" t="s">
        <v>218</v>
      </c>
      <c r="AU132" s="13" t="s">
        <v>92</v>
      </c>
      <c r="AY132" s="13" t="s">
        <v>164</v>
      </c>
      <c r="BE132" s="229">
        <f>IF(N132="základná",J132,0)</f>
        <v>0</v>
      </c>
      <c r="BF132" s="229">
        <f>IF(N132="znížená",J132,0)</f>
        <v>0</v>
      </c>
      <c r="BG132" s="229">
        <f>IF(N132="zákl. prenesená",J132,0)</f>
        <v>0</v>
      </c>
      <c r="BH132" s="229">
        <f>IF(N132="zníž. prenesená",J132,0)</f>
        <v>0</v>
      </c>
      <c r="BI132" s="229">
        <f>IF(N132="nulová",J132,0)</f>
        <v>0</v>
      </c>
      <c r="BJ132" s="13" t="s">
        <v>92</v>
      </c>
      <c r="BK132" s="229">
        <f>ROUND(I132*H132,2)</f>
        <v>0</v>
      </c>
      <c r="BL132" s="13" t="s">
        <v>687</v>
      </c>
      <c r="BM132" s="13" t="s">
        <v>1221</v>
      </c>
    </row>
    <row r="133" s="1" customFormat="1" ht="16.5" customHeight="1">
      <c r="B133" s="35"/>
      <c r="C133" s="230" t="s">
        <v>320</v>
      </c>
      <c r="D133" s="230" t="s">
        <v>218</v>
      </c>
      <c r="E133" s="231" t="s">
        <v>1222</v>
      </c>
      <c r="F133" s="232" t="s">
        <v>1223</v>
      </c>
      <c r="G133" s="233" t="s">
        <v>238</v>
      </c>
      <c r="H133" s="234">
        <v>15</v>
      </c>
      <c r="I133" s="235"/>
      <c r="J133" s="236">
        <f>ROUND(I133*H133,2)</f>
        <v>0</v>
      </c>
      <c r="K133" s="232" t="s">
        <v>243</v>
      </c>
      <c r="L133" s="237"/>
      <c r="M133" s="238" t="s">
        <v>1</v>
      </c>
      <c r="N133" s="239" t="s">
        <v>52</v>
      </c>
      <c r="O133" s="76"/>
      <c r="P133" s="227">
        <f>O133*H133</f>
        <v>0</v>
      </c>
      <c r="Q133" s="227">
        <v>1.0000000000000001E-05</v>
      </c>
      <c r="R133" s="227">
        <f>Q133*H133</f>
        <v>0.00015000000000000001</v>
      </c>
      <c r="S133" s="227">
        <v>0</v>
      </c>
      <c r="T133" s="228">
        <f>S133*H133</f>
        <v>0</v>
      </c>
      <c r="AR133" s="13" t="s">
        <v>687</v>
      </c>
      <c r="AT133" s="13" t="s">
        <v>218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687</v>
      </c>
      <c r="BM133" s="13" t="s">
        <v>1224</v>
      </c>
    </row>
    <row r="134" s="1" customFormat="1" ht="16.5" customHeight="1">
      <c r="B134" s="35"/>
      <c r="C134" s="230" t="s">
        <v>324</v>
      </c>
      <c r="D134" s="230" t="s">
        <v>218</v>
      </c>
      <c r="E134" s="231" t="s">
        <v>1213</v>
      </c>
      <c r="F134" s="232" t="s">
        <v>1214</v>
      </c>
      <c r="G134" s="233" t="s">
        <v>1114</v>
      </c>
      <c r="H134" s="234">
        <v>6.2999999999999998</v>
      </c>
      <c r="I134" s="235"/>
      <c r="J134" s="236">
        <f>ROUND(I134*H134,2)</f>
        <v>0</v>
      </c>
      <c r="K134" s="232" t="s">
        <v>243</v>
      </c>
      <c r="L134" s="237"/>
      <c r="M134" s="246" t="s">
        <v>1</v>
      </c>
      <c r="N134" s="247" t="s">
        <v>52</v>
      </c>
      <c r="O134" s="243"/>
      <c r="P134" s="244">
        <f>O134*H134</f>
        <v>0</v>
      </c>
      <c r="Q134" s="244">
        <v>0.001</v>
      </c>
      <c r="R134" s="244">
        <f>Q134*H134</f>
        <v>0.0063</v>
      </c>
      <c r="S134" s="244">
        <v>0</v>
      </c>
      <c r="T134" s="245">
        <f>S134*H134</f>
        <v>0</v>
      </c>
      <c r="AR134" s="13" t="s">
        <v>687</v>
      </c>
      <c r="AT134" s="13" t="s">
        <v>218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687</v>
      </c>
      <c r="BM134" s="13" t="s">
        <v>1225</v>
      </c>
    </row>
    <row r="135" s="1" customFormat="1" ht="6.96" customHeight="1">
      <c r="B135" s="54"/>
      <c r="C135" s="55"/>
      <c r="D135" s="55"/>
      <c r="E135" s="55"/>
      <c r="F135" s="55"/>
      <c r="G135" s="55"/>
      <c r="H135" s="55"/>
      <c r="I135" s="168"/>
      <c r="J135" s="55"/>
      <c r="K135" s="55"/>
      <c r="L135" s="40"/>
    </row>
  </sheetData>
  <sheetProtection sheet="1" autoFilter="0" formatColumns="0" formatRows="0" objects="1" scenarios="1" spinCount="100000" saltValue="Qomr5OicOabigGYfKiMKwuulDPVAw2hiX3U8BJ+ED9hZ0+Sfjq4sbxlyBGSRFkLN0Sg8Fy93SPtEPThpEF3Nww==" hashValue="USY1I2nKz36iwU+Pu8Dd6UxmVKe3e3SS7DzFqTDJF3rSUCxiKe83Z6ifmLQwLr4VD2Zhk/ciaPUC/s+mRCjIeA==" algorithmName="SHA-512" password="CC35"/>
  <autoFilter ref="C92:K13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106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1226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1227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43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ROUND(J109,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ROUND((SUM(BE109:BE303)),  2)</f>
        <v>0</v>
      </c>
      <c r="I37" s="157">
        <v>0.20000000000000001</v>
      </c>
      <c r="J37" s="156">
        <f>ROUND(((SUM(BE109:BE303))*I37),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ROUND((SUM(BF109:BF303)),  2)</f>
        <v>0</v>
      </c>
      <c r="I38" s="157">
        <v>0.20000000000000001</v>
      </c>
      <c r="J38" s="156">
        <f>ROUND(((SUM(BF109:BF303))*I38),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ROUND((SUM(BG109:BG303)),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ROUND((SUM(BH109:BH303)),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ROUND((SUM(BI109:BI303)),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1226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2018004.2B.1 - Stavebné práce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Ing. Michal Slobodník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J109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128</v>
      </c>
      <c r="E68" s="181"/>
      <c r="F68" s="181"/>
      <c r="G68" s="181"/>
      <c r="H68" s="181"/>
      <c r="I68" s="182"/>
      <c r="J68" s="183">
        <f>J110</f>
        <v>0</v>
      </c>
      <c r="K68" s="179"/>
      <c r="L68" s="184"/>
    </row>
    <row r="69" s="9" customFormat="1" ht="19.92" customHeight="1">
      <c r="B69" s="185"/>
      <c r="C69" s="118"/>
      <c r="D69" s="186" t="s">
        <v>131</v>
      </c>
      <c r="E69" s="187"/>
      <c r="F69" s="187"/>
      <c r="G69" s="187"/>
      <c r="H69" s="187"/>
      <c r="I69" s="188"/>
      <c r="J69" s="189">
        <f>J111</f>
        <v>0</v>
      </c>
      <c r="K69" s="118"/>
      <c r="L69" s="190"/>
    </row>
    <row r="70" s="9" customFormat="1" ht="19.92" customHeight="1">
      <c r="B70" s="185"/>
      <c r="C70" s="118"/>
      <c r="D70" s="186" t="s">
        <v>132</v>
      </c>
      <c r="E70" s="187"/>
      <c r="F70" s="187"/>
      <c r="G70" s="187"/>
      <c r="H70" s="187"/>
      <c r="I70" s="188"/>
      <c r="J70" s="189">
        <f>J113</f>
        <v>0</v>
      </c>
      <c r="K70" s="118"/>
      <c r="L70" s="190"/>
    </row>
    <row r="71" s="9" customFormat="1" ht="19.92" customHeight="1">
      <c r="B71" s="185"/>
      <c r="C71" s="118"/>
      <c r="D71" s="186" t="s">
        <v>134</v>
      </c>
      <c r="E71" s="187"/>
      <c r="F71" s="187"/>
      <c r="G71" s="187"/>
      <c r="H71" s="187"/>
      <c r="I71" s="188"/>
      <c r="J71" s="189">
        <f>J116</f>
        <v>0</v>
      </c>
      <c r="K71" s="118"/>
      <c r="L71" s="190"/>
    </row>
    <row r="72" s="9" customFormat="1" ht="19.92" customHeight="1">
      <c r="B72" s="185"/>
      <c r="C72" s="118"/>
      <c r="D72" s="186" t="s">
        <v>136</v>
      </c>
      <c r="E72" s="187"/>
      <c r="F72" s="187"/>
      <c r="G72" s="187"/>
      <c r="H72" s="187"/>
      <c r="I72" s="188"/>
      <c r="J72" s="189">
        <f>J143</f>
        <v>0</v>
      </c>
      <c r="K72" s="118"/>
      <c r="L72" s="190"/>
    </row>
    <row r="73" s="9" customFormat="1" ht="19.92" customHeight="1">
      <c r="B73" s="185"/>
      <c r="C73" s="118"/>
      <c r="D73" s="186" t="s">
        <v>137</v>
      </c>
      <c r="E73" s="187"/>
      <c r="F73" s="187"/>
      <c r="G73" s="187"/>
      <c r="H73" s="187"/>
      <c r="I73" s="188"/>
      <c r="J73" s="189">
        <f>J170</f>
        <v>0</v>
      </c>
      <c r="K73" s="118"/>
      <c r="L73" s="190"/>
    </row>
    <row r="74" s="8" customFormat="1" ht="24.96" customHeight="1">
      <c r="B74" s="178"/>
      <c r="C74" s="179"/>
      <c r="D74" s="180" t="s">
        <v>138</v>
      </c>
      <c r="E74" s="181"/>
      <c r="F74" s="181"/>
      <c r="G74" s="181"/>
      <c r="H74" s="181"/>
      <c r="I74" s="182"/>
      <c r="J74" s="183">
        <f>J172</f>
        <v>0</v>
      </c>
      <c r="K74" s="179"/>
      <c r="L74" s="184"/>
    </row>
    <row r="75" s="9" customFormat="1" ht="19.92" customHeight="1">
      <c r="B75" s="185"/>
      <c r="C75" s="118"/>
      <c r="D75" s="186" t="s">
        <v>1228</v>
      </c>
      <c r="E75" s="187"/>
      <c r="F75" s="187"/>
      <c r="G75" s="187"/>
      <c r="H75" s="187"/>
      <c r="I75" s="188"/>
      <c r="J75" s="189">
        <f>J173</f>
        <v>0</v>
      </c>
      <c r="K75" s="118"/>
      <c r="L75" s="190"/>
    </row>
    <row r="76" s="9" customFormat="1" ht="19.92" customHeight="1">
      <c r="B76" s="185"/>
      <c r="C76" s="118"/>
      <c r="D76" s="186" t="s">
        <v>1229</v>
      </c>
      <c r="E76" s="187"/>
      <c r="F76" s="187"/>
      <c r="G76" s="187"/>
      <c r="H76" s="187"/>
      <c r="I76" s="188"/>
      <c r="J76" s="189">
        <f>J183</f>
        <v>0</v>
      </c>
      <c r="K76" s="118"/>
      <c r="L76" s="190"/>
    </row>
    <row r="77" s="9" customFormat="1" ht="19.92" customHeight="1">
      <c r="B77" s="185"/>
      <c r="C77" s="118"/>
      <c r="D77" s="186" t="s">
        <v>1230</v>
      </c>
      <c r="E77" s="187"/>
      <c r="F77" s="187"/>
      <c r="G77" s="187"/>
      <c r="H77" s="187"/>
      <c r="I77" s="188"/>
      <c r="J77" s="189">
        <f>J209</f>
        <v>0</v>
      </c>
      <c r="K77" s="118"/>
      <c r="L77" s="190"/>
    </row>
    <row r="78" s="9" customFormat="1" ht="19.92" customHeight="1">
      <c r="B78" s="185"/>
      <c r="C78" s="118"/>
      <c r="D78" s="186" t="s">
        <v>139</v>
      </c>
      <c r="E78" s="187"/>
      <c r="F78" s="187"/>
      <c r="G78" s="187"/>
      <c r="H78" s="187"/>
      <c r="I78" s="188"/>
      <c r="J78" s="189">
        <f>J231</f>
        <v>0</v>
      </c>
      <c r="K78" s="118"/>
      <c r="L78" s="190"/>
    </row>
    <row r="79" s="9" customFormat="1" ht="19.92" customHeight="1">
      <c r="B79" s="185"/>
      <c r="C79" s="118"/>
      <c r="D79" s="186" t="s">
        <v>1231</v>
      </c>
      <c r="E79" s="187"/>
      <c r="F79" s="187"/>
      <c r="G79" s="187"/>
      <c r="H79" s="187"/>
      <c r="I79" s="188"/>
      <c r="J79" s="189">
        <f>J255</f>
        <v>0</v>
      </c>
      <c r="K79" s="118"/>
      <c r="L79" s="190"/>
    </row>
    <row r="80" s="9" customFormat="1" ht="19.92" customHeight="1">
      <c r="B80" s="185"/>
      <c r="C80" s="118"/>
      <c r="D80" s="186" t="s">
        <v>1232</v>
      </c>
      <c r="E80" s="187"/>
      <c r="F80" s="187"/>
      <c r="G80" s="187"/>
      <c r="H80" s="187"/>
      <c r="I80" s="188"/>
      <c r="J80" s="189">
        <f>J259</f>
        <v>0</v>
      </c>
      <c r="K80" s="118"/>
      <c r="L80" s="190"/>
    </row>
    <row r="81" s="9" customFormat="1" ht="19.92" customHeight="1">
      <c r="B81" s="185"/>
      <c r="C81" s="118"/>
      <c r="D81" s="186" t="s">
        <v>1233</v>
      </c>
      <c r="E81" s="187"/>
      <c r="F81" s="187"/>
      <c r="G81" s="187"/>
      <c r="H81" s="187"/>
      <c r="I81" s="188"/>
      <c r="J81" s="189">
        <f>J273</f>
        <v>0</v>
      </c>
      <c r="K81" s="118"/>
      <c r="L81" s="190"/>
    </row>
    <row r="82" s="9" customFormat="1" ht="19.92" customHeight="1">
      <c r="B82" s="185"/>
      <c r="C82" s="118"/>
      <c r="D82" s="186" t="s">
        <v>140</v>
      </c>
      <c r="E82" s="187"/>
      <c r="F82" s="187"/>
      <c r="G82" s="187"/>
      <c r="H82" s="187"/>
      <c r="I82" s="188"/>
      <c r="J82" s="189">
        <f>J278</f>
        <v>0</v>
      </c>
      <c r="K82" s="118"/>
      <c r="L82" s="190"/>
    </row>
    <row r="83" s="9" customFormat="1" ht="19.92" customHeight="1">
      <c r="B83" s="185"/>
      <c r="C83" s="118"/>
      <c r="D83" s="186" t="s">
        <v>141</v>
      </c>
      <c r="E83" s="187"/>
      <c r="F83" s="187"/>
      <c r="G83" s="187"/>
      <c r="H83" s="187"/>
      <c r="I83" s="188"/>
      <c r="J83" s="189">
        <f>J292</f>
        <v>0</v>
      </c>
      <c r="K83" s="118"/>
      <c r="L83" s="190"/>
    </row>
    <row r="84" s="9" customFormat="1" ht="19.92" customHeight="1">
      <c r="B84" s="185"/>
      <c r="C84" s="118"/>
      <c r="D84" s="186" t="s">
        <v>146</v>
      </c>
      <c r="E84" s="187"/>
      <c r="F84" s="187"/>
      <c r="G84" s="187"/>
      <c r="H84" s="187"/>
      <c r="I84" s="188"/>
      <c r="J84" s="189">
        <f>J298</f>
        <v>0</v>
      </c>
      <c r="K84" s="118"/>
      <c r="L84" s="190"/>
    </row>
    <row r="85" s="8" customFormat="1" ht="24.96" customHeight="1">
      <c r="B85" s="178"/>
      <c r="C85" s="179"/>
      <c r="D85" s="180" t="s">
        <v>1234</v>
      </c>
      <c r="E85" s="181"/>
      <c r="F85" s="181"/>
      <c r="G85" s="181"/>
      <c r="H85" s="181"/>
      <c r="I85" s="182"/>
      <c r="J85" s="183">
        <f>J302</f>
        <v>0</v>
      </c>
      <c r="K85" s="179"/>
      <c r="L85" s="184"/>
    </row>
    <row r="86" s="1" customFormat="1" ht="21.84" customHeight="1">
      <c r="B86" s="35"/>
      <c r="C86" s="36"/>
      <c r="D86" s="36"/>
      <c r="E86" s="36"/>
      <c r="F86" s="36"/>
      <c r="G86" s="36"/>
      <c r="H86" s="36"/>
      <c r="I86" s="141"/>
      <c r="J86" s="36"/>
      <c r="K86" s="36"/>
      <c r="L86" s="40"/>
    </row>
    <row r="87" s="1" customFormat="1" ht="6.96" customHeight="1">
      <c r="B87" s="54"/>
      <c r="C87" s="55"/>
      <c r="D87" s="55"/>
      <c r="E87" s="55"/>
      <c r="F87" s="55"/>
      <c r="G87" s="55"/>
      <c r="H87" s="55"/>
      <c r="I87" s="168"/>
      <c r="J87" s="55"/>
      <c r="K87" s="55"/>
      <c r="L87" s="40"/>
    </row>
    <row r="91" s="1" customFormat="1" ht="6.96" customHeight="1">
      <c r="B91" s="56"/>
      <c r="C91" s="57"/>
      <c r="D91" s="57"/>
      <c r="E91" s="57"/>
      <c r="F91" s="57"/>
      <c r="G91" s="57"/>
      <c r="H91" s="57"/>
      <c r="I91" s="171"/>
      <c r="J91" s="57"/>
      <c r="K91" s="57"/>
      <c r="L91" s="40"/>
    </row>
    <row r="92" s="1" customFormat="1" ht="24.96" customHeight="1">
      <c r="B92" s="35"/>
      <c r="C92" s="19" t="s">
        <v>150</v>
      </c>
      <c r="D92" s="36"/>
      <c r="E92" s="36"/>
      <c r="F92" s="36"/>
      <c r="G92" s="36"/>
      <c r="H92" s="36"/>
      <c r="I92" s="141"/>
      <c r="J92" s="36"/>
      <c r="K92" s="36"/>
      <c r="L92" s="40"/>
    </row>
    <row r="93" s="1" customFormat="1" ht="6.96" customHeight="1">
      <c r="B93" s="35"/>
      <c r="C93" s="36"/>
      <c r="D93" s="36"/>
      <c r="E93" s="36"/>
      <c r="F93" s="36"/>
      <c r="G93" s="36"/>
      <c r="H93" s="36"/>
      <c r="I93" s="141"/>
      <c r="J93" s="36"/>
      <c r="K93" s="36"/>
      <c r="L93" s="40"/>
    </row>
    <row r="94" s="1" customFormat="1" ht="12" customHeight="1">
      <c r="B94" s="35"/>
      <c r="C94" s="28" t="s">
        <v>15</v>
      </c>
      <c r="D94" s="36"/>
      <c r="E94" s="36"/>
      <c r="F94" s="36"/>
      <c r="G94" s="36"/>
      <c r="H94" s="36"/>
      <c r="I94" s="141"/>
      <c r="J94" s="36"/>
      <c r="K94" s="36"/>
      <c r="L94" s="40"/>
    </row>
    <row r="95" s="1" customFormat="1" ht="16.5" customHeight="1">
      <c r="B95" s="35"/>
      <c r="C95" s="36"/>
      <c r="D95" s="36"/>
      <c r="E95" s="172" t="str">
        <f>E7</f>
        <v>Zavŕšenie transformačného procesu s cieľom sociálnej integrácie občanov s mentálnym postihnutím v DSS Slatinka</v>
      </c>
      <c r="F95" s="28"/>
      <c r="G95" s="28"/>
      <c r="H95" s="28"/>
      <c r="I95" s="141"/>
      <c r="J95" s="36"/>
      <c r="K95" s="36"/>
      <c r="L95" s="40"/>
    </row>
    <row r="96" ht="12" customHeight="1">
      <c r="B96" s="17"/>
      <c r="C96" s="28" t="s">
        <v>117</v>
      </c>
      <c r="D96" s="18"/>
      <c r="E96" s="18"/>
      <c r="F96" s="18"/>
      <c r="G96" s="18"/>
      <c r="H96" s="18"/>
      <c r="I96" s="134"/>
      <c r="J96" s="18"/>
      <c r="K96" s="18"/>
      <c r="L96" s="16"/>
    </row>
    <row r="97" ht="16.5" customHeight="1">
      <c r="B97" s="17"/>
      <c r="C97" s="18"/>
      <c r="D97" s="18"/>
      <c r="E97" s="172" t="s">
        <v>118</v>
      </c>
      <c r="F97" s="18"/>
      <c r="G97" s="18"/>
      <c r="H97" s="18"/>
      <c r="I97" s="134"/>
      <c r="J97" s="18"/>
      <c r="K97" s="18"/>
      <c r="L97" s="16"/>
    </row>
    <row r="98" ht="12" customHeight="1">
      <c r="B98" s="17"/>
      <c r="C98" s="28" t="s">
        <v>119</v>
      </c>
      <c r="D98" s="18"/>
      <c r="E98" s="18"/>
      <c r="F98" s="18"/>
      <c r="G98" s="18"/>
      <c r="H98" s="18"/>
      <c r="I98" s="134"/>
      <c r="J98" s="18"/>
      <c r="K98" s="18"/>
      <c r="L98" s="16"/>
    </row>
    <row r="99" s="1" customFormat="1" ht="16.5" customHeight="1">
      <c r="B99" s="35"/>
      <c r="C99" s="36"/>
      <c r="D99" s="36"/>
      <c r="E99" s="28" t="s">
        <v>1226</v>
      </c>
      <c r="F99" s="36"/>
      <c r="G99" s="36"/>
      <c r="H99" s="36"/>
      <c r="I99" s="141"/>
      <c r="J99" s="36"/>
      <c r="K99" s="36"/>
      <c r="L99" s="40"/>
    </row>
    <row r="100" s="1" customFormat="1" ht="12" customHeight="1">
      <c r="B100" s="35"/>
      <c r="C100" s="28" t="s">
        <v>121</v>
      </c>
      <c r="D100" s="36"/>
      <c r="E100" s="36"/>
      <c r="F100" s="36"/>
      <c r="G100" s="36"/>
      <c r="H100" s="36"/>
      <c r="I100" s="141"/>
      <c r="J100" s="36"/>
      <c r="K100" s="36"/>
      <c r="L100" s="40"/>
    </row>
    <row r="101" s="1" customFormat="1" ht="16.5" customHeight="1">
      <c r="B101" s="35"/>
      <c r="C101" s="36"/>
      <c r="D101" s="36"/>
      <c r="E101" s="61" t="str">
        <f>E13</f>
        <v>2018004.2B.1 - Stavebné práce</v>
      </c>
      <c r="F101" s="36"/>
      <c r="G101" s="36"/>
      <c r="H101" s="36"/>
      <c r="I101" s="141"/>
      <c r="J101" s="36"/>
      <c r="K101" s="36"/>
      <c r="L101" s="40"/>
    </row>
    <row r="102" s="1" customFormat="1" ht="6.96" customHeight="1">
      <c r="B102" s="35"/>
      <c r="C102" s="36"/>
      <c r="D102" s="36"/>
      <c r="E102" s="36"/>
      <c r="F102" s="36"/>
      <c r="G102" s="36"/>
      <c r="H102" s="36"/>
      <c r="I102" s="141"/>
      <c r="J102" s="36"/>
      <c r="K102" s="36"/>
      <c r="L102" s="40"/>
    </row>
    <row r="103" s="1" customFormat="1" ht="12" customHeight="1">
      <c r="B103" s="35"/>
      <c r="C103" s="28" t="s">
        <v>21</v>
      </c>
      <c r="D103" s="36"/>
      <c r="E103" s="36"/>
      <c r="F103" s="23" t="str">
        <f>F16</f>
        <v>Lučenec</v>
      </c>
      <c r="G103" s="36"/>
      <c r="H103" s="36"/>
      <c r="I103" s="143" t="s">
        <v>23</v>
      </c>
      <c r="J103" s="64" t="str">
        <f>IF(J16="","",J16)</f>
        <v>21. 1. 2019</v>
      </c>
      <c r="K103" s="36"/>
      <c r="L103" s="40"/>
    </row>
    <row r="104" s="1" customFormat="1" ht="6.96" customHeight="1">
      <c r="B104" s="35"/>
      <c r="C104" s="36"/>
      <c r="D104" s="36"/>
      <c r="E104" s="36"/>
      <c r="F104" s="36"/>
      <c r="G104" s="36"/>
      <c r="H104" s="36"/>
      <c r="I104" s="141"/>
      <c r="J104" s="36"/>
      <c r="K104" s="36"/>
      <c r="L104" s="40"/>
    </row>
    <row r="105" s="1" customFormat="1" ht="13.65" customHeight="1">
      <c r="B105" s="35"/>
      <c r="C105" s="28" t="s">
        <v>29</v>
      </c>
      <c r="D105" s="36"/>
      <c r="E105" s="36"/>
      <c r="F105" s="23" t="str">
        <f>E19</f>
        <v>Domov sociálnych služieb SLATINKA</v>
      </c>
      <c r="G105" s="36"/>
      <c r="H105" s="36"/>
      <c r="I105" s="143" t="s">
        <v>37</v>
      </c>
      <c r="J105" s="33" t="str">
        <f>E25</f>
        <v>PROMOST s.r.o.</v>
      </c>
      <c r="K105" s="36"/>
      <c r="L105" s="40"/>
    </row>
    <row r="106" s="1" customFormat="1" ht="13.65" customHeight="1">
      <c r="B106" s="35"/>
      <c r="C106" s="28" t="s">
        <v>35</v>
      </c>
      <c r="D106" s="36"/>
      <c r="E106" s="36"/>
      <c r="F106" s="23" t="str">
        <f>IF(E22="","",E22)</f>
        <v>Vyplň údaj</v>
      </c>
      <c r="G106" s="36"/>
      <c r="H106" s="36"/>
      <c r="I106" s="143" t="s">
        <v>41</v>
      </c>
      <c r="J106" s="33" t="str">
        <f>E28</f>
        <v>Ing. Michal Slobodník</v>
      </c>
      <c r="K106" s="36"/>
      <c r="L106" s="40"/>
    </row>
    <row r="107" s="1" customFormat="1" ht="10.32" customHeight="1">
      <c r="B107" s="35"/>
      <c r="C107" s="36"/>
      <c r="D107" s="36"/>
      <c r="E107" s="36"/>
      <c r="F107" s="36"/>
      <c r="G107" s="36"/>
      <c r="H107" s="36"/>
      <c r="I107" s="141"/>
      <c r="J107" s="36"/>
      <c r="K107" s="36"/>
      <c r="L107" s="40"/>
    </row>
    <row r="108" s="10" customFormat="1" ht="29.28" customHeight="1">
      <c r="B108" s="191"/>
      <c r="C108" s="192" t="s">
        <v>151</v>
      </c>
      <c r="D108" s="193" t="s">
        <v>65</v>
      </c>
      <c r="E108" s="193" t="s">
        <v>61</v>
      </c>
      <c r="F108" s="193" t="s">
        <v>62</v>
      </c>
      <c r="G108" s="193" t="s">
        <v>152</v>
      </c>
      <c r="H108" s="193" t="s">
        <v>153</v>
      </c>
      <c r="I108" s="194" t="s">
        <v>154</v>
      </c>
      <c r="J108" s="195" t="s">
        <v>125</v>
      </c>
      <c r="K108" s="196" t="s">
        <v>155</v>
      </c>
      <c r="L108" s="197"/>
      <c r="M108" s="85" t="s">
        <v>1</v>
      </c>
      <c r="N108" s="86" t="s">
        <v>50</v>
      </c>
      <c r="O108" s="86" t="s">
        <v>156</v>
      </c>
      <c r="P108" s="86" t="s">
        <v>157</v>
      </c>
      <c r="Q108" s="86" t="s">
        <v>158</v>
      </c>
      <c r="R108" s="86" t="s">
        <v>159</v>
      </c>
      <c r="S108" s="86" t="s">
        <v>160</v>
      </c>
      <c r="T108" s="87" t="s">
        <v>161</v>
      </c>
    </row>
    <row r="109" s="1" customFormat="1" ht="22.8" customHeight="1">
      <c r="B109" s="35"/>
      <c r="C109" s="92" t="s">
        <v>126</v>
      </c>
      <c r="D109" s="36"/>
      <c r="E109" s="36"/>
      <c r="F109" s="36"/>
      <c r="G109" s="36"/>
      <c r="H109" s="36"/>
      <c r="I109" s="141"/>
      <c r="J109" s="198">
        <f>BK109</f>
        <v>0</v>
      </c>
      <c r="K109" s="36"/>
      <c r="L109" s="40"/>
      <c r="M109" s="88"/>
      <c r="N109" s="89"/>
      <c r="O109" s="89"/>
      <c r="P109" s="199">
        <f>P110+P172+P302</f>
        <v>0</v>
      </c>
      <c r="Q109" s="89"/>
      <c r="R109" s="199">
        <f>R110+R172+R302</f>
        <v>73.757949580299993</v>
      </c>
      <c r="S109" s="89"/>
      <c r="T109" s="200">
        <f>T110+T172+T302</f>
        <v>60.303190000000001</v>
      </c>
      <c r="AT109" s="13" t="s">
        <v>79</v>
      </c>
      <c r="AU109" s="13" t="s">
        <v>127</v>
      </c>
      <c r="BK109" s="201">
        <f>BK110+BK172+BK302</f>
        <v>0</v>
      </c>
    </row>
    <row r="110" s="11" customFormat="1" ht="25.92" customHeight="1">
      <c r="B110" s="202"/>
      <c r="C110" s="203"/>
      <c r="D110" s="204" t="s">
        <v>79</v>
      </c>
      <c r="E110" s="205" t="s">
        <v>162</v>
      </c>
      <c r="F110" s="205" t="s">
        <v>163</v>
      </c>
      <c r="G110" s="203"/>
      <c r="H110" s="203"/>
      <c r="I110" s="206"/>
      <c r="J110" s="207">
        <f>BK110</f>
        <v>0</v>
      </c>
      <c r="K110" s="203"/>
      <c r="L110" s="208"/>
      <c r="M110" s="209"/>
      <c r="N110" s="210"/>
      <c r="O110" s="210"/>
      <c r="P110" s="211">
        <f>P111+P113+P116+P143+P170</f>
        <v>0</v>
      </c>
      <c r="Q110" s="210"/>
      <c r="R110" s="211">
        <f>R111+R113+R116+R143+R170</f>
        <v>40.675462017499996</v>
      </c>
      <c r="S110" s="210"/>
      <c r="T110" s="212">
        <f>T111+T113+T116+T143+T170</f>
        <v>23.830524</v>
      </c>
      <c r="AR110" s="213" t="s">
        <v>87</v>
      </c>
      <c r="AT110" s="214" t="s">
        <v>79</v>
      </c>
      <c r="AU110" s="214" t="s">
        <v>80</v>
      </c>
      <c r="AY110" s="213" t="s">
        <v>164</v>
      </c>
      <c r="BK110" s="215">
        <f>BK111+BK113+BK116+BK143+BK170</f>
        <v>0</v>
      </c>
    </row>
    <row r="111" s="11" customFormat="1" ht="22.8" customHeight="1">
      <c r="B111" s="202"/>
      <c r="C111" s="203"/>
      <c r="D111" s="204" t="s">
        <v>79</v>
      </c>
      <c r="E111" s="216" t="s">
        <v>97</v>
      </c>
      <c r="F111" s="216" t="s">
        <v>295</v>
      </c>
      <c r="G111" s="203"/>
      <c r="H111" s="203"/>
      <c r="I111" s="206"/>
      <c r="J111" s="217">
        <f>BK111</f>
        <v>0</v>
      </c>
      <c r="K111" s="203"/>
      <c r="L111" s="208"/>
      <c r="M111" s="209"/>
      <c r="N111" s="210"/>
      <c r="O111" s="210"/>
      <c r="P111" s="211">
        <f>P112</f>
        <v>0</v>
      </c>
      <c r="Q111" s="210"/>
      <c r="R111" s="211">
        <f>R112</f>
        <v>0</v>
      </c>
      <c r="S111" s="210"/>
      <c r="T111" s="212">
        <f>T112</f>
        <v>0</v>
      </c>
      <c r="AR111" s="213" t="s">
        <v>87</v>
      </c>
      <c r="AT111" s="214" t="s">
        <v>79</v>
      </c>
      <c r="AU111" s="214" t="s">
        <v>87</v>
      </c>
      <c r="AY111" s="213" t="s">
        <v>164</v>
      </c>
      <c r="BK111" s="215">
        <f>BK112</f>
        <v>0</v>
      </c>
    </row>
    <row r="112" s="1" customFormat="1" ht="16.5" customHeight="1">
      <c r="B112" s="35"/>
      <c r="C112" s="218" t="s">
        <v>87</v>
      </c>
      <c r="D112" s="218" t="s">
        <v>166</v>
      </c>
      <c r="E112" s="219" t="s">
        <v>1235</v>
      </c>
      <c r="F112" s="220" t="s">
        <v>1236</v>
      </c>
      <c r="G112" s="221" t="s">
        <v>169</v>
      </c>
      <c r="H112" s="222">
        <v>507.04599999999999</v>
      </c>
      <c r="I112" s="223"/>
      <c r="J112" s="224">
        <f>ROUND(I112*H112,2)</f>
        <v>0</v>
      </c>
      <c r="K112" s="220" t="s">
        <v>1</v>
      </c>
      <c r="L112" s="40"/>
      <c r="M112" s="225" t="s">
        <v>1</v>
      </c>
      <c r="N112" s="226" t="s">
        <v>52</v>
      </c>
      <c r="O112" s="76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13" t="s">
        <v>170</v>
      </c>
      <c r="AT112" s="13" t="s">
        <v>166</v>
      </c>
      <c r="AU112" s="13" t="s">
        <v>92</v>
      </c>
      <c r="AY112" s="13" t="s">
        <v>164</v>
      </c>
      <c r="BE112" s="229">
        <f>IF(N112="základná",J112,0)</f>
        <v>0</v>
      </c>
      <c r="BF112" s="229">
        <f>IF(N112="znížená",J112,0)</f>
        <v>0</v>
      </c>
      <c r="BG112" s="229">
        <f>IF(N112="zákl. prenesená",J112,0)</f>
        <v>0</v>
      </c>
      <c r="BH112" s="229">
        <f>IF(N112="zníž. prenesená",J112,0)</f>
        <v>0</v>
      </c>
      <c r="BI112" s="229">
        <f>IF(N112="nulová",J112,0)</f>
        <v>0</v>
      </c>
      <c r="BJ112" s="13" t="s">
        <v>92</v>
      </c>
      <c r="BK112" s="229">
        <f>ROUND(I112*H112,2)</f>
        <v>0</v>
      </c>
      <c r="BL112" s="13" t="s">
        <v>170</v>
      </c>
      <c r="BM112" s="13" t="s">
        <v>1237</v>
      </c>
    </row>
    <row r="113" s="11" customFormat="1" ht="22.8" customHeight="1">
      <c r="B113" s="202"/>
      <c r="C113" s="203"/>
      <c r="D113" s="204" t="s">
        <v>79</v>
      </c>
      <c r="E113" s="216" t="s">
        <v>170</v>
      </c>
      <c r="F113" s="216" t="s">
        <v>362</v>
      </c>
      <c r="G113" s="203"/>
      <c r="H113" s="203"/>
      <c r="I113" s="206"/>
      <c r="J113" s="217">
        <f>BK113</f>
        <v>0</v>
      </c>
      <c r="K113" s="203"/>
      <c r="L113" s="208"/>
      <c r="M113" s="209"/>
      <c r="N113" s="210"/>
      <c r="O113" s="210"/>
      <c r="P113" s="211">
        <f>SUM(P114:P115)</f>
        <v>0</v>
      </c>
      <c r="Q113" s="210"/>
      <c r="R113" s="211">
        <f>SUM(R114:R115)</f>
        <v>0.31032324999999999</v>
      </c>
      <c r="S113" s="210"/>
      <c r="T113" s="212">
        <f>SUM(T114:T115)</f>
        <v>0</v>
      </c>
      <c r="AR113" s="213" t="s">
        <v>87</v>
      </c>
      <c r="AT113" s="214" t="s">
        <v>79</v>
      </c>
      <c r="AU113" s="214" t="s">
        <v>87</v>
      </c>
      <c r="AY113" s="213" t="s">
        <v>164</v>
      </c>
      <c r="BK113" s="215">
        <f>SUM(BK114:BK115)</f>
        <v>0</v>
      </c>
    </row>
    <row r="114" s="1" customFormat="1" ht="16.5" customHeight="1">
      <c r="B114" s="35"/>
      <c r="C114" s="218" t="s">
        <v>92</v>
      </c>
      <c r="D114" s="218" t="s">
        <v>166</v>
      </c>
      <c r="E114" s="219" t="s">
        <v>1238</v>
      </c>
      <c r="F114" s="220" t="s">
        <v>1239</v>
      </c>
      <c r="G114" s="221" t="s">
        <v>169</v>
      </c>
      <c r="H114" s="222">
        <v>52.375</v>
      </c>
      <c r="I114" s="223"/>
      <c r="J114" s="224">
        <f>ROUND(I114*H114,2)</f>
        <v>0</v>
      </c>
      <c r="K114" s="220" t="s">
        <v>243</v>
      </c>
      <c r="L114" s="40"/>
      <c r="M114" s="225" t="s">
        <v>1</v>
      </c>
      <c r="N114" s="226" t="s">
        <v>52</v>
      </c>
      <c r="O114" s="76"/>
      <c r="P114" s="227">
        <f>O114*H114</f>
        <v>0</v>
      </c>
      <c r="Q114" s="227">
        <v>0.00014999999999999999</v>
      </c>
      <c r="R114" s="227">
        <f>Q114*H114</f>
        <v>0.0078562499999999987</v>
      </c>
      <c r="S114" s="227">
        <v>0</v>
      </c>
      <c r="T114" s="228">
        <f>S114*H114</f>
        <v>0</v>
      </c>
      <c r="AR114" s="13" t="s">
        <v>170</v>
      </c>
      <c r="AT114" s="13" t="s">
        <v>166</v>
      </c>
      <c r="AU114" s="13" t="s">
        <v>92</v>
      </c>
      <c r="AY114" s="13" t="s">
        <v>164</v>
      </c>
      <c r="BE114" s="229">
        <f>IF(N114="základná",J114,0)</f>
        <v>0</v>
      </c>
      <c r="BF114" s="229">
        <f>IF(N114="znížená",J114,0)</f>
        <v>0</v>
      </c>
      <c r="BG114" s="229">
        <f>IF(N114="zákl. prenesená",J114,0)</f>
        <v>0</v>
      </c>
      <c r="BH114" s="229">
        <f>IF(N114="zníž. prenesená",J114,0)</f>
        <v>0</v>
      </c>
      <c r="BI114" s="229">
        <f>IF(N114="nulová",J114,0)</f>
        <v>0</v>
      </c>
      <c r="BJ114" s="13" t="s">
        <v>92</v>
      </c>
      <c r="BK114" s="229">
        <f>ROUND(I114*H114,2)</f>
        <v>0</v>
      </c>
      <c r="BL114" s="13" t="s">
        <v>170</v>
      </c>
      <c r="BM114" s="13" t="s">
        <v>1240</v>
      </c>
    </row>
    <row r="115" s="1" customFormat="1" ht="16.5" customHeight="1">
      <c r="B115" s="35"/>
      <c r="C115" s="230" t="s">
        <v>97</v>
      </c>
      <c r="D115" s="230" t="s">
        <v>218</v>
      </c>
      <c r="E115" s="231" t="s">
        <v>1241</v>
      </c>
      <c r="F115" s="232" t="s">
        <v>1242</v>
      </c>
      <c r="G115" s="233" t="s">
        <v>169</v>
      </c>
      <c r="H115" s="234">
        <v>54.994</v>
      </c>
      <c r="I115" s="235"/>
      <c r="J115" s="236">
        <f>ROUND(I115*H115,2)</f>
        <v>0</v>
      </c>
      <c r="K115" s="232" t="s">
        <v>243</v>
      </c>
      <c r="L115" s="237"/>
      <c r="M115" s="238" t="s">
        <v>1</v>
      </c>
      <c r="N115" s="239" t="s">
        <v>52</v>
      </c>
      <c r="O115" s="76"/>
      <c r="P115" s="227">
        <f>O115*H115</f>
        <v>0</v>
      </c>
      <c r="Q115" s="227">
        <v>0.0054999999999999997</v>
      </c>
      <c r="R115" s="227">
        <f>Q115*H115</f>
        <v>0.30246699999999999</v>
      </c>
      <c r="S115" s="227">
        <v>0</v>
      </c>
      <c r="T115" s="228">
        <f>S115*H115</f>
        <v>0</v>
      </c>
      <c r="AR115" s="13" t="s">
        <v>196</v>
      </c>
      <c r="AT115" s="13" t="s">
        <v>218</v>
      </c>
      <c r="AU115" s="13" t="s">
        <v>92</v>
      </c>
      <c r="AY115" s="13" t="s">
        <v>164</v>
      </c>
      <c r="BE115" s="229">
        <f>IF(N115="základná",J115,0)</f>
        <v>0</v>
      </c>
      <c r="BF115" s="229">
        <f>IF(N115="znížená",J115,0)</f>
        <v>0</v>
      </c>
      <c r="BG115" s="229">
        <f>IF(N115="zákl. prenesená",J115,0)</f>
        <v>0</v>
      </c>
      <c r="BH115" s="229">
        <f>IF(N115="zníž. prenesená",J115,0)</f>
        <v>0</v>
      </c>
      <c r="BI115" s="229">
        <f>IF(N115="nulová",J115,0)</f>
        <v>0</v>
      </c>
      <c r="BJ115" s="13" t="s">
        <v>92</v>
      </c>
      <c r="BK115" s="229">
        <f>ROUND(I115*H115,2)</f>
        <v>0</v>
      </c>
      <c r="BL115" s="13" t="s">
        <v>170</v>
      </c>
      <c r="BM115" s="13" t="s">
        <v>1243</v>
      </c>
    </row>
    <row r="116" s="11" customFormat="1" ht="22.8" customHeight="1">
      <c r="B116" s="202"/>
      <c r="C116" s="203"/>
      <c r="D116" s="204" t="s">
        <v>79</v>
      </c>
      <c r="E116" s="216" t="s">
        <v>188</v>
      </c>
      <c r="F116" s="216" t="s">
        <v>440</v>
      </c>
      <c r="G116" s="203"/>
      <c r="H116" s="203"/>
      <c r="I116" s="206"/>
      <c r="J116" s="217">
        <f>BK116</f>
        <v>0</v>
      </c>
      <c r="K116" s="203"/>
      <c r="L116" s="208"/>
      <c r="M116" s="209"/>
      <c r="N116" s="210"/>
      <c r="O116" s="210"/>
      <c r="P116" s="211">
        <f>SUM(P117:P142)</f>
        <v>0</v>
      </c>
      <c r="Q116" s="210"/>
      <c r="R116" s="211">
        <f>SUM(R117:R142)</f>
        <v>27.145706777499999</v>
      </c>
      <c r="S116" s="210"/>
      <c r="T116" s="212">
        <f>SUM(T117:T142)</f>
        <v>0</v>
      </c>
      <c r="AR116" s="213" t="s">
        <v>87</v>
      </c>
      <c r="AT116" s="214" t="s">
        <v>79</v>
      </c>
      <c r="AU116" s="214" t="s">
        <v>87</v>
      </c>
      <c r="AY116" s="213" t="s">
        <v>164</v>
      </c>
      <c r="BK116" s="215">
        <f>SUM(BK117:BK142)</f>
        <v>0</v>
      </c>
    </row>
    <row r="117" s="1" customFormat="1" ht="16.5" customHeight="1">
      <c r="B117" s="35"/>
      <c r="C117" s="218" t="s">
        <v>170</v>
      </c>
      <c r="D117" s="218" t="s">
        <v>166</v>
      </c>
      <c r="E117" s="219" t="s">
        <v>1244</v>
      </c>
      <c r="F117" s="220" t="s">
        <v>1245</v>
      </c>
      <c r="G117" s="221" t="s">
        <v>169</v>
      </c>
      <c r="H117" s="222">
        <v>210.702</v>
      </c>
      <c r="I117" s="223"/>
      <c r="J117" s="224">
        <f>ROUND(I117*H117,2)</f>
        <v>0</v>
      </c>
      <c r="K117" s="220" t="s">
        <v>243</v>
      </c>
      <c r="L117" s="40"/>
      <c r="M117" s="225" t="s">
        <v>1</v>
      </c>
      <c r="N117" s="226" t="s">
        <v>52</v>
      </c>
      <c r="O117" s="76"/>
      <c r="P117" s="227">
        <f>O117*H117</f>
        <v>0</v>
      </c>
      <c r="Q117" s="227">
        <v>0.00019000000000000001</v>
      </c>
      <c r="R117" s="227">
        <f>Q117*H117</f>
        <v>0.04003338</v>
      </c>
      <c r="S117" s="227">
        <v>0</v>
      </c>
      <c r="T117" s="228">
        <f>S117*H117</f>
        <v>0</v>
      </c>
      <c r="AR117" s="13" t="s">
        <v>170</v>
      </c>
      <c r="AT117" s="13" t="s">
        <v>166</v>
      </c>
      <c r="AU117" s="13" t="s">
        <v>92</v>
      </c>
      <c r="AY117" s="13" t="s">
        <v>164</v>
      </c>
      <c r="BE117" s="229">
        <f>IF(N117="základná",J117,0)</f>
        <v>0</v>
      </c>
      <c r="BF117" s="229">
        <f>IF(N117="znížená",J117,0)</f>
        <v>0</v>
      </c>
      <c r="BG117" s="229">
        <f>IF(N117="zákl. prenesená",J117,0)</f>
        <v>0</v>
      </c>
      <c r="BH117" s="229">
        <f>IF(N117="zníž. prenesená",J117,0)</f>
        <v>0</v>
      </c>
      <c r="BI117" s="229">
        <f>IF(N117="nulová",J117,0)</f>
        <v>0</v>
      </c>
      <c r="BJ117" s="13" t="s">
        <v>92</v>
      </c>
      <c r="BK117" s="229">
        <f>ROUND(I117*H117,2)</f>
        <v>0</v>
      </c>
      <c r="BL117" s="13" t="s">
        <v>170</v>
      </c>
      <c r="BM117" s="13" t="s">
        <v>1246</v>
      </c>
    </row>
    <row r="118" s="1" customFormat="1" ht="16.5" customHeight="1">
      <c r="B118" s="35"/>
      <c r="C118" s="218" t="s">
        <v>184</v>
      </c>
      <c r="D118" s="218" t="s">
        <v>166</v>
      </c>
      <c r="E118" s="219" t="s">
        <v>1247</v>
      </c>
      <c r="F118" s="220" t="s">
        <v>1248</v>
      </c>
      <c r="G118" s="221" t="s">
        <v>255</v>
      </c>
      <c r="H118" s="222">
        <v>872.63199999999995</v>
      </c>
      <c r="I118" s="223"/>
      <c r="J118" s="224">
        <f>ROUND(I118*H118,2)</f>
        <v>0</v>
      </c>
      <c r="K118" s="220" t="s">
        <v>243</v>
      </c>
      <c r="L118" s="40"/>
      <c r="M118" s="225" t="s">
        <v>1</v>
      </c>
      <c r="N118" s="226" t="s">
        <v>52</v>
      </c>
      <c r="O118" s="76"/>
      <c r="P118" s="227">
        <f>O118*H118</f>
        <v>0</v>
      </c>
      <c r="Q118" s="227">
        <v>0.0043200000000000001</v>
      </c>
      <c r="R118" s="227">
        <f>Q118*H118</f>
        <v>3.7697702399999997</v>
      </c>
      <c r="S118" s="227">
        <v>0</v>
      </c>
      <c r="T118" s="228">
        <f>S118*H118</f>
        <v>0</v>
      </c>
      <c r="AR118" s="13" t="s">
        <v>170</v>
      </c>
      <c r="AT118" s="13" t="s">
        <v>166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170</v>
      </c>
      <c r="BM118" s="13" t="s">
        <v>1249</v>
      </c>
    </row>
    <row r="119" s="1" customFormat="1" ht="16.5" customHeight="1">
      <c r="B119" s="35"/>
      <c r="C119" s="218" t="s">
        <v>188</v>
      </c>
      <c r="D119" s="218" t="s">
        <v>166</v>
      </c>
      <c r="E119" s="219" t="s">
        <v>1250</v>
      </c>
      <c r="F119" s="220" t="s">
        <v>1251</v>
      </c>
      <c r="G119" s="221" t="s">
        <v>169</v>
      </c>
      <c r="H119" s="222">
        <v>201.38200000000001</v>
      </c>
      <c r="I119" s="223"/>
      <c r="J119" s="224">
        <f>ROUND(I119*H119,2)</f>
        <v>0</v>
      </c>
      <c r="K119" s="220" t="s">
        <v>1</v>
      </c>
      <c r="L119" s="40"/>
      <c r="M119" s="225" t="s">
        <v>1</v>
      </c>
      <c r="N119" s="226" t="s">
        <v>52</v>
      </c>
      <c r="O119" s="76"/>
      <c r="P119" s="227">
        <f>O119*H119</f>
        <v>0</v>
      </c>
      <c r="Q119" s="227">
        <v>0.0047099999999999998</v>
      </c>
      <c r="R119" s="227">
        <f>Q119*H119</f>
        <v>0.94850921999999993</v>
      </c>
      <c r="S119" s="227">
        <v>0</v>
      </c>
      <c r="T119" s="228">
        <f>S119*H119</f>
        <v>0</v>
      </c>
      <c r="AR119" s="13" t="s">
        <v>170</v>
      </c>
      <c r="AT119" s="13" t="s">
        <v>166</v>
      </c>
      <c r="AU119" s="13" t="s">
        <v>92</v>
      </c>
      <c r="AY119" s="13" t="s">
        <v>164</v>
      </c>
      <c r="BE119" s="229">
        <f>IF(N119="základná",J119,0)</f>
        <v>0</v>
      </c>
      <c r="BF119" s="229">
        <f>IF(N119="znížená",J119,0)</f>
        <v>0</v>
      </c>
      <c r="BG119" s="229">
        <f>IF(N119="zákl. prenesená",J119,0)</f>
        <v>0</v>
      </c>
      <c r="BH119" s="229">
        <f>IF(N119="zníž. prenesená",J119,0)</f>
        <v>0</v>
      </c>
      <c r="BI119" s="229">
        <f>IF(N119="nulová",J119,0)</f>
        <v>0</v>
      </c>
      <c r="BJ119" s="13" t="s">
        <v>92</v>
      </c>
      <c r="BK119" s="229">
        <f>ROUND(I119*H119,2)</f>
        <v>0</v>
      </c>
      <c r="BL119" s="13" t="s">
        <v>170</v>
      </c>
      <c r="BM119" s="13" t="s">
        <v>1252</v>
      </c>
    </row>
    <row r="120" s="1" customFormat="1" ht="22.5" customHeight="1">
      <c r="B120" s="35"/>
      <c r="C120" s="218" t="s">
        <v>192</v>
      </c>
      <c r="D120" s="218" t="s">
        <v>166</v>
      </c>
      <c r="E120" s="219" t="s">
        <v>1253</v>
      </c>
      <c r="F120" s="220" t="s">
        <v>1254</v>
      </c>
      <c r="G120" s="221" t="s">
        <v>169</v>
      </c>
      <c r="H120" s="222">
        <v>201.38200000000001</v>
      </c>
      <c r="I120" s="223"/>
      <c r="J120" s="224">
        <f>ROUND(I120*H120,2)</f>
        <v>0</v>
      </c>
      <c r="K120" s="220" t="s">
        <v>1</v>
      </c>
      <c r="L120" s="40"/>
      <c r="M120" s="225" t="s">
        <v>1</v>
      </c>
      <c r="N120" s="226" t="s">
        <v>52</v>
      </c>
      <c r="O120" s="76"/>
      <c r="P120" s="227">
        <f>O120*H120</f>
        <v>0</v>
      </c>
      <c r="Q120" s="227">
        <v>0.021430000000000001</v>
      </c>
      <c r="R120" s="227">
        <f>Q120*H120</f>
        <v>4.3156162600000005</v>
      </c>
      <c r="S120" s="227">
        <v>0</v>
      </c>
      <c r="T120" s="228">
        <f>S120*H120</f>
        <v>0</v>
      </c>
      <c r="AR120" s="13" t="s">
        <v>170</v>
      </c>
      <c r="AT120" s="13" t="s">
        <v>166</v>
      </c>
      <c r="AU120" s="13" t="s">
        <v>92</v>
      </c>
      <c r="AY120" s="13" t="s">
        <v>164</v>
      </c>
      <c r="BE120" s="229">
        <f>IF(N120="základná",J120,0)</f>
        <v>0</v>
      </c>
      <c r="BF120" s="229">
        <f>IF(N120="znížená",J120,0)</f>
        <v>0</v>
      </c>
      <c r="BG120" s="229">
        <f>IF(N120="zákl. prenesená",J120,0)</f>
        <v>0</v>
      </c>
      <c r="BH120" s="229">
        <f>IF(N120="zníž. prenesená",J120,0)</f>
        <v>0</v>
      </c>
      <c r="BI120" s="229">
        <f>IF(N120="nulová",J120,0)</f>
        <v>0</v>
      </c>
      <c r="BJ120" s="13" t="s">
        <v>92</v>
      </c>
      <c r="BK120" s="229">
        <f>ROUND(I120*H120,2)</f>
        <v>0</v>
      </c>
      <c r="BL120" s="13" t="s">
        <v>170</v>
      </c>
      <c r="BM120" s="13" t="s">
        <v>1255</v>
      </c>
    </row>
    <row r="121" s="1" customFormat="1" ht="22.5" customHeight="1">
      <c r="B121" s="35"/>
      <c r="C121" s="218" t="s">
        <v>196</v>
      </c>
      <c r="D121" s="218" t="s">
        <v>166</v>
      </c>
      <c r="E121" s="219" t="s">
        <v>1256</v>
      </c>
      <c r="F121" s="220" t="s">
        <v>1257</v>
      </c>
      <c r="G121" s="221" t="s">
        <v>169</v>
      </c>
      <c r="H121" s="222">
        <v>201.38200000000001</v>
      </c>
      <c r="I121" s="223"/>
      <c r="J121" s="224">
        <f>ROUND(I121*H121,2)</f>
        <v>0</v>
      </c>
      <c r="K121" s="220" t="s">
        <v>1</v>
      </c>
      <c r="L121" s="40"/>
      <c r="M121" s="225" t="s">
        <v>1</v>
      </c>
      <c r="N121" s="226" t="s">
        <v>52</v>
      </c>
      <c r="O121" s="76"/>
      <c r="P121" s="227">
        <f>O121*H121</f>
        <v>0</v>
      </c>
      <c r="Q121" s="227">
        <v>0.012200000000000001</v>
      </c>
      <c r="R121" s="227">
        <f>Q121*H121</f>
        <v>2.4568604000000001</v>
      </c>
      <c r="S121" s="227">
        <v>0</v>
      </c>
      <c r="T121" s="228">
        <f>S121*H121</f>
        <v>0</v>
      </c>
      <c r="AR121" s="13" t="s">
        <v>170</v>
      </c>
      <c r="AT121" s="13" t="s">
        <v>166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170</v>
      </c>
      <c r="BM121" s="13" t="s">
        <v>1258</v>
      </c>
    </row>
    <row r="122" s="1" customFormat="1" ht="16.5" customHeight="1">
      <c r="B122" s="35"/>
      <c r="C122" s="218" t="s">
        <v>200</v>
      </c>
      <c r="D122" s="218" t="s">
        <v>166</v>
      </c>
      <c r="E122" s="219" t="s">
        <v>1259</v>
      </c>
      <c r="F122" s="220" t="s">
        <v>1260</v>
      </c>
      <c r="G122" s="221" t="s">
        <v>169</v>
      </c>
      <c r="H122" s="222">
        <v>12.006</v>
      </c>
      <c r="I122" s="223"/>
      <c r="J122" s="224">
        <f>ROUND(I122*H122,2)</f>
        <v>0</v>
      </c>
      <c r="K122" s="220" t="s">
        <v>243</v>
      </c>
      <c r="L122" s="40"/>
      <c r="M122" s="225" t="s">
        <v>1</v>
      </c>
      <c r="N122" s="226" t="s">
        <v>52</v>
      </c>
      <c r="O122" s="76"/>
      <c r="P122" s="227">
        <f>O122*H122</f>
        <v>0</v>
      </c>
      <c r="Q122" s="227">
        <v>0.025940000000000001</v>
      </c>
      <c r="R122" s="227">
        <f>Q122*H122</f>
        <v>0.31143564000000001</v>
      </c>
      <c r="S122" s="227">
        <v>0</v>
      </c>
      <c r="T122" s="228">
        <f>S122*H122</f>
        <v>0</v>
      </c>
      <c r="AR122" s="13" t="s">
        <v>170</v>
      </c>
      <c r="AT122" s="13" t="s">
        <v>166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170</v>
      </c>
      <c r="BM122" s="13" t="s">
        <v>1261</v>
      </c>
    </row>
    <row r="123" s="1" customFormat="1" ht="16.5" customHeight="1">
      <c r="B123" s="35"/>
      <c r="C123" s="218" t="s">
        <v>204</v>
      </c>
      <c r="D123" s="218" t="s">
        <v>166</v>
      </c>
      <c r="E123" s="219" t="s">
        <v>1262</v>
      </c>
      <c r="F123" s="220" t="s">
        <v>1263</v>
      </c>
      <c r="G123" s="221" t="s">
        <v>169</v>
      </c>
      <c r="H123" s="222">
        <v>42.036000000000001</v>
      </c>
      <c r="I123" s="223"/>
      <c r="J123" s="224">
        <f>ROUND(I123*H123,2)</f>
        <v>0</v>
      </c>
      <c r="K123" s="220" t="s">
        <v>243</v>
      </c>
      <c r="L123" s="40"/>
      <c r="M123" s="225" t="s">
        <v>1</v>
      </c>
      <c r="N123" s="226" t="s">
        <v>52</v>
      </c>
      <c r="O123" s="76"/>
      <c r="P123" s="227">
        <f>O123*H123</f>
        <v>0</v>
      </c>
      <c r="Q123" s="227">
        <v>0.00042000000000000002</v>
      </c>
      <c r="R123" s="227">
        <f>Q123*H123</f>
        <v>0.01765512</v>
      </c>
      <c r="S123" s="227">
        <v>0</v>
      </c>
      <c r="T123" s="228">
        <f>S123*H123</f>
        <v>0</v>
      </c>
      <c r="AR123" s="13" t="s">
        <v>170</v>
      </c>
      <c r="AT123" s="13" t="s">
        <v>166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170</v>
      </c>
      <c r="BM123" s="13" t="s">
        <v>1264</v>
      </c>
    </row>
    <row r="124" s="1" customFormat="1" ht="16.5" customHeight="1">
      <c r="B124" s="35"/>
      <c r="C124" s="218" t="s">
        <v>208</v>
      </c>
      <c r="D124" s="218" t="s">
        <v>166</v>
      </c>
      <c r="E124" s="219" t="s">
        <v>1265</v>
      </c>
      <c r="F124" s="220" t="s">
        <v>1266</v>
      </c>
      <c r="G124" s="221" t="s">
        <v>169</v>
      </c>
      <c r="H124" s="222">
        <v>12.006</v>
      </c>
      <c r="I124" s="223"/>
      <c r="J124" s="224">
        <f>ROUND(I124*H124,2)</f>
        <v>0</v>
      </c>
      <c r="K124" s="220" t="s">
        <v>243</v>
      </c>
      <c r="L124" s="40"/>
      <c r="M124" s="225" t="s">
        <v>1</v>
      </c>
      <c r="N124" s="226" t="s">
        <v>52</v>
      </c>
      <c r="O124" s="76"/>
      <c r="P124" s="227">
        <f>O124*H124</f>
        <v>0</v>
      </c>
      <c r="Q124" s="227">
        <v>0.00018000000000000001</v>
      </c>
      <c r="R124" s="227">
        <f>Q124*H124</f>
        <v>0.0021610800000000001</v>
      </c>
      <c r="S124" s="227">
        <v>0</v>
      </c>
      <c r="T124" s="228">
        <f>S124*H124</f>
        <v>0</v>
      </c>
      <c r="AR124" s="13" t="s">
        <v>170</v>
      </c>
      <c r="AT124" s="13" t="s">
        <v>166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170</v>
      </c>
      <c r="BM124" s="13" t="s">
        <v>1267</v>
      </c>
    </row>
    <row r="125" s="1" customFormat="1" ht="16.5" customHeight="1">
      <c r="B125" s="35"/>
      <c r="C125" s="218" t="s">
        <v>212</v>
      </c>
      <c r="D125" s="218" t="s">
        <v>166</v>
      </c>
      <c r="E125" s="219" t="s">
        <v>1268</v>
      </c>
      <c r="F125" s="220" t="s">
        <v>1269</v>
      </c>
      <c r="G125" s="221" t="s">
        <v>169</v>
      </c>
      <c r="H125" s="222">
        <v>42.036000000000001</v>
      </c>
      <c r="I125" s="223"/>
      <c r="J125" s="224">
        <f>ROUND(I125*H125,2)</f>
        <v>0</v>
      </c>
      <c r="K125" s="220" t="s">
        <v>243</v>
      </c>
      <c r="L125" s="40"/>
      <c r="M125" s="225" t="s">
        <v>1</v>
      </c>
      <c r="N125" s="226" t="s">
        <v>52</v>
      </c>
      <c r="O125" s="76"/>
      <c r="P125" s="227">
        <f>O125*H125</f>
        <v>0</v>
      </c>
      <c r="Q125" s="227">
        <v>0.00018000000000000001</v>
      </c>
      <c r="R125" s="227">
        <f>Q125*H125</f>
        <v>0.0075664800000000004</v>
      </c>
      <c r="S125" s="227">
        <v>0</v>
      </c>
      <c r="T125" s="228">
        <f>S125*H125</f>
        <v>0</v>
      </c>
      <c r="AR125" s="13" t="s">
        <v>170</v>
      </c>
      <c r="AT125" s="13" t="s">
        <v>166</v>
      </c>
      <c r="AU125" s="13" t="s">
        <v>92</v>
      </c>
      <c r="AY125" s="13" t="s">
        <v>164</v>
      </c>
      <c r="BE125" s="229">
        <f>IF(N125="základná",J125,0)</f>
        <v>0</v>
      </c>
      <c r="BF125" s="229">
        <f>IF(N125="znížená",J125,0)</f>
        <v>0</v>
      </c>
      <c r="BG125" s="229">
        <f>IF(N125="zákl. prenesená",J125,0)</f>
        <v>0</v>
      </c>
      <c r="BH125" s="229">
        <f>IF(N125="zníž. prenesená",J125,0)</f>
        <v>0</v>
      </c>
      <c r="BI125" s="229">
        <f>IF(N125="nulová",J125,0)</f>
        <v>0</v>
      </c>
      <c r="BJ125" s="13" t="s">
        <v>92</v>
      </c>
      <c r="BK125" s="229">
        <f>ROUND(I125*H125,2)</f>
        <v>0</v>
      </c>
      <c r="BL125" s="13" t="s">
        <v>170</v>
      </c>
      <c r="BM125" s="13" t="s">
        <v>1270</v>
      </c>
    </row>
    <row r="126" s="1" customFormat="1" ht="22.5" customHeight="1">
      <c r="B126" s="35"/>
      <c r="C126" s="218" t="s">
        <v>217</v>
      </c>
      <c r="D126" s="218" t="s">
        <v>166</v>
      </c>
      <c r="E126" s="219" t="s">
        <v>1271</v>
      </c>
      <c r="F126" s="220" t="s">
        <v>1272</v>
      </c>
      <c r="G126" s="221" t="s">
        <v>169</v>
      </c>
      <c r="H126" s="222">
        <v>42.036000000000001</v>
      </c>
      <c r="I126" s="223"/>
      <c r="J126" s="224">
        <f>ROUND(I126*H126,2)</f>
        <v>0</v>
      </c>
      <c r="K126" s="220" t="s">
        <v>331</v>
      </c>
      <c r="L126" s="40"/>
      <c r="M126" s="225" t="s">
        <v>1</v>
      </c>
      <c r="N126" s="226" t="s">
        <v>52</v>
      </c>
      <c r="O126" s="76"/>
      <c r="P126" s="227">
        <f>O126*H126</f>
        <v>0</v>
      </c>
      <c r="Q126" s="227">
        <v>0.0026800000000000001</v>
      </c>
      <c r="R126" s="227">
        <f>Q126*H126</f>
        <v>0.11265648</v>
      </c>
      <c r="S126" s="227">
        <v>0</v>
      </c>
      <c r="T126" s="228">
        <f>S126*H126</f>
        <v>0</v>
      </c>
      <c r="AR126" s="13" t="s">
        <v>170</v>
      </c>
      <c r="AT126" s="13" t="s">
        <v>166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170</v>
      </c>
      <c r="BM126" s="13" t="s">
        <v>1273</v>
      </c>
    </row>
    <row r="127" s="1" customFormat="1" ht="16.5" customHeight="1">
      <c r="B127" s="35"/>
      <c r="C127" s="218" t="s">
        <v>224</v>
      </c>
      <c r="D127" s="218" t="s">
        <v>166</v>
      </c>
      <c r="E127" s="219" t="s">
        <v>1274</v>
      </c>
      <c r="F127" s="220" t="s">
        <v>1275</v>
      </c>
      <c r="G127" s="221" t="s">
        <v>169</v>
      </c>
      <c r="H127" s="222">
        <v>38.755000000000003</v>
      </c>
      <c r="I127" s="223"/>
      <c r="J127" s="224">
        <f>ROUND(I127*H127,2)</f>
        <v>0</v>
      </c>
      <c r="K127" s="220" t="s">
        <v>243</v>
      </c>
      <c r="L127" s="40"/>
      <c r="M127" s="225" t="s">
        <v>1</v>
      </c>
      <c r="N127" s="226" t="s">
        <v>52</v>
      </c>
      <c r="O127" s="76"/>
      <c r="P127" s="227">
        <f>O127*H127</f>
        <v>0</v>
      </c>
      <c r="Q127" s="227">
        <v>0.054559999999999997</v>
      </c>
      <c r="R127" s="227">
        <f>Q127*H127</f>
        <v>2.1144728000000002</v>
      </c>
      <c r="S127" s="227">
        <v>0</v>
      </c>
      <c r="T127" s="228">
        <f>S127*H127</f>
        <v>0</v>
      </c>
      <c r="AR127" s="13" t="s">
        <v>170</v>
      </c>
      <c r="AT127" s="13" t="s">
        <v>166</v>
      </c>
      <c r="AU127" s="13" t="s">
        <v>92</v>
      </c>
      <c r="AY127" s="13" t="s">
        <v>164</v>
      </c>
      <c r="BE127" s="229">
        <f>IF(N127="základná",J127,0)</f>
        <v>0</v>
      </c>
      <c r="BF127" s="229">
        <f>IF(N127="znížená",J127,0)</f>
        <v>0</v>
      </c>
      <c r="BG127" s="229">
        <f>IF(N127="zákl. prenesená",J127,0)</f>
        <v>0</v>
      </c>
      <c r="BH127" s="229">
        <f>IF(N127="zníž. prenesená",J127,0)</f>
        <v>0</v>
      </c>
      <c r="BI127" s="229">
        <f>IF(N127="nulová",J127,0)</f>
        <v>0</v>
      </c>
      <c r="BJ127" s="13" t="s">
        <v>92</v>
      </c>
      <c r="BK127" s="229">
        <f>ROUND(I127*H127,2)</f>
        <v>0</v>
      </c>
      <c r="BL127" s="13" t="s">
        <v>170</v>
      </c>
      <c r="BM127" s="13" t="s">
        <v>1276</v>
      </c>
    </row>
    <row r="128" s="1" customFormat="1" ht="16.5" customHeight="1">
      <c r="B128" s="35"/>
      <c r="C128" s="218" t="s">
        <v>226</v>
      </c>
      <c r="D128" s="218" t="s">
        <v>166</v>
      </c>
      <c r="E128" s="219" t="s">
        <v>1277</v>
      </c>
      <c r="F128" s="220" t="s">
        <v>1278</v>
      </c>
      <c r="G128" s="221" t="s">
        <v>169</v>
      </c>
      <c r="H128" s="222">
        <v>61.401000000000003</v>
      </c>
      <c r="I128" s="223"/>
      <c r="J128" s="224">
        <f>ROUND(I128*H128,2)</f>
        <v>0</v>
      </c>
      <c r="K128" s="220" t="s">
        <v>243</v>
      </c>
      <c r="L128" s="40"/>
      <c r="M128" s="225" t="s">
        <v>1</v>
      </c>
      <c r="N128" s="226" t="s">
        <v>52</v>
      </c>
      <c r="O128" s="76"/>
      <c r="P128" s="227">
        <f>O128*H128</f>
        <v>0</v>
      </c>
      <c r="Q128" s="227">
        <v>0.016840000000000001</v>
      </c>
      <c r="R128" s="227">
        <f>Q128*H128</f>
        <v>1.03399284</v>
      </c>
      <c r="S128" s="227">
        <v>0</v>
      </c>
      <c r="T128" s="228">
        <f>S128*H128</f>
        <v>0</v>
      </c>
      <c r="AR128" s="13" t="s">
        <v>170</v>
      </c>
      <c r="AT128" s="13" t="s">
        <v>166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170</v>
      </c>
      <c r="BM128" s="13" t="s">
        <v>1279</v>
      </c>
    </row>
    <row r="129" s="1" customFormat="1" ht="22.5" customHeight="1">
      <c r="B129" s="35"/>
      <c r="C129" s="218" t="s">
        <v>230</v>
      </c>
      <c r="D129" s="218" t="s">
        <v>166</v>
      </c>
      <c r="E129" s="219" t="s">
        <v>1280</v>
      </c>
      <c r="F129" s="220" t="s">
        <v>1281</v>
      </c>
      <c r="G129" s="221" t="s">
        <v>169</v>
      </c>
      <c r="H129" s="222">
        <v>61.401000000000003</v>
      </c>
      <c r="I129" s="223"/>
      <c r="J129" s="224">
        <f>ROUND(I129*H129,2)</f>
        <v>0</v>
      </c>
      <c r="K129" s="220" t="s">
        <v>1</v>
      </c>
      <c r="L129" s="40"/>
      <c r="M129" s="225" t="s">
        <v>1</v>
      </c>
      <c r="N129" s="226" t="s">
        <v>52</v>
      </c>
      <c r="O129" s="76"/>
      <c r="P129" s="227">
        <f>O129*H129</f>
        <v>0</v>
      </c>
      <c r="Q129" s="227">
        <v>0.017000000000000001</v>
      </c>
      <c r="R129" s="227">
        <f>Q129*H129</f>
        <v>1.0438170000000002</v>
      </c>
      <c r="S129" s="227">
        <v>0</v>
      </c>
      <c r="T129" s="228">
        <f>S129*H129</f>
        <v>0</v>
      </c>
      <c r="AR129" s="13" t="s">
        <v>170</v>
      </c>
      <c r="AT129" s="13" t="s">
        <v>166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170</v>
      </c>
      <c r="BM129" s="13" t="s">
        <v>1282</v>
      </c>
    </row>
    <row r="130" s="1" customFormat="1" ht="16.5" customHeight="1">
      <c r="B130" s="35"/>
      <c r="C130" s="218" t="s">
        <v>235</v>
      </c>
      <c r="D130" s="218" t="s">
        <v>166</v>
      </c>
      <c r="E130" s="219" t="s">
        <v>1283</v>
      </c>
      <c r="F130" s="220" t="s">
        <v>1284</v>
      </c>
      <c r="G130" s="221" t="s">
        <v>169</v>
      </c>
      <c r="H130" s="222">
        <v>38.755000000000003</v>
      </c>
      <c r="I130" s="223"/>
      <c r="J130" s="224">
        <f>ROUND(I130*H130,2)</f>
        <v>0</v>
      </c>
      <c r="K130" s="220" t="s">
        <v>243</v>
      </c>
      <c r="L130" s="40"/>
      <c r="M130" s="225" t="s">
        <v>1</v>
      </c>
      <c r="N130" s="226" t="s">
        <v>52</v>
      </c>
      <c r="O130" s="76"/>
      <c r="P130" s="227">
        <f>O130*H130</f>
        <v>0</v>
      </c>
      <c r="Q130" s="227">
        <v>0.00018000000000000001</v>
      </c>
      <c r="R130" s="227">
        <f>Q130*H130</f>
        <v>0.006975900000000001</v>
      </c>
      <c r="S130" s="227">
        <v>0</v>
      </c>
      <c r="T130" s="228">
        <f>S130*H130</f>
        <v>0</v>
      </c>
      <c r="AR130" s="13" t="s">
        <v>170</v>
      </c>
      <c r="AT130" s="13" t="s">
        <v>166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170</v>
      </c>
      <c r="BM130" s="13" t="s">
        <v>1285</v>
      </c>
    </row>
    <row r="131" s="1" customFormat="1" ht="16.5" customHeight="1">
      <c r="B131" s="35"/>
      <c r="C131" s="218" t="s">
        <v>240</v>
      </c>
      <c r="D131" s="218" t="s">
        <v>166</v>
      </c>
      <c r="E131" s="219" t="s">
        <v>1286</v>
      </c>
      <c r="F131" s="220" t="s">
        <v>1287</v>
      </c>
      <c r="G131" s="221" t="s">
        <v>169</v>
      </c>
      <c r="H131" s="222">
        <v>445.64499999999998</v>
      </c>
      <c r="I131" s="223"/>
      <c r="J131" s="224">
        <f>ROUND(I131*H131,2)</f>
        <v>0</v>
      </c>
      <c r="K131" s="220" t="s">
        <v>243</v>
      </c>
      <c r="L131" s="40"/>
      <c r="M131" s="225" t="s">
        <v>1</v>
      </c>
      <c r="N131" s="226" t="s">
        <v>52</v>
      </c>
      <c r="O131" s="76"/>
      <c r="P131" s="227">
        <f>O131*H131</f>
        <v>0</v>
      </c>
      <c r="Q131" s="227">
        <v>0.00018000000000000001</v>
      </c>
      <c r="R131" s="227">
        <f>Q131*H131</f>
        <v>0.080216099999999999</v>
      </c>
      <c r="S131" s="227">
        <v>0</v>
      </c>
      <c r="T131" s="228">
        <f>S131*H131</f>
        <v>0</v>
      </c>
      <c r="AR131" s="13" t="s">
        <v>170</v>
      </c>
      <c r="AT131" s="13" t="s">
        <v>166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170</v>
      </c>
      <c r="BM131" s="13" t="s">
        <v>1288</v>
      </c>
    </row>
    <row r="132" s="1" customFormat="1" ht="22.5" customHeight="1">
      <c r="B132" s="35"/>
      <c r="C132" s="218" t="s">
        <v>245</v>
      </c>
      <c r="D132" s="218" t="s">
        <v>166</v>
      </c>
      <c r="E132" s="219" t="s">
        <v>1289</v>
      </c>
      <c r="F132" s="220" t="s">
        <v>1290</v>
      </c>
      <c r="G132" s="221" t="s">
        <v>169</v>
      </c>
      <c r="H132" s="222">
        <v>445.64499999999998</v>
      </c>
      <c r="I132" s="223"/>
      <c r="J132" s="224">
        <f>ROUND(I132*H132,2)</f>
        <v>0</v>
      </c>
      <c r="K132" s="220" t="s">
        <v>331</v>
      </c>
      <c r="L132" s="40"/>
      <c r="M132" s="225" t="s">
        <v>1</v>
      </c>
      <c r="N132" s="226" t="s">
        <v>52</v>
      </c>
      <c r="O132" s="76"/>
      <c r="P132" s="227">
        <f>O132*H132</f>
        <v>0</v>
      </c>
      <c r="Q132" s="227">
        <v>0.0026800000000000001</v>
      </c>
      <c r="R132" s="227">
        <f>Q132*H132</f>
        <v>1.1943286</v>
      </c>
      <c r="S132" s="227">
        <v>0</v>
      </c>
      <c r="T132" s="228">
        <f>S132*H132</f>
        <v>0</v>
      </c>
      <c r="AR132" s="13" t="s">
        <v>170</v>
      </c>
      <c r="AT132" s="13" t="s">
        <v>166</v>
      </c>
      <c r="AU132" s="13" t="s">
        <v>92</v>
      </c>
      <c r="AY132" s="13" t="s">
        <v>164</v>
      </c>
      <c r="BE132" s="229">
        <f>IF(N132="základná",J132,0)</f>
        <v>0</v>
      </c>
      <c r="BF132" s="229">
        <f>IF(N132="znížená",J132,0)</f>
        <v>0</v>
      </c>
      <c r="BG132" s="229">
        <f>IF(N132="zákl. prenesená",J132,0)</f>
        <v>0</v>
      </c>
      <c r="BH132" s="229">
        <f>IF(N132="zníž. prenesená",J132,0)</f>
        <v>0</v>
      </c>
      <c r="BI132" s="229">
        <f>IF(N132="nulová",J132,0)</f>
        <v>0</v>
      </c>
      <c r="BJ132" s="13" t="s">
        <v>92</v>
      </c>
      <c r="BK132" s="229">
        <f>ROUND(I132*H132,2)</f>
        <v>0</v>
      </c>
      <c r="BL132" s="13" t="s">
        <v>170</v>
      </c>
      <c r="BM132" s="13" t="s">
        <v>1291</v>
      </c>
    </row>
    <row r="133" s="1" customFormat="1" ht="16.5" customHeight="1">
      <c r="B133" s="35"/>
      <c r="C133" s="218" t="s">
        <v>7</v>
      </c>
      <c r="D133" s="218" t="s">
        <v>166</v>
      </c>
      <c r="E133" s="219" t="s">
        <v>1292</v>
      </c>
      <c r="F133" s="220" t="s">
        <v>1293</v>
      </c>
      <c r="G133" s="221" t="s">
        <v>169</v>
      </c>
      <c r="H133" s="222">
        <v>24.050000000000001</v>
      </c>
      <c r="I133" s="223"/>
      <c r="J133" s="224">
        <f>ROUND(I133*H133,2)</f>
        <v>0</v>
      </c>
      <c r="K133" s="220" t="s">
        <v>182</v>
      </c>
      <c r="L133" s="40"/>
      <c r="M133" s="225" t="s">
        <v>1</v>
      </c>
      <c r="N133" s="226" t="s">
        <v>52</v>
      </c>
      <c r="O133" s="76"/>
      <c r="P133" s="227">
        <f>O133*H133</f>
        <v>0</v>
      </c>
      <c r="Q133" s="227">
        <v>0.00511</v>
      </c>
      <c r="R133" s="227">
        <f>Q133*H133</f>
        <v>0.12289550000000001</v>
      </c>
      <c r="S133" s="227">
        <v>0</v>
      </c>
      <c r="T133" s="228">
        <f>S133*H133</f>
        <v>0</v>
      </c>
      <c r="AR133" s="13" t="s">
        <v>170</v>
      </c>
      <c r="AT133" s="13" t="s">
        <v>166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170</v>
      </c>
      <c r="BM133" s="13" t="s">
        <v>1294</v>
      </c>
    </row>
    <row r="134" s="1" customFormat="1" ht="16.5" customHeight="1">
      <c r="B134" s="35"/>
      <c r="C134" s="218" t="s">
        <v>252</v>
      </c>
      <c r="D134" s="218" t="s">
        <v>166</v>
      </c>
      <c r="E134" s="219" t="s">
        <v>1295</v>
      </c>
      <c r="F134" s="220" t="s">
        <v>1296</v>
      </c>
      <c r="G134" s="221" t="s">
        <v>169</v>
      </c>
      <c r="H134" s="222">
        <v>50.761000000000003</v>
      </c>
      <c r="I134" s="223"/>
      <c r="J134" s="224">
        <f>ROUND(I134*H134,2)</f>
        <v>0</v>
      </c>
      <c r="K134" s="220" t="s">
        <v>243</v>
      </c>
      <c r="L134" s="40"/>
      <c r="M134" s="225" t="s">
        <v>1</v>
      </c>
      <c r="N134" s="226" t="s">
        <v>52</v>
      </c>
      <c r="O134" s="76"/>
      <c r="P134" s="227">
        <f>O134*H134</f>
        <v>0</v>
      </c>
      <c r="Q134" s="227">
        <v>0.00097999999999999997</v>
      </c>
      <c r="R134" s="227">
        <f>Q134*H134</f>
        <v>0.049745780000000003</v>
      </c>
      <c r="S134" s="227">
        <v>0</v>
      </c>
      <c r="T134" s="228">
        <f>S134*H134</f>
        <v>0</v>
      </c>
      <c r="AR134" s="13" t="s">
        <v>170</v>
      </c>
      <c r="AT134" s="13" t="s">
        <v>166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170</v>
      </c>
      <c r="BM134" s="13" t="s">
        <v>1297</v>
      </c>
    </row>
    <row r="135" s="1" customFormat="1" ht="16.5" customHeight="1">
      <c r="B135" s="35"/>
      <c r="C135" s="218" t="s">
        <v>257</v>
      </c>
      <c r="D135" s="218" t="s">
        <v>166</v>
      </c>
      <c r="E135" s="219" t="s">
        <v>1298</v>
      </c>
      <c r="F135" s="220" t="s">
        <v>1299</v>
      </c>
      <c r="G135" s="221" t="s">
        <v>169</v>
      </c>
      <c r="H135" s="222">
        <v>201.38200000000001</v>
      </c>
      <c r="I135" s="223"/>
      <c r="J135" s="224">
        <f>ROUND(I135*H135,2)</f>
        <v>0</v>
      </c>
      <c r="K135" s="220" t="s">
        <v>1</v>
      </c>
      <c r="L135" s="40"/>
      <c r="M135" s="225" t="s">
        <v>1</v>
      </c>
      <c r="N135" s="226" t="s">
        <v>52</v>
      </c>
      <c r="O135" s="76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13" t="s">
        <v>170</v>
      </c>
      <c r="AT135" s="13" t="s">
        <v>166</v>
      </c>
      <c r="AU135" s="13" t="s">
        <v>92</v>
      </c>
      <c r="AY135" s="13" t="s">
        <v>164</v>
      </c>
      <c r="BE135" s="229">
        <f>IF(N135="základná",J135,0)</f>
        <v>0</v>
      </c>
      <c r="BF135" s="229">
        <f>IF(N135="znížená",J135,0)</f>
        <v>0</v>
      </c>
      <c r="BG135" s="229">
        <f>IF(N135="zákl. prenesená",J135,0)</f>
        <v>0</v>
      </c>
      <c r="BH135" s="229">
        <f>IF(N135="zníž. prenesená",J135,0)</f>
        <v>0</v>
      </c>
      <c r="BI135" s="229">
        <f>IF(N135="nulová",J135,0)</f>
        <v>0</v>
      </c>
      <c r="BJ135" s="13" t="s">
        <v>92</v>
      </c>
      <c r="BK135" s="229">
        <f>ROUND(I135*H135,2)</f>
        <v>0</v>
      </c>
      <c r="BL135" s="13" t="s">
        <v>170</v>
      </c>
      <c r="BM135" s="13" t="s">
        <v>1300</v>
      </c>
    </row>
    <row r="136" s="1" customFormat="1" ht="22.5" customHeight="1">
      <c r="B136" s="35"/>
      <c r="C136" s="218" t="s">
        <v>259</v>
      </c>
      <c r="D136" s="218" t="s">
        <v>166</v>
      </c>
      <c r="E136" s="219" t="s">
        <v>1301</v>
      </c>
      <c r="F136" s="220" t="s">
        <v>1302</v>
      </c>
      <c r="G136" s="221" t="s">
        <v>169</v>
      </c>
      <c r="H136" s="222">
        <v>61.401000000000003</v>
      </c>
      <c r="I136" s="223"/>
      <c r="J136" s="224">
        <f>ROUND(I136*H136,2)</f>
        <v>0</v>
      </c>
      <c r="K136" s="220" t="s">
        <v>1</v>
      </c>
      <c r="L136" s="40"/>
      <c r="M136" s="225" t="s">
        <v>1</v>
      </c>
      <c r="N136" s="226" t="s">
        <v>52</v>
      </c>
      <c r="O136" s="76"/>
      <c r="P136" s="227">
        <f>O136*H136</f>
        <v>0</v>
      </c>
      <c r="Q136" s="227">
        <v>0.016852499999999999</v>
      </c>
      <c r="R136" s="227">
        <f>Q136*H136</f>
        <v>1.0347603525</v>
      </c>
      <c r="S136" s="227">
        <v>0</v>
      </c>
      <c r="T136" s="228">
        <f>S136*H136</f>
        <v>0</v>
      </c>
      <c r="AR136" s="13" t="s">
        <v>170</v>
      </c>
      <c r="AT136" s="13" t="s">
        <v>166</v>
      </c>
      <c r="AU136" s="13" t="s">
        <v>92</v>
      </c>
      <c r="AY136" s="13" t="s">
        <v>164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3" t="s">
        <v>92</v>
      </c>
      <c r="BK136" s="229">
        <f>ROUND(I136*H136,2)</f>
        <v>0</v>
      </c>
      <c r="BL136" s="13" t="s">
        <v>170</v>
      </c>
      <c r="BM136" s="13" t="s">
        <v>1303</v>
      </c>
    </row>
    <row r="137" s="1" customFormat="1" ht="22.5" customHeight="1">
      <c r="B137" s="35"/>
      <c r="C137" s="218" t="s">
        <v>263</v>
      </c>
      <c r="D137" s="218" t="s">
        <v>166</v>
      </c>
      <c r="E137" s="219" t="s">
        <v>1304</v>
      </c>
      <c r="F137" s="220" t="s">
        <v>1305</v>
      </c>
      <c r="G137" s="221" t="s">
        <v>169</v>
      </c>
      <c r="H137" s="222">
        <v>14.5</v>
      </c>
      <c r="I137" s="223"/>
      <c r="J137" s="224">
        <f>ROUND(I137*H137,2)</f>
        <v>0</v>
      </c>
      <c r="K137" s="220" t="s">
        <v>1</v>
      </c>
      <c r="L137" s="40"/>
      <c r="M137" s="225" t="s">
        <v>1</v>
      </c>
      <c r="N137" s="226" t="s">
        <v>52</v>
      </c>
      <c r="O137" s="76"/>
      <c r="P137" s="227">
        <f>O137*H137</f>
        <v>0</v>
      </c>
      <c r="Q137" s="227">
        <v>0.016512499999999999</v>
      </c>
      <c r="R137" s="227">
        <f>Q137*H137</f>
        <v>0.23943124999999998</v>
      </c>
      <c r="S137" s="227">
        <v>0</v>
      </c>
      <c r="T137" s="228">
        <f>S137*H137</f>
        <v>0</v>
      </c>
      <c r="AR137" s="13" t="s">
        <v>170</v>
      </c>
      <c r="AT137" s="13" t="s">
        <v>166</v>
      </c>
      <c r="AU137" s="13" t="s">
        <v>92</v>
      </c>
      <c r="AY137" s="13" t="s">
        <v>164</v>
      </c>
      <c r="BE137" s="229">
        <f>IF(N137="základná",J137,0)</f>
        <v>0</v>
      </c>
      <c r="BF137" s="229">
        <f>IF(N137="znížená",J137,0)</f>
        <v>0</v>
      </c>
      <c r="BG137" s="229">
        <f>IF(N137="zákl. prenesená",J137,0)</f>
        <v>0</v>
      </c>
      <c r="BH137" s="229">
        <f>IF(N137="zníž. prenesená",J137,0)</f>
        <v>0</v>
      </c>
      <c r="BI137" s="229">
        <f>IF(N137="nulová",J137,0)</f>
        <v>0</v>
      </c>
      <c r="BJ137" s="13" t="s">
        <v>92</v>
      </c>
      <c r="BK137" s="229">
        <f>ROUND(I137*H137,2)</f>
        <v>0</v>
      </c>
      <c r="BL137" s="13" t="s">
        <v>170</v>
      </c>
      <c r="BM137" s="13" t="s">
        <v>1306</v>
      </c>
    </row>
    <row r="138" s="1" customFormat="1" ht="22.5" customHeight="1">
      <c r="B138" s="35"/>
      <c r="C138" s="218" t="s">
        <v>267</v>
      </c>
      <c r="D138" s="218" t="s">
        <v>166</v>
      </c>
      <c r="E138" s="219" t="s">
        <v>1307</v>
      </c>
      <c r="F138" s="220" t="s">
        <v>1308</v>
      </c>
      <c r="G138" s="221" t="s">
        <v>169</v>
      </c>
      <c r="H138" s="222">
        <v>384.19</v>
      </c>
      <c r="I138" s="223"/>
      <c r="J138" s="224">
        <f>ROUND(I138*H138,2)</f>
        <v>0</v>
      </c>
      <c r="K138" s="220" t="s">
        <v>1</v>
      </c>
      <c r="L138" s="40"/>
      <c r="M138" s="225" t="s">
        <v>1</v>
      </c>
      <c r="N138" s="226" t="s">
        <v>52</v>
      </c>
      <c r="O138" s="76"/>
      <c r="P138" s="227">
        <f>O138*H138</f>
        <v>0</v>
      </c>
      <c r="Q138" s="227">
        <v>0.017488</v>
      </c>
      <c r="R138" s="227">
        <f>Q138*H138</f>
        <v>6.7187147200000004</v>
      </c>
      <c r="S138" s="227">
        <v>0</v>
      </c>
      <c r="T138" s="228">
        <f>S138*H138</f>
        <v>0</v>
      </c>
      <c r="AR138" s="13" t="s">
        <v>170</v>
      </c>
      <c r="AT138" s="13" t="s">
        <v>166</v>
      </c>
      <c r="AU138" s="13" t="s">
        <v>92</v>
      </c>
      <c r="AY138" s="13" t="s">
        <v>164</v>
      </c>
      <c r="BE138" s="229">
        <f>IF(N138="základná",J138,0)</f>
        <v>0</v>
      </c>
      <c r="BF138" s="229">
        <f>IF(N138="znížená",J138,0)</f>
        <v>0</v>
      </c>
      <c r="BG138" s="229">
        <f>IF(N138="zákl. prenesená",J138,0)</f>
        <v>0</v>
      </c>
      <c r="BH138" s="229">
        <f>IF(N138="zníž. prenesená",J138,0)</f>
        <v>0</v>
      </c>
      <c r="BI138" s="229">
        <f>IF(N138="nulová",J138,0)</f>
        <v>0</v>
      </c>
      <c r="BJ138" s="13" t="s">
        <v>92</v>
      </c>
      <c r="BK138" s="229">
        <f>ROUND(I138*H138,2)</f>
        <v>0</v>
      </c>
      <c r="BL138" s="13" t="s">
        <v>170</v>
      </c>
      <c r="BM138" s="13" t="s">
        <v>1309</v>
      </c>
    </row>
    <row r="139" s="1" customFormat="1" ht="16.5" customHeight="1">
      <c r="B139" s="35"/>
      <c r="C139" s="218" t="s">
        <v>271</v>
      </c>
      <c r="D139" s="218" t="s">
        <v>166</v>
      </c>
      <c r="E139" s="219" t="s">
        <v>1310</v>
      </c>
      <c r="F139" s="220" t="s">
        <v>1311</v>
      </c>
      <c r="G139" s="221" t="s">
        <v>169</v>
      </c>
      <c r="H139" s="222">
        <v>36.497999999999998</v>
      </c>
      <c r="I139" s="223"/>
      <c r="J139" s="224">
        <f>ROUND(I139*H139,2)</f>
        <v>0</v>
      </c>
      <c r="K139" s="220" t="s">
        <v>1</v>
      </c>
      <c r="L139" s="40"/>
      <c r="M139" s="225" t="s">
        <v>1</v>
      </c>
      <c r="N139" s="226" t="s">
        <v>52</v>
      </c>
      <c r="O139" s="76"/>
      <c r="P139" s="227">
        <f>O139*H139</f>
        <v>0</v>
      </c>
      <c r="Q139" s="227">
        <v>0.014080000000000001</v>
      </c>
      <c r="R139" s="227">
        <f>Q139*H139</f>
        <v>0.51389183999999999</v>
      </c>
      <c r="S139" s="227">
        <v>0</v>
      </c>
      <c r="T139" s="228">
        <f>S139*H139</f>
        <v>0</v>
      </c>
      <c r="AR139" s="13" t="s">
        <v>170</v>
      </c>
      <c r="AT139" s="13" t="s">
        <v>166</v>
      </c>
      <c r="AU139" s="13" t="s">
        <v>92</v>
      </c>
      <c r="AY139" s="13" t="s">
        <v>164</v>
      </c>
      <c r="BE139" s="229">
        <f>IF(N139="základná",J139,0)</f>
        <v>0</v>
      </c>
      <c r="BF139" s="229">
        <f>IF(N139="znížená",J139,0)</f>
        <v>0</v>
      </c>
      <c r="BG139" s="229">
        <f>IF(N139="zákl. prenesená",J139,0)</f>
        <v>0</v>
      </c>
      <c r="BH139" s="229">
        <f>IF(N139="zníž. prenesená",J139,0)</f>
        <v>0</v>
      </c>
      <c r="BI139" s="229">
        <f>IF(N139="nulová",J139,0)</f>
        <v>0</v>
      </c>
      <c r="BJ139" s="13" t="s">
        <v>92</v>
      </c>
      <c r="BK139" s="229">
        <f>ROUND(I139*H139,2)</f>
        <v>0</v>
      </c>
      <c r="BL139" s="13" t="s">
        <v>170</v>
      </c>
      <c r="BM139" s="13" t="s">
        <v>1312</v>
      </c>
    </row>
    <row r="140" s="1" customFormat="1" ht="22.5" customHeight="1">
      <c r="B140" s="35"/>
      <c r="C140" s="218" t="s">
        <v>275</v>
      </c>
      <c r="D140" s="218" t="s">
        <v>166</v>
      </c>
      <c r="E140" s="219" t="s">
        <v>1313</v>
      </c>
      <c r="F140" s="220" t="s">
        <v>1314</v>
      </c>
      <c r="G140" s="221" t="s">
        <v>169</v>
      </c>
      <c r="H140" s="222">
        <v>9.5500000000000007</v>
      </c>
      <c r="I140" s="223"/>
      <c r="J140" s="224">
        <f>ROUND(I140*H140,2)</f>
        <v>0</v>
      </c>
      <c r="K140" s="220" t="s">
        <v>1</v>
      </c>
      <c r="L140" s="40"/>
      <c r="M140" s="225" t="s">
        <v>1</v>
      </c>
      <c r="N140" s="226" t="s">
        <v>52</v>
      </c>
      <c r="O140" s="76"/>
      <c r="P140" s="227">
        <f>O140*H140</f>
        <v>0</v>
      </c>
      <c r="Q140" s="227">
        <v>0.026097499999999999</v>
      </c>
      <c r="R140" s="227">
        <f>Q140*H140</f>
        <v>0.249231125</v>
      </c>
      <c r="S140" s="227">
        <v>0</v>
      </c>
      <c r="T140" s="228">
        <f>S140*H140</f>
        <v>0</v>
      </c>
      <c r="AR140" s="13" t="s">
        <v>170</v>
      </c>
      <c r="AT140" s="13" t="s">
        <v>166</v>
      </c>
      <c r="AU140" s="13" t="s">
        <v>92</v>
      </c>
      <c r="AY140" s="13" t="s">
        <v>164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3" t="s">
        <v>92</v>
      </c>
      <c r="BK140" s="229">
        <f>ROUND(I140*H140,2)</f>
        <v>0</v>
      </c>
      <c r="BL140" s="13" t="s">
        <v>170</v>
      </c>
      <c r="BM140" s="13" t="s">
        <v>1315</v>
      </c>
    </row>
    <row r="141" s="1" customFormat="1" ht="16.5" customHeight="1">
      <c r="B141" s="35"/>
      <c r="C141" s="218" t="s">
        <v>279</v>
      </c>
      <c r="D141" s="218" t="s">
        <v>166</v>
      </c>
      <c r="E141" s="219" t="s">
        <v>1316</v>
      </c>
      <c r="F141" s="220" t="s">
        <v>1317</v>
      </c>
      <c r="G141" s="221" t="s">
        <v>169</v>
      </c>
      <c r="H141" s="222">
        <v>0.90700000000000003</v>
      </c>
      <c r="I141" s="223"/>
      <c r="J141" s="224">
        <f>ROUND(I141*H141,2)</f>
        <v>0</v>
      </c>
      <c r="K141" s="220" t="s">
        <v>243</v>
      </c>
      <c r="L141" s="40"/>
      <c r="M141" s="225" t="s">
        <v>1</v>
      </c>
      <c r="N141" s="226" t="s">
        <v>52</v>
      </c>
      <c r="O141" s="76"/>
      <c r="P141" s="227">
        <f>O141*H141</f>
        <v>0</v>
      </c>
      <c r="Q141" s="227">
        <v>0.01771</v>
      </c>
      <c r="R141" s="227">
        <f>Q141*H141</f>
        <v>0.016062969999999999</v>
      </c>
      <c r="S141" s="227">
        <v>0</v>
      </c>
      <c r="T141" s="228">
        <f>S141*H141</f>
        <v>0</v>
      </c>
      <c r="AR141" s="13" t="s">
        <v>170</v>
      </c>
      <c r="AT141" s="13" t="s">
        <v>166</v>
      </c>
      <c r="AU141" s="13" t="s">
        <v>92</v>
      </c>
      <c r="AY141" s="13" t="s">
        <v>164</v>
      </c>
      <c r="BE141" s="229">
        <f>IF(N141="základná",J141,0)</f>
        <v>0</v>
      </c>
      <c r="BF141" s="229">
        <f>IF(N141="znížená",J141,0)</f>
        <v>0</v>
      </c>
      <c r="BG141" s="229">
        <f>IF(N141="zákl. prenesená",J141,0)</f>
        <v>0</v>
      </c>
      <c r="BH141" s="229">
        <f>IF(N141="zníž. prenesená",J141,0)</f>
        <v>0</v>
      </c>
      <c r="BI141" s="229">
        <f>IF(N141="nulová",J141,0)</f>
        <v>0</v>
      </c>
      <c r="BJ141" s="13" t="s">
        <v>92</v>
      </c>
      <c r="BK141" s="229">
        <f>ROUND(I141*H141,2)</f>
        <v>0</v>
      </c>
      <c r="BL141" s="13" t="s">
        <v>170</v>
      </c>
      <c r="BM141" s="13" t="s">
        <v>1318</v>
      </c>
    </row>
    <row r="142" s="1" customFormat="1" ht="16.5" customHeight="1">
      <c r="B142" s="35"/>
      <c r="C142" s="218" t="s">
        <v>283</v>
      </c>
      <c r="D142" s="218" t="s">
        <v>166</v>
      </c>
      <c r="E142" s="219" t="s">
        <v>1319</v>
      </c>
      <c r="F142" s="220" t="s">
        <v>1320</v>
      </c>
      <c r="G142" s="221" t="s">
        <v>255</v>
      </c>
      <c r="H142" s="222">
        <v>35.829999999999998</v>
      </c>
      <c r="I142" s="223"/>
      <c r="J142" s="224">
        <f>ROUND(I142*H142,2)</f>
        <v>0</v>
      </c>
      <c r="K142" s="220" t="s">
        <v>243</v>
      </c>
      <c r="L142" s="40"/>
      <c r="M142" s="225" t="s">
        <v>1</v>
      </c>
      <c r="N142" s="226" t="s">
        <v>52</v>
      </c>
      <c r="O142" s="76"/>
      <c r="P142" s="227">
        <f>O142*H142</f>
        <v>0</v>
      </c>
      <c r="Q142" s="227">
        <v>0.020789999999999999</v>
      </c>
      <c r="R142" s="227">
        <f>Q142*H142</f>
        <v>0.74490569999999989</v>
      </c>
      <c r="S142" s="227">
        <v>0</v>
      </c>
      <c r="T142" s="228">
        <f>S142*H142</f>
        <v>0</v>
      </c>
      <c r="AR142" s="13" t="s">
        <v>170</v>
      </c>
      <c r="AT142" s="13" t="s">
        <v>166</v>
      </c>
      <c r="AU142" s="13" t="s">
        <v>92</v>
      </c>
      <c r="AY142" s="13" t="s">
        <v>164</v>
      </c>
      <c r="BE142" s="229">
        <f>IF(N142="základná",J142,0)</f>
        <v>0</v>
      </c>
      <c r="BF142" s="229">
        <f>IF(N142="znížená",J142,0)</f>
        <v>0</v>
      </c>
      <c r="BG142" s="229">
        <f>IF(N142="zákl. prenesená",J142,0)</f>
        <v>0</v>
      </c>
      <c r="BH142" s="229">
        <f>IF(N142="zníž. prenesená",J142,0)</f>
        <v>0</v>
      </c>
      <c r="BI142" s="229">
        <f>IF(N142="nulová",J142,0)</f>
        <v>0</v>
      </c>
      <c r="BJ142" s="13" t="s">
        <v>92</v>
      </c>
      <c r="BK142" s="229">
        <f>ROUND(I142*H142,2)</f>
        <v>0</v>
      </c>
      <c r="BL142" s="13" t="s">
        <v>170</v>
      </c>
      <c r="BM142" s="13" t="s">
        <v>1321</v>
      </c>
    </row>
    <row r="143" s="11" customFormat="1" ht="22.8" customHeight="1">
      <c r="B143" s="202"/>
      <c r="C143" s="203"/>
      <c r="D143" s="204" t="s">
        <v>79</v>
      </c>
      <c r="E143" s="216" t="s">
        <v>200</v>
      </c>
      <c r="F143" s="216" t="s">
        <v>641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SUM(P144:P169)</f>
        <v>0</v>
      </c>
      <c r="Q143" s="210"/>
      <c r="R143" s="211">
        <f>SUM(R144:R169)</f>
        <v>13.21943199</v>
      </c>
      <c r="S143" s="210"/>
      <c r="T143" s="212">
        <f>SUM(T144:T169)</f>
        <v>23.830524</v>
      </c>
      <c r="AR143" s="213" t="s">
        <v>87</v>
      </c>
      <c r="AT143" s="214" t="s">
        <v>79</v>
      </c>
      <c r="AU143" s="214" t="s">
        <v>87</v>
      </c>
      <c r="AY143" s="213" t="s">
        <v>164</v>
      </c>
      <c r="BK143" s="215">
        <f>SUM(BK144:BK169)</f>
        <v>0</v>
      </c>
    </row>
    <row r="144" s="1" customFormat="1" ht="16.5" customHeight="1">
      <c r="B144" s="35"/>
      <c r="C144" s="218" t="s">
        <v>287</v>
      </c>
      <c r="D144" s="218" t="s">
        <v>166</v>
      </c>
      <c r="E144" s="219" t="s">
        <v>1322</v>
      </c>
      <c r="F144" s="220" t="s">
        <v>1323</v>
      </c>
      <c r="G144" s="221" t="s">
        <v>169</v>
      </c>
      <c r="H144" s="222">
        <v>7.2880000000000003</v>
      </c>
      <c r="I144" s="223"/>
      <c r="J144" s="224">
        <f>ROUND(I144*H144,2)</f>
        <v>0</v>
      </c>
      <c r="K144" s="220" t="s">
        <v>1</v>
      </c>
      <c r="L144" s="40"/>
      <c r="M144" s="225" t="s">
        <v>1</v>
      </c>
      <c r="N144" s="226" t="s">
        <v>52</v>
      </c>
      <c r="O144" s="76"/>
      <c r="P144" s="227">
        <f>O144*H144</f>
        <v>0</v>
      </c>
      <c r="Q144" s="227">
        <v>0.0017925</v>
      </c>
      <c r="R144" s="227">
        <f>Q144*H144</f>
        <v>0.013063740000000001</v>
      </c>
      <c r="S144" s="227">
        <v>0</v>
      </c>
      <c r="T144" s="228">
        <f>S144*H144</f>
        <v>0</v>
      </c>
      <c r="AR144" s="13" t="s">
        <v>170</v>
      </c>
      <c r="AT144" s="13" t="s">
        <v>166</v>
      </c>
      <c r="AU144" s="13" t="s">
        <v>92</v>
      </c>
      <c r="AY144" s="13" t="s">
        <v>164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3" t="s">
        <v>92</v>
      </c>
      <c r="BK144" s="229">
        <f>ROUND(I144*H144,2)</f>
        <v>0</v>
      </c>
      <c r="BL144" s="13" t="s">
        <v>170</v>
      </c>
      <c r="BM144" s="13" t="s">
        <v>1324</v>
      </c>
    </row>
    <row r="145" s="1" customFormat="1" ht="16.5" customHeight="1">
      <c r="B145" s="35"/>
      <c r="C145" s="218" t="s">
        <v>291</v>
      </c>
      <c r="D145" s="218" t="s">
        <v>166</v>
      </c>
      <c r="E145" s="219" t="s">
        <v>647</v>
      </c>
      <c r="F145" s="220" t="s">
        <v>648</v>
      </c>
      <c r="G145" s="221" t="s">
        <v>169</v>
      </c>
      <c r="H145" s="222">
        <v>605.5</v>
      </c>
      <c r="I145" s="223"/>
      <c r="J145" s="224">
        <f>ROUND(I145*H145,2)</f>
        <v>0</v>
      </c>
      <c r="K145" s="220" t="s">
        <v>243</v>
      </c>
      <c r="L145" s="40"/>
      <c r="M145" s="225" t="s">
        <v>1</v>
      </c>
      <c r="N145" s="226" t="s">
        <v>52</v>
      </c>
      <c r="O145" s="76"/>
      <c r="P145" s="227">
        <f>O145*H145</f>
        <v>0</v>
      </c>
      <c r="Q145" s="227">
        <v>0.02103</v>
      </c>
      <c r="R145" s="227">
        <f>Q145*H145</f>
        <v>12.733665</v>
      </c>
      <c r="S145" s="227">
        <v>0</v>
      </c>
      <c r="T145" s="228">
        <f>S145*H145</f>
        <v>0</v>
      </c>
      <c r="AR145" s="13" t="s">
        <v>170</v>
      </c>
      <c r="AT145" s="13" t="s">
        <v>166</v>
      </c>
      <c r="AU145" s="13" t="s">
        <v>92</v>
      </c>
      <c r="AY145" s="13" t="s">
        <v>164</v>
      </c>
      <c r="BE145" s="229">
        <f>IF(N145="základná",J145,0)</f>
        <v>0</v>
      </c>
      <c r="BF145" s="229">
        <f>IF(N145="znížená",J145,0)</f>
        <v>0</v>
      </c>
      <c r="BG145" s="229">
        <f>IF(N145="zákl. prenesená",J145,0)</f>
        <v>0</v>
      </c>
      <c r="BH145" s="229">
        <f>IF(N145="zníž. prenesená",J145,0)</f>
        <v>0</v>
      </c>
      <c r="BI145" s="229">
        <f>IF(N145="nulová",J145,0)</f>
        <v>0</v>
      </c>
      <c r="BJ145" s="13" t="s">
        <v>92</v>
      </c>
      <c r="BK145" s="229">
        <f>ROUND(I145*H145,2)</f>
        <v>0</v>
      </c>
      <c r="BL145" s="13" t="s">
        <v>170</v>
      </c>
      <c r="BM145" s="13" t="s">
        <v>1325</v>
      </c>
    </row>
    <row r="146" s="1" customFormat="1" ht="16.5" customHeight="1">
      <c r="B146" s="35"/>
      <c r="C146" s="218" t="s">
        <v>296</v>
      </c>
      <c r="D146" s="218" t="s">
        <v>166</v>
      </c>
      <c r="E146" s="219" t="s">
        <v>651</v>
      </c>
      <c r="F146" s="220" t="s">
        <v>652</v>
      </c>
      <c r="G146" s="221" t="s">
        <v>169</v>
      </c>
      <c r="H146" s="222">
        <v>605.5</v>
      </c>
      <c r="I146" s="223"/>
      <c r="J146" s="224">
        <f>ROUND(I146*H146,2)</f>
        <v>0</v>
      </c>
      <c r="K146" s="220" t="s">
        <v>243</v>
      </c>
      <c r="L146" s="40"/>
      <c r="M146" s="225" t="s">
        <v>1</v>
      </c>
      <c r="N146" s="226" t="s">
        <v>52</v>
      </c>
      <c r="O146" s="76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13" t="s">
        <v>170</v>
      </c>
      <c r="AT146" s="13" t="s">
        <v>166</v>
      </c>
      <c r="AU146" s="13" t="s">
        <v>92</v>
      </c>
      <c r="AY146" s="13" t="s">
        <v>164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3" t="s">
        <v>92</v>
      </c>
      <c r="BK146" s="229">
        <f>ROUND(I146*H146,2)</f>
        <v>0</v>
      </c>
      <c r="BL146" s="13" t="s">
        <v>170</v>
      </c>
      <c r="BM146" s="13" t="s">
        <v>1326</v>
      </c>
    </row>
    <row r="147" s="1" customFormat="1" ht="22.5" customHeight="1">
      <c r="B147" s="35"/>
      <c r="C147" s="218" t="s">
        <v>300</v>
      </c>
      <c r="D147" s="218" t="s">
        <v>166</v>
      </c>
      <c r="E147" s="219" t="s">
        <v>655</v>
      </c>
      <c r="F147" s="220" t="s">
        <v>656</v>
      </c>
      <c r="G147" s="221" t="s">
        <v>169</v>
      </c>
      <c r="H147" s="222">
        <v>605.5</v>
      </c>
      <c r="I147" s="223"/>
      <c r="J147" s="224">
        <f>ROUND(I147*H147,2)</f>
        <v>0</v>
      </c>
      <c r="K147" s="220" t="s">
        <v>243</v>
      </c>
      <c r="L147" s="40"/>
      <c r="M147" s="225" t="s">
        <v>1</v>
      </c>
      <c r="N147" s="226" t="s">
        <v>52</v>
      </c>
      <c r="O147" s="76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13" t="s">
        <v>170</v>
      </c>
      <c r="AT147" s="13" t="s">
        <v>166</v>
      </c>
      <c r="AU147" s="13" t="s">
        <v>92</v>
      </c>
      <c r="AY147" s="13" t="s">
        <v>164</v>
      </c>
      <c r="BE147" s="229">
        <f>IF(N147="základná",J147,0)</f>
        <v>0</v>
      </c>
      <c r="BF147" s="229">
        <f>IF(N147="znížená",J147,0)</f>
        <v>0</v>
      </c>
      <c r="BG147" s="229">
        <f>IF(N147="zákl. prenesená",J147,0)</f>
        <v>0</v>
      </c>
      <c r="BH147" s="229">
        <f>IF(N147="zníž. prenesená",J147,0)</f>
        <v>0</v>
      </c>
      <c r="BI147" s="229">
        <f>IF(N147="nulová",J147,0)</f>
        <v>0</v>
      </c>
      <c r="BJ147" s="13" t="s">
        <v>92</v>
      </c>
      <c r="BK147" s="229">
        <f>ROUND(I147*H147,2)</f>
        <v>0</v>
      </c>
      <c r="BL147" s="13" t="s">
        <v>170</v>
      </c>
      <c r="BM147" s="13" t="s">
        <v>1327</v>
      </c>
    </row>
    <row r="148" s="1" customFormat="1" ht="16.5" customHeight="1">
      <c r="B148" s="35"/>
      <c r="C148" s="218" t="s">
        <v>304</v>
      </c>
      <c r="D148" s="218" t="s">
        <v>166</v>
      </c>
      <c r="E148" s="219" t="s">
        <v>1328</v>
      </c>
      <c r="F148" s="220" t="s">
        <v>1329</v>
      </c>
      <c r="G148" s="221" t="s">
        <v>255</v>
      </c>
      <c r="H148" s="222">
        <v>52.049999999999997</v>
      </c>
      <c r="I148" s="223"/>
      <c r="J148" s="224">
        <f>ROUND(I148*H148,2)</f>
        <v>0</v>
      </c>
      <c r="K148" s="220" t="s">
        <v>1</v>
      </c>
      <c r="L148" s="40"/>
      <c r="M148" s="225" t="s">
        <v>1</v>
      </c>
      <c r="N148" s="226" t="s">
        <v>52</v>
      </c>
      <c r="O148" s="76"/>
      <c r="P148" s="227">
        <f>O148*H148</f>
        <v>0</v>
      </c>
      <c r="Q148" s="227">
        <v>0.0054999999999999997</v>
      </c>
      <c r="R148" s="227">
        <f>Q148*H148</f>
        <v>0.28627499999999995</v>
      </c>
      <c r="S148" s="227">
        <v>0</v>
      </c>
      <c r="T148" s="228">
        <f>S148*H148</f>
        <v>0</v>
      </c>
      <c r="AR148" s="13" t="s">
        <v>170</v>
      </c>
      <c r="AT148" s="13" t="s">
        <v>166</v>
      </c>
      <c r="AU148" s="13" t="s">
        <v>92</v>
      </c>
      <c r="AY148" s="13" t="s">
        <v>164</v>
      </c>
      <c r="BE148" s="229">
        <f>IF(N148="základná",J148,0)</f>
        <v>0</v>
      </c>
      <c r="BF148" s="229">
        <f>IF(N148="znížená",J148,0)</f>
        <v>0</v>
      </c>
      <c r="BG148" s="229">
        <f>IF(N148="zákl. prenesená",J148,0)</f>
        <v>0</v>
      </c>
      <c r="BH148" s="229">
        <f>IF(N148="zníž. prenesená",J148,0)</f>
        <v>0</v>
      </c>
      <c r="BI148" s="229">
        <f>IF(N148="nulová",J148,0)</f>
        <v>0</v>
      </c>
      <c r="BJ148" s="13" t="s">
        <v>92</v>
      </c>
      <c r="BK148" s="229">
        <f>ROUND(I148*H148,2)</f>
        <v>0</v>
      </c>
      <c r="BL148" s="13" t="s">
        <v>170</v>
      </c>
      <c r="BM148" s="13" t="s">
        <v>1330</v>
      </c>
    </row>
    <row r="149" s="1" customFormat="1" ht="16.5" customHeight="1">
      <c r="B149" s="35"/>
      <c r="C149" s="218" t="s">
        <v>308</v>
      </c>
      <c r="D149" s="218" t="s">
        <v>166</v>
      </c>
      <c r="E149" s="219" t="s">
        <v>1331</v>
      </c>
      <c r="F149" s="220" t="s">
        <v>1332</v>
      </c>
      <c r="G149" s="221" t="s">
        <v>169</v>
      </c>
      <c r="H149" s="222">
        <v>514.67499999999995</v>
      </c>
      <c r="I149" s="223"/>
      <c r="J149" s="224">
        <f>ROUND(I149*H149,2)</f>
        <v>0</v>
      </c>
      <c r="K149" s="220" t="s">
        <v>1</v>
      </c>
      <c r="L149" s="40"/>
      <c r="M149" s="225" t="s">
        <v>1</v>
      </c>
      <c r="N149" s="226" t="s">
        <v>52</v>
      </c>
      <c r="O149" s="76"/>
      <c r="P149" s="227">
        <f>O149*H149</f>
        <v>0</v>
      </c>
      <c r="Q149" s="227">
        <v>6.9999999999999994E-05</v>
      </c>
      <c r="R149" s="227">
        <f>Q149*H149</f>
        <v>0.036027249999999997</v>
      </c>
      <c r="S149" s="227">
        <v>0</v>
      </c>
      <c r="T149" s="228">
        <f>S149*H149</f>
        <v>0</v>
      </c>
      <c r="AR149" s="13" t="s">
        <v>170</v>
      </c>
      <c r="AT149" s="13" t="s">
        <v>166</v>
      </c>
      <c r="AU149" s="13" t="s">
        <v>92</v>
      </c>
      <c r="AY149" s="13" t="s">
        <v>164</v>
      </c>
      <c r="BE149" s="229">
        <f>IF(N149="základná",J149,0)</f>
        <v>0</v>
      </c>
      <c r="BF149" s="229">
        <f>IF(N149="znížená",J149,0)</f>
        <v>0</v>
      </c>
      <c r="BG149" s="229">
        <f>IF(N149="zákl. prenesená",J149,0)</f>
        <v>0</v>
      </c>
      <c r="BH149" s="229">
        <f>IF(N149="zníž. prenesená",J149,0)</f>
        <v>0</v>
      </c>
      <c r="BI149" s="229">
        <f>IF(N149="nulová",J149,0)</f>
        <v>0</v>
      </c>
      <c r="BJ149" s="13" t="s">
        <v>92</v>
      </c>
      <c r="BK149" s="229">
        <f>ROUND(I149*H149,2)</f>
        <v>0</v>
      </c>
      <c r="BL149" s="13" t="s">
        <v>170</v>
      </c>
      <c r="BM149" s="13" t="s">
        <v>1333</v>
      </c>
    </row>
    <row r="150" s="1" customFormat="1" ht="16.5" customHeight="1">
      <c r="B150" s="35"/>
      <c r="C150" s="218" t="s">
        <v>312</v>
      </c>
      <c r="D150" s="218" t="s">
        <v>166</v>
      </c>
      <c r="E150" s="219" t="s">
        <v>1334</v>
      </c>
      <c r="F150" s="220" t="s">
        <v>1335</v>
      </c>
      <c r="G150" s="221" t="s">
        <v>169</v>
      </c>
      <c r="H150" s="222">
        <v>514.67499999999995</v>
      </c>
      <c r="I150" s="223"/>
      <c r="J150" s="224">
        <f>ROUND(I150*H150,2)</f>
        <v>0</v>
      </c>
      <c r="K150" s="220" t="s">
        <v>1</v>
      </c>
      <c r="L150" s="40"/>
      <c r="M150" s="225" t="s">
        <v>1</v>
      </c>
      <c r="N150" s="226" t="s">
        <v>52</v>
      </c>
      <c r="O150" s="76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13" t="s">
        <v>170</v>
      </c>
      <c r="AT150" s="13" t="s">
        <v>166</v>
      </c>
      <c r="AU150" s="13" t="s">
        <v>92</v>
      </c>
      <c r="AY150" s="13" t="s">
        <v>164</v>
      </c>
      <c r="BE150" s="229">
        <f>IF(N150="základná",J150,0)</f>
        <v>0</v>
      </c>
      <c r="BF150" s="229">
        <f>IF(N150="znížená",J150,0)</f>
        <v>0</v>
      </c>
      <c r="BG150" s="229">
        <f>IF(N150="zákl. prenesená",J150,0)</f>
        <v>0</v>
      </c>
      <c r="BH150" s="229">
        <f>IF(N150="zníž. prenesená",J150,0)</f>
        <v>0</v>
      </c>
      <c r="BI150" s="229">
        <f>IF(N150="nulová",J150,0)</f>
        <v>0</v>
      </c>
      <c r="BJ150" s="13" t="s">
        <v>92</v>
      </c>
      <c r="BK150" s="229">
        <f>ROUND(I150*H150,2)</f>
        <v>0</v>
      </c>
      <c r="BL150" s="13" t="s">
        <v>170</v>
      </c>
      <c r="BM150" s="13" t="s">
        <v>1336</v>
      </c>
    </row>
    <row r="151" s="1" customFormat="1" ht="16.5" customHeight="1">
      <c r="B151" s="35"/>
      <c r="C151" s="218" t="s">
        <v>316</v>
      </c>
      <c r="D151" s="218" t="s">
        <v>166</v>
      </c>
      <c r="E151" s="219" t="s">
        <v>1337</v>
      </c>
      <c r="F151" s="220" t="s">
        <v>1338</v>
      </c>
      <c r="G151" s="221" t="s">
        <v>255</v>
      </c>
      <c r="H151" s="222">
        <v>11.9</v>
      </c>
      <c r="I151" s="223"/>
      <c r="J151" s="224">
        <f>ROUND(I151*H151,2)</f>
        <v>0</v>
      </c>
      <c r="K151" s="220" t="s">
        <v>1</v>
      </c>
      <c r="L151" s="40"/>
      <c r="M151" s="225" t="s">
        <v>1</v>
      </c>
      <c r="N151" s="226" t="s">
        <v>52</v>
      </c>
      <c r="O151" s="76"/>
      <c r="P151" s="227">
        <f>O151*H151</f>
        <v>0</v>
      </c>
      <c r="Q151" s="227">
        <v>0.00379</v>
      </c>
      <c r="R151" s="227">
        <f>Q151*H151</f>
        <v>0.045101000000000002</v>
      </c>
      <c r="S151" s="227">
        <v>0</v>
      </c>
      <c r="T151" s="228">
        <f>S151*H151</f>
        <v>0</v>
      </c>
      <c r="AR151" s="13" t="s">
        <v>170</v>
      </c>
      <c r="AT151" s="13" t="s">
        <v>166</v>
      </c>
      <c r="AU151" s="13" t="s">
        <v>92</v>
      </c>
      <c r="AY151" s="13" t="s">
        <v>164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3" t="s">
        <v>92</v>
      </c>
      <c r="BK151" s="229">
        <f>ROUND(I151*H151,2)</f>
        <v>0</v>
      </c>
      <c r="BL151" s="13" t="s">
        <v>170</v>
      </c>
      <c r="BM151" s="13" t="s">
        <v>1339</v>
      </c>
    </row>
    <row r="152" s="1" customFormat="1" ht="16.5" customHeight="1">
      <c r="B152" s="35"/>
      <c r="C152" s="218" t="s">
        <v>320</v>
      </c>
      <c r="D152" s="218" t="s">
        <v>166</v>
      </c>
      <c r="E152" s="219" t="s">
        <v>1340</v>
      </c>
      <c r="F152" s="220" t="s">
        <v>1341</v>
      </c>
      <c r="G152" s="221" t="s">
        <v>255</v>
      </c>
      <c r="H152" s="222">
        <v>11.9</v>
      </c>
      <c r="I152" s="223"/>
      <c r="J152" s="224">
        <f>ROUND(I152*H152,2)</f>
        <v>0</v>
      </c>
      <c r="K152" s="220" t="s">
        <v>1</v>
      </c>
      <c r="L152" s="40"/>
      <c r="M152" s="225" t="s">
        <v>1</v>
      </c>
      <c r="N152" s="226" t="s">
        <v>52</v>
      </c>
      <c r="O152" s="76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13" t="s">
        <v>170</v>
      </c>
      <c r="AT152" s="13" t="s">
        <v>166</v>
      </c>
      <c r="AU152" s="13" t="s">
        <v>92</v>
      </c>
      <c r="AY152" s="13" t="s">
        <v>164</v>
      </c>
      <c r="BE152" s="229">
        <f>IF(N152="základná",J152,0)</f>
        <v>0</v>
      </c>
      <c r="BF152" s="229">
        <f>IF(N152="znížená",J152,0)</f>
        <v>0</v>
      </c>
      <c r="BG152" s="229">
        <f>IF(N152="zákl. prenesená",J152,0)</f>
        <v>0</v>
      </c>
      <c r="BH152" s="229">
        <f>IF(N152="zníž. prenesená",J152,0)</f>
        <v>0</v>
      </c>
      <c r="BI152" s="229">
        <f>IF(N152="nulová",J152,0)</f>
        <v>0</v>
      </c>
      <c r="BJ152" s="13" t="s">
        <v>92</v>
      </c>
      <c r="BK152" s="229">
        <f>ROUND(I152*H152,2)</f>
        <v>0</v>
      </c>
      <c r="BL152" s="13" t="s">
        <v>170</v>
      </c>
      <c r="BM152" s="13" t="s">
        <v>1342</v>
      </c>
    </row>
    <row r="153" s="1" customFormat="1" ht="16.5" customHeight="1">
      <c r="B153" s="35"/>
      <c r="C153" s="218" t="s">
        <v>324</v>
      </c>
      <c r="D153" s="218" t="s">
        <v>166</v>
      </c>
      <c r="E153" s="219" t="s">
        <v>1343</v>
      </c>
      <c r="F153" s="220" t="s">
        <v>1344</v>
      </c>
      <c r="G153" s="221" t="s">
        <v>169</v>
      </c>
      <c r="H153" s="222">
        <v>61.401000000000003</v>
      </c>
      <c r="I153" s="223"/>
      <c r="J153" s="224">
        <f>ROUND(I153*H153,2)</f>
        <v>0</v>
      </c>
      <c r="K153" s="220" t="s">
        <v>182</v>
      </c>
      <c r="L153" s="40"/>
      <c r="M153" s="225" t="s">
        <v>1</v>
      </c>
      <c r="N153" s="226" t="s">
        <v>52</v>
      </c>
      <c r="O153" s="76"/>
      <c r="P153" s="227">
        <f>O153*H153</f>
        <v>0</v>
      </c>
      <c r="Q153" s="227">
        <v>0</v>
      </c>
      <c r="R153" s="227">
        <f>Q153*H153</f>
        <v>0</v>
      </c>
      <c r="S153" s="227">
        <v>0.183</v>
      </c>
      <c r="T153" s="228">
        <f>S153*H153</f>
        <v>11.236383</v>
      </c>
      <c r="AR153" s="13" t="s">
        <v>170</v>
      </c>
      <c r="AT153" s="13" t="s">
        <v>166</v>
      </c>
      <c r="AU153" s="13" t="s">
        <v>92</v>
      </c>
      <c r="AY153" s="13" t="s">
        <v>164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3" t="s">
        <v>92</v>
      </c>
      <c r="BK153" s="229">
        <f>ROUND(I153*H153,2)</f>
        <v>0</v>
      </c>
      <c r="BL153" s="13" t="s">
        <v>170</v>
      </c>
      <c r="BM153" s="13" t="s">
        <v>1345</v>
      </c>
    </row>
    <row r="154" s="1" customFormat="1" ht="16.5" customHeight="1">
      <c r="B154" s="35"/>
      <c r="C154" s="218" t="s">
        <v>328</v>
      </c>
      <c r="D154" s="218" t="s">
        <v>166</v>
      </c>
      <c r="E154" s="219" t="s">
        <v>1346</v>
      </c>
      <c r="F154" s="220" t="s">
        <v>1347</v>
      </c>
      <c r="G154" s="221" t="s">
        <v>238</v>
      </c>
      <c r="H154" s="222">
        <v>15</v>
      </c>
      <c r="I154" s="223"/>
      <c r="J154" s="224">
        <f>ROUND(I154*H154,2)</f>
        <v>0</v>
      </c>
      <c r="K154" s="220" t="s">
        <v>1</v>
      </c>
      <c r="L154" s="40"/>
      <c r="M154" s="225" t="s">
        <v>1</v>
      </c>
      <c r="N154" s="226" t="s">
        <v>52</v>
      </c>
      <c r="O154" s="76"/>
      <c r="P154" s="227">
        <f>O154*H154</f>
        <v>0</v>
      </c>
      <c r="Q154" s="227">
        <v>0</v>
      </c>
      <c r="R154" s="227">
        <f>Q154*H154</f>
        <v>0</v>
      </c>
      <c r="S154" s="227">
        <v>0.024</v>
      </c>
      <c r="T154" s="228">
        <f>S154*H154</f>
        <v>0.35999999999999999</v>
      </c>
      <c r="AR154" s="13" t="s">
        <v>170</v>
      </c>
      <c r="AT154" s="13" t="s">
        <v>166</v>
      </c>
      <c r="AU154" s="13" t="s">
        <v>92</v>
      </c>
      <c r="AY154" s="13" t="s">
        <v>164</v>
      </c>
      <c r="BE154" s="229">
        <f>IF(N154="základná",J154,0)</f>
        <v>0</v>
      </c>
      <c r="BF154" s="229">
        <f>IF(N154="znížená",J154,0)</f>
        <v>0</v>
      </c>
      <c r="BG154" s="229">
        <f>IF(N154="zákl. prenesená",J154,0)</f>
        <v>0</v>
      </c>
      <c r="BH154" s="229">
        <f>IF(N154="zníž. prenesená",J154,0)</f>
        <v>0</v>
      </c>
      <c r="BI154" s="229">
        <f>IF(N154="nulová",J154,0)</f>
        <v>0</v>
      </c>
      <c r="BJ154" s="13" t="s">
        <v>92</v>
      </c>
      <c r="BK154" s="229">
        <f>ROUND(I154*H154,2)</f>
        <v>0</v>
      </c>
      <c r="BL154" s="13" t="s">
        <v>170</v>
      </c>
      <c r="BM154" s="13" t="s">
        <v>1348</v>
      </c>
    </row>
    <row r="155" s="1" customFormat="1" ht="16.5" customHeight="1">
      <c r="B155" s="35"/>
      <c r="C155" s="218" t="s">
        <v>333</v>
      </c>
      <c r="D155" s="218" t="s">
        <v>166</v>
      </c>
      <c r="E155" s="219" t="s">
        <v>1349</v>
      </c>
      <c r="F155" s="220" t="s">
        <v>1350</v>
      </c>
      <c r="G155" s="221" t="s">
        <v>178</v>
      </c>
      <c r="H155" s="222">
        <v>1.575</v>
      </c>
      <c r="I155" s="223"/>
      <c r="J155" s="224">
        <f>ROUND(I155*H155,2)</f>
        <v>0</v>
      </c>
      <c r="K155" s="220" t="s">
        <v>243</v>
      </c>
      <c r="L155" s="40"/>
      <c r="M155" s="225" t="s">
        <v>1</v>
      </c>
      <c r="N155" s="226" t="s">
        <v>52</v>
      </c>
      <c r="O155" s="76"/>
      <c r="P155" s="227">
        <f>O155*H155</f>
        <v>0</v>
      </c>
      <c r="Q155" s="227">
        <v>0</v>
      </c>
      <c r="R155" s="227">
        <f>Q155*H155</f>
        <v>0</v>
      </c>
      <c r="S155" s="227">
        <v>1.875</v>
      </c>
      <c r="T155" s="228">
        <f>S155*H155</f>
        <v>2.953125</v>
      </c>
      <c r="AR155" s="13" t="s">
        <v>170</v>
      </c>
      <c r="AT155" s="13" t="s">
        <v>166</v>
      </c>
      <c r="AU155" s="13" t="s">
        <v>92</v>
      </c>
      <c r="AY155" s="13" t="s">
        <v>164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3" t="s">
        <v>92</v>
      </c>
      <c r="BK155" s="229">
        <f>ROUND(I155*H155,2)</f>
        <v>0</v>
      </c>
      <c r="BL155" s="13" t="s">
        <v>170</v>
      </c>
      <c r="BM155" s="13" t="s">
        <v>1351</v>
      </c>
    </row>
    <row r="156" s="1" customFormat="1" ht="16.5" customHeight="1">
      <c r="B156" s="35"/>
      <c r="C156" s="218" t="s">
        <v>337</v>
      </c>
      <c r="D156" s="218" t="s">
        <v>166</v>
      </c>
      <c r="E156" s="219" t="s">
        <v>1352</v>
      </c>
      <c r="F156" s="220" t="s">
        <v>1353</v>
      </c>
      <c r="G156" s="221" t="s">
        <v>169</v>
      </c>
      <c r="H156" s="222">
        <v>38.755000000000003</v>
      </c>
      <c r="I156" s="223"/>
      <c r="J156" s="224">
        <f>ROUND(I156*H156,2)</f>
        <v>0</v>
      </c>
      <c r="K156" s="220" t="s">
        <v>243</v>
      </c>
      <c r="L156" s="40"/>
      <c r="M156" s="225" t="s">
        <v>1</v>
      </c>
      <c r="N156" s="226" t="s">
        <v>52</v>
      </c>
      <c r="O156" s="76"/>
      <c r="P156" s="227">
        <f>O156*H156</f>
        <v>0</v>
      </c>
      <c r="Q156" s="227">
        <v>0</v>
      </c>
      <c r="R156" s="227">
        <f>Q156*H156</f>
        <v>0</v>
      </c>
      <c r="S156" s="227">
        <v>0.029000000000000001</v>
      </c>
      <c r="T156" s="228">
        <f>S156*H156</f>
        <v>1.1238950000000001</v>
      </c>
      <c r="AR156" s="13" t="s">
        <v>170</v>
      </c>
      <c r="AT156" s="13" t="s">
        <v>166</v>
      </c>
      <c r="AU156" s="13" t="s">
        <v>92</v>
      </c>
      <c r="AY156" s="13" t="s">
        <v>164</v>
      </c>
      <c r="BE156" s="229">
        <f>IF(N156="základná",J156,0)</f>
        <v>0</v>
      </c>
      <c r="BF156" s="229">
        <f>IF(N156="znížená",J156,0)</f>
        <v>0</v>
      </c>
      <c r="BG156" s="229">
        <f>IF(N156="zákl. prenesená",J156,0)</f>
        <v>0</v>
      </c>
      <c r="BH156" s="229">
        <f>IF(N156="zníž. prenesená",J156,0)</f>
        <v>0</v>
      </c>
      <c r="BI156" s="229">
        <f>IF(N156="nulová",J156,0)</f>
        <v>0</v>
      </c>
      <c r="BJ156" s="13" t="s">
        <v>92</v>
      </c>
      <c r="BK156" s="229">
        <f>ROUND(I156*H156,2)</f>
        <v>0</v>
      </c>
      <c r="BL156" s="13" t="s">
        <v>170</v>
      </c>
      <c r="BM156" s="13" t="s">
        <v>1354</v>
      </c>
    </row>
    <row r="157" s="1" customFormat="1" ht="16.5" customHeight="1">
      <c r="B157" s="35"/>
      <c r="C157" s="218" t="s">
        <v>341</v>
      </c>
      <c r="D157" s="218" t="s">
        <v>166</v>
      </c>
      <c r="E157" s="219" t="s">
        <v>1355</v>
      </c>
      <c r="F157" s="220" t="s">
        <v>1356</v>
      </c>
      <c r="G157" s="221" t="s">
        <v>169</v>
      </c>
      <c r="H157" s="222">
        <v>14.5</v>
      </c>
      <c r="I157" s="223"/>
      <c r="J157" s="224">
        <f>ROUND(I157*H157,2)</f>
        <v>0</v>
      </c>
      <c r="K157" s="220" t="s">
        <v>243</v>
      </c>
      <c r="L157" s="40"/>
      <c r="M157" s="225" t="s">
        <v>1</v>
      </c>
      <c r="N157" s="226" t="s">
        <v>52</v>
      </c>
      <c r="O157" s="76"/>
      <c r="P157" s="227">
        <f>O157*H157</f>
        <v>0</v>
      </c>
      <c r="Q157" s="227">
        <v>0</v>
      </c>
      <c r="R157" s="227">
        <f>Q157*H157</f>
        <v>0</v>
      </c>
      <c r="S157" s="227">
        <v>0.058999999999999997</v>
      </c>
      <c r="T157" s="228">
        <f>S157*H157</f>
        <v>0.85549999999999993</v>
      </c>
      <c r="AR157" s="13" t="s">
        <v>170</v>
      </c>
      <c r="AT157" s="13" t="s">
        <v>166</v>
      </c>
      <c r="AU157" s="13" t="s">
        <v>92</v>
      </c>
      <c r="AY157" s="13" t="s">
        <v>164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3" t="s">
        <v>92</v>
      </c>
      <c r="BK157" s="229">
        <f>ROUND(I157*H157,2)</f>
        <v>0</v>
      </c>
      <c r="BL157" s="13" t="s">
        <v>170</v>
      </c>
      <c r="BM157" s="13" t="s">
        <v>1357</v>
      </c>
    </row>
    <row r="158" s="1" customFormat="1" ht="16.5" customHeight="1">
      <c r="B158" s="35"/>
      <c r="C158" s="218" t="s">
        <v>345</v>
      </c>
      <c r="D158" s="218" t="s">
        <v>166</v>
      </c>
      <c r="E158" s="219" t="s">
        <v>1358</v>
      </c>
      <c r="F158" s="220" t="s">
        <v>1359</v>
      </c>
      <c r="G158" s="221" t="s">
        <v>169</v>
      </c>
      <c r="H158" s="222">
        <v>201.38200000000001</v>
      </c>
      <c r="I158" s="223"/>
      <c r="J158" s="224">
        <f>ROUND(I158*H158,2)</f>
        <v>0</v>
      </c>
      <c r="K158" s="220" t="s">
        <v>215</v>
      </c>
      <c r="L158" s="40"/>
      <c r="M158" s="225" t="s">
        <v>1</v>
      </c>
      <c r="N158" s="226" t="s">
        <v>52</v>
      </c>
      <c r="O158" s="76"/>
      <c r="P158" s="227">
        <f>O158*H158</f>
        <v>0</v>
      </c>
      <c r="Q158" s="227">
        <v>0</v>
      </c>
      <c r="R158" s="227">
        <f>Q158*H158</f>
        <v>0</v>
      </c>
      <c r="S158" s="227">
        <v>0.014</v>
      </c>
      <c r="T158" s="228">
        <f>S158*H158</f>
        <v>2.8193480000000002</v>
      </c>
      <c r="AR158" s="13" t="s">
        <v>170</v>
      </c>
      <c r="AT158" s="13" t="s">
        <v>166</v>
      </c>
      <c r="AU158" s="13" t="s">
        <v>92</v>
      </c>
      <c r="AY158" s="13" t="s">
        <v>164</v>
      </c>
      <c r="BE158" s="229">
        <f>IF(N158="základná",J158,0)</f>
        <v>0</v>
      </c>
      <c r="BF158" s="229">
        <f>IF(N158="znížená",J158,0)</f>
        <v>0</v>
      </c>
      <c r="BG158" s="229">
        <f>IF(N158="zákl. prenesená",J158,0)</f>
        <v>0</v>
      </c>
      <c r="BH158" s="229">
        <f>IF(N158="zníž. prenesená",J158,0)</f>
        <v>0</v>
      </c>
      <c r="BI158" s="229">
        <f>IF(N158="nulová",J158,0)</f>
        <v>0</v>
      </c>
      <c r="BJ158" s="13" t="s">
        <v>92</v>
      </c>
      <c r="BK158" s="229">
        <f>ROUND(I158*H158,2)</f>
        <v>0</v>
      </c>
      <c r="BL158" s="13" t="s">
        <v>170</v>
      </c>
      <c r="BM158" s="13" t="s">
        <v>1360</v>
      </c>
    </row>
    <row r="159" s="1" customFormat="1" ht="16.5" customHeight="1">
      <c r="B159" s="35"/>
      <c r="C159" s="218" t="s">
        <v>349</v>
      </c>
      <c r="D159" s="218" t="s">
        <v>166</v>
      </c>
      <c r="E159" s="219" t="s">
        <v>1361</v>
      </c>
      <c r="F159" s="220" t="s">
        <v>1362</v>
      </c>
      <c r="G159" s="221" t="s">
        <v>169</v>
      </c>
      <c r="H159" s="222">
        <v>61.401000000000003</v>
      </c>
      <c r="I159" s="223"/>
      <c r="J159" s="224">
        <f>ROUND(I159*H159,2)</f>
        <v>0</v>
      </c>
      <c r="K159" s="220" t="s">
        <v>182</v>
      </c>
      <c r="L159" s="40"/>
      <c r="M159" s="225" t="s">
        <v>1</v>
      </c>
      <c r="N159" s="226" t="s">
        <v>52</v>
      </c>
      <c r="O159" s="76"/>
      <c r="P159" s="227">
        <f>O159*H159</f>
        <v>0</v>
      </c>
      <c r="Q159" s="227">
        <v>0</v>
      </c>
      <c r="R159" s="227">
        <f>Q159*H159</f>
        <v>0</v>
      </c>
      <c r="S159" s="227">
        <v>0.072999999999999995</v>
      </c>
      <c r="T159" s="228">
        <f>S159*H159</f>
        <v>4.4822730000000002</v>
      </c>
      <c r="AR159" s="13" t="s">
        <v>170</v>
      </c>
      <c r="AT159" s="13" t="s">
        <v>166</v>
      </c>
      <c r="AU159" s="13" t="s">
        <v>92</v>
      </c>
      <c r="AY159" s="13" t="s">
        <v>164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3" t="s">
        <v>92</v>
      </c>
      <c r="BK159" s="229">
        <f>ROUND(I159*H159,2)</f>
        <v>0</v>
      </c>
      <c r="BL159" s="13" t="s">
        <v>170</v>
      </c>
      <c r="BM159" s="13" t="s">
        <v>1363</v>
      </c>
    </row>
    <row r="160" s="1" customFormat="1" ht="16.5" customHeight="1">
      <c r="B160" s="35"/>
      <c r="C160" s="218" t="s">
        <v>353</v>
      </c>
      <c r="D160" s="218" t="s">
        <v>166</v>
      </c>
      <c r="E160" s="219" t="s">
        <v>756</v>
      </c>
      <c r="F160" s="220" t="s">
        <v>757</v>
      </c>
      <c r="G160" s="221" t="s">
        <v>221</v>
      </c>
      <c r="H160" s="222">
        <v>60.302999999999997</v>
      </c>
      <c r="I160" s="223"/>
      <c r="J160" s="224">
        <f>ROUND(I160*H160,2)</f>
        <v>0</v>
      </c>
      <c r="K160" s="220" t="s">
        <v>215</v>
      </c>
      <c r="L160" s="40"/>
      <c r="M160" s="225" t="s">
        <v>1</v>
      </c>
      <c r="N160" s="226" t="s">
        <v>52</v>
      </c>
      <c r="O160" s="76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13" t="s">
        <v>170</v>
      </c>
      <c r="AT160" s="13" t="s">
        <v>166</v>
      </c>
      <c r="AU160" s="13" t="s">
        <v>92</v>
      </c>
      <c r="AY160" s="13" t="s">
        <v>164</v>
      </c>
      <c r="BE160" s="229">
        <f>IF(N160="základná",J160,0)</f>
        <v>0</v>
      </c>
      <c r="BF160" s="229">
        <f>IF(N160="znížená",J160,0)</f>
        <v>0</v>
      </c>
      <c r="BG160" s="229">
        <f>IF(N160="zákl. prenesená",J160,0)</f>
        <v>0</v>
      </c>
      <c r="BH160" s="229">
        <f>IF(N160="zníž. prenesená",J160,0)</f>
        <v>0</v>
      </c>
      <c r="BI160" s="229">
        <f>IF(N160="nulová",J160,0)</f>
        <v>0</v>
      </c>
      <c r="BJ160" s="13" t="s">
        <v>92</v>
      </c>
      <c r="BK160" s="229">
        <f>ROUND(I160*H160,2)</f>
        <v>0</v>
      </c>
      <c r="BL160" s="13" t="s">
        <v>170</v>
      </c>
      <c r="BM160" s="13" t="s">
        <v>1364</v>
      </c>
    </row>
    <row r="161" s="1" customFormat="1" ht="16.5" customHeight="1">
      <c r="B161" s="35"/>
      <c r="C161" s="218" t="s">
        <v>358</v>
      </c>
      <c r="D161" s="218" t="s">
        <v>166</v>
      </c>
      <c r="E161" s="219" t="s">
        <v>760</v>
      </c>
      <c r="F161" s="220" t="s">
        <v>761</v>
      </c>
      <c r="G161" s="221" t="s">
        <v>221</v>
      </c>
      <c r="H161" s="222">
        <v>60.302999999999997</v>
      </c>
      <c r="I161" s="223"/>
      <c r="J161" s="224">
        <f>ROUND(I161*H161,2)</f>
        <v>0</v>
      </c>
      <c r="K161" s="220" t="s">
        <v>215</v>
      </c>
      <c r="L161" s="40"/>
      <c r="M161" s="225" t="s">
        <v>1</v>
      </c>
      <c r="N161" s="226" t="s">
        <v>52</v>
      </c>
      <c r="O161" s="76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13" t="s">
        <v>170</v>
      </c>
      <c r="AT161" s="13" t="s">
        <v>166</v>
      </c>
      <c r="AU161" s="13" t="s">
        <v>92</v>
      </c>
      <c r="AY161" s="13" t="s">
        <v>164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3" t="s">
        <v>92</v>
      </c>
      <c r="BK161" s="229">
        <f>ROUND(I161*H161,2)</f>
        <v>0</v>
      </c>
      <c r="BL161" s="13" t="s">
        <v>170</v>
      </c>
      <c r="BM161" s="13" t="s">
        <v>1365</v>
      </c>
    </row>
    <row r="162" s="1" customFormat="1" ht="16.5" customHeight="1">
      <c r="B162" s="35"/>
      <c r="C162" s="218" t="s">
        <v>363</v>
      </c>
      <c r="D162" s="218" t="s">
        <v>166</v>
      </c>
      <c r="E162" s="219" t="s">
        <v>764</v>
      </c>
      <c r="F162" s="220" t="s">
        <v>765</v>
      </c>
      <c r="G162" s="221" t="s">
        <v>255</v>
      </c>
      <c r="H162" s="222">
        <v>60</v>
      </c>
      <c r="I162" s="223"/>
      <c r="J162" s="224">
        <f>ROUND(I162*H162,2)</f>
        <v>0</v>
      </c>
      <c r="K162" s="220" t="s">
        <v>215</v>
      </c>
      <c r="L162" s="40"/>
      <c r="M162" s="225" t="s">
        <v>1</v>
      </c>
      <c r="N162" s="226" t="s">
        <v>52</v>
      </c>
      <c r="O162" s="76"/>
      <c r="P162" s="227">
        <f>O162*H162</f>
        <v>0</v>
      </c>
      <c r="Q162" s="227">
        <v>0.00158</v>
      </c>
      <c r="R162" s="227">
        <f>Q162*H162</f>
        <v>0.094799999999999995</v>
      </c>
      <c r="S162" s="227">
        <v>0</v>
      </c>
      <c r="T162" s="228">
        <f>S162*H162</f>
        <v>0</v>
      </c>
      <c r="AR162" s="13" t="s">
        <v>170</v>
      </c>
      <c r="AT162" s="13" t="s">
        <v>166</v>
      </c>
      <c r="AU162" s="13" t="s">
        <v>92</v>
      </c>
      <c r="AY162" s="13" t="s">
        <v>164</v>
      </c>
      <c r="BE162" s="229">
        <f>IF(N162="základná",J162,0)</f>
        <v>0</v>
      </c>
      <c r="BF162" s="229">
        <f>IF(N162="znížená",J162,0)</f>
        <v>0</v>
      </c>
      <c r="BG162" s="229">
        <f>IF(N162="zákl. prenesená",J162,0)</f>
        <v>0</v>
      </c>
      <c r="BH162" s="229">
        <f>IF(N162="zníž. prenesená",J162,0)</f>
        <v>0</v>
      </c>
      <c r="BI162" s="229">
        <f>IF(N162="nulová",J162,0)</f>
        <v>0</v>
      </c>
      <c r="BJ162" s="13" t="s">
        <v>92</v>
      </c>
      <c r="BK162" s="229">
        <f>ROUND(I162*H162,2)</f>
        <v>0</v>
      </c>
      <c r="BL162" s="13" t="s">
        <v>170</v>
      </c>
      <c r="BM162" s="13" t="s">
        <v>1366</v>
      </c>
    </row>
    <row r="163" s="1" customFormat="1" ht="16.5" customHeight="1">
      <c r="B163" s="35"/>
      <c r="C163" s="218" t="s">
        <v>367</v>
      </c>
      <c r="D163" s="218" t="s">
        <v>166</v>
      </c>
      <c r="E163" s="219" t="s">
        <v>768</v>
      </c>
      <c r="F163" s="220" t="s">
        <v>769</v>
      </c>
      <c r="G163" s="221" t="s">
        <v>255</v>
      </c>
      <c r="H163" s="222">
        <v>75</v>
      </c>
      <c r="I163" s="223"/>
      <c r="J163" s="224">
        <f>ROUND(I163*H163,2)</f>
        <v>0</v>
      </c>
      <c r="K163" s="220" t="s">
        <v>1</v>
      </c>
      <c r="L163" s="40"/>
      <c r="M163" s="225" t="s">
        <v>1</v>
      </c>
      <c r="N163" s="226" t="s">
        <v>52</v>
      </c>
      <c r="O163" s="76"/>
      <c r="P163" s="227">
        <f>O163*H163</f>
        <v>0</v>
      </c>
      <c r="Q163" s="227">
        <v>0.00013999999999999999</v>
      </c>
      <c r="R163" s="227">
        <f>Q163*H163</f>
        <v>0.010499999999999999</v>
      </c>
      <c r="S163" s="227">
        <v>0</v>
      </c>
      <c r="T163" s="228">
        <f>S163*H163</f>
        <v>0</v>
      </c>
      <c r="AR163" s="13" t="s">
        <v>170</v>
      </c>
      <c r="AT163" s="13" t="s">
        <v>166</v>
      </c>
      <c r="AU163" s="13" t="s">
        <v>92</v>
      </c>
      <c r="AY163" s="13" t="s">
        <v>164</v>
      </c>
      <c r="BE163" s="229">
        <f>IF(N163="základná",J163,0)</f>
        <v>0</v>
      </c>
      <c r="BF163" s="229">
        <f>IF(N163="znížená",J163,0)</f>
        <v>0</v>
      </c>
      <c r="BG163" s="229">
        <f>IF(N163="zákl. prenesená",J163,0)</f>
        <v>0</v>
      </c>
      <c r="BH163" s="229">
        <f>IF(N163="zníž. prenesená",J163,0)</f>
        <v>0</v>
      </c>
      <c r="BI163" s="229">
        <f>IF(N163="nulová",J163,0)</f>
        <v>0</v>
      </c>
      <c r="BJ163" s="13" t="s">
        <v>92</v>
      </c>
      <c r="BK163" s="229">
        <f>ROUND(I163*H163,2)</f>
        <v>0</v>
      </c>
      <c r="BL163" s="13" t="s">
        <v>170</v>
      </c>
      <c r="BM163" s="13" t="s">
        <v>1367</v>
      </c>
    </row>
    <row r="164" s="1" customFormat="1" ht="16.5" customHeight="1">
      <c r="B164" s="35"/>
      <c r="C164" s="218" t="s">
        <v>371</v>
      </c>
      <c r="D164" s="218" t="s">
        <v>166</v>
      </c>
      <c r="E164" s="219" t="s">
        <v>772</v>
      </c>
      <c r="F164" s="220" t="s">
        <v>773</v>
      </c>
      <c r="G164" s="221" t="s">
        <v>255</v>
      </c>
      <c r="H164" s="222">
        <v>135</v>
      </c>
      <c r="I164" s="223"/>
      <c r="J164" s="224">
        <f>ROUND(I164*H164,2)</f>
        <v>0</v>
      </c>
      <c r="K164" s="220" t="s">
        <v>1</v>
      </c>
      <c r="L164" s="40"/>
      <c r="M164" s="225" t="s">
        <v>1</v>
      </c>
      <c r="N164" s="226" t="s">
        <v>52</v>
      </c>
      <c r="O164" s="76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13" t="s">
        <v>170</v>
      </c>
      <c r="AT164" s="13" t="s">
        <v>166</v>
      </c>
      <c r="AU164" s="13" t="s">
        <v>92</v>
      </c>
      <c r="AY164" s="13" t="s">
        <v>164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3" t="s">
        <v>92</v>
      </c>
      <c r="BK164" s="229">
        <f>ROUND(I164*H164,2)</f>
        <v>0</v>
      </c>
      <c r="BL164" s="13" t="s">
        <v>170</v>
      </c>
      <c r="BM164" s="13" t="s">
        <v>1368</v>
      </c>
    </row>
    <row r="165" s="1" customFormat="1" ht="16.5" customHeight="1">
      <c r="B165" s="35"/>
      <c r="C165" s="218" t="s">
        <v>375</v>
      </c>
      <c r="D165" s="218" t="s">
        <v>166</v>
      </c>
      <c r="E165" s="219" t="s">
        <v>776</v>
      </c>
      <c r="F165" s="220" t="s">
        <v>777</v>
      </c>
      <c r="G165" s="221" t="s">
        <v>778</v>
      </c>
      <c r="H165" s="222">
        <v>60.302999999999997</v>
      </c>
      <c r="I165" s="223"/>
      <c r="J165" s="224">
        <f>ROUND(I165*H165,2)</f>
        <v>0</v>
      </c>
      <c r="K165" s="220" t="s">
        <v>1</v>
      </c>
      <c r="L165" s="40"/>
      <c r="M165" s="225" t="s">
        <v>1</v>
      </c>
      <c r="N165" s="226" t="s">
        <v>52</v>
      </c>
      <c r="O165" s="76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13" t="s">
        <v>170</v>
      </c>
      <c r="AT165" s="13" t="s">
        <v>166</v>
      </c>
      <c r="AU165" s="13" t="s">
        <v>92</v>
      </c>
      <c r="AY165" s="13" t="s">
        <v>164</v>
      </c>
      <c r="BE165" s="229">
        <f>IF(N165="základná",J165,0)</f>
        <v>0</v>
      </c>
      <c r="BF165" s="229">
        <f>IF(N165="znížená",J165,0)</f>
        <v>0</v>
      </c>
      <c r="BG165" s="229">
        <f>IF(N165="zákl. prenesená",J165,0)</f>
        <v>0</v>
      </c>
      <c r="BH165" s="229">
        <f>IF(N165="zníž. prenesená",J165,0)</f>
        <v>0</v>
      </c>
      <c r="BI165" s="229">
        <f>IF(N165="nulová",J165,0)</f>
        <v>0</v>
      </c>
      <c r="BJ165" s="13" t="s">
        <v>92</v>
      </c>
      <c r="BK165" s="229">
        <f>ROUND(I165*H165,2)</f>
        <v>0</v>
      </c>
      <c r="BL165" s="13" t="s">
        <v>170</v>
      </c>
      <c r="BM165" s="13" t="s">
        <v>1369</v>
      </c>
    </row>
    <row r="166" s="1" customFormat="1" ht="16.5" customHeight="1">
      <c r="B166" s="35"/>
      <c r="C166" s="218" t="s">
        <v>379</v>
      </c>
      <c r="D166" s="218" t="s">
        <v>166</v>
      </c>
      <c r="E166" s="219" t="s">
        <v>781</v>
      </c>
      <c r="F166" s="220" t="s">
        <v>782</v>
      </c>
      <c r="G166" s="221" t="s">
        <v>778</v>
      </c>
      <c r="H166" s="222">
        <v>904.54499999999996</v>
      </c>
      <c r="I166" s="223"/>
      <c r="J166" s="224">
        <f>ROUND(I166*H166,2)</f>
        <v>0</v>
      </c>
      <c r="K166" s="220" t="s">
        <v>1</v>
      </c>
      <c r="L166" s="40"/>
      <c r="M166" s="225" t="s">
        <v>1</v>
      </c>
      <c r="N166" s="226" t="s">
        <v>52</v>
      </c>
      <c r="O166" s="76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13" t="s">
        <v>170</v>
      </c>
      <c r="AT166" s="13" t="s">
        <v>166</v>
      </c>
      <c r="AU166" s="13" t="s">
        <v>92</v>
      </c>
      <c r="AY166" s="13" t="s">
        <v>164</v>
      </c>
      <c r="BE166" s="229">
        <f>IF(N166="základná",J166,0)</f>
        <v>0</v>
      </c>
      <c r="BF166" s="229">
        <f>IF(N166="znížená",J166,0)</f>
        <v>0</v>
      </c>
      <c r="BG166" s="229">
        <f>IF(N166="zákl. prenesená",J166,0)</f>
        <v>0</v>
      </c>
      <c r="BH166" s="229">
        <f>IF(N166="zníž. prenesená",J166,0)</f>
        <v>0</v>
      </c>
      <c r="BI166" s="229">
        <f>IF(N166="nulová",J166,0)</f>
        <v>0</v>
      </c>
      <c r="BJ166" s="13" t="s">
        <v>92</v>
      </c>
      <c r="BK166" s="229">
        <f>ROUND(I166*H166,2)</f>
        <v>0</v>
      </c>
      <c r="BL166" s="13" t="s">
        <v>170</v>
      </c>
      <c r="BM166" s="13" t="s">
        <v>1370</v>
      </c>
    </row>
    <row r="167" s="1" customFormat="1" ht="16.5" customHeight="1">
      <c r="B167" s="35"/>
      <c r="C167" s="218" t="s">
        <v>383</v>
      </c>
      <c r="D167" s="218" t="s">
        <v>166</v>
      </c>
      <c r="E167" s="219" t="s">
        <v>785</v>
      </c>
      <c r="F167" s="220" t="s">
        <v>786</v>
      </c>
      <c r="G167" s="221" t="s">
        <v>778</v>
      </c>
      <c r="H167" s="222">
        <v>60.302999999999997</v>
      </c>
      <c r="I167" s="223"/>
      <c r="J167" s="224">
        <f>ROUND(I167*H167,2)</f>
        <v>0</v>
      </c>
      <c r="K167" s="220" t="s">
        <v>1</v>
      </c>
      <c r="L167" s="40"/>
      <c r="M167" s="225" t="s">
        <v>1</v>
      </c>
      <c r="N167" s="226" t="s">
        <v>52</v>
      </c>
      <c r="O167" s="76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13" t="s">
        <v>170</v>
      </c>
      <c r="AT167" s="13" t="s">
        <v>166</v>
      </c>
      <c r="AU167" s="13" t="s">
        <v>92</v>
      </c>
      <c r="AY167" s="13" t="s">
        <v>164</v>
      </c>
      <c r="BE167" s="229">
        <f>IF(N167="základná",J167,0)</f>
        <v>0</v>
      </c>
      <c r="BF167" s="229">
        <f>IF(N167="znížená",J167,0)</f>
        <v>0</v>
      </c>
      <c r="BG167" s="229">
        <f>IF(N167="zákl. prenesená",J167,0)</f>
        <v>0</v>
      </c>
      <c r="BH167" s="229">
        <f>IF(N167="zníž. prenesená",J167,0)</f>
        <v>0</v>
      </c>
      <c r="BI167" s="229">
        <f>IF(N167="nulová",J167,0)</f>
        <v>0</v>
      </c>
      <c r="BJ167" s="13" t="s">
        <v>92</v>
      </c>
      <c r="BK167" s="229">
        <f>ROUND(I167*H167,2)</f>
        <v>0</v>
      </c>
      <c r="BL167" s="13" t="s">
        <v>170</v>
      </c>
      <c r="BM167" s="13" t="s">
        <v>1371</v>
      </c>
    </row>
    <row r="168" s="1" customFormat="1" ht="16.5" customHeight="1">
      <c r="B168" s="35"/>
      <c r="C168" s="218" t="s">
        <v>387</v>
      </c>
      <c r="D168" s="218" t="s">
        <v>166</v>
      </c>
      <c r="E168" s="219" t="s">
        <v>789</v>
      </c>
      <c r="F168" s="220" t="s">
        <v>790</v>
      </c>
      <c r="G168" s="221" t="s">
        <v>778</v>
      </c>
      <c r="H168" s="222">
        <v>482.42399999999998</v>
      </c>
      <c r="I168" s="223"/>
      <c r="J168" s="224">
        <f>ROUND(I168*H168,2)</f>
        <v>0</v>
      </c>
      <c r="K168" s="220" t="s">
        <v>1</v>
      </c>
      <c r="L168" s="40"/>
      <c r="M168" s="225" t="s">
        <v>1</v>
      </c>
      <c r="N168" s="226" t="s">
        <v>52</v>
      </c>
      <c r="O168" s="7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13" t="s">
        <v>170</v>
      </c>
      <c r="AT168" s="13" t="s">
        <v>166</v>
      </c>
      <c r="AU168" s="13" t="s">
        <v>92</v>
      </c>
      <c r="AY168" s="13" t="s">
        <v>164</v>
      </c>
      <c r="BE168" s="229">
        <f>IF(N168="základná",J168,0)</f>
        <v>0</v>
      </c>
      <c r="BF168" s="229">
        <f>IF(N168="znížená",J168,0)</f>
        <v>0</v>
      </c>
      <c r="BG168" s="229">
        <f>IF(N168="zákl. prenesená",J168,0)</f>
        <v>0</v>
      </c>
      <c r="BH168" s="229">
        <f>IF(N168="zníž. prenesená",J168,0)</f>
        <v>0</v>
      </c>
      <c r="BI168" s="229">
        <f>IF(N168="nulová",J168,0)</f>
        <v>0</v>
      </c>
      <c r="BJ168" s="13" t="s">
        <v>92</v>
      </c>
      <c r="BK168" s="229">
        <f>ROUND(I168*H168,2)</f>
        <v>0</v>
      </c>
      <c r="BL168" s="13" t="s">
        <v>170</v>
      </c>
      <c r="BM168" s="13" t="s">
        <v>1372</v>
      </c>
    </row>
    <row r="169" s="1" customFormat="1" ht="16.5" customHeight="1">
      <c r="B169" s="35"/>
      <c r="C169" s="218" t="s">
        <v>391</v>
      </c>
      <c r="D169" s="218" t="s">
        <v>166</v>
      </c>
      <c r="E169" s="219" t="s">
        <v>793</v>
      </c>
      <c r="F169" s="220" t="s">
        <v>794</v>
      </c>
      <c r="G169" s="221" t="s">
        <v>221</v>
      </c>
      <c r="H169" s="222">
        <v>60.302999999999997</v>
      </c>
      <c r="I169" s="223"/>
      <c r="J169" s="224">
        <f>ROUND(I169*H169,2)</f>
        <v>0</v>
      </c>
      <c r="K169" s="220" t="s">
        <v>1</v>
      </c>
      <c r="L169" s="40"/>
      <c r="M169" s="225" t="s">
        <v>1</v>
      </c>
      <c r="N169" s="226" t="s">
        <v>52</v>
      </c>
      <c r="O169" s="7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13" t="s">
        <v>170</v>
      </c>
      <c r="AT169" s="13" t="s">
        <v>166</v>
      </c>
      <c r="AU169" s="13" t="s">
        <v>92</v>
      </c>
      <c r="AY169" s="13" t="s">
        <v>164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3" t="s">
        <v>92</v>
      </c>
      <c r="BK169" s="229">
        <f>ROUND(I169*H169,2)</f>
        <v>0</v>
      </c>
      <c r="BL169" s="13" t="s">
        <v>170</v>
      </c>
      <c r="BM169" s="13" t="s">
        <v>1373</v>
      </c>
    </row>
    <row r="170" s="11" customFormat="1" ht="22.8" customHeight="1">
      <c r="B170" s="202"/>
      <c r="C170" s="203"/>
      <c r="D170" s="204" t="s">
        <v>79</v>
      </c>
      <c r="E170" s="216" t="s">
        <v>570</v>
      </c>
      <c r="F170" s="216" t="s">
        <v>796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P171</f>
        <v>0</v>
      </c>
      <c r="Q170" s="210"/>
      <c r="R170" s="211">
        <f>R171</f>
        <v>0</v>
      </c>
      <c r="S170" s="210"/>
      <c r="T170" s="212">
        <f>T171</f>
        <v>0</v>
      </c>
      <c r="AR170" s="213" t="s">
        <v>87</v>
      </c>
      <c r="AT170" s="214" t="s">
        <v>79</v>
      </c>
      <c r="AU170" s="214" t="s">
        <v>87</v>
      </c>
      <c r="AY170" s="213" t="s">
        <v>164</v>
      </c>
      <c r="BK170" s="215">
        <f>BK171</f>
        <v>0</v>
      </c>
    </row>
    <row r="171" s="1" customFormat="1" ht="16.5" customHeight="1">
      <c r="B171" s="35"/>
      <c r="C171" s="218" t="s">
        <v>395</v>
      </c>
      <c r="D171" s="218" t="s">
        <v>166</v>
      </c>
      <c r="E171" s="219" t="s">
        <v>798</v>
      </c>
      <c r="F171" s="220" t="s">
        <v>799</v>
      </c>
      <c r="G171" s="221" t="s">
        <v>778</v>
      </c>
      <c r="H171" s="222">
        <v>40.674999999999997</v>
      </c>
      <c r="I171" s="223"/>
      <c r="J171" s="224">
        <f>ROUND(I171*H171,2)</f>
        <v>0</v>
      </c>
      <c r="K171" s="220" t="s">
        <v>1</v>
      </c>
      <c r="L171" s="40"/>
      <c r="M171" s="225" t="s">
        <v>1</v>
      </c>
      <c r="N171" s="226" t="s">
        <v>52</v>
      </c>
      <c r="O171" s="76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13" t="s">
        <v>170</v>
      </c>
      <c r="AT171" s="13" t="s">
        <v>166</v>
      </c>
      <c r="AU171" s="13" t="s">
        <v>92</v>
      </c>
      <c r="AY171" s="13" t="s">
        <v>164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3" t="s">
        <v>92</v>
      </c>
      <c r="BK171" s="229">
        <f>ROUND(I171*H171,2)</f>
        <v>0</v>
      </c>
      <c r="BL171" s="13" t="s">
        <v>170</v>
      </c>
      <c r="BM171" s="13" t="s">
        <v>1374</v>
      </c>
    </row>
    <row r="172" s="11" customFormat="1" ht="25.92" customHeight="1">
      <c r="B172" s="202"/>
      <c r="C172" s="203"/>
      <c r="D172" s="204" t="s">
        <v>79</v>
      </c>
      <c r="E172" s="205" t="s">
        <v>801</v>
      </c>
      <c r="F172" s="205" t="s">
        <v>802</v>
      </c>
      <c r="G172" s="203"/>
      <c r="H172" s="203"/>
      <c r="I172" s="206"/>
      <c r="J172" s="207">
        <f>BK172</f>
        <v>0</v>
      </c>
      <c r="K172" s="203"/>
      <c r="L172" s="208"/>
      <c r="M172" s="209"/>
      <c r="N172" s="210"/>
      <c r="O172" s="210"/>
      <c r="P172" s="211">
        <f>P173+P183+P209+P231+P255+P259+P273+P278+P292+P298</f>
        <v>0</v>
      </c>
      <c r="Q172" s="210"/>
      <c r="R172" s="211">
        <f>R173+R183+R209+R231+R255+R259+R273+R278+R292+R298</f>
        <v>33.082487562799997</v>
      </c>
      <c r="S172" s="210"/>
      <c r="T172" s="212">
        <f>T173+T183+T209+T231+T255+T259+T273+T278+T292+T298</f>
        <v>36.472666000000004</v>
      </c>
      <c r="AR172" s="213" t="s">
        <v>92</v>
      </c>
      <c r="AT172" s="214" t="s">
        <v>79</v>
      </c>
      <c r="AU172" s="214" t="s">
        <v>80</v>
      </c>
      <c r="AY172" s="213" t="s">
        <v>164</v>
      </c>
      <c r="BK172" s="215">
        <f>BK173+BK183+BK209+BK231+BK255+BK259+BK273+BK278+BK292+BK298</f>
        <v>0</v>
      </c>
    </row>
    <row r="173" s="11" customFormat="1" ht="22.8" customHeight="1">
      <c r="B173" s="202"/>
      <c r="C173" s="203"/>
      <c r="D173" s="204" t="s">
        <v>79</v>
      </c>
      <c r="E173" s="216" t="s">
        <v>1375</v>
      </c>
      <c r="F173" s="216" t="s">
        <v>1376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SUM(P174:P182)</f>
        <v>0</v>
      </c>
      <c r="Q173" s="210"/>
      <c r="R173" s="211">
        <f>SUM(R174:R182)</f>
        <v>1.7174062600000002</v>
      </c>
      <c r="S173" s="210"/>
      <c r="T173" s="212">
        <f>SUM(T174:T182)</f>
        <v>0</v>
      </c>
      <c r="AR173" s="213" t="s">
        <v>92</v>
      </c>
      <c r="AT173" s="214" t="s">
        <v>79</v>
      </c>
      <c r="AU173" s="214" t="s">
        <v>87</v>
      </c>
      <c r="AY173" s="213" t="s">
        <v>164</v>
      </c>
      <c r="BK173" s="215">
        <f>SUM(BK174:BK182)</f>
        <v>0</v>
      </c>
    </row>
    <row r="174" s="1" customFormat="1" ht="16.5" customHeight="1">
      <c r="B174" s="35"/>
      <c r="C174" s="218" t="s">
        <v>399</v>
      </c>
      <c r="D174" s="218" t="s">
        <v>166</v>
      </c>
      <c r="E174" s="219" t="s">
        <v>1377</v>
      </c>
      <c r="F174" s="220" t="s">
        <v>1378</v>
      </c>
      <c r="G174" s="221" t="s">
        <v>169</v>
      </c>
      <c r="H174" s="222">
        <v>110.58</v>
      </c>
      <c r="I174" s="223"/>
      <c r="J174" s="224">
        <f>ROUND(I174*H174,2)</f>
        <v>0</v>
      </c>
      <c r="K174" s="220" t="s">
        <v>215</v>
      </c>
      <c r="L174" s="40"/>
      <c r="M174" s="225" t="s">
        <v>1</v>
      </c>
      <c r="N174" s="226" t="s">
        <v>52</v>
      </c>
      <c r="O174" s="76"/>
      <c r="P174" s="227">
        <f>O174*H174</f>
        <v>0</v>
      </c>
      <c r="Q174" s="227">
        <v>0.0041999999999999997</v>
      </c>
      <c r="R174" s="227">
        <f>Q174*H174</f>
        <v>0.46443599999999996</v>
      </c>
      <c r="S174" s="227">
        <v>0</v>
      </c>
      <c r="T174" s="228">
        <f>S174*H174</f>
        <v>0</v>
      </c>
      <c r="AR174" s="13" t="s">
        <v>230</v>
      </c>
      <c r="AT174" s="13" t="s">
        <v>166</v>
      </c>
      <c r="AU174" s="13" t="s">
        <v>92</v>
      </c>
      <c r="AY174" s="13" t="s">
        <v>164</v>
      </c>
      <c r="BE174" s="229">
        <f>IF(N174="základná",J174,0)</f>
        <v>0</v>
      </c>
      <c r="BF174" s="229">
        <f>IF(N174="znížená",J174,0)</f>
        <v>0</v>
      </c>
      <c r="BG174" s="229">
        <f>IF(N174="zákl. prenesená",J174,0)</f>
        <v>0</v>
      </c>
      <c r="BH174" s="229">
        <f>IF(N174="zníž. prenesená",J174,0)</f>
        <v>0</v>
      </c>
      <c r="BI174" s="229">
        <f>IF(N174="nulová",J174,0)</f>
        <v>0</v>
      </c>
      <c r="BJ174" s="13" t="s">
        <v>92</v>
      </c>
      <c r="BK174" s="229">
        <f>ROUND(I174*H174,2)</f>
        <v>0</v>
      </c>
      <c r="BL174" s="13" t="s">
        <v>230</v>
      </c>
      <c r="BM174" s="13" t="s">
        <v>1379</v>
      </c>
    </row>
    <row r="175" s="1" customFormat="1" ht="16.5" customHeight="1">
      <c r="B175" s="35"/>
      <c r="C175" s="218" t="s">
        <v>403</v>
      </c>
      <c r="D175" s="218" t="s">
        <v>166</v>
      </c>
      <c r="E175" s="219" t="s">
        <v>1380</v>
      </c>
      <c r="F175" s="220" t="s">
        <v>1381</v>
      </c>
      <c r="G175" s="221" t="s">
        <v>169</v>
      </c>
      <c r="H175" s="222">
        <v>64.471000000000004</v>
      </c>
      <c r="I175" s="223"/>
      <c r="J175" s="224">
        <f>ROUND(I175*H175,2)</f>
        <v>0</v>
      </c>
      <c r="K175" s="220" t="s">
        <v>182</v>
      </c>
      <c r="L175" s="40"/>
      <c r="M175" s="225" t="s">
        <v>1</v>
      </c>
      <c r="N175" s="226" t="s">
        <v>52</v>
      </c>
      <c r="O175" s="76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13" t="s">
        <v>230</v>
      </c>
      <c r="AT175" s="13" t="s">
        <v>166</v>
      </c>
      <c r="AU175" s="13" t="s">
        <v>92</v>
      </c>
      <c r="AY175" s="13" t="s">
        <v>164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3" t="s">
        <v>92</v>
      </c>
      <c r="BK175" s="229">
        <f>ROUND(I175*H175,2)</f>
        <v>0</v>
      </c>
      <c r="BL175" s="13" t="s">
        <v>230</v>
      </c>
      <c r="BM175" s="13" t="s">
        <v>1382</v>
      </c>
    </row>
    <row r="176" s="1" customFormat="1" ht="22.5" customHeight="1">
      <c r="B176" s="35"/>
      <c r="C176" s="230" t="s">
        <v>407</v>
      </c>
      <c r="D176" s="230" t="s">
        <v>218</v>
      </c>
      <c r="E176" s="231" t="s">
        <v>1383</v>
      </c>
      <c r="F176" s="232" t="s">
        <v>1384</v>
      </c>
      <c r="G176" s="233" t="s">
        <v>169</v>
      </c>
      <c r="H176" s="234">
        <v>74.141000000000005</v>
      </c>
      <c r="I176" s="235"/>
      <c r="J176" s="236">
        <f>ROUND(I176*H176,2)</f>
        <v>0</v>
      </c>
      <c r="K176" s="232" t="s">
        <v>215</v>
      </c>
      <c r="L176" s="237"/>
      <c r="M176" s="238" t="s">
        <v>1</v>
      </c>
      <c r="N176" s="239" t="s">
        <v>52</v>
      </c>
      <c r="O176" s="76"/>
      <c r="P176" s="227">
        <f>O176*H176</f>
        <v>0</v>
      </c>
      <c r="Q176" s="227">
        <v>0.00040000000000000002</v>
      </c>
      <c r="R176" s="227">
        <f>Q176*H176</f>
        <v>0.029656400000000003</v>
      </c>
      <c r="S176" s="227">
        <v>0</v>
      </c>
      <c r="T176" s="228">
        <f>S176*H176</f>
        <v>0</v>
      </c>
      <c r="AR176" s="13" t="s">
        <v>296</v>
      </c>
      <c r="AT176" s="13" t="s">
        <v>218</v>
      </c>
      <c r="AU176" s="13" t="s">
        <v>92</v>
      </c>
      <c r="AY176" s="13" t="s">
        <v>164</v>
      </c>
      <c r="BE176" s="229">
        <f>IF(N176="základná",J176,0)</f>
        <v>0</v>
      </c>
      <c r="BF176" s="229">
        <f>IF(N176="znížená",J176,0)</f>
        <v>0</v>
      </c>
      <c r="BG176" s="229">
        <f>IF(N176="zákl. prenesená",J176,0)</f>
        <v>0</v>
      </c>
      <c r="BH176" s="229">
        <f>IF(N176="zníž. prenesená",J176,0)</f>
        <v>0</v>
      </c>
      <c r="BI176" s="229">
        <f>IF(N176="nulová",J176,0)</f>
        <v>0</v>
      </c>
      <c r="BJ176" s="13" t="s">
        <v>92</v>
      </c>
      <c r="BK176" s="229">
        <f>ROUND(I176*H176,2)</f>
        <v>0</v>
      </c>
      <c r="BL176" s="13" t="s">
        <v>230</v>
      </c>
      <c r="BM176" s="13" t="s">
        <v>1385</v>
      </c>
    </row>
    <row r="177" s="1" customFormat="1" ht="16.5" customHeight="1">
      <c r="B177" s="35"/>
      <c r="C177" s="218" t="s">
        <v>411</v>
      </c>
      <c r="D177" s="218" t="s">
        <v>166</v>
      </c>
      <c r="E177" s="219" t="s">
        <v>1386</v>
      </c>
      <c r="F177" s="220" t="s">
        <v>1387</v>
      </c>
      <c r="G177" s="221" t="s">
        <v>169</v>
      </c>
      <c r="H177" s="222">
        <v>110.58</v>
      </c>
      <c r="I177" s="223"/>
      <c r="J177" s="224">
        <f>ROUND(I177*H177,2)</f>
        <v>0</v>
      </c>
      <c r="K177" s="220" t="s">
        <v>174</v>
      </c>
      <c r="L177" s="40"/>
      <c r="M177" s="225" t="s">
        <v>1</v>
      </c>
      <c r="N177" s="226" t="s">
        <v>52</v>
      </c>
      <c r="O177" s="76"/>
      <c r="P177" s="227">
        <f>O177*H177</f>
        <v>0</v>
      </c>
      <c r="Q177" s="227">
        <v>0.00010000000000000001</v>
      </c>
      <c r="R177" s="227">
        <f>Q177*H177</f>
        <v>0.011058</v>
      </c>
      <c r="S177" s="227">
        <v>0</v>
      </c>
      <c r="T177" s="228">
        <f>S177*H177</f>
        <v>0</v>
      </c>
      <c r="AR177" s="13" t="s">
        <v>230</v>
      </c>
      <c r="AT177" s="13" t="s">
        <v>166</v>
      </c>
      <c r="AU177" s="13" t="s">
        <v>92</v>
      </c>
      <c r="AY177" s="13" t="s">
        <v>164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3" t="s">
        <v>92</v>
      </c>
      <c r="BK177" s="229">
        <f>ROUND(I177*H177,2)</f>
        <v>0</v>
      </c>
      <c r="BL177" s="13" t="s">
        <v>230</v>
      </c>
      <c r="BM177" s="13" t="s">
        <v>1388</v>
      </c>
    </row>
    <row r="178" s="1" customFormat="1" ht="16.5" customHeight="1">
      <c r="B178" s="35"/>
      <c r="C178" s="218" t="s">
        <v>415</v>
      </c>
      <c r="D178" s="218" t="s">
        <v>166</v>
      </c>
      <c r="E178" s="219" t="s">
        <v>1389</v>
      </c>
      <c r="F178" s="220" t="s">
        <v>1390</v>
      </c>
      <c r="G178" s="221" t="s">
        <v>169</v>
      </c>
      <c r="H178" s="222">
        <v>61.401000000000003</v>
      </c>
      <c r="I178" s="223"/>
      <c r="J178" s="224">
        <f>ROUND(I178*H178,2)</f>
        <v>0</v>
      </c>
      <c r="K178" s="220" t="s">
        <v>1</v>
      </c>
      <c r="L178" s="40"/>
      <c r="M178" s="225" t="s">
        <v>1</v>
      </c>
      <c r="N178" s="226" t="s">
        <v>52</v>
      </c>
      <c r="O178" s="76"/>
      <c r="P178" s="227">
        <f>O178*H178</f>
        <v>0</v>
      </c>
      <c r="Q178" s="227">
        <v>0.00011</v>
      </c>
      <c r="R178" s="227">
        <f>Q178*H178</f>
        <v>0.0067541100000000007</v>
      </c>
      <c r="S178" s="227">
        <v>0</v>
      </c>
      <c r="T178" s="228">
        <f>S178*H178</f>
        <v>0</v>
      </c>
      <c r="AR178" s="13" t="s">
        <v>230</v>
      </c>
      <c r="AT178" s="13" t="s">
        <v>166</v>
      </c>
      <c r="AU178" s="13" t="s">
        <v>92</v>
      </c>
      <c r="AY178" s="13" t="s">
        <v>164</v>
      </c>
      <c r="BE178" s="229">
        <f>IF(N178="základná",J178,0)</f>
        <v>0</v>
      </c>
      <c r="BF178" s="229">
        <f>IF(N178="znížená",J178,0)</f>
        <v>0</v>
      </c>
      <c r="BG178" s="229">
        <f>IF(N178="zákl. prenesená",J178,0)</f>
        <v>0</v>
      </c>
      <c r="BH178" s="229">
        <f>IF(N178="zníž. prenesená",J178,0)</f>
        <v>0</v>
      </c>
      <c r="BI178" s="229">
        <f>IF(N178="nulová",J178,0)</f>
        <v>0</v>
      </c>
      <c r="BJ178" s="13" t="s">
        <v>92</v>
      </c>
      <c r="BK178" s="229">
        <f>ROUND(I178*H178,2)</f>
        <v>0</v>
      </c>
      <c r="BL178" s="13" t="s">
        <v>230</v>
      </c>
      <c r="BM178" s="13" t="s">
        <v>1391</v>
      </c>
    </row>
    <row r="179" s="1" customFormat="1" ht="16.5" customHeight="1">
      <c r="B179" s="35"/>
      <c r="C179" s="218" t="s">
        <v>419</v>
      </c>
      <c r="D179" s="218" t="s">
        <v>166</v>
      </c>
      <c r="E179" s="219" t="s">
        <v>1392</v>
      </c>
      <c r="F179" s="220" t="s">
        <v>1393</v>
      </c>
      <c r="G179" s="221" t="s">
        <v>169</v>
      </c>
      <c r="H179" s="222">
        <v>61.401000000000003</v>
      </c>
      <c r="I179" s="223"/>
      <c r="J179" s="224">
        <f>ROUND(I179*H179,2)</f>
        <v>0</v>
      </c>
      <c r="K179" s="220" t="s">
        <v>182</v>
      </c>
      <c r="L179" s="40"/>
      <c r="M179" s="225" t="s">
        <v>1</v>
      </c>
      <c r="N179" s="226" t="s">
        <v>52</v>
      </c>
      <c r="O179" s="76"/>
      <c r="P179" s="227">
        <f>O179*H179</f>
        <v>0</v>
      </c>
      <c r="Q179" s="227">
        <v>0.0083999999999999995</v>
      </c>
      <c r="R179" s="227">
        <f>Q179*H179</f>
        <v>0.51576840000000002</v>
      </c>
      <c r="S179" s="227">
        <v>0</v>
      </c>
      <c r="T179" s="228">
        <f>S179*H179</f>
        <v>0</v>
      </c>
      <c r="AR179" s="13" t="s">
        <v>230</v>
      </c>
      <c r="AT179" s="13" t="s">
        <v>166</v>
      </c>
      <c r="AU179" s="13" t="s">
        <v>92</v>
      </c>
      <c r="AY179" s="13" t="s">
        <v>164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3" t="s">
        <v>92</v>
      </c>
      <c r="BK179" s="229">
        <f>ROUND(I179*H179,2)</f>
        <v>0</v>
      </c>
      <c r="BL179" s="13" t="s">
        <v>230</v>
      </c>
      <c r="BM179" s="13" t="s">
        <v>1394</v>
      </c>
    </row>
    <row r="180" s="1" customFormat="1" ht="16.5" customHeight="1">
      <c r="B180" s="35"/>
      <c r="C180" s="218" t="s">
        <v>423</v>
      </c>
      <c r="D180" s="218" t="s">
        <v>166</v>
      </c>
      <c r="E180" s="219" t="s">
        <v>1395</v>
      </c>
      <c r="F180" s="220" t="s">
        <v>1396</v>
      </c>
      <c r="G180" s="221" t="s">
        <v>169</v>
      </c>
      <c r="H180" s="222">
        <v>201.38200000000001</v>
      </c>
      <c r="I180" s="223"/>
      <c r="J180" s="224">
        <f>ROUND(I180*H180,2)</f>
        <v>0</v>
      </c>
      <c r="K180" s="220" t="s">
        <v>1</v>
      </c>
      <c r="L180" s="40"/>
      <c r="M180" s="225" t="s">
        <v>1</v>
      </c>
      <c r="N180" s="226" t="s">
        <v>52</v>
      </c>
      <c r="O180" s="76"/>
      <c r="P180" s="227">
        <f>O180*H180</f>
        <v>0</v>
      </c>
      <c r="Q180" s="227">
        <v>0.0030249999999999999</v>
      </c>
      <c r="R180" s="227">
        <f>Q180*H180</f>
        <v>0.60918055000000004</v>
      </c>
      <c r="S180" s="227">
        <v>0</v>
      </c>
      <c r="T180" s="228">
        <f>S180*H180</f>
        <v>0</v>
      </c>
      <c r="AR180" s="13" t="s">
        <v>230</v>
      </c>
      <c r="AT180" s="13" t="s">
        <v>166</v>
      </c>
      <c r="AU180" s="13" t="s">
        <v>92</v>
      </c>
      <c r="AY180" s="13" t="s">
        <v>164</v>
      </c>
      <c r="BE180" s="229">
        <f>IF(N180="základná",J180,0)</f>
        <v>0</v>
      </c>
      <c r="BF180" s="229">
        <f>IF(N180="znížená",J180,0)</f>
        <v>0</v>
      </c>
      <c r="BG180" s="229">
        <f>IF(N180="zákl. prenesená",J180,0)</f>
        <v>0</v>
      </c>
      <c r="BH180" s="229">
        <f>IF(N180="zníž. prenesená",J180,0)</f>
        <v>0</v>
      </c>
      <c r="BI180" s="229">
        <f>IF(N180="nulová",J180,0)</f>
        <v>0</v>
      </c>
      <c r="BJ180" s="13" t="s">
        <v>92</v>
      </c>
      <c r="BK180" s="229">
        <f>ROUND(I180*H180,2)</f>
        <v>0</v>
      </c>
      <c r="BL180" s="13" t="s">
        <v>230</v>
      </c>
      <c r="BM180" s="13" t="s">
        <v>1397</v>
      </c>
    </row>
    <row r="181" s="1" customFormat="1" ht="16.5" customHeight="1">
      <c r="B181" s="35"/>
      <c r="C181" s="218" t="s">
        <v>428</v>
      </c>
      <c r="D181" s="218" t="s">
        <v>166</v>
      </c>
      <c r="E181" s="219" t="s">
        <v>1398</v>
      </c>
      <c r="F181" s="220" t="s">
        <v>1399</v>
      </c>
      <c r="G181" s="221" t="s">
        <v>169</v>
      </c>
      <c r="H181" s="222">
        <v>201.38200000000001</v>
      </c>
      <c r="I181" s="223"/>
      <c r="J181" s="224">
        <f>ROUND(I181*H181,2)</f>
        <v>0</v>
      </c>
      <c r="K181" s="220" t="s">
        <v>1</v>
      </c>
      <c r="L181" s="40"/>
      <c r="M181" s="225" t="s">
        <v>1</v>
      </c>
      <c r="N181" s="226" t="s">
        <v>52</v>
      </c>
      <c r="O181" s="76"/>
      <c r="P181" s="227">
        <f>O181*H181</f>
        <v>0</v>
      </c>
      <c r="Q181" s="227">
        <v>0.00040000000000000002</v>
      </c>
      <c r="R181" s="227">
        <f>Q181*H181</f>
        <v>0.080552800000000008</v>
      </c>
      <c r="S181" s="227">
        <v>0</v>
      </c>
      <c r="T181" s="228">
        <f>S181*H181</f>
        <v>0</v>
      </c>
      <c r="AR181" s="13" t="s">
        <v>230</v>
      </c>
      <c r="AT181" s="13" t="s">
        <v>166</v>
      </c>
      <c r="AU181" s="13" t="s">
        <v>92</v>
      </c>
      <c r="AY181" s="13" t="s">
        <v>164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3" t="s">
        <v>92</v>
      </c>
      <c r="BK181" s="229">
        <f>ROUND(I181*H181,2)</f>
        <v>0</v>
      </c>
      <c r="BL181" s="13" t="s">
        <v>230</v>
      </c>
      <c r="BM181" s="13" t="s">
        <v>1400</v>
      </c>
    </row>
    <row r="182" s="1" customFormat="1" ht="16.5" customHeight="1">
      <c r="B182" s="35"/>
      <c r="C182" s="218" t="s">
        <v>432</v>
      </c>
      <c r="D182" s="218" t="s">
        <v>166</v>
      </c>
      <c r="E182" s="219" t="s">
        <v>1401</v>
      </c>
      <c r="F182" s="220" t="s">
        <v>1402</v>
      </c>
      <c r="G182" s="221" t="s">
        <v>857</v>
      </c>
      <c r="H182" s="240"/>
      <c r="I182" s="223"/>
      <c r="J182" s="224">
        <f>ROUND(I182*H182,2)</f>
        <v>0</v>
      </c>
      <c r="K182" s="220" t="s">
        <v>1</v>
      </c>
      <c r="L182" s="40"/>
      <c r="M182" s="225" t="s">
        <v>1</v>
      </c>
      <c r="N182" s="226" t="s">
        <v>52</v>
      </c>
      <c r="O182" s="76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13" t="s">
        <v>230</v>
      </c>
      <c r="AT182" s="13" t="s">
        <v>166</v>
      </c>
      <c r="AU182" s="13" t="s">
        <v>92</v>
      </c>
      <c r="AY182" s="13" t="s">
        <v>164</v>
      </c>
      <c r="BE182" s="229">
        <f>IF(N182="základná",J182,0)</f>
        <v>0</v>
      </c>
      <c r="BF182" s="229">
        <f>IF(N182="znížená",J182,0)</f>
        <v>0</v>
      </c>
      <c r="BG182" s="229">
        <f>IF(N182="zákl. prenesená",J182,0)</f>
        <v>0</v>
      </c>
      <c r="BH182" s="229">
        <f>IF(N182="zníž. prenesená",J182,0)</f>
        <v>0</v>
      </c>
      <c r="BI182" s="229">
        <f>IF(N182="nulová",J182,0)</f>
        <v>0</v>
      </c>
      <c r="BJ182" s="13" t="s">
        <v>92</v>
      </c>
      <c r="BK182" s="229">
        <f>ROUND(I182*H182,2)</f>
        <v>0</v>
      </c>
      <c r="BL182" s="13" t="s">
        <v>230</v>
      </c>
      <c r="BM182" s="13" t="s">
        <v>1403</v>
      </c>
    </row>
    <row r="183" s="11" customFormat="1" ht="22.8" customHeight="1">
      <c r="B183" s="202"/>
      <c r="C183" s="203"/>
      <c r="D183" s="204" t="s">
        <v>79</v>
      </c>
      <c r="E183" s="216" t="s">
        <v>1404</v>
      </c>
      <c r="F183" s="216" t="s">
        <v>1405</v>
      </c>
      <c r="G183" s="203"/>
      <c r="H183" s="203"/>
      <c r="I183" s="206"/>
      <c r="J183" s="217">
        <f>BK183</f>
        <v>0</v>
      </c>
      <c r="K183" s="203"/>
      <c r="L183" s="208"/>
      <c r="M183" s="209"/>
      <c r="N183" s="210"/>
      <c r="O183" s="210"/>
      <c r="P183" s="211">
        <f>SUM(P184:P208)</f>
        <v>0</v>
      </c>
      <c r="Q183" s="210"/>
      <c r="R183" s="211">
        <f>SUM(R184:R208)</f>
        <v>0.13688111340000003</v>
      </c>
      <c r="S183" s="210"/>
      <c r="T183" s="212">
        <f>SUM(T184:T208)</f>
        <v>0</v>
      </c>
      <c r="AR183" s="213" t="s">
        <v>92</v>
      </c>
      <c r="AT183" s="214" t="s">
        <v>79</v>
      </c>
      <c r="AU183" s="214" t="s">
        <v>87</v>
      </c>
      <c r="AY183" s="213" t="s">
        <v>164</v>
      </c>
      <c r="BK183" s="215">
        <f>SUM(BK184:BK208)</f>
        <v>0</v>
      </c>
    </row>
    <row r="184" s="1" customFormat="1" ht="16.5" customHeight="1">
      <c r="B184" s="35"/>
      <c r="C184" s="218" t="s">
        <v>436</v>
      </c>
      <c r="D184" s="218" t="s">
        <v>166</v>
      </c>
      <c r="E184" s="219" t="s">
        <v>1406</v>
      </c>
      <c r="F184" s="220" t="s">
        <v>1407</v>
      </c>
      <c r="G184" s="221" t="s">
        <v>169</v>
      </c>
      <c r="H184" s="222">
        <v>7.141</v>
      </c>
      <c r="I184" s="223"/>
      <c r="J184" s="224">
        <f>ROUND(I184*H184,2)</f>
        <v>0</v>
      </c>
      <c r="K184" s="220" t="s">
        <v>243</v>
      </c>
      <c r="L184" s="40"/>
      <c r="M184" s="225" t="s">
        <v>1</v>
      </c>
      <c r="N184" s="226" t="s">
        <v>52</v>
      </c>
      <c r="O184" s="76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13" t="s">
        <v>230</v>
      </c>
      <c r="AT184" s="13" t="s">
        <v>166</v>
      </c>
      <c r="AU184" s="13" t="s">
        <v>92</v>
      </c>
      <c r="AY184" s="13" t="s">
        <v>164</v>
      </c>
      <c r="BE184" s="229">
        <f>IF(N184="základná",J184,0)</f>
        <v>0</v>
      </c>
      <c r="BF184" s="229">
        <f>IF(N184="znížená",J184,0)</f>
        <v>0</v>
      </c>
      <c r="BG184" s="229">
        <f>IF(N184="zákl. prenesená",J184,0)</f>
        <v>0</v>
      </c>
      <c r="BH184" s="229">
        <f>IF(N184="zníž. prenesená",J184,0)</f>
        <v>0</v>
      </c>
      <c r="BI184" s="229">
        <f>IF(N184="nulová",J184,0)</f>
        <v>0</v>
      </c>
      <c r="BJ184" s="13" t="s">
        <v>92</v>
      </c>
      <c r="BK184" s="229">
        <f>ROUND(I184*H184,2)</f>
        <v>0</v>
      </c>
      <c r="BL184" s="13" t="s">
        <v>230</v>
      </c>
      <c r="BM184" s="13" t="s">
        <v>1408</v>
      </c>
    </row>
    <row r="185" s="1" customFormat="1" ht="22.5" customHeight="1">
      <c r="B185" s="35"/>
      <c r="C185" s="230" t="s">
        <v>441</v>
      </c>
      <c r="D185" s="230" t="s">
        <v>218</v>
      </c>
      <c r="E185" s="231" t="s">
        <v>1409</v>
      </c>
      <c r="F185" s="232" t="s">
        <v>1410</v>
      </c>
      <c r="G185" s="233" t="s">
        <v>169</v>
      </c>
      <c r="H185" s="234">
        <v>8.2119999999999997</v>
      </c>
      <c r="I185" s="235"/>
      <c r="J185" s="236">
        <f>ROUND(I185*H185,2)</f>
        <v>0</v>
      </c>
      <c r="K185" s="232" t="s">
        <v>243</v>
      </c>
      <c r="L185" s="237"/>
      <c r="M185" s="238" t="s">
        <v>1</v>
      </c>
      <c r="N185" s="239" t="s">
        <v>52</v>
      </c>
      <c r="O185" s="76"/>
      <c r="P185" s="227">
        <f>O185*H185</f>
        <v>0</v>
      </c>
      <c r="Q185" s="227">
        <v>0.00019000000000000001</v>
      </c>
      <c r="R185" s="227">
        <f>Q185*H185</f>
        <v>0.00156028</v>
      </c>
      <c r="S185" s="227">
        <v>0</v>
      </c>
      <c r="T185" s="228">
        <f>S185*H185</f>
        <v>0</v>
      </c>
      <c r="AR185" s="13" t="s">
        <v>296</v>
      </c>
      <c r="AT185" s="13" t="s">
        <v>218</v>
      </c>
      <c r="AU185" s="13" t="s">
        <v>92</v>
      </c>
      <c r="AY185" s="13" t="s">
        <v>164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3" t="s">
        <v>92</v>
      </c>
      <c r="BK185" s="229">
        <f>ROUND(I185*H185,2)</f>
        <v>0</v>
      </c>
      <c r="BL185" s="13" t="s">
        <v>230</v>
      </c>
      <c r="BM185" s="13" t="s">
        <v>1411</v>
      </c>
    </row>
    <row r="186" s="1" customFormat="1" ht="16.5" customHeight="1">
      <c r="B186" s="35"/>
      <c r="C186" s="218" t="s">
        <v>445</v>
      </c>
      <c r="D186" s="218" t="s">
        <v>166</v>
      </c>
      <c r="E186" s="219" t="s">
        <v>1412</v>
      </c>
      <c r="F186" s="220" t="s">
        <v>1413</v>
      </c>
      <c r="G186" s="221" t="s">
        <v>169</v>
      </c>
      <c r="H186" s="222">
        <v>145.08799999999999</v>
      </c>
      <c r="I186" s="223"/>
      <c r="J186" s="224">
        <f>ROUND(I186*H186,2)</f>
        <v>0</v>
      </c>
      <c r="K186" s="220" t="s">
        <v>1</v>
      </c>
      <c r="L186" s="40"/>
      <c r="M186" s="225" t="s">
        <v>1</v>
      </c>
      <c r="N186" s="226" t="s">
        <v>52</v>
      </c>
      <c r="O186" s="76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13" t="s">
        <v>230</v>
      </c>
      <c r="AT186" s="13" t="s">
        <v>166</v>
      </c>
      <c r="AU186" s="13" t="s">
        <v>92</v>
      </c>
      <c r="AY186" s="13" t="s">
        <v>164</v>
      </c>
      <c r="BE186" s="229">
        <f>IF(N186="základná",J186,0)</f>
        <v>0</v>
      </c>
      <c r="BF186" s="229">
        <f>IF(N186="znížená",J186,0)</f>
        <v>0</v>
      </c>
      <c r="BG186" s="229">
        <f>IF(N186="zákl. prenesená",J186,0)</f>
        <v>0</v>
      </c>
      <c r="BH186" s="229">
        <f>IF(N186="zníž. prenesená",J186,0)</f>
        <v>0</v>
      </c>
      <c r="BI186" s="229">
        <f>IF(N186="nulová",J186,0)</f>
        <v>0</v>
      </c>
      <c r="BJ186" s="13" t="s">
        <v>92</v>
      </c>
      <c r="BK186" s="229">
        <f>ROUND(I186*H186,2)</f>
        <v>0</v>
      </c>
      <c r="BL186" s="13" t="s">
        <v>230</v>
      </c>
      <c r="BM186" s="13" t="s">
        <v>1414</v>
      </c>
    </row>
    <row r="187" s="1" customFormat="1" ht="22.5" customHeight="1">
      <c r="B187" s="35"/>
      <c r="C187" s="230" t="s">
        <v>449</v>
      </c>
      <c r="D187" s="230" t="s">
        <v>218</v>
      </c>
      <c r="E187" s="231" t="s">
        <v>1415</v>
      </c>
      <c r="F187" s="232" t="s">
        <v>1416</v>
      </c>
      <c r="G187" s="233" t="s">
        <v>169</v>
      </c>
      <c r="H187" s="234">
        <v>166.852</v>
      </c>
      <c r="I187" s="235"/>
      <c r="J187" s="236">
        <f>ROUND(I187*H187,2)</f>
        <v>0</v>
      </c>
      <c r="K187" s="232" t="s">
        <v>222</v>
      </c>
      <c r="L187" s="237"/>
      <c r="M187" s="238" t="s">
        <v>1</v>
      </c>
      <c r="N187" s="239" t="s">
        <v>52</v>
      </c>
      <c r="O187" s="76"/>
      <c r="P187" s="227">
        <f>O187*H187</f>
        <v>0</v>
      </c>
      <c r="Q187" s="227">
        <v>0.00017000000000000001</v>
      </c>
      <c r="R187" s="227">
        <f>Q187*H187</f>
        <v>0.028364840000000002</v>
      </c>
      <c r="S187" s="227">
        <v>0</v>
      </c>
      <c r="T187" s="228">
        <f>S187*H187</f>
        <v>0</v>
      </c>
      <c r="AR187" s="13" t="s">
        <v>296</v>
      </c>
      <c r="AT187" s="13" t="s">
        <v>218</v>
      </c>
      <c r="AU187" s="13" t="s">
        <v>92</v>
      </c>
      <c r="AY187" s="13" t="s">
        <v>164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3" t="s">
        <v>92</v>
      </c>
      <c r="BK187" s="229">
        <f>ROUND(I187*H187,2)</f>
        <v>0</v>
      </c>
      <c r="BL187" s="13" t="s">
        <v>230</v>
      </c>
      <c r="BM187" s="13" t="s">
        <v>1417</v>
      </c>
    </row>
    <row r="188" s="1" customFormat="1" ht="16.5" customHeight="1">
      <c r="B188" s="35"/>
      <c r="C188" s="218" t="s">
        <v>453</v>
      </c>
      <c r="D188" s="218" t="s">
        <v>166</v>
      </c>
      <c r="E188" s="219" t="s">
        <v>1418</v>
      </c>
      <c r="F188" s="220" t="s">
        <v>1419</v>
      </c>
      <c r="G188" s="221" t="s">
        <v>169</v>
      </c>
      <c r="H188" s="222">
        <v>5.1100000000000003</v>
      </c>
      <c r="I188" s="223"/>
      <c r="J188" s="224">
        <f>ROUND(I188*H188,2)</f>
        <v>0</v>
      </c>
      <c r="K188" s="220" t="s">
        <v>1</v>
      </c>
      <c r="L188" s="40"/>
      <c r="M188" s="225" t="s">
        <v>1</v>
      </c>
      <c r="N188" s="226" t="s">
        <v>52</v>
      </c>
      <c r="O188" s="76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13" t="s">
        <v>230</v>
      </c>
      <c r="AT188" s="13" t="s">
        <v>166</v>
      </c>
      <c r="AU188" s="13" t="s">
        <v>92</v>
      </c>
      <c r="AY188" s="13" t="s">
        <v>164</v>
      </c>
      <c r="BE188" s="229">
        <f>IF(N188="základná",J188,0)</f>
        <v>0</v>
      </c>
      <c r="BF188" s="229">
        <f>IF(N188="znížená",J188,0)</f>
        <v>0</v>
      </c>
      <c r="BG188" s="229">
        <f>IF(N188="zákl. prenesená",J188,0)</f>
        <v>0</v>
      </c>
      <c r="BH188" s="229">
        <f>IF(N188="zníž. prenesená",J188,0)</f>
        <v>0</v>
      </c>
      <c r="BI188" s="229">
        <f>IF(N188="nulová",J188,0)</f>
        <v>0</v>
      </c>
      <c r="BJ188" s="13" t="s">
        <v>92</v>
      </c>
      <c r="BK188" s="229">
        <f>ROUND(I188*H188,2)</f>
        <v>0</v>
      </c>
      <c r="BL188" s="13" t="s">
        <v>230</v>
      </c>
      <c r="BM188" s="13" t="s">
        <v>1420</v>
      </c>
    </row>
    <row r="189" s="1" customFormat="1" ht="22.5" customHeight="1">
      <c r="B189" s="35"/>
      <c r="C189" s="230" t="s">
        <v>457</v>
      </c>
      <c r="D189" s="230" t="s">
        <v>218</v>
      </c>
      <c r="E189" s="231" t="s">
        <v>1421</v>
      </c>
      <c r="F189" s="232" t="s">
        <v>1422</v>
      </c>
      <c r="G189" s="233" t="s">
        <v>169</v>
      </c>
      <c r="H189" s="234">
        <v>5.8769999999999998</v>
      </c>
      <c r="I189" s="235"/>
      <c r="J189" s="236">
        <f>ROUND(I189*H189,2)</f>
        <v>0</v>
      </c>
      <c r="K189" s="232" t="s">
        <v>243</v>
      </c>
      <c r="L189" s="237"/>
      <c r="M189" s="238" t="s">
        <v>1</v>
      </c>
      <c r="N189" s="239" t="s">
        <v>52</v>
      </c>
      <c r="O189" s="76"/>
      <c r="P189" s="227">
        <f>O189*H189</f>
        <v>0</v>
      </c>
      <c r="Q189" s="227">
        <v>0.0019</v>
      </c>
      <c r="R189" s="227">
        <f>Q189*H189</f>
        <v>0.011166299999999999</v>
      </c>
      <c r="S189" s="227">
        <v>0</v>
      </c>
      <c r="T189" s="228">
        <f>S189*H189</f>
        <v>0</v>
      </c>
      <c r="AR189" s="13" t="s">
        <v>296</v>
      </c>
      <c r="AT189" s="13" t="s">
        <v>218</v>
      </c>
      <c r="AU189" s="13" t="s">
        <v>92</v>
      </c>
      <c r="AY189" s="13" t="s">
        <v>164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3" t="s">
        <v>92</v>
      </c>
      <c r="BK189" s="229">
        <f>ROUND(I189*H189,2)</f>
        <v>0</v>
      </c>
      <c r="BL189" s="13" t="s">
        <v>230</v>
      </c>
      <c r="BM189" s="13" t="s">
        <v>1423</v>
      </c>
    </row>
    <row r="190" s="1" customFormat="1" ht="16.5" customHeight="1">
      <c r="B190" s="35"/>
      <c r="C190" s="230" t="s">
        <v>461</v>
      </c>
      <c r="D190" s="230" t="s">
        <v>218</v>
      </c>
      <c r="E190" s="231" t="s">
        <v>1424</v>
      </c>
      <c r="F190" s="232" t="s">
        <v>1425</v>
      </c>
      <c r="G190" s="233" t="s">
        <v>238</v>
      </c>
      <c r="H190" s="234">
        <v>30</v>
      </c>
      <c r="I190" s="235"/>
      <c r="J190" s="236">
        <f>ROUND(I190*H190,2)</f>
        <v>0</v>
      </c>
      <c r="K190" s="232" t="s">
        <v>243</v>
      </c>
      <c r="L190" s="237"/>
      <c r="M190" s="238" t="s">
        <v>1</v>
      </c>
      <c r="N190" s="239" t="s">
        <v>52</v>
      </c>
      <c r="O190" s="76"/>
      <c r="P190" s="227">
        <f>O190*H190</f>
        <v>0</v>
      </c>
      <c r="Q190" s="227">
        <v>0.00020000000000000001</v>
      </c>
      <c r="R190" s="227">
        <f>Q190*H190</f>
        <v>0.0060000000000000001</v>
      </c>
      <c r="S190" s="227">
        <v>0</v>
      </c>
      <c r="T190" s="228">
        <f>S190*H190</f>
        <v>0</v>
      </c>
      <c r="AR190" s="13" t="s">
        <v>296</v>
      </c>
      <c r="AT190" s="13" t="s">
        <v>218</v>
      </c>
      <c r="AU190" s="13" t="s">
        <v>92</v>
      </c>
      <c r="AY190" s="13" t="s">
        <v>164</v>
      </c>
      <c r="BE190" s="229">
        <f>IF(N190="základná",J190,0)</f>
        <v>0</v>
      </c>
      <c r="BF190" s="229">
        <f>IF(N190="znížená",J190,0)</f>
        <v>0</v>
      </c>
      <c r="BG190" s="229">
        <f>IF(N190="zákl. prenesená",J190,0)</f>
        <v>0</v>
      </c>
      <c r="BH190" s="229">
        <f>IF(N190="zníž. prenesená",J190,0)</f>
        <v>0</v>
      </c>
      <c r="BI190" s="229">
        <f>IF(N190="nulová",J190,0)</f>
        <v>0</v>
      </c>
      <c r="BJ190" s="13" t="s">
        <v>92</v>
      </c>
      <c r="BK190" s="229">
        <f>ROUND(I190*H190,2)</f>
        <v>0</v>
      </c>
      <c r="BL190" s="13" t="s">
        <v>230</v>
      </c>
      <c r="BM190" s="13" t="s">
        <v>1426</v>
      </c>
    </row>
    <row r="191" s="1" customFormat="1" ht="16.5" customHeight="1">
      <c r="B191" s="35"/>
      <c r="C191" s="230" t="s">
        <v>465</v>
      </c>
      <c r="D191" s="230" t="s">
        <v>218</v>
      </c>
      <c r="E191" s="231" t="s">
        <v>1427</v>
      </c>
      <c r="F191" s="232" t="s">
        <v>1428</v>
      </c>
      <c r="G191" s="233" t="s">
        <v>238</v>
      </c>
      <c r="H191" s="234">
        <v>30</v>
      </c>
      <c r="I191" s="235"/>
      <c r="J191" s="236">
        <f>ROUND(I191*H191,2)</f>
        <v>0</v>
      </c>
      <c r="K191" s="232" t="s">
        <v>243</v>
      </c>
      <c r="L191" s="237"/>
      <c r="M191" s="238" t="s">
        <v>1</v>
      </c>
      <c r="N191" s="239" t="s">
        <v>52</v>
      </c>
      <c r="O191" s="76"/>
      <c r="P191" s="227">
        <f>O191*H191</f>
        <v>0</v>
      </c>
      <c r="Q191" s="227">
        <v>0.00040000000000000002</v>
      </c>
      <c r="R191" s="227">
        <f>Q191*H191</f>
        <v>0.012</v>
      </c>
      <c r="S191" s="227">
        <v>0</v>
      </c>
      <c r="T191" s="228">
        <f>S191*H191</f>
        <v>0</v>
      </c>
      <c r="AR191" s="13" t="s">
        <v>296</v>
      </c>
      <c r="AT191" s="13" t="s">
        <v>218</v>
      </c>
      <c r="AU191" s="13" t="s">
        <v>92</v>
      </c>
      <c r="AY191" s="13" t="s">
        <v>164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3" t="s">
        <v>92</v>
      </c>
      <c r="BK191" s="229">
        <f>ROUND(I191*H191,2)</f>
        <v>0</v>
      </c>
      <c r="BL191" s="13" t="s">
        <v>230</v>
      </c>
      <c r="BM191" s="13" t="s">
        <v>1429</v>
      </c>
    </row>
    <row r="192" s="1" customFormat="1" ht="22.5" customHeight="1">
      <c r="B192" s="35"/>
      <c r="C192" s="218" t="s">
        <v>469</v>
      </c>
      <c r="D192" s="218" t="s">
        <v>166</v>
      </c>
      <c r="E192" s="219" t="s">
        <v>1430</v>
      </c>
      <c r="F192" s="220" t="s">
        <v>1431</v>
      </c>
      <c r="G192" s="221" t="s">
        <v>169</v>
      </c>
      <c r="H192" s="222">
        <v>2.0310000000000001</v>
      </c>
      <c r="I192" s="223"/>
      <c r="J192" s="224">
        <f>ROUND(I192*H192,2)</f>
        <v>0</v>
      </c>
      <c r="K192" s="220" t="s">
        <v>222</v>
      </c>
      <c r="L192" s="40"/>
      <c r="M192" s="225" t="s">
        <v>1</v>
      </c>
      <c r="N192" s="226" t="s">
        <v>52</v>
      </c>
      <c r="O192" s="76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13" t="s">
        <v>230</v>
      </c>
      <c r="AT192" s="13" t="s">
        <v>166</v>
      </c>
      <c r="AU192" s="13" t="s">
        <v>92</v>
      </c>
      <c r="AY192" s="13" t="s">
        <v>164</v>
      </c>
      <c r="BE192" s="229">
        <f>IF(N192="základná",J192,0)</f>
        <v>0</v>
      </c>
      <c r="BF192" s="229">
        <f>IF(N192="znížená",J192,0)</f>
        <v>0</v>
      </c>
      <c r="BG192" s="229">
        <f>IF(N192="zákl. prenesená",J192,0)</f>
        <v>0</v>
      </c>
      <c r="BH192" s="229">
        <f>IF(N192="zníž. prenesená",J192,0)</f>
        <v>0</v>
      </c>
      <c r="BI192" s="229">
        <f>IF(N192="nulová",J192,0)</f>
        <v>0</v>
      </c>
      <c r="BJ192" s="13" t="s">
        <v>92</v>
      </c>
      <c r="BK192" s="229">
        <f>ROUND(I192*H192,2)</f>
        <v>0</v>
      </c>
      <c r="BL192" s="13" t="s">
        <v>230</v>
      </c>
      <c r="BM192" s="13" t="s">
        <v>1432</v>
      </c>
    </row>
    <row r="193" s="1" customFormat="1" ht="22.5" customHeight="1">
      <c r="B193" s="35"/>
      <c r="C193" s="230" t="s">
        <v>473</v>
      </c>
      <c r="D193" s="230" t="s">
        <v>218</v>
      </c>
      <c r="E193" s="231" t="s">
        <v>1421</v>
      </c>
      <c r="F193" s="232" t="s">
        <v>1422</v>
      </c>
      <c r="G193" s="233" t="s">
        <v>169</v>
      </c>
      <c r="H193" s="234">
        <v>2.4369999999999998</v>
      </c>
      <c r="I193" s="235"/>
      <c r="J193" s="236">
        <f>ROUND(I193*H193,2)</f>
        <v>0</v>
      </c>
      <c r="K193" s="232" t="s">
        <v>243</v>
      </c>
      <c r="L193" s="237"/>
      <c r="M193" s="238" t="s">
        <v>1</v>
      </c>
      <c r="N193" s="239" t="s">
        <v>52</v>
      </c>
      <c r="O193" s="76"/>
      <c r="P193" s="227">
        <f>O193*H193</f>
        <v>0</v>
      </c>
      <c r="Q193" s="227">
        <v>0.0019</v>
      </c>
      <c r="R193" s="227">
        <f>Q193*H193</f>
        <v>0.0046302999999999995</v>
      </c>
      <c r="S193" s="227">
        <v>0</v>
      </c>
      <c r="T193" s="228">
        <f>S193*H193</f>
        <v>0</v>
      </c>
      <c r="AR193" s="13" t="s">
        <v>296</v>
      </c>
      <c r="AT193" s="13" t="s">
        <v>218</v>
      </c>
      <c r="AU193" s="13" t="s">
        <v>92</v>
      </c>
      <c r="AY193" s="13" t="s">
        <v>164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3" t="s">
        <v>92</v>
      </c>
      <c r="BK193" s="229">
        <f>ROUND(I193*H193,2)</f>
        <v>0</v>
      </c>
      <c r="BL193" s="13" t="s">
        <v>230</v>
      </c>
      <c r="BM193" s="13" t="s">
        <v>1433</v>
      </c>
    </row>
    <row r="194" s="1" customFormat="1" ht="16.5" customHeight="1">
      <c r="B194" s="35"/>
      <c r="C194" s="230" t="s">
        <v>477</v>
      </c>
      <c r="D194" s="230" t="s">
        <v>218</v>
      </c>
      <c r="E194" s="231" t="s">
        <v>1424</v>
      </c>
      <c r="F194" s="232" t="s">
        <v>1425</v>
      </c>
      <c r="G194" s="233" t="s">
        <v>238</v>
      </c>
      <c r="H194" s="234">
        <v>15</v>
      </c>
      <c r="I194" s="235"/>
      <c r="J194" s="236">
        <f>ROUND(I194*H194,2)</f>
        <v>0</v>
      </c>
      <c r="K194" s="232" t="s">
        <v>243</v>
      </c>
      <c r="L194" s="237"/>
      <c r="M194" s="238" t="s">
        <v>1</v>
      </c>
      <c r="N194" s="239" t="s">
        <v>52</v>
      </c>
      <c r="O194" s="76"/>
      <c r="P194" s="227">
        <f>O194*H194</f>
        <v>0</v>
      </c>
      <c r="Q194" s="227">
        <v>0.00020000000000000001</v>
      </c>
      <c r="R194" s="227">
        <f>Q194*H194</f>
        <v>0.0030000000000000001</v>
      </c>
      <c r="S194" s="227">
        <v>0</v>
      </c>
      <c r="T194" s="228">
        <f>S194*H194</f>
        <v>0</v>
      </c>
      <c r="AR194" s="13" t="s">
        <v>296</v>
      </c>
      <c r="AT194" s="13" t="s">
        <v>218</v>
      </c>
      <c r="AU194" s="13" t="s">
        <v>92</v>
      </c>
      <c r="AY194" s="13" t="s">
        <v>164</v>
      </c>
      <c r="BE194" s="229">
        <f>IF(N194="základná",J194,0)</f>
        <v>0</v>
      </c>
      <c r="BF194" s="229">
        <f>IF(N194="znížená",J194,0)</f>
        <v>0</v>
      </c>
      <c r="BG194" s="229">
        <f>IF(N194="zákl. prenesená",J194,0)</f>
        <v>0</v>
      </c>
      <c r="BH194" s="229">
        <f>IF(N194="zníž. prenesená",J194,0)</f>
        <v>0</v>
      </c>
      <c r="BI194" s="229">
        <f>IF(N194="nulová",J194,0)</f>
        <v>0</v>
      </c>
      <c r="BJ194" s="13" t="s">
        <v>92</v>
      </c>
      <c r="BK194" s="229">
        <f>ROUND(I194*H194,2)</f>
        <v>0</v>
      </c>
      <c r="BL194" s="13" t="s">
        <v>230</v>
      </c>
      <c r="BM194" s="13" t="s">
        <v>1434</v>
      </c>
    </row>
    <row r="195" s="1" customFormat="1" ht="16.5" customHeight="1">
      <c r="B195" s="35"/>
      <c r="C195" s="230" t="s">
        <v>481</v>
      </c>
      <c r="D195" s="230" t="s">
        <v>218</v>
      </c>
      <c r="E195" s="231" t="s">
        <v>1435</v>
      </c>
      <c r="F195" s="232" t="s">
        <v>1436</v>
      </c>
      <c r="G195" s="233" t="s">
        <v>238</v>
      </c>
      <c r="H195" s="234">
        <v>15</v>
      </c>
      <c r="I195" s="235"/>
      <c r="J195" s="236">
        <f>ROUND(I195*H195,2)</f>
        <v>0</v>
      </c>
      <c r="K195" s="232" t="s">
        <v>243</v>
      </c>
      <c r="L195" s="237"/>
      <c r="M195" s="238" t="s">
        <v>1</v>
      </c>
      <c r="N195" s="239" t="s">
        <v>52</v>
      </c>
      <c r="O195" s="76"/>
      <c r="P195" s="227">
        <f>O195*H195</f>
        <v>0</v>
      </c>
      <c r="Q195" s="227">
        <v>0.00025000000000000001</v>
      </c>
      <c r="R195" s="227">
        <f>Q195*H195</f>
        <v>0.0037499999999999999</v>
      </c>
      <c r="S195" s="227">
        <v>0</v>
      </c>
      <c r="T195" s="228">
        <f>S195*H195</f>
        <v>0</v>
      </c>
      <c r="AR195" s="13" t="s">
        <v>296</v>
      </c>
      <c r="AT195" s="13" t="s">
        <v>218</v>
      </c>
      <c r="AU195" s="13" t="s">
        <v>92</v>
      </c>
      <c r="AY195" s="13" t="s">
        <v>164</v>
      </c>
      <c r="BE195" s="229">
        <f>IF(N195="základná",J195,0)</f>
        <v>0</v>
      </c>
      <c r="BF195" s="229">
        <f>IF(N195="znížená",J195,0)</f>
        <v>0</v>
      </c>
      <c r="BG195" s="229">
        <f>IF(N195="zákl. prenesená",J195,0)</f>
        <v>0</v>
      </c>
      <c r="BH195" s="229">
        <f>IF(N195="zníž. prenesená",J195,0)</f>
        <v>0</v>
      </c>
      <c r="BI195" s="229">
        <f>IF(N195="nulová",J195,0)</f>
        <v>0</v>
      </c>
      <c r="BJ195" s="13" t="s">
        <v>92</v>
      </c>
      <c r="BK195" s="229">
        <f>ROUND(I195*H195,2)</f>
        <v>0</v>
      </c>
      <c r="BL195" s="13" t="s">
        <v>230</v>
      </c>
      <c r="BM195" s="13" t="s">
        <v>1437</v>
      </c>
    </row>
    <row r="196" s="1" customFormat="1" ht="16.5" customHeight="1">
      <c r="B196" s="35"/>
      <c r="C196" s="218" t="s">
        <v>485</v>
      </c>
      <c r="D196" s="218" t="s">
        <v>166</v>
      </c>
      <c r="E196" s="219" t="s">
        <v>1438</v>
      </c>
      <c r="F196" s="220" t="s">
        <v>1439</v>
      </c>
      <c r="G196" s="221" t="s">
        <v>238</v>
      </c>
      <c r="H196" s="222">
        <v>8</v>
      </c>
      <c r="I196" s="223"/>
      <c r="J196" s="224">
        <f>ROUND(I196*H196,2)</f>
        <v>0</v>
      </c>
      <c r="K196" s="220" t="s">
        <v>222</v>
      </c>
      <c r="L196" s="40"/>
      <c r="M196" s="225" t="s">
        <v>1</v>
      </c>
      <c r="N196" s="226" t="s">
        <v>52</v>
      </c>
      <c r="O196" s="76"/>
      <c r="P196" s="227">
        <f>O196*H196</f>
        <v>0</v>
      </c>
      <c r="Q196" s="227">
        <v>1.0000000000000001E-05</v>
      </c>
      <c r="R196" s="227">
        <f>Q196*H196</f>
        <v>8.0000000000000007E-05</v>
      </c>
      <c r="S196" s="227">
        <v>0</v>
      </c>
      <c r="T196" s="228">
        <f>S196*H196</f>
        <v>0</v>
      </c>
      <c r="AR196" s="13" t="s">
        <v>230</v>
      </c>
      <c r="AT196" s="13" t="s">
        <v>166</v>
      </c>
      <c r="AU196" s="13" t="s">
        <v>92</v>
      </c>
      <c r="AY196" s="13" t="s">
        <v>164</v>
      </c>
      <c r="BE196" s="229">
        <f>IF(N196="základná",J196,0)</f>
        <v>0</v>
      </c>
      <c r="BF196" s="229">
        <f>IF(N196="znížená",J196,0)</f>
        <v>0</v>
      </c>
      <c r="BG196" s="229">
        <f>IF(N196="zákl. prenesená",J196,0)</f>
        <v>0</v>
      </c>
      <c r="BH196" s="229">
        <f>IF(N196="zníž. prenesená",J196,0)</f>
        <v>0</v>
      </c>
      <c r="BI196" s="229">
        <f>IF(N196="nulová",J196,0)</f>
        <v>0</v>
      </c>
      <c r="BJ196" s="13" t="s">
        <v>92</v>
      </c>
      <c r="BK196" s="229">
        <f>ROUND(I196*H196,2)</f>
        <v>0</v>
      </c>
      <c r="BL196" s="13" t="s">
        <v>230</v>
      </c>
      <c r="BM196" s="13" t="s">
        <v>1440</v>
      </c>
    </row>
    <row r="197" s="1" customFormat="1" ht="16.5" customHeight="1">
      <c r="B197" s="35"/>
      <c r="C197" s="230" t="s">
        <v>489</v>
      </c>
      <c r="D197" s="230" t="s">
        <v>218</v>
      </c>
      <c r="E197" s="231" t="s">
        <v>1441</v>
      </c>
      <c r="F197" s="232" t="s">
        <v>1442</v>
      </c>
      <c r="G197" s="233" t="s">
        <v>238</v>
      </c>
      <c r="H197" s="234">
        <v>8</v>
      </c>
      <c r="I197" s="235"/>
      <c r="J197" s="236">
        <f>ROUND(I197*H197,2)</f>
        <v>0</v>
      </c>
      <c r="K197" s="232" t="s">
        <v>1</v>
      </c>
      <c r="L197" s="237"/>
      <c r="M197" s="238" t="s">
        <v>1</v>
      </c>
      <c r="N197" s="239" t="s">
        <v>52</v>
      </c>
      <c r="O197" s="76"/>
      <c r="P197" s="227">
        <f>O197*H197</f>
        <v>0</v>
      </c>
      <c r="Q197" s="227">
        <v>0.00014999999999999999</v>
      </c>
      <c r="R197" s="227">
        <f>Q197*H197</f>
        <v>0.0011999999999999999</v>
      </c>
      <c r="S197" s="227">
        <v>0</v>
      </c>
      <c r="T197" s="228">
        <f>S197*H197</f>
        <v>0</v>
      </c>
      <c r="AR197" s="13" t="s">
        <v>296</v>
      </c>
      <c r="AT197" s="13" t="s">
        <v>218</v>
      </c>
      <c r="AU197" s="13" t="s">
        <v>92</v>
      </c>
      <c r="AY197" s="13" t="s">
        <v>164</v>
      </c>
      <c r="BE197" s="229">
        <f>IF(N197="základná",J197,0)</f>
        <v>0</v>
      </c>
      <c r="BF197" s="229">
        <f>IF(N197="znížená",J197,0)</f>
        <v>0</v>
      </c>
      <c r="BG197" s="229">
        <f>IF(N197="zákl. prenesená",J197,0)</f>
        <v>0</v>
      </c>
      <c r="BH197" s="229">
        <f>IF(N197="zníž. prenesená",J197,0)</f>
        <v>0</v>
      </c>
      <c r="BI197" s="229">
        <f>IF(N197="nulová",J197,0)</f>
        <v>0</v>
      </c>
      <c r="BJ197" s="13" t="s">
        <v>92</v>
      </c>
      <c r="BK197" s="229">
        <f>ROUND(I197*H197,2)</f>
        <v>0</v>
      </c>
      <c r="BL197" s="13" t="s">
        <v>230</v>
      </c>
      <c r="BM197" s="13" t="s">
        <v>1443</v>
      </c>
    </row>
    <row r="198" s="1" customFormat="1" ht="16.5" customHeight="1">
      <c r="B198" s="35"/>
      <c r="C198" s="218" t="s">
        <v>493</v>
      </c>
      <c r="D198" s="218" t="s">
        <v>166</v>
      </c>
      <c r="E198" s="219" t="s">
        <v>1444</v>
      </c>
      <c r="F198" s="220" t="s">
        <v>1445</v>
      </c>
      <c r="G198" s="221" t="s">
        <v>255</v>
      </c>
      <c r="H198" s="222">
        <v>6.7699999999999996</v>
      </c>
      <c r="I198" s="223"/>
      <c r="J198" s="224">
        <f>ROUND(I198*H198,2)</f>
        <v>0</v>
      </c>
      <c r="K198" s="220" t="s">
        <v>222</v>
      </c>
      <c r="L198" s="40"/>
      <c r="M198" s="225" t="s">
        <v>1</v>
      </c>
      <c r="N198" s="226" t="s">
        <v>52</v>
      </c>
      <c r="O198" s="76"/>
      <c r="P198" s="227">
        <f>O198*H198</f>
        <v>0</v>
      </c>
      <c r="Q198" s="227">
        <v>9.0000000000000006E-05</v>
      </c>
      <c r="R198" s="227">
        <f>Q198*H198</f>
        <v>0.00060930000000000001</v>
      </c>
      <c r="S198" s="227">
        <v>0</v>
      </c>
      <c r="T198" s="228">
        <f>S198*H198</f>
        <v>0</v>
      </c>
      <c r="AR198" s="13" t="s">
        <v>230</v>
      </c>
      <c r="AT198" s="13" t="s">
        <v>166</v>
      </c>
      <c r="AU198" s="13" t="s">
        <v>92</v>
      </c>
      <c r="AY198" s="13" t="s">
        <v>164</v>
      </c>
      <c r="BE198" s="229">
        <f>IF(N198="základná",J198,0)</f>
        <v>0</v>
      </c>
      <c r="BF198" s="229">
        <f>IF(N198="znížená",J198,0)</f>
        <v>0</v>
      </c>
      <c r="BG198" s="229">
        <f>IF(N198="zákl. prenesená",J198,0)</f>
        <v>0</v>
      </c>
      <c r="BH198" s="229">
        <f>IF(N198="zníž. prenesená",J198,0)</f>
        <v>0</v>
      </c>
      <c r="BI198" s="229">
        <f>IF(N198="nulová",J198,0)</f>
        <v>0</v>
      </c>
      <c r="BJ198" s="13" t="s">
        <v>92</v>
      </c>
      <c r="BK198" s="229">
        <f>ROUND(I198*H198,2)</f>
        <v>0</v>
      </c>
      <c r="BL198" s="13" t="s">
        <v>230</v>
      </c>
      <c r="BM198" s="13" t="s">
        <v>1446</v>
      </c>
    </row>
    <row r="199" s="1" customFormat="1" ht="16.5" customHeight="1">
      <c r="B199" s="35"/>
      <c r="C199" s="230" t="s">
        <v>497</v>
      </c>
      <c r="D199" s="230" t="s">
        <v>218</v>
      </c>
      <c r="E199" s="231" t="s">
        <v>1447</v>
      </c>
      <c r="F199" s="232" t="s">
        <v>1448</v>
      </c>
      <c r="G199" s="233" t="s">
        <v>238</v>
      </c>
      <c r="H199" s="234">
        <v>60</v>
      </c>
      <c r="I199" s="235"/>
      <c r="J199" s="236">
        <f>ROUND(I199*H199,2)</f>
        <v>0</v>
      </c>
      <c r="K199" s="232" t="s">
        <v>222</v>
      </c>
      <c r="L199" s="237"/>
      <c r="M199" s="238" t="s">
        <v>1</v>
      </c>
      <c r="N199" s="239" t="s">
        <v>52</v>
      </c>
      <c r="O199" s="76"/>
      <c r="P199" s="227">
        <f>O199*H199</f>
        <v>0</v>
      </c>
      <c r="Q199" s="227">
        <v>0.00035</v>
      </c>
      <c r="R199" s="227">
        <f>Q199*H199</f>
        <v>0.021000000000000001</v>
      </c>
      <c r="S199" s="227">
        <v>0</v>
      </c>
      <c r="T199" s="228">
        <f>S199*H199</f>
        <v>0</v>
      </c>
      <c r="AR199" s="13" t="s">
        <v>296</v>
      </c>
      <c r="AT199" s="13" t="s">
        <v>218</v>
      </c>
      <c r="AU199" s="13" t="s">
        <v>92</v>
      </c>
      <c r="AY199" s="13" t="s">
        <v>164</v>
      </c>
      <c r="BE199" s="229">
        <f>IF(N199="základná",J199,0)</f>
        <v>0</v>
      </c>
      <c r="BF199" s="229">
        <f>IF(N199="znížená",J199,0)</f>
        <v>0</v>
      </c>
      <c r="BG199" s="229">
        <f>IF(N199="zákl. prenesená",J199,0)</f>
        <v>0</v>
      </c>
      <c r="BH199" s="229">
        <f>IF(N199="zníž. prenesená",J199,0)</f>
        <v>0</v>
      </c>
      <c r="BI199" s="229">
        <f>IF(N199="nulová",J199,0)</f>
        <v>0</v>
      </c>
      <c r="BJ199" s="13" t="s">
        <v>92</v>
      </c>
      <c r="BK199" s="229">
        <f>ROUND(I199*H199,2)</f>
        <v>0</v>
      </c>
      <c r="BL199" s="13" t="s">
        <v>230</v>
      </c>
      <c r="BM199" s="13" t="s">
        <v>1449</v>
      </c>
    </row>
    <row r="200" s="1" customFormat="1" ht="16.5" customHeight="1">
      <c r="B200" s="35"/>
      <c r="C200" s="218" t="s">
        <v>501</v>
      </c>
      <c r="D200" s="218" t="s">
        <v>166</v>
      </c>
      <c r="E200" s="219" t="s">
        <v>1450</v>
      </c>
      <c r="F200" s="220" t="s">
        <v>1451</v>
      </c>
      <c r="G200" s="221" t="s">
        <v>255</v>
      </c>
      <c r="H200" s="222">
        <v>6.7699999999999996</v>
      </c>
      <c r="I200" s="223"/>
      <c r="J200" s="224">
        <f>ROUND(I200*H200,2)</f>
        <v>0</v>
      </c>
      <c r="K200" s="220" t="s">
        <v>222</v>
      </c>
      <c r="L200" s="40"/>
      <c r="M200" s="225" t="s">
        <v>1</v>
      </c>
      <c r="N200" s="226" t="s">
        <v>52</v>
      </c>
      <c r="O200" s="76"/>
      <c r="P200" s="227">
        <f>O200*H200</f>
        <v>0</v>
      </c>
      <c r="Q200" s="227">
        <v>9.0000000000000006E-05</v>
      </c>
      <c r="R200" s="227">
        <f>Q200*H200</f>
        <v>0.00060930000000000001</v>
      </c>
      <c r="S200" s="227">
        <v>0</v>
      </c>
      <c r="T200" s="228">
        <f>S200*H200</f>
        <v>0</v>
      </c>
      <c r="AR200" s="13" t="s">
        <v>230</v>
      </c>
      <c r="AT200" s="13" t="s">
        <v>166</v>
      </c>
      <c r="AU200" s="13" t="s">
        <v>92</v>
      </c>
      <c r="AY200" s="13" t="s">
        <v>164</v>
      </c>
      <c r="BE200" s="229">
        <f>IF(N200="základná",J200,0)</f>
        <v>0</v>
      </c>
      <c r="BF200" s="229">
        <f>IF(N200="znížená",J200,0)</f>
        <v>0</v>
      </c>
      <c r="BG200" s="229">
        <f>IF(N200="zákl. prenesená",J200,0)</f>
        <v>0</v>
      </c>
      <c r="BH200" s="229">
        <f>IF(N200="zníž. prenesená",J200,0)</f>
        <v>0</v>
      </c>
      <c r="BI200" s="229">
        <f>IF(N200="nulová",J200,0)</f>
        <v>0</v>
      </c>
      <c r="BJ200" s="13" t="s">
        <v>92</v>
      </c>
      <c r="BK200" s="229">
        <f>ROUND(I200*H200,2)</f>
        <v>0</v>
      </c>
      <c r="BL200" s="13" t="s">
        <v>230</v>
      </c>
      <c r="BM200" s="13" t="s">
        <v>1452</v>
      </c>
    </row>
    <row r="201" s="1" customFormat="1" ht="16.5" customHeight="1">
      <c r="B201" s="35"/>
      <c r="C201" s="230" t="s">
        <v>505</v>
      </c>
      <c r="D201" s="230" t="s">
        <v>218</v>
      </c>
      <c r="E201" s="231" t="s">
        <v>1447</v>
      </c>
      <c r="F201" s="232" t="s">
        <v>1448</v>
      </c>
      <c r="G201" s="233" t="s">
        <v>238</v>
      </c>
      <c r="H201" s="234">
        <v>60</v>
      </c>
      <c r="I201" s="235"/>
      <c r="J201" s="236">
        <f>ROUND(I201*H201,2)</f>
        <v>0</v>
      </c>
      <c r="K201" s="232" t="s">
        <v>222</v>
      </c>
      <c r="L201" s="237"/>
      <c r="M201" s="238" t="s">
        <v>1</v>
      </c>
      <c r="N201" s="239" t="s">
        <v>52</v>
      </c>
      <c r="O201" s="76"/>
      <c r="P201" s="227">
        <f>O201*H201</f>
        <v>0</v>
      </c>
      <c r="Q201" s="227">
        <v>0.00035</v>
      </c>
      <c r="R201" s="227">
        <f>Q201*H201</f>
        <v>0.021000000000000001</v>
      </c>
      <c r="S201" s="227">
        <v>0</v>
      </c>
      <c r="T201" s="228">
        <f>S201*H201</f>
        <v>0</v>
      </c>
      <c r="AR201" s="13" t="s">
        <v>296</v>
      </c>
      <c r="AT201" s="13" t="s">
        <v>218</v>
      </c>
      <c r="AU201" s="13" t="s">
        <v>92</v>
      </c>
      <c r="AY201" s="13" t="s">
        <v>164</v>
      </c>
      <c r="BE201" s="229">
        <f>IF(N201="základná",J201,0)</f>
        <v>0</v>
      </c>
      <c r="BF201" s="229">
        <f>IF(N201="znížená",J201,0)</f>
        <v>0</v>
      </c>
      <c r="BG201" s="229">
        <f>IF(N201="zákl. prenesená",J201,0)</f>
        <v>0</v>
      </c>
      <c r="BH201" s="229">
        <f>IF(N201="zníž. prenesená",J201,0)</f>
        <v>0</v>
      </c>
      <c r="BI201" s="229">
        <f>IF(N201="nulová",J201,0)</f>
        <v>0</v>
      </c>
      <c r="BJ201" s="13" t="s">
        <v>92</v>
      </c>
      <c r="BK201" s="229">
        <f>ROUND(I201*H201,2)</f>
        <v>0</v>
      </c>
      <c r="BL201" s="13" t="s">
        <v>230</v>
      </c>
      <c r="BM201" s="13" t="s">
        <v>1453</v>
      </c>
    </row>
    <row r="202" s="1" customFormat="1" ht="16.5" customHeight="1">
      <c r="B202" s="35"/>
      <c r="C202" s="218" t="s">
        <v>509</v>
      </c>
      <c r="D202" s="218" t="s">
        <v>166</v>
      </c>
      <c r="E202" s="219" t="s">
        <v>1454</v>
      </c>
      <c r="F202" s="220" t="s">
        <v>1455</v>
      </c>
      <c r="G202" s="221" t="s">
        <v>255</v>
      </c>
      <c r="H202" s="222">
        <v>6.7699999999999996</v>
      </c>
      <c r="I202" s="223"/>
      <c r="J202" s="224">
        <f>ROUND(I202*H202,2)</f>
        <v>0</v>
      </c>
      <c r="K202" s="220" t="s">
        <v>1</v>
      </c>
      <c r="L202" s="40"/>
      <c r="M202" s="225" t="s">
        <v>1</v>
      </c>
      <c r="N202" s="226" t="s">
        <v>52</v>
      </c>
      <c r="O202" s="76"/>
      <c r="P202" s="227">
        <f>O202*H202</f>
        <v>0</v>
      </c>
      <c r="Q202" s="227">
        <v>0.00044541999999999997</v>
      </c>
      <c r="R202" s="227">
        <f>Q202*H202</f>
        <v>0.0030154933999999994</v>
      </c>
      <c r="S202" s="227">
        <v>0</v>
      </c>
      <c r="T202" s="228">
        <f>S202*H202</f>
        <v>0</v>
      </c>
      <c r="AR202" s="13" t="s">
        <v>230</v>
      </c>
      <c r="AT202" s="13" t="s">
        <v>166</v>
      </c>
      <c r="AU202" s="13" t="s">
        <v>92</v>
      </c>
      <c r="AY202" s="13" t="s">
        <v>164</v>
      </c>
      <c r="BE202" s="229">
        <f>IF(N202="základná",J202,0)</f>
        <v>0</v>
      </c>
      <c r="BF202" s="229">
        <f>IF(N202="znížená",J202,0)</f>
        <v>0</v>
      </c>
      <c r="BG202" s="229">
        <f>IF(N202="zákl. prenesená",J202,0)</f>
        <v>0</v>
      </c>
      <c r="BH202" s="229">
        <f>IF(N202="zníž. prenesená",J202,0)</f>
        <v>0</v>
      </c>
      <c r="BI202" s="229">
        <f>IF(N202="nulová",J202,0)</f>
        <v>0</v>
      </c>
      <c r="BJ202" s="13" t="s">
        <v>92</v>
      </c>
      <c r="BK202" s="229">
        <f>ROUND(I202*H202,2)</f>
        <v>0</v>
      </c>
      <c r="BL202" s="13" t="s">
        <v>230</v>
      </c>
      <c r="BM202" s="13" t="s">
        <v>1456</v>
      </c>
    </row>
    <row r="203" s="1" customFormat="1" ht="16.5" customHeight="1">
      <c r="B203" s="35"/>
      <c r="C203" s="230" t="s">
        <v>513</v>
      </c>
      <c r="D203" s="230" t="s">
        <v>218</v>
      </c>
      <c r="E203" s="231" t="s">
        <v>1424</v>
      </c>
      <c r="F203" s="232" t="s">
        <v>1425</v>
      </c>
      <c r="G203" s="233" t="s">
        <v>238</v>
      </c>
      <c r="H203" s="234">
        <v>60</v>
      </c>
      <c r="I203" s="235"/>
      <c r="J203" s="236">
        <f>ROUND(I203*H203,2)</f>
        <v>0</v>
      </c>
      <c r="K203" s="232" t="s">
        <v>243</v>
      </c>
      <c r="L203" s="237"/>
      <c r="M203" s="238" t="s">
        <v>1</v>
      </c>
      <c r="N203" s="239" t="s">
        <v>52</v>
      </c>
      <c r="O203" s="76"/>
      <c r="P203" s="227">
        <f>O203*H203</f>
        <v>0</v>
      </c>
      <c r="Q203" s="227">
        <v>0.00020000000000000001</v>
      </c>
      <c r="R203" s="227">
        <f>Q203*H203</f>
        <v>0.012</v>
      </c>
      <c r="S203" s="227">
        <v>0</v>
      </c>
      <c r="T203" s="228">
        <f>S203*H203</f>
        <v>0</v>
      </c>
      <c r="AR203" s="13" t="s">
        <v>296</v>
      </c>
      <c r="AT203" s="13" t="s">
        <v>218</v>
      </c>
      <c r="AU203" s="13" t="s">
        <v>92</v>
      </c>
      <c r="AY203" s="13" t="s">
        <v>164</v>
      </c>
      <c r="BE203" s="229">
        <f>IF(N203="základná",J203,0)</f>
        <v>0</v>
      </c>
      <c r="BF203" s="229">
        <f>IF(N203="znížená",J203,0)</f>
        <v>0</v>
      </c>
      <c r="BG203" s="229">
        <f>IF(N203="zákl. prenesená",J203,0)</f>
        <v>0</v>
      </c>
      <c r="BH203" s="229">
        <f>IF(N203="zníž. prenesená",J203,0)</f>
        <v>0</v>
      </c>
      <c r="BI203" s="229">
        <f>IF(N203="nulová",J203,0)</f>
        <v>0</v>
      </c>
      <c r="BJ203" s="13" t="s">
        <v>92</v>
      </c>
      <c r="BK203" s="229">
        <f>ROUND(I203*H203,2)</f>
        <v>0</v>
      </c>
      <c r="BL203" s="13" t="s">
        <v>230</v>
      </c>
      <c r="BM203" s="13" t="s">
        <v>1457</v>
      </c>
    </row>
    <row r="204" s="1" customFormat="1" ht="16.5" customHeight="1">
      <c r="B204" s="35"/>
      <c r="C204" s="218" t="s">
        <v>517</v>
      </c>
      <c r="D204" s="218" t="s">
        <v>166</v>
      </c>
      <c r="E204" s="219" t="s">
        <v>1458</v>
      </c>
      <c r="F204" s="220" t="s">
        <v>1459</v>
      </c>
      <c r="G204" s="221" t="s">
        <v>255</v>
      </c>
      <c r="H204" s="222">
        <v>2.27</v>
      </c>
      <c r="I204" s="223"/>
      <c r="J204" s="224">
        <f>ROUND(I204*H204,2)</f>
        <v>0</v>
      </c>
      <c r="K204" s="220" t="s">
        <v>222</v>
      </c>
      <c r="L204" s="40"/>
      <c r="M204" s="225" t="s">
        <v>1</v>
      </c>
      <c r="N204" s="226" t="s">
        <v>52</v>
      </c>
      <c r="O204" s="76"/>
      <c r="P204" s="227">
        <f>O204*H204</f>
        <v>0</v>
      </c>
      <c r="Q204" s="227">
        <v>0.00035</v>
      </c>
      <c r="R204" s="227">
        <f>Q204*H204</f>
        <v>0.00079449999999999996</v>
      </c>
      <c r="S204" s="227">
        <v>0</v>
      </c>
      <c r="T204" s="228">
        <f>S204*H204</f>
        <v>0</v>
      </c>
      <c r="AR204" s="13" t="s">
        <v>230</v>
      </c>
      <c r="AT204" s="13" t="s">
        <v>166</v>
      </c>
      <c r="AU204" s="13" t="s">
        <v>92</v>
      </c>
      <c r="AY204" s="13" t="s">
        <v>164</v>
      </c>
      <c r="BE204" s="229">
        <f>IF(N204="základná",J204,0)</f>
        <v>0</v>
      </c>
      <c r="BF204" s="229">
        <f>IF(N204="znížená",J204,0)</f>
        <v>0</v>
      </c>
      <c r="BG204" s="229">
        <f>IF(N204="zákl. prenesená",J204,0)</f>
        <v>0</v>
      </c>
      <c r="BH204" s="229">
        <f>IF(N204="zníž. prenesená",J204,0)</f>
        <v>0</v>
      </c>
      <c r="BI204" s="229">
        <f>IF(N204="nulová",J204,0)</f>
        <v>0</v>
      </c>
      <c r="BJ204" s="13" t="s">
        <v>92</v>
      </c>
      <c r="BK204" s="229">
        <f>ROUND(I204*H204,2)</f>
        <v>0</v>
      </c>
      <c r="BL204" s="13" t="s">
        <v>230</v>
      </c>
      <c r="BM204" s="13" t="s">
        <v>1460</v>
      </c>
    </row>
    <row r="205" s="1" customFormat="1" ht="16.5" customHeight="1">
      <c r="B205" s="35"/>
      <c r="C205" s="230" t="s">
        <v>521</v>
      </c>
      <c r="D205" s="230" t="s">
        <v>218</v>
      </c>
      <c r="E205" s="231" t="s">
        <v>1461</v>
      </c>
      <c r="F205" s="232" t="s">
        <v>1462</v>
      </c>
      <c r="G205" s="233" t="s">
        <v>238</v>
      </c>
      <c r="H205" s="234">
        <v>25</v>
      </c>
      <c r="I205" s="235"/>
      <c r="J205" s="236">
        <f>ROUND(I205*H205,2)</f>
        <v>0</v>
      </c>
      <c r="K205" s="232" t="s">
        <v>243</v>
      </c>
      <c r="L205" s="237"/>
      <c r="M205" s="238" t="s">
        <v>1</v>
      </c>
      <c r="N205" s="239" t="s">
        <v>52</v>
      </c>
      <c r="O205" s="76"/>
      <c r="P205" s="227">
        <f>O205*H205</f>
        <v>0</v>
      </c>
      <c r="Q205" s="227">
        <v>0.00014999999999999999</v>
      </c>
      <c r="R205" s="227">
        <f>Q205*H205</f>
        <v>0.0037499999999999999</v>
      </c>
      <c r="S205" s="227">
        <v>0</v>
      </c>
      <c r="T205" s="228">
        <f>S205*H205</f>
        <v>0</v>
      </c>
      <c r="AR205" s="13" t="s">
        <v>296</v>
      </c>
      <c r="AT205" s="13" t="s">
        <v>218</v>
      </c>
      <c r="AU205" s="13" t="s">
        <v>92</v>
      </c>
      <c r="AY205" s="13" t="s">
        <v>164</v>
      </c>
      <c r="BE205" s="229">
        <f>IF(N205="základná",J205,0)</f>
        <v>0</v>
      </c>
      <c r="BF205" s="229">
        <f>IF(N205="znížená",J205,0)</f>
        <v>0</v>
      </c>
      <c r="BG205" s="229">
        <f>IF(N205="zákl. prenesená",J205,0)</f>
        <v>0</v>
      </c>
      <c r="BH205" s="229">
        <f>IF(N205="zníž. prenesená",J205,0)</f>
        <v>0</v>
      </c>
      <c r="BI205" s="229">
        <f>IF(N205="nulová",J205,0)</f>
        <v>0</v>
      </c>
      <c r="BJ205" s="13" t="s">
        <v>92</v>
      </c>
      <c r="BK205" s="229">
        <f>ROUND(I205*H205,2)</f>
        <v>0</v>
      </c>
      <c r="BL205" s="13" t="s">
        <v>230</v>
      </c>
      <c r="BM205" s="13" t="s">
        <v>1463</v>
      </c>
    </row>
    <row r="206" s="1" customFormat="1" ht="16.5" customHeight="1">
      <c r="B206" s="35"/>
      <c r="C206" s="218" t="s">
        <v>525</v>
      </c>
      <c r="D206" s="218" t="s">
        <v>166</v>
      </c>
      <c r="E206" s="219" t="s">
        <v>1464</v>
      </c>
      <c r="F206" s="220" t="s">
        <v>1465</v>
      </c>
      <c r="G206" s="221" t="s">
        <v>169</v>
      </c>
      <c r="H206" s="222">
        <v>5.1100000000000003</v>
      </c>
      <c r="I206" s="223"/>
      <c r="J206" s="224">
        <f>ROUND(I206*H206,2)</f>
        <v>0</v>
      </c>
      <c r="K206" s="220" t="s">
        <v>215</v>
      </c>
      <c r="L206" s="40"/>
      <c r="M206" s="225" t="s">
        <v>1</v>
      </c>
      <c r="N206" s="226" t="s">
        <v>52</v>
      </c>
      <c r="O206" s="76"/>
      <c r="P206" s="227">
        <f>O206*H206</f>
        <v>0</v>
      </c>
      <c r="Q206" s="227">
        <v>0</v>
      </c>
      <c r="R206" s="227">
        <f>Q206*H206</f>
        <v>0</v>
      </c>
      <c r="S206" s="227">
        <v>0</v>
      </c>
      <c r="T206" s="228">
        <f>S206*H206</f>
        <v>0</v>
      </c>
      <c r="AR206" s="13" t="s">
        <v>230</v>
      </c>
      <c r="AT206" s="13" t="s">
        <v>166</v>
      </c>
      <c r="AU206" s="13" t="s">
        <v>92</v>
      </c>
      <c r="AY206" s="13" t="s">
        <v>164</v>
      </c>
      <c r="BE206" s="229">
        <f>IF(N206="základná",J206,0)</f>
        <v>0</v>
      </c>
      <c r="BF206" s="229">
        <f>IF(N206="znížená",J206,0)</f>
        <v>0</v>
      </c>
      <c r="BG206" s="229">
        <f>IF(N206="zákl. prenesená",J206,0)</f>
        <v>0</v>
      </c>
      <c r="BH206" s="229">
        <f>IF(N206="zníž. prenesená",J206,0)</f>
        <v>0</v>
      </c>
      <c r="BI206" s="229">
        <f>IF(N206="nulová",J206,0)</f>
        <v>0</v>
      </c>
      <c r="BJ206" s="13" t="s">
        <v>92</v>
      </c>
      <c r="BK206" s="229">
        <f>ROUND(I206*H206,2)</f>
        <v>0</v>
      </c>
      <c r="BL206" s="13" t="s">
        <v>230</v>
      </c>
      <c r="BM206" s="13" t="s">
        <v>1466</v>
      </c>
    </row>
    <row r="207" s="1" customFormat="1" ht="22.5" customHeight="1">
      <c r="B207" s="35"/>
      <c r="C207" s="230" t="s">
        <v>529</v>
      </c>
      <c r="D207" s="230" t="s">
        <v>218</v>
      </c>
      <c r="E207" s="231" t="s">
        <v>1383</v>
      </c>
      <c r="F207" s="232" t="s">
        <v>1384</v>
      </c>
      <c r="G207" s="233" t="s">
        <v>169</v>
      </c>
      <c r="H207" s="234">
        <v>5.8769999999999998</v>
      </c>
      <c r="I207" s="235"/>
      <c r="J207" s="236">
        <f>ROUND(I207*H207,2)</f>
        <v>0</v>
      </c>
      <c r="K207" s="232" t="s">
        <v>215</v>
      </c>
      <c r="L207" s="237"/>
      <c r="M207" s="238" t="s">
        <v>1</v>
      </c>
      <c r="N207" s="239" t="s">
        <v>52</v>
      </c>
      <c r="O207" s="76"/>
      <c r="P207" s="227">
        <f>O207*H207</f>
        <v>0</v>
      </c>
      <c r="Q207" s="227">
        <v>0.00040000000000000002</v>
      </c>
      <c r="R207" s="227">
        <f>Q207*H207</f>
        <v>0.0023508000000000001</v>
      </c>
      <c r="S207" s="227">
        <v>0</v>
      </c>
      <c r="T207" s="228">
        <f>S207*H207</f>
        <v>0</v>
      </c>
      <c r="AR207" s="13" t="s">
        <v>296</v>
      </c>
      <c r="AT207" s="13" t="s">
        <v>218</v>
      </c>
      <c r="AU207" s="13" t="s">
        <v>92</v>
      </c>
      <c r="AY207" s="13" t="s">
        <v>164</v>
      </c>
      <c r="BE207" s="229">
        <f>IF(N207="základná",J207,0)</f>
        <v>0</v>
      </c>
      <c r="BF207" s="229">
        <f>IF(N207="znížená",J207,0)</f>
        <v>0</v>
      </c>
      <c r="BG207" s="229">
        <f>IF(N207="zákl. prenesená",J207,0)</f>
        <v>0</v>
      </c>
      <c r="BH207" s="229">
        <f>IF(N207="zníž. prenesená",J207,0)</f>
        <v>0</v>
      </c>
      <c r="BI207" s="229">
        <f>IF(N207="nulová",J207,0)</f>
        <v>0</v>
      </c>
      <c r="BJ207" s="13" t="s">
        <v>92</v>
      </c>
      <c r="BK207" s="229">
        <f>ROUND(I207*H207,2)</f>
        <v>0</v>
      </c>
      <c r="BL207" s="13" t="s">
        <v>230</v>
      </c>
      <c r="BM207" s="13" t="s">
        <v>1467</v>
      </c>
    </row>
    <row r="208" s="1" customFormat="1" ht="16.5" customHeight="1">
      <c r="B208" s="35"/>
      <c r="C208" s="218" t="s">
        <v>533</v>
      </c>
      <c r="D208" s="218" t="s">
        <v>166</v>
      </c>
      <c r="E208" s="219" t="s">
        <v>1468</v>
      </c>
      <c r="F208" s="220" t="s">
        <v>1469</v>
      </c>
      <c r="G208" s="221" t="s">
        <v>857</v>
      </c>
      <c r="H208" s="240"/>
      <c r="I208" s="223"/>
      <c r="J208" s="224">
        <f>ROUND(I208*H208,2)</f>
        <v>0</v>
      </c>
      <c r="K208" s="220" t="s">
        <v>215</v>
      </c>
      <c r="L208" s="40"/>
      <c r="M208" s="225" t="s">
        <v>1</v>
      </c>
      <c r="N208" s="226" t="s">
        <v>52</v>
      </c>
      <c r="O208" s="76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13" t="s">
        <v>230</v>
      </c>
      <c r="AT208" s="13" t="s">
        <v>166</v>
      </c>
      <c r="AU208" s="13" t="s">
        <v>92</v>
      </c>
      <c r="AY208" s="13" t="s">
        <v>164</v>
      </c>
      <c r="BE208" s="229">
        <f>IF(N208="základná",J208,0)</f>
        <v>0</v>
      </c>
      <c r="BF208" s="229">
        <f>IF(N208="znížená",J208,0)</f>
        <v>0</v>
      </c>
      <c r="BG208" s="229">
        <f>IF(N208="zákl. prenesená",J208,0)</f>
        <v>0</v>
      </c>
      <c r="BH208" s="229">
        <f>IF(N208="zníž. prenesená",J208,0)</f>
        <v>0</v>
      </c>
      <c r="BI208" s="229">
        <f>IF(N208="nulová",J208,0)</f>
        <v>0</v>
      </c>
      <c r="BJ208" s="13" t="s">
        <v>92</v>
      </c>
      <c r="BK208" s="229">
        <f>ROUND(I208*H208,2)</f>
        <v>0</v>
      </c>
      <c r="BL208" s="13" t="s">
        <v>230</v>
      </c>
      <c r="BM208" s="13" t="s">
        <v>1470</v>
      </c>
    </row>
    <row r="209" s="11" customFormat="1" ht="22.8" customHeight="1">
      <c r="B209" s="202"/>
      <c r="C209" s="203"/>
      <c r="D209" s="204" t="s">
        <v>79</v>
      </c>
      <c r="E209" s="216" t="s">
        <v>1471</v>
      </c>
      <c r="F209" s="216" t="s">
        <v>1472</v>
      </c>
      <c r="G209" s="203"/>
      <c r="H209" s="203"/>
      <c r="I209" s="206"/>
      <c r="J209" s="217">
        <f>BK209</f>
        <v>0</v>
      </c>
      <c r="K209" s="203"/>
      <c r="L209" s="208"/>
      <c r="M209" s="209"/>
      <c r="N209" s="210"/>
      <c r="O209" s="210"/>
      <c r="P209" s="211">
        <f>SUM(P210:P230)</f>
        <v>0</v>
      </c>
      <c r="Q209" s="210"/>
      <c r="R209" s="211">
        <f>SUM(R210:R230)</f>
        <v>4.5351630199999997</v>
      </c>
      <c r="S209" s="210"/>
      <c r="T209" s="212">
        <f>SUM(T210:T230)</f>
        <v>0</v>
      </c>
      <c r="AR209" s="213" t="s">
        <v>92</v>
      </c>
      <c r="AT209" s="214" t="s">
        <v>79</v>
      </c>
      <c r="AU209" s="214" t="s">
        <v>87</v>
      </c>
      <c r="AY209" s="213" t="s">
        <v>164</v>
      </c>
      <c r="BK209" s="215">
        <f>SUM(BK210:BK230)</f>
        <v>0</v>
      </c>
    </row>
    <row r="210" s="1" customFormat="1" ht="16.5" customHeight="1">
      <c r="B210" s="35"/>
      <c r="C210" s="218" t="s">
        <v>537</v>
      </c>
      <c r="D210" s="218" t="s">
        <v>166</v>
      </c>
      <c r="E210" s="219" t="s">
        <v>1473</v>
      </c>
      <c r="F210" s="220" t="s">
        <v>1474</v>
      </c>
      <c r="G210" s="221" t="s">
        <v>169</v>
      </c>
      <c r="H210" s="222">
        <v>295.66000000000003</v>
      </c>
      <c r="I210" s="223"/>
      <c r="J210" s="224">
        <f>ROUND(I210*H210,2)</f>
        <v>0</v>
      </c>
      <c r="K210" s="220" t="s">
        <v>243</v>
      </c>
      <c r="L210" s="40"/>
      <c r="M210" s="225" t="s">
        <v>1</v>
      </c>
      <c r="N210" s="226" t="s">
        <v>52</v>
      </c>
      <c r="O210" s="76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AR210" s="13" t="s">
        <v>230</v>
      </c>
      <c r="AT210" s="13" t="s">
        <v>166</v>
      </c>
      <c r="AU210" s="13" t="s">
        <v>92</v>
      </c>
      <c r="AY210" s="13" t="s">
        <v>164</v>
      </c>
      <c r="BE210" s="229">
        <f>IF(N210="základná",J210,0)</f>
        <v>0</v>
      </c>
      <c r="BF210" s="229">
        <f>IF(N210="znížená",J210,0)</f>
        <v>0</v>
      </c>
      <c r="BG210" s="229">
        <f>IF(N210="zákl. prenesená",J210,0)</f>
        <v>0</v>
      </c>
      <c r="BH210" s="229">
        <f>IF(N210="zníž. prenesená",J210,0)</f>
        <v>0</v>
      </c>
      <c r="BI210" s="229">
        <f>IF(N210="nulová",J210,0)</f>
        <v>0</v>
      </c>
      <c r="BJ210" s="13" t="s">
        <v>92</v>
      </c>
      <c r="BK210" s="229">
        <f>ROUND(I210*H210,2)</f>
        <v>0</v>
      </c>
      <c r="BL210" s="13" t="s">
        <v>230</v>
      </c>
      <c r="BM210" s="13" t="s">
        <v>1475</v>
      </c>
    </row>
    <row r="211" s="1" customFormat="1" ht="22.5" customHeight="1">
      <c r="B211" s="35"/>
      <c r="C211" s="230" t="s">
        <v>541</v>
      </c>
      <c r="D211" s="230" t="s">
        <v>218</v>
      </c>
      <c r="E211" s="231" t="s">
        <v>1476</v>
      </c>
      <c r="F211" s="232" t="s">
        <v>1477</v>
      </c>
      <c r="G211" s="233" t="s">
        <v>169</v>
      </c>
      <c r="H211" s="234">
        <v>301.57299999999998</v>
      </c>
      <c r="I211" s="235"/>
      <c r="J211" s="236">
        <f>ROUND(I211*H211,2)</f>
        <v>0</v>
      </c>
      <c r="K211" s="232" t="s">
        <v>243</v>
      </c>
      <c r="L211" s="237"/>
      <c r="M211" s="238" t="s">
        <v>1</v>
      </c>
      <c r="N211" s="239" t="s">
        <v>52</v>
      </c>
      <c r="O211" s="76"/>
      <c r="P211" s="227">
        <f>O211*H211</f>
        <v>0</v>
      </c>
      <c r="Q211" s="227">
        <v>0.0044999999999999997</v>
      </c>
      <c r="R211" s="227">
        <f>Q211*H211</f>
        <v>1.3570784999999999</v>
      </c>
      <c r="S211" s="227">
        <v>0</v>
      </c>
      <c r="T211" s="228">
        <f>S211*H211</f>
        <v>0</v>
      </c>
      <c r="AR211" s="13" t="s">
        <v>296</v>
      </c>
      <c r="AT211" s="13" t="s">
        <v>218</v>
      </c>
      <c r="AU211" s="13" t="s">
        <v>92</v>
      </c>
      <c r="AY211" s="13" t="s">
        <v>164</v>
      </c>
      <c r="BE211" s="229">
        <f>IF(N211="základná",J211,0)</f>
        <v>0</v>
      </c>
      <c r="BF211" s="229">
        <f>IF(N211="znížená",J211,0)</f>
        <v>0</v>
      </c>
      <c r="BG211" s="229">
        <f>IF(N211="zákl. prenesená",J211,0)</f>
        <v>0</v>
      </c>
      <c r="BH211" s="229">
        <f>IF(N211="zníž. prenesená",J211,0)</f>
        <v>0</v>
      </c>
      <c r="BI211" s="229">
        <f>IF(N211="nulová",J211,0)</f>
        <v>0</v>
      </c>
      <c r="BJ211" s="13" t="s">
        <v>92</v>
      </c>
      <c r="BK211" s="229">
        <f>ROUND(I211*H211,2)</f>
        <v>0</v>
      </c>
      <c r="BL211" s="13" t="s">
        <v>230</v>
      </c>
      <c r="BM211" s="13" t="s">
        <v>1478</v>
      </c>
    </row>
    <row r="212" s="1" customFormat="1" ht="16.5" customHeight="1">
      <c r="B212" s="35"/>
      <c r="C212" s="218" t="s">
        <v>545</v>
      </c>
      <c r="D212" s="218" t="s">
        <v>166</v>
      </c>
      <c r="E212" s="219" t="s">
        <v>1479</v>
      </c>
      <c r="F212" s="220" t="s">
        <v>1480</v>
      </c>
      <c r="G212" s="221" t="s">
        <v>169</v>
      </c>
      <c r="H212" s="222">
        <v>5.1100000000000003</v>
      </c>
      <c r="I212" s="223"/>
      <c r="J212" s="224">
        <f>ROUND(I212*H212,2)</f>
        <v>0</v>
      </c>
      <c r="K212" s="220" t="s">
        <v>215</v>
      </c>
      <c r="L212" s="40"/>
      <c r="M212" s="225" t="s">
        <v>1</v>
      </c>
      <c r="N212" s="226" t="s">
        <v>52</v>
      </c>
      <c r="O212" s="76"/>
      <c r="P212" s="227">
        <f>O212*H212</f>
        <v>0</v>
      </c>
      <c r="Q212" s="227">
        <v>0</v>
      </c>
      <c r="R212" s="227">
        <f>Q212*H212</f>
        <v>0</v>
      </c>
      <c r="S212" s="227">
        <v>0</v>
      </c>
      <c r="T212" s="228">
        <f>S212*H212</f>
        <v>0</v>
      </c>
      <c r="AR212" s="13" t="s">
        <v>230</v>
      </c>
      <c r="AT212" s="13" t="s">
        <v>166</v>
      </c>
      <c r="AU212" s="13" t="s">
        <v>92</v>
      </c>
      <c r="AY212" s="13" t="s">
        <v>164</v>
      </c>
      <c r="BE212" s="229">
        <f>IF(N212="základná",J212,0)</f>
        <v>0</v>
      </c>
      <c r="BF212" s="229">
        <f>IF(N212="znížená",J212,0)</f>
        <v>0</v>
      </c>
      <c r="BG212" s="229">
        <f>IF(N212="zákl. prenesená",J212,0)</f>
        <v>0</v>
      </c>
      <c r="BH212" s="229">
        <f>IF(N212="zníž. prenesená",J212,0)</f>
        <v>0</v>
      </c>
      <c r="BI212" s="229">
        <f>IF(N212="nulová",J212,0)</f>
        <v>0</v>
      </c>
      <c r="BJ212" s="13" t="s">
        <v>92</v>
      </c>
      <c r="BK212" s="229">
        <f>ROUND(I212*H212,2)</f>
        <v>0</v>
      </c>
      <c r="BL212" s="13" t="s">
        <v>230</v>
      </c>
      <c r="BM212" s="13" t="s">
        <v>1481</v>
      </c>
    </row>
    <row r="213" s="1" customFormat="1" ht="22.5" customHeight="1">
      <c r="B213" s="35"/>
      <c r="C213" s="230" t="s">
        <v>549</v>
      </c>
      <c r="D213" s="230" t="s">
        <v>218</v>
      </c>
      <c r="E213" s="231" t="s">
        <v>1482</v>
      </c>
      <c r="F213" s="232" t="s">
        <v>1483</v>
      </c>
      <c r="G213" s="233" t="s">
        <v>169</v>
      </c>
      <c r="H213" s="234">
        <v>5.2119999999999997</v>
      </c>
      <c r="I213" s="235"/>
      <c r="J213" s="236">
        <f>ROUND(I213*H213,2)</f>
        <v>0</v>
      </c>
      <c r="K213" s="232" t="s">
        <v>243</v>
      </c>
      <c r="L213" s="237"/>
      <c r="M213" s="238" t="s">
        <v>1</v>
      </c>
      <c r="N213" s="239" t="s">
        <v>52</v>
      </c>
      <c r="O213" s="76"/>
      <c r="P213" s="227">
        <f>O213*H213</f>
        <v>0</v>
      </c>
      <c r="Q213" s="227">
        <v>0.0063</v>
      </c>
      <c r="R213" s="227">
        <f>Q213*H213</f>
        <v>0.0328356</v>
      </c>
      <c r="S213" s="227">
        <v>0</v>
      </c>
      <c r="T213" s="228">
        <f>S213*H213</f>
        <v>0</v>
      </c>
      <c r="AR213" s="13" t="s">
        <v>296</v>
      </c>
      <c r="AT213" s="13" t="s">
        <v>218</v>
      </c>
      <c r="AU213" s="13" t="s">
        <v>92</v>
      </c>
      <c r="AY213" s="13" t="s">
        <v>164</v>
      </c>
      <c r="BE213" s="229">
        <f>IF(N213="základná",J213,0)</f>
        <v>0</v>
      </c>
      <c r="BF213" s="229">
        <f>IF(N213="znížená",J213,0)</f>
        <v>0</v>
      </c>
      <c r="BG213" s="229">
        <f>IF(N213="zákl. prenesená",J213,0)</f>
        <v>0</v>
      </c>
      <c r="BH213" s="229">
        <f>IF(N213="zníž. prenesená",J213,0)</f>
        <v>0</v>
      </c>
      <c r="BI213" s="229">
        <f>IF(N213="nulová",J213,0)</f>
        <v>0</v>
      </c>
      <c r="BJ213" s="13" t="s">
        <v>92</v>
      </c>
      <c r="BK213" s="229">
        <f>ROUND(I213*H213,2)</f>
        <v>0</v>
      </c>
      <c r="BL213" s="13" t="s">
        <v>230</v>
      </c>
      <c r="BM213" s="13" t="s">
        <v>1484</v>
      </c>
    </row>
    <row r="214" s="1" customFormat="1" ht="16.5" customHeight="1">
      <c r="B214" s="35"/>
      <c r="C214" s="218" t="s">
        <v>553</v>
      </c>
      <c r="D214" s="218" t="s">
        <v>166</v>
      </c>
      <c r="E214" s="219" t="s">
        <v>1485</v>
      </c>
      <c r="F214" s="220" t="s">
        <v>1486</v>
      </c>
      <c r="G214" s="221" t="s">
        <v>169</v>
      </c>
      <c r="H214" s="222">
        <v>5.1100000000000003</v>
      </c>
      <c r="I214" s="223"/>
      <c r="J214" s="224">
        <f>ROUND(I214*H214,2)</f>
        <v>0</v>
      </c>
      <c r="K214" s="220" t="s">
        <v>243</v>
      </c>
      <c r="L214" s="40"/>
      <c r="M214" s="225" t="s">
        <v>1</v>
      </c>
      <c r="N214" s="226" t="s">
        <v>52</v>
      </c>
      <c r="O214" s="76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13" t="s">
        <v>230</v>
      </c>
      <c r="AT214" s="13" t="s">
        <v>166</v>
      </c>
      <c r="AU214" s="13" t="s">
        <v>92</v>
      </c>
      <c r="AY214" s="13" t="s">
        <v>164</v>
      </c>
      <c r="BE214" s="229">
        <f>IF(N214="základná",J214,0)</f>
        <v>0</v>
      </c>
      <c r="BF214" s="229">
        <f>IF(N214="znížená",J214,0)</f>
        <v>0</v>
      </c>
      <c r="BG214" s="229">
        <f>IF(N214="zákl. prenesená",J214,0)</f>
        <v>0</v>
      </c>
      <c r="BH214" s="229">
        <f>IF(N214="zníž. prenesená",J214,0)</f>
        <v>0</v>
      </c>
      <c r="BI214" s="229">
        <f>IF(N214="nulová",J214,0)</f>
        <v>0</v>
      </c>
      <c r="BJ214" s="13" t="s">
        <v>92</v>
      </c>
      <c r="BK214" s="229">
        <f>ROUND(I214*H214,2)</f>
        <v>0</v>
      </c>
      <c r="BL214" s="13" t="s">
        <v>230</v>
      </c>
      <c r="BM214" s="13" t="s">
        <v>1487</v>
      </c>
    </row>
    <row r="215" s="1" customFormat="1" ht="22.5" customHeight="1">
      <c r="B215" s="35"/>
      <c r="C215" s="230" t="s">
        <v>558</v>
      </c>
      <c r="D215" s="230" t="s">
        <v>218</v>
      </c>
      <c r="E215" s="231" t="s">
        <v>1488</v>
      </c>
      <c r="F215" s="232" t="s">
        <v>1489</v>
      </c>
      <c r="G215" s="233" t="s">
        <v>169</v>
      </c>
      <c r="H215" s="234">
        <v>2.3149999999999999</v>
      </c>
      <c r="I215" s="235"/>
      <c r="J215" s="236">
        <f>ROUND(I215*H215,2)</f>
        <v>0</v>
      </c>
      <c r="K215" s="232" t="s">
        <v>243</v>
      </c>
      <c r="L215" s="237"/>
      <c r="M215" s="238" t="s">
        <v>1</v>
      </c>
      <c r="N215" s="239" t="s">
        <v>52</v>
      </c>
      <c r="O215" s="76"/>
      <c r="P215" s="227">
        <f>O215*H215</f>
        <v>0</v>
      </c>
      <c r="Q215" s="227">
        <v>0.0047999999999999996</v>
      </c>
      <c r="R215" s="227">
        <f>Q215*H215</f>
        <v>0.011111999999999999</v>
      </c>
      <c r="S215" s="227">
        <v>0</v>
      </c>
      <c r="T215" s="228">
        <f>S215*H215</f>
        <v>0</v>
      </c>
      <c r="AR215" s="13" t="s">
        <v>296</v>
      </c>
      <c r="AT215" s="13" t="s">
        <v>218</v>
      </c>
      <c r="AU215" s="13" t="s">
        <v>92</v>
      </c>
      <c r="AY215" s="13" t="s">
        <v>164</v>
      </c>
      <c r="BE215" s="229">
        <f>IF(N215="základná",J215,0)</f>
        <v>0</v>
      </c>
      <c r="BF215" s="229">
        <f>IF(N215="znížená",J215,0)</f>
        <v>0</v>
      </c>
      <c r="BG215" s="229">
        <f>IF(N215="zákl. prenesená",J215,0)</f>
        <v>0</v>
      </c>
      <c r="BH215" s="229">
        <f>IF(N215="zníž. prenesená",J215,0)</f>
        <v>0</v>
      </c>
      <c r="BI215" s="229">
        <f>IF(N215="nulová",J215,0)</f>
        <v>0</v>
      </c>
      <c r="BJ215" s="13" t="s">
        <v>92</v>
      </c>
      <c r="BK215" s="229">
        <f>ROUND(I215*H215,2)</f>
        <v>0</v>
      </c>
      <c r="BL215" s="13" t="s">
        <v>230</v>
      </c>
      <c r="BM215" s="13" t="s">
        <v>1490</v>
      </c>
    </row>
    <row r="216" s="1" customFormat="1" ht="22.5" customHeight="1">
      <c r="B216" s="35"/>
      <c r="C216" s="230" t="s">
        <v>562</v>
      </c>
      <c r="D216" s="230" t="s">
        <v>218</v>
      </c>
      <c r="E216" s="231" t="s">
        <v>1491</v>
      </c>
      <c r="F216" s="232" t="s">
        <v>1492</v>
      </c>
      <c r="G216" s="233" t="s">
        <v>169</v>
      </c>
      <c r="H216" s="234">
        <v>2.3149999999999999</v>
      </c>
      <c r="I216" s="235"/>
      <c r="J216" s="236">
        <f>ROUND(I216*H216,2)</f>
        <v>0</v>
      </c>
      <c r="K216" s="232" t="s">
        <v>243</v>
      </c>
      <c r="L216" s="237"/>
      <c r="M216" s="238" t="s">
        <v>1</v>
      </c>
      <c r="N216" s="239" t="s">
        <v>52</v>
      </c>
      <c r="O216" s="76"/>
      <c r="P216" s="227">
        <f>O216*H216</f>
        <v>0</v>
      </c>
      <c r="Q216" s="227">
        <v>0.0051000000000000004</v>
      </c>
      <c r="R216" s="227">
        <f>Q216*H216</f>
        <v>0.011806500000000001</v>
      </c>
      <c r="S216" s="227">
        <v>0</v>
      </c>
      <c r="T216" s="228">
        <f>S216*H216</f>
        <v>0</v>
      </c>
      <c r="AR216" s="13" t="s">
        <v>296</v>
      </c>
      <c r="AT216" s="13" t="s">
        <v>218</v>
      </c>
      <c r="AU216" s="13" t="s">
        <v>92</v>
      </c>
      <c r="AY216" s="13" t="s">
        <v>164</v>
      </c>
      <c r="BE216" s="229">
        <f>IF(N216="základná",J216,0)</f>
        <v>0</v>
      </c>
      <c r="BF216" s="229">
        <f>IF(N216="znížená",J216,0)</f>
        <v>0</v>
      </c>
      <c r="BG216" s="229">
        <f>IF(N216="zákl. prenesená",J216,0)</f>
        <v>0</v>
      </c>
      <c r="BH216" s="229">
        <f>IF(N216="zníž. prenesená",J216,0)</f>
        <v>0</v>
      </c>
      <c r="BI216" s="229">
        <f>IF(N216="nulová",J216,0)</f>
        <v>0</v>
      </c>
      <c r="BJ216" s="13" t="s">
        <v>92</v>
      </c>
      <c r="BK216" s="229">
        <f>ROUND(I216*H216,2)</f>
        <v>0</v>
      </c>
      <c r="BL216" s="13" t="s">
        <v>230</v>
      </c>
      <c r="BM216" s="13" t="s">
        <v>1493</v>
      </c>
    </row>
    <row r="217" s="1" customFormat="1" ht="22.5" customHeight="1">
      <c r="B217" s="35"/>
      <c r="C217" s="230" t="s">
        <v>566</v>
      </c>
      <c r="D217" s="230" t="s">
        <v>218</v>
      </c>
      <c r="E217" s="231" t="s">
        <v>1494</v>
      </c>
      <c r="F217" s="232" t="s">
        <v>1495</v>
      </c>
      <c r="G217" s="233" t="s">
        <v>169</v>
      </c>
      <c r="H217" s="234">
        <v>0.58099999999999996</v>
      </c>
      <c r="I217" s="235"/>
      <c r="J217" s="236">
        <f>ROUND(I217*H217,2)</f>
        <v>0</v>
      </c>
      <c r="K217" s="232" t="s">
        <v>243</v>
      </c>
      <c r="L217" s="237"/>
      <c r="M217" s="238" t="s">
        <v>1</v>
      </c>
      <c r="N217" s="239" t="s">
        <v>52</v>
      </c>
      <c r="O217" s="76"/>
      <c r="P217" s="227">
        <f>O217*H217</f>
        <v>0</v>
      </c>
      <c r="Q217" s="227">
        <v>0.0061999999999999998</v>
      </c>
      <c r="R217" s="227">
        <f>Q217*H217</f>
        <v>0.0036021999999999998</v>
      </c>
      <c r="S217" s="227">
        <v>0</v>
      </c>
      <c r="T217" s="228">
        <f>S217*H217</f>
        <v>0</v>
      </c>
      <c r="AR217" s="13" t="s">
        <v>296</v>
      </c>
      <c r="AT217" s="13" t="s">
        <v>218</v>
      </c>
      <c r="AU217" s="13" t="s">
        <v>92</v>
      </c>
      <c r="AY217" s="13" t="s">
        <v>164</v>
      </c>
      <c r="BE217" s="229">
        <f>IF(N217="základná",J217,0)</f>
        <v>0</v>
      </c>
      <c r="BF217" s="229">
        <f>IF(N217="znížená",J217,0)</f>
        <v>0</v>
      </c>
      <c r="BG217" s="229">
        <f>IF(N217="zákl. prenesená",J217,0)</f>
        <v>0</v>
      </c>
      <c r="BH217" s="229">
        <f>IF(N217="zníž. prenesená",J217,0)</f>
        <v>0</v>
      </c>
      <c r="BI217" s="229">
        <f>IF(N217="nulová",J217,0)</f>
        <v>0</v>
      </c>
      <c r="BJ217" s="13" t="s">
        <v>92</v>
      </c>
      <c r="BK217" s="229">
        <f>ROUND(I217*H217,2)</f>
        <v>0</v>
      </c>
      <c r="BL217" s="13" t="s">
        <v>230</v>
      </c>
      <c r="BM217" s="13" t="s">
        <v>1496</v>
      </c>
    </row>
    <row r="218" s="1" customFormat="1" ht="16.5" customHeight="1">
      <c r="B218" s="35"/>
      <c r="C218" s="218" t="s">
        <v>570</v>
      </c>
      <c r="D218" s="218" t="s">
        <v>166</v>
      </c>
      <c r="E218" s="219" t="s">
        <v>1497</v>
      </c>
      <c r="F218" s="220" t="s">
        <v>1498</v>
      </c>
      <c r="G218" s="221" t="s">
        <v>169</v>
      </c>
      <c r="H218" s="222">
        <v>5.1100000000000003</v>
      </c>
      <c r="I218" s="223"/>
      <c r="J218" s="224">
        <f>ROUND(I218*H218,2)</f>
        <v>0</v>
      </c>
      <c r="K218" s="220" t="s">
        <v>243</v>
      </c>
      <c r="L218" s="40"/>
      <c r="M218" s="225" t="s">
        <v>1</v>
      </c>
      <c r="N218" s="226" t="s">
        <v>52</v>
      </c>
      <c r="O218" s="76"/>
      <c r="P218" s="227">
        <f>O218*H218</f>
        <v>0</v>
      </c>
      <c r="Q218" s="227">
        <v>0</v>
      </c>
      <c r="R218" s="227">
        <f>Q218*H218</f>
        <v>0</v>
      </c>
      <c r="S218" s="227">
        <v>0</v>
      </c>
      <c r="T218" s="228">
        <f>S218*H218</f>
        <v>0</v>
      </c>
      <c r="AR218" s="13" t="s">
        <v>230</v>
      </c>
      <c r="AT218" s="13" t="s">
        <v>166</v>
      </c>
      <c r="AU218" s="13" t="s">
        <v>92</v>
      </c>
      <c r="AY218" s="13" t="s">
        <v>164</v>
      </c>
      <c r="BE218" s="229">
        <f>IF(N218="základná",J218,0)</f>
        <v>0</v>
      </c>
      <c r="BF218" s="229">
        <f>IF(N218="znížená",J218,0)</f>
        <v>0</v>
      </c>
      <c r="BG218" s="229">
        <f>IF(N218="zákl. prenesená",J218,0)</f>
        <v>0</v>
      </c>
      <c r="BH218" s="229">
        <f>IF(N218="zníž. prenesená",J218,0)</f>
        <v>0</v>
      </c>
      <c r="BI218" s="229">
        <f>IF(N218="nulová",J218,0)</f>
        <v>0</v>
      </c>
      <c r="BJ218" s="13" t="s">
        <v>92</v>
      </c>
      <c r="BK218" s="229">
        <f>ROUND(I218*H218,2)</f>
        <v>0</v>
      </c>
      <c r="BL218" s="13" t="s">
        <v>230</v>
      </c>
      <c r="BM218" s="13" t="s">
        <v>1499</v>
      </c>
    </row>
    <row r="219" s="1" customFormat="1" ht="22.5" customHeight="1">
      <c r="B219" s="35"/>
      <c r="C219" s="230" t="s">
        <v>574</v>
      </c>
      <c r="D219" s="230" t="s">
        <v>218</v>
      </c>
      <c r="E219" s="231" t="s">
        <v>1500</v>
      </c>
      <c r="F219" s="232" t="s">
        <v>1501</v>
      </c>
      <c r="G219" s="233" t="s">
        <v>169</v>
      </c>
      <c r="H219" s="234">
        <v>5.2119999999999997</v>
      </c>
      <c r="I219" s="235"/>
      <c r="J219" s="236">
        <f>ROUND(I219*H219,2)</f>
        <v>0</v>
      </c>
      <c r="K219" s="232" t="s">
        <v>243</v>
      </c>
      <c r="L219" s="237"/>
      <c r="M219" s="238" t="s">
        <v>1</v>
      </c>
      <c r="N219" s="239" t="s">
        <v>52</v>
      </c>
      <c r="O219" s="76"/>
      <c r="P219" s="227">
        <f>O219*H219</f>
        <v>0</v>
      </c>
      <c r="Q219" s="227">
        <v>0.014999999999999999</v>
      </c>
      <c r="R219" s="227">
        <f>Q219*H219</f>
        <v>0.078179999999999999</v>
      </c>
      <c r="S219" s="227">
        <v>0</v>
      </c>
      <c r="T219" s="228">
        <f>S219*H219</f>
        <v>0</v>
      </c>
      <c r="AR219" s="13" t="s">
        <v>296</v>
      </c>
      <c r="AT219" s="13" t="s">
        <v>218</v>
      </c>
      <c r="AU219" s="13" t="s">
        <v>92</v>
      </c>
      <c r="AY219" s="13" t="s">
        <v>164</v>
      </c>
      <c r="BE219" s="229">
        <f>IF(N219="základná",J219,0)</f>
        <v>0</v>
      </c>
      <c r="BF219" s="229">
        <f>IF(N219="znížená",J219,0)</f>
        <v>0</v>
      </c>
      <c r="BG219" s="229">
        <f>IF(N219="zákl. prenesená",J219,0)</f>
        <v>0</v>
      </c>
      <c r="BH219" s="229">
        <f>IF(N219="zníž. prenesená",J219,0)</f>
        <v>0</v>
      </c>
      <c r="BI219" s="229">
        <f>IF(N219="nulová",J219,0)</f>
        <v>0</v>
      </c>
      <c r="BJ219" s="13" t="s">
        <v>92</v>
      </c>
      <c r="BK219" s="229">
        <f>ROUND(I219*H219,2)</f>
        <v>0</v>
      </c>
      <c r="BL219" s="13" t="s">
        <v>230</v>
      </c>
      <c r="BM219" s="13" t="s">
        <v>1502</v>
      </c>
    </row>
    <row r="220" s="1" customFormat="1" ht="22.5" customHeight="1">
      <c r="B220" s="35"/>
      <c r="C220" s="230" t="s">
        <v>578</v>
      </c>
      <c r="D220" s="230" t="s">
        <v>218</v>
      </c>
      <c r="E220" s="231" t="s">
        <v>1500</v>
      </c>
      <c r="F220" s="232" t="s">
        <v>1501</v>
      </c>
      <c r="G220" s="233" t="s">
        <v>169</v>
      </c>
      <c r="H220" s="234">
        <v>5.2119999999999997</v>
      </c>
      <c r="I220" s="235"/>
      <c r="J220" s="236">
        <f>ROUND(I220*H220,2)</f>
        <v>0</v>
      </c>
      <c r="K220" s="232" t="s">
        <v>243</v>
      </c>
      <c r="L220" s="237"/>
      <c r="M220" s="238" t="s">
        <v>1</v>
      </c>
      <c r="N220" s="239" t="s">
        <v>52</v>
      </c>
      <c r="O220" s="76"/>
      <c r="P220" s="227">
        <f>O220*H220</f>
        <v>0</v>
      </c>
      <c r="Q220" s="227">
        <v>0.014999999999999999</v>
      </c>
      <c r="R220" s="227">
        <f>Q220*H220</f>
        <v>0.078179999999999999</v>
      </c>
      <c r="S220" s="227">
        <v>0</v>
      </c>
      <c r="T220" s="228">
        <f>S220*H220</f>
        <v>0</v>
      </c>
      <c r="AR220" s="13" t="s">
        <v>296</v>
      </c>
      <c r="AT220" s="13" t="s">
        <v>218</v>
      </c>
      <c r="AU220" s="13" t="s">
        <v>92</v>
      </c>
      <c r="AY220" s="13" t="s">
        <v>164</v>
      </c>
      <c r="BE220" s="229">
        <f>IF(N220="základná",J220,0)</f>
        <v>0</v>
      </c>
      <c r="BF220" s="229">
        <f>IF(N220="znížená",J220,0)</f>
        <v>0</v>
      </c>
      <c r="BG220" s="229">
        <f>IF(N220="zákl. prenesená",J220,0)</f>
        <v>0</v>
      </c>
      <c r="BH220" s="229">
        <f>IF(N220="zníž. prenesená",J220,0)</f>
        <v>0</v>
      </c>
      <c r="BI220" s="229">
        <f>IF(N220="nulová",J220,0)</f>
        <v>0</v>
      </c>
      <c r="BJ220" s="13" t="s">
        <v>92</v>
      </c>
      <c r="BK220" s="229">
        <f>ROUND(I220*H220,2)</f>
        <v>0</v>
      </c>
      <c r="BL220" s="13" t="s">
        <v>230</v>
      </c>
      <c r="BM220" s="13" t="s">
        <v>1503</v>
      </c>
    </row>
    <row r="221" s="1" customFormat="1" ht="16.5" customHeight="1">
      <c r="B221" s="35"/>
      <c r="C221" s="218" t="s">
        <v>582</v>
      </c>
      <c r="D221" s="218" t="s">
        <v>166</v>
      </c>
      <c r="E221" s="219" t="s">
        <v>1504</v>
      </c>
      <c r="F221" s="220" t="s">
        <v>1505</v>
      </c>
      <c r="G221" s="221" t="s">
        <v>169</v>
      </c>
      <c r="H221" s="222">
        <v>4.3330000000000002</v>
      </c>
      <c r="I221" s="223"/>
      <c r="J221" s="224">
        <f>ROUND(I221*H221,2)</f>
        <v>0</v>
      </c>
      <c r="K221" s="220" t="s">
        <v>243</v>
      </c>
      <c r="L221" s="40"/>
      <c r="M221" s="225" t="s">
        <v>1</v>
      </c>
      <c r="N221" s="226" t="s">
        <v>52</v>
      </c>
      <c r="O221" s="76"/>
      <c r="P221" s="227">
        <f>O221*H221</f>
        <v>0</v>
      </c>
      <c r="Q221" s="227">
        <v>0.0060000000000000001</v>
      </c>
      <c r="R221" s="227">
        <f>Q221*H221</f>
        <v>0.025998</v>
      </c>
      <c r="S221" s="227">
        <v>0</v>
      </c>
      <c r="T221" s="228">
        <f>S221*H221</f>
        <v>0</v>
      </c>
      <c r="AR221" s="13" t="s">
        <v>230</v>
      </c>
      <c r="AT221" s="13" t="s">
        <v>166</v>
      </c>
      <c r="AU221" s="13" t="s">
        <v>92</v>
      </c>
      <c r="AY221" s="13" t="s">
        <v>164</v>
      </c>
      <c r="BE221" s="229">
        <f>IF(N221="základná",J221,0)</f>
        <v>0</v>
      </c>
      <c r="BF221" s="229">
        <f>IF(N221="znížená",J221,0)</f>
        <v>0</v>
      </c>
      <c r="BG221" s="229">
        <f>IF(N221="zákl. prenesená",J221,0)</f>
        <v>0</v>
      </c>
      <c r="BH221" s="229">
        <f>IF(N221="zníž. prenesená",J221,0)</f>
        <v>0</v>
      </c>
      <c r="BI221" s="229">
        <f>IF(N221="nulová",J221,0)</f>
        <v>0</v>
      </c>
      <c r="BJ221" s="13" t="s">
        <v>92</v>
      </c>
      <c r="BK221" s="229">
        <f>ROUND(I221*H221,2)</f>
        <v>0</v>
      </c>
      <c r="BL221" s="13" t="s">
        <v>230</v>
      </c>
      <c r="BM221" s="13" t="s">
        <v>1506</v>
      </c>
    </row>
    <row r="222" s="1" customFormat="1" ht="16.5" customHeight="1">
      <c r="B222" s="35"/>
      <c r="C222" s="230" t="s">
        <v>586</v>
      </c>
      <c r="D222" s="230" t="s">
        <v>218</v>
      </c>
      <c r="E222" s="231" t="s">
        <v>1507</v>
      </c>
      <c r="F222" s="232" t="s">
        <v>1508</v>
      </c>
      <c r="G222" s="233" t="s">
        <v>169</v>
      </c>
      <c r="H222" s="234">
        <v>4.4189999999999996</v>
      </c>
      <c r="I222" s="235"/>
      <c r="J222" s="236">
        <f>ROUND(I222*H222,2)</f>
        <v>0</v>
      </c>
      <c r="K222" s="232" t="s">
        <v>243</v>
      </c>
      <c r="L222" s="237"/>
      <c r="M222" s="238" t="s">
        <v>1</v>
      </c>
      <c r="N222" s="239" t="s">
        <v>52</v>
      </c>
      <c r="O222" s="76"/>
      <c r="P222" s="227">
        <f>O222*H222</f>
        <v>0</v>
      </c>
      <c r="Q222" s="227">
        <v>0.0015</v>
      </c>
      <c r="R222" s="227">
        <f>Q222*H222</f>
        <v>0.0066284999999999998</v>
      </c>
      <c r="S222" s="227">
        <v>0</v>
      </c>
      <c r="T222" s="228">
        <f>S222*H222</f>
        <v>0</v>
      </c>
      <c r="AR222" s="13" t="s">
        <v>296</v>
      </c>
      <c r="AT222" s="13" t="s">
        <v>218</v>
      </c>
      <c r="AU222" s="13" t="s">
        <v>92</v>
      </c>
      <c r="AY222" s="13" t="s">
        <v>164</v>
      </c>
      <c r="BE222" s="229">
        <f>IF(N222="základná",J222,0)</f>
        <v>0</v>
      </c>
      <c r="BF222" s="229">
        <f>IF(N222="znížená",J222,0)</f>
        <v>0</v>
      </c>
      <c r="BG222" s="229">
        <f>IF(N222="zákl. prenesená",J222,0)</f>
        <v>0</v>
      </c>
      <c r="BH222" s="229">
        <f>IF(N222="zníž. prenesená",J222,0)</f>
        <v>0</v>
      </c>
      <c r="BI222" s="229">
        <f>IF(N222="nulová",J222,0)</f>
        <v>0</v>
      </c>
      <c r="BJ222" s="13" t="s">
        <v>92</v>
      </c>
      <c r="BK222" s="229">
        <f>ROUND(I222*H222,2)</f>
        <v>0</v>
      </c>
      <c r="BL222" s="13" t="s">
        <v>230</v>
      </c>
      <c r="BM222" s="13" t="s">
        <v>1509</v>
      </c>
    </row>
    <row r="223" s="1" customFormat="1" ht="16.5" customHeight="1">
      <c r="B223" s="35"/>
      <c r="C223" s="218" t="s">
        <v>589</v>
      </c>
      <c r="D223" s="218" t="s">
        <v>166</v>
      </c>
      <c r="E223" s="219" t="s">
        <v>1510</v>
      </c>
      <c r="F223" s="220" t="s">
        <v>1511</v>
      </c>
      <c r="G223" s="221" t="s">
        <v>169</v>
      </c>
      <c r="H223" s="222">
        <v>131.899</v>
      </c>
      <c r="I223" s="223"/>
      <c r="J223" s="224">
        <f>ROUND(I223*H223,2)</f>
        <v>0</v>
      </c>
      <c r="K223" s="220" t="s">
        <v>1</v>
      </c>
      <c r="L223" s="40"/>
      <c r="M223" s="225" t="s">
        <v>1</v>
      </c>
      <c r="N223" s="226" t="s">
        <v>52</v>
      </c>
      <c r="O223" s="76"/>
      <c r="P223" s="227">
        <f>O223*H223</f>
        <v>0</v>
      </c>
      <c r="Q223" s="227">
        <v>0.00024000000000000001</v>
      </c>
      <c r="R223" s="227">
        <f>Q223*H223</f>
        <v>0.031655759999999998</v>
      </c>
      <c r="S223" s="227">
        <v>0</v>
      </c>
      <c r="T223" s="228">
        <f>S223*H223</f>
        <v>0</v>
      </c>
      <c r="AR223" s="13" t="s">
        <v>230</v>
      </c>
      <c r="AT223" s="13" t="s">
        <v>166</v>
      </c>
      <c r="AU223" s="13" t="s">
        <v>92</v>
      </c>
      <c r="AY223" s="13" t="s">
        <v>164</v>
      </c>
      <c r="BE223" s="229">
        <f>IF(N223="základná",J223,0)</f>
        <v>0</v>
      </c>
      <c r="BF223" s="229">
        <f>IF(N223="znížená",J223,0)</f>
        <v>0</v>
      </c>
      <c r="BG223" s="229">
        <f>IF(N223="zákl. prenesená",J223,0)</f>
        <v>0</v>
      </c>
      <c r="BH223" s="229">
        <f>IF(N223="zníž. prenesená",J223,0)</f>
        <v>0</v>
      </c>
      <c r="BI223" s="229">
        <f>IF(N223="nulová",J223,0)</f>
        <v>0</v>
      </c>
      <c r="BJ223" s="13" t="s">
        <v>92</v>
      </c>
      <c r="BK223" s="229">
        <f>ROUND(I223*H223,2)</f>
        <v>0</v>
      </c>
      <c r="BL223" s="13" t="s">
        <v>230</v>
      </c>
      <c r="BM223" s="13" t="s">
        <v>1512</v>
      </c>
    </row>
    <row r="224" s="1" customFormat="1" ht="22.5" customHeight="1">
      <c r="B224" s="35"/>
      <c r="C224" s="230" t="s">
        <v>592</v>
      </c>
      <c r="D224" s="230" t="s">
        <v>218</v>
      </c>
      <c r="E224" s="231" t="s">
        <v>1513</v>
      </c>
      <c r="F224" s="232" t="s">
        <v>1514</v>
      </c>
      <c r="G224" s="233" t="s">
        <v>169</v>
      </c>
      <c r="H224" s="234">
        <v>134.53700000000001</v>
      </c>
      <c r="I224" s="235"/>
      <c r="J224" s="236">
        <f>ROUND(I224*H224,2)</f>
        <v>0</v>
      </c>
      <c r="K224" s="232" t="s">
        <v>215</v>
      </c>
      <c r="L224" s="237"/>
      <c r="M224" s="238" t="s">
        <v>1</v>
      </c>
      <c r="N224" s="239" t="s">
        <v>52</v>
      </c>
      <c r="O224" s="76"/>
      <c r="P224" s="227">
        <f>O224*H224</f>
        <v>0</v>
      </c>
      <c r="Q224" s="227">
        <v>0.0086400000000000001</v>
      </c>
      <c r="R224" s="227">
        <f>Q224*H224</f>
        <v>1.1623996800000001</v>
      </c>
      <c r="S224" s="227">
        <v>0</v>
      </c>
      <c r="T224" s="228">
        <f>S224*H224</f>
        <v>0</v>
      </c>
      <c r="AR224" s="13" t="s">
        <v>296</v>
      </c>
      <c r="AT224" s="13" t="s">
        <v>218</v>
      </c>
      <c r="AU224" s="13" t="s">
        <v>92</v>
      </c>
      <c r="AY224" s="13" t="s">
        <v>164</v>
      </c>
      <c r="BE224" s="229">
        <f>IF(N224="základná",J224,0)</f>
        <v>0</v>
      </c>
      <c r="BF224" s="229">
        <f>IF(N224="znížená",J224,0)</f>
        <v>0</v>
      </c>
      <c r="BG224" s="229">
        <f>IF(N224="zákl. prenesená",J224,0)</f>
        <v>0</v>
      </c>
      <c r="BH224" s="229">
        <f>IF(N224="zníž. prenesená",J224,0)</f>
        <v>0</v>
      </c>
      <c r="BI224" s="229">
        <f>IF(N224="nulová",J224,0)</f>
        <v>0</v>
      </c>
      <c r="BJ224" s="13" t="s">
        <v>92</v>
      </c>
      <c r="BK224" s="229">
        <f>ROUND(I224*H224,2)</f>
        <v>0</v>
      </c>
      <c r="BL224" s="13" t="s">
        <v>230</v>
      </c>
      <c r="BM224" s="13" t="s">
        <v>1515</v>
      </c>
    </row>
    <row r="225" s="1" customFormat="1" ht="16.5" customHeight="1">
      <c r="B225" s="35"/>
      <c r="C225" s="218" t="s">
        <v>596</v>
      </c>
      <c r="D225" s="218" t="s">
        <v>166</v>
      </c>
      <c r="E225" s="219" t="s">
        <v>1516</v>
      </c>
      <c r="F225" s="220" t="s">
        <v>1517</v>
      </c>
      <c r="G225" s="221" t="s">
        <v>169</v>
      </c>
      <c r="H225" s="222">
        <v>131.899</v>
      </c>
      <c r="I225" s="223"/>
      <c r="J225" s="224">
        <f>ROUND(I225*H225,2)</f>
        <v>0</v>
      </c>
      <c r="K225" s="220" t="s">
        <v>1</v>
      </c>
      <c r="L225" s="40"/>
      <c r="M225" s="225" t="s">
        <v>1</v>
      </c>
      <c r="N225" s="226" t="s">
        <v>52</v>
      </c>
      <c r="O225" s="76"/>
      <c r="P225" s="227">
        <f>O225*H225</f>
        <v>0</v>
      </c>
      <c r="Q225" s="227">
        <v>0.00052999999999999998</v>
      </c>
      <c r="R225" s="227">
        <f>Q225*H225</f>
        <v>0.069906469999999998</v>
      </c>
      <c r="S225" s="227">
        <v>0</v>
      </c>
      <c r="T225" s="228">
        <f>S225*H225</f>
        <v>0</v>
      </c>
      <c r="AR225" s="13" t="s">
        <v>230</v>
      </c>
      <c r="AT225" s="13" t="s">
        <v>166</v>
      </c>
      <c r="AU225" s="13" t="s">
        <v>92</v>
      </c>
      <c r="AY225" s="13" t="s">
        <v>164</v>
      </c>
      <c r="BE225" s="229">
        <f>IF(N225="základná",J225,0)</f>
        <v>0</v>
      </c>
      <c r="BF225" s="229">
        <f>IF(N225="znížená",J225,0)</f>
        <v>0</v>
      </c>
      <c r="BG225" s="229">
        <f>IF(N225="zákl. prenesená",J225,0)</f>
        <v>0</v>
      </c>
      <c r="BH225" s="229">
        <f>IF(N225="zníž. prenesená",J225,0)</f>
        <v>0</v>
      </c>
      <c r="BI225" s="229">
        <f>IF(N225="nulová",J225,0)</f>
        <v>0</v>
      </c>
      <c r="BJ225" s="13" t="s">
        <v>92</v>
      </c>
      <c r="BK225" s="229">
        <f>ROUND(I225*H225,2)</f>
        <v>0</v>
      </c>
      <c r="BL225" s="13" t="s">
        <v>230</v>
      </c>
      <c r="BM225" s="13" t="s">
        <v>1518</v>
      </c>
    </row>
    <row r="226" s="1" customFormat="1" ht="22.5" customHeight="1">
      <c r="B226" s="35"/>
      <c r="C226" s="230" t="s">
        <v>600</v>
      </c>
      <c r="D226" s="230" t="s">
        <v>218</v>
      </c>
      <c r="E226" s="231" t="s">
        <v>1519</v>
      </c>
      <c r="F226" s="232" t="s">
        <v>1520</v>
      </c>
      <c r="G226" s="233" t="s">
        <v>169</v>
      </c>
      <c r="H226" s="234">
        <v>134.53700000000001</v>
      </c>
      <c r="I226" s="235"/>
      <c r="J226" s="236">
        <f>ROUND(I226*H226,2)</f>
        <v>0</v>
      </c>
      <c r="K226" s="232" t="s">
        <v>243</v>
      </c>
      <c r="L226" s="237"/>
      <c r="M226" s="238" t="s">
        <v>1</v>
      </c>
      <c r="N226" s="239" t="s">
        <v>52</v>
      </c>
      <c r="O226" s="76"/>
      <c r="P226" s="227">
        <f>O226*H226</f>
        <v>0</v>
      </c>
      <c r="Q226" s="227">
        <v>0.0097199999999999995</v>
      </c>
      <c r="R226" s="227">
        <f>Q226*H226</f>
        <v>1.3076996400000001</v>
      </c>
      <c r="S226" s="227">
        <v>0</v>
      </c>
      <c r="T226" s="228">
        <f>S226*H226</f>
        <v>0</v>
      </c>
      <c r="AR226" s="13" t="s">
        <v>296</v>
      </c>
      <c r="AT226" s="13" t="s">
        <v>218</v>
      </c>
      <c r="AU226" s="13" t="s">
        <v>92</v>
      </c>
      <c r="AY226" s="13" t="s">
        <v>164</v>
      </c>
      <c r="BE226" s="229">
        <f>IF(N226="základná",J226,0)</f>
        <v>0</v>
      </c>
      <c r="BF226" s="229">
        <f>IF(N226="znížená",J226,0)</f>
        <v>0</v>
      </c>
      <c r="BG226" s="229">
        <f>IF(N226="zákl. prenesená",J226,0)</f>
        <v>0</v>
      </c>
      <c r="BH226" s="229">
        <f>IF(N226="zníž. prenesená",J226,0)</f>
        <v>0</v>
      </c>
      <c r="BI226" s="229">
        <f>IF(N226="nulová",J226,0)</f>
        <v>0</v>
      </c>
      <c r="BJ226" s="13" t="s">
        <v>92</v>
      </c>
      <c r="BK226" s="229">
        <f>ROUND(I226*H226,2)</f>
        <v>0</v>
      </c>
      <c r="BL226" s="13" t="s">
        <v>230</v>
      </c>
      <c r="BM226" s="13" t="s">
        <v>1521</v>
      </c>
    </row>
    <row r="227" s="1" customFormat="1" ht="16.5" customHeight="1">
      <c r="B227" s="35"/>
      <c r="C227" s="218" t="s">
        <v>605</v>
      </c>
      <c r="D227" s="218" t="s">
        <v>166</v>
      </c>
      <c r="E227" s="219" t="s">
        <v>1522</v>
      </c>
      <c r="F227" s="220" t="s">
        <v>1523</v>
      </c>
      <c r="G227" s="221" t="s">
        <v>238</v>
      </c>
      <c r="H227" s="222">
        <v>4</v>
      </c>
      <c r="I227" s="223"/>
      <c r="J227" s="224">
        <f>ROUND(I227*H227,2)</f>
        <v>0</v>
      </c>
      <c r="K227" s="220" t="s">
        <v>243</v>
      </c>
      <c r="L227" s="40"/>
      <c r="M227" s="225" t="s">
        <v>1</v>
      </c>
      <c r="N227" s="226" t="s">
        <v>52</v>
      </c>
      <c r="O227" s="76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13" t="s">
        <v>230</v>
      </c>
      <c r="AT227" s="13" t="s">
        <v>166</v>
      </c>
      <c r="AU227" s="13" t="s">
        <v>92</v>
      </c>
      <c r="AY227" s="13" t="s">
        <v>164</v>
      </c>
      <c r="BE227" s="229">
        <f>IF(N227="základná",J227,0)</f>
        <v>0</v>
      </c>
      <c r="BF227" s="229">
        <f>IF(N227="znížená",J227,0)</f>
        <v>0</v>
      </c>
      <c r="BG227" s="229">
        <f>IF(N227="zákl. prenesená",J227,0)</f>
        <v>0</v>
      </c>
      <c r="BH227" s="229">
        <f>IF(N227="zníž. prenesená",J227,0)</f>
        <v>0</v>
      </c>
      <c r="BI227" s="229">
        <f>IF(N227="nulová",J227,0)</f>
        <v>0</v>
      </c>
      <c r="BJ227" s="13" t="s">
        <v>92</v>
      </c>
      <c r="BK227" s="229">
        <f>ROUND(I227*H227,2)</f>
        <v>0</v>
      </c>
      <c r="BL227" s="13" t="s">
        <v>230</v>
      </c>
      <c r="BM227" s="13" t="s">
        <v>1524</v>
      </c>
    </row>
    <row r="228" s="1" customFormat="1" ht="22.5" customHeight="1">
      <c r="B228" s="35"/>
      <c r="C228" s="218" t="s">
        <v>609</v>
      </c>
      <c r="D228" s="218" t="s">
        <v>166</v>
      </c>
      <c r="E228" s="219" t="s">
        <v>1525</v>
      </c>
      <c r="F228" s="220" t="s">
        <v>1526</v>
      </c>
      <c r="G228" s="221" t="s">
        <v>169</v>
      </c>
      <c r="H228" s="222">
        <v>295.66000000000003</v>
      </c>
      <c r="I228" s="223"/>
      <c r="J228" s="224">
        <f>ROUND(I228*H228,2)</f>
        <v>0</v>
      </c>
      <c r="K228" s="220" t="s">
        <v>1</v>
      </c>
      <c r="L228" s="40"/>
      <c r="M228" s="225" t="s">
        <v>1</v>
      </c>
      <c r="N228" s="226" t="s">
        <v>52</v>
      </c>
      <c r="O228" s="76"/>
      <c r="P228" s="227">
        <f>O228*H228</f>
        <v>0</v>
      </c>
      <c r="Q228" s="227">
        <v>0.0011750000000000001</v>
      </c>
      <c r="R228" s="227">
        <f>Q228*H228</f>
        <v>0.34740050000000006</v>
      </c>
      <c r="S228" s="227">
        <v>0</v>
      </c>
      <c r="T228" s="228">
        <f>S228*H228</f>
        <v>0</v>
      </c>
      <c r="AR228" s="13" t="s">
        <v>230</v>
      </c>
      <c r="AT228" s="13" t="s">
        <v>166</v>
      </c>
      <c r="AU228" s="13" t="s">
        <v>92</v>
      </c>
      <c r="AY228" s="13" t="s">
        <v>164</v>
      </c>
      <c r="BE228" s="229">
        <f>IF(N228="základná",J228,0)</f>
        <v>0</v>
      </c>
      <c r="BF228" s="229">
        <f>IF(N228="znížená",J228,0)</f>
        <v>0</v>
      </c>
      <c r="BG228" s="229">
        <f>IF(N228="zákl. prenesená",J228,0)</f>
        <v>0</v>
      </c>
      <c r="BH228" s="229">
        <f>IF(N228="zníž. prenesená",J228,0)</f>
        <v>0</v>
      </c>
      <c r="BI228" s="229">
        <f>IF(N228="nulová",J228,0)</f>
        <v>0</v>
      </c>
      <c r="BJ228" s="13" t="s">
        <v>92</v>
      </c>
      <c r="BK228" s="229">
        <f>ROUND(I228*H228,2)</f>
        <v>0</v>
      </c>
      <c r="BL228" s="13" t="s">
        <v>230</v>
      </c>
      <c r="BM228" s="13" t="s">
        <v>1527</v>
      </c>
    </row>
    <row r="229" s="1" customFormat="1" ht="16.5" customHeight="1">
      <c r="B229" s="35"/>
      <c r="C229" s="218" t="s">
        <v>613</v>
      </c>
      <c r="D229" s="218" t="s">
        <v>166</v>
      </c>
      <c r="E229" s="219" t="s">
        <v>1528</v>
      </c>
      <c r="F229" s="220" t="s">
        <v>1529</v>
      </c>
      <c r="G229" s="221" t="s">
        <v>255</v>
      </c>
      <c r="H229" s="222">
        <v>355.98899999999998</v>
      </c>
      <c r="I229" s="223"/>
      <c r="J229" s="224">
        <f>ROUND(I229*H229,2)</f>
        <v>0</v>
      </c>
      <c r="K229" s="220" t="s">
        <v>243</v>
      </c>
      <c r="L229" s="40"/>
      <c r="M229" s="225" t="s">
        <v>1</v>
      </c>
      <c r="N229" s="226" t="s">
        <v>52</v>
      </c>
      <c r="O229" s="76"/>
      <c r="P229" s="227">
        <f>O229*H229</f>
        <v>0</v>
      </c>
      <c r="Q229" s="227">
        <v>3.0000000000000001E-05</v>
      </c>
      <c r="R229" s="227">
        <f>Q229*H229</f>
        <v>0.010679669999999999</v>
      </c>
      <c r="S229" s="227">
        <v>0</v>
      </c>
      <c r="T229" s="228">
        <f>S229*H229</f>
        <v>0</v>
      </c>
      <c r="AR229" s="13" t="s">
        <v>230</v>
      </c>
      <c r="AT229" s="13" t="s">
        <v>166</v>
      </c>
      <c r="AU229" s="13" t="s">
        <v>92</v>
      </c>
      <c r="AY229" s="13" t="s">
        <v>164</v>
      </c>
      <c r="BE229" s="229">
        <f>IF(N229="základná",J229,0)</f>
        <v>0</v>
      </c>
      <c r="BF229" s="229">
        <f>IF(N229="znížená",J229,0)</f>
        <v>0</v>
      </c>
      <c r="BG229" s="229">
        <f>IF(N229="zákl. prenesená",J229,0)</f>
        <v>0</v>
      </c>
      <c r="BH229" s="229">
        <f>IF(N229="zníž. prenesená",J229,0)</f>
        <v>0</v>
      </c>
      <c r="BI229" s="229">
        <f>IF(N229="nulová",J229,0)</f>
        <v>0</v>
      </c>
      <c r="BJ229" s="13" t="s">
        <v>92</v>
      </c>
      <c r="BK229" s="229">
        <f>ROUND(I229*H229,2)</f>
        <v>0</v>
      </c>
      <c r="BL229" s="13" t="s">
        <v>230</v>
      </c>
      <c r="BM229" s="13" t="s">
        <v>1530</v>
      </c>
    </row>
    <row r="230" s="1" customFormat="1" ht="16.5" customHeight="1">
      <c r="B230" s="35"/>
      <c r="C230" s="218" t="s">
        <v>617</v>
      </c>
      <c r="D230" s="218" t="s">
        <v>166</v>
      </c>
      <c r="E230" s="219" t="s">
        <v>1531</v>
      </c>
      <c r="F230" s="220" t="s">
        <v>1532</v>
      </c>
      <c r="G230" s="221" t="s">
        <v>857</v>
      </c>
      <c r="H230" s="240"/>
      <c r="I230" s="223"/>
      <c r="J230" s="224">
        <f>ROUND(I230*H230,2)</f>
        <v>0</v>
      </c>
      <c r="K230" s="220" t="s">
        <v>1</v>
      </c>
      <c r="L230" s="40"/>
      <c r="M230" s="225" t="s">
        <v>1</v>
      </c>
      <c r="N230" s="226" t="s">
        <v>52</v>
      </c>
      <c r="O230" s="76"/>
      <c r="P230" s="227">
        <f>O230*H230</f>
        <v>0</v>
      </c>
      <c r="Q230" s="227">
        <v>0</v>
      </c>
      <c r="R230" s="227">
        <f>Q230*H230</f>
        <v>0</v>
      </c>
      <c r="S230" s="227">
        <v>0</v>
      </c>
      <c r="T230" s="228">
        <f>S230*H230</f>
        <v>0</v>
      </c>
      <c r="AR230" s="13" t="s">
        <v>230</v>
      </c>
      <c r="AT230" s="13" t="s">
        <v>166</v>
      </c>
      <c r="AU230" s="13" t="s">
        <v>92</v>
      </c>
      <c r="AY230" s="13" t="s">
        <v>164</v>
      </c>
      <c r="BE230" s="229">
        <f>IF(N230="základná",J230,0)</f>
        <v>0</v>
      </c>
      <c r="BF230" s="229">
        <f>IF(N230="znížená",J230,0)</f>
        <v>0</v>
      </c>
      <c r="BG230" s="229">
        <f>IF(N230="zákl. prenesená",J230,0)</f>
        <v>0</v>
      </c>
      <c r="BH230" s="229">
        <f>IF(N230="zníž. prenesená",J230,0)</f>
        <v>0</v>
      </c>
      <c r="BI230" s="229">
        <f>IF(N230="nulová",J230,0)</f>
        <v>0</v>
      </c>
      <c r="BJ230" s="13" t="s">
        <v>92</v>
      </c>
      <c r="BK230" s="229">
        <f>ROUND(I230*H230,2)</f>
        <v>0</v>
      </c>
      <c r="BL230" s="13" t="s">
        <v>230</v>
      </c>
      <c r="BM230" s="13" t="s">
        <v>1533</v>
      </c>
    </row>
    <row r="231" s="11" customFormat="1" ht="22.8" customHeight="1">
      <c r="B231" s="202"/>
      <c r="C231" s="203"/>
      <c r="D231" s="204" t="s">
        <v>79</v>
      </c>
      <c r="E231" s="216" t="s">
        <v>803</v>
      </c>
      <c r="F231" s="216" t="s">
        <v>804</v>
      </c>
      <c r="G231" s="203"/>
      <c r="H231" s="203"/>
      <c r="I231" s="206"/>
      <c r="J231" s="217">
        <f>BK231</f>
        <v>0</v>
      </c>
      <c r="K231" s="203"/>
      <c r="L231" s="208"/>
      <c r="M231" s="209"/>
      <c r="N231" s="210"/>
      <c r="O231" s="210"/>
      <c r="P231" s="211">
        <f>SUM(P232:P254)</f>
        <v>0</v>
      </c>
      <c r="Q231" s="210"/>
      <c r="R231" s="211">
        <f>SUM(R232:R254)</f>
        <v>11.166663080000005</v>
      </c>
      <c r="S231" s="210"/>
      <c r="T231" s="212">
        <f>SUM(T232:T254)</f>
        <v>27.124666000000005</v>
      </c>
      <c r="AR231" s="213" t="s">
        <v>92</v>
      </c>
      <c r="AT231" s="214" t="s">
        <v>79</v>
      </c>
      <c r="AU231" s="214" t="s">
        <v>87</v>
      </c>
      <c r="AY231" s="213" t="s">
        <v>164</v>
      </c>
      <c r="BK231" s="215">
        <f>SUM(BK232:BK254)</f>
        <v>0</v>
      </c>
    </row>
    <row r="232" s="1" customFormat="1" ht="16.5" customHeight="1">
      <c r="B232" s="35"/>
      <c r="C232" s="218" t="s">
        <v>621</v>
      </c>
      <c r="D232" s="218" t="s">
        <v>166</v>
      </c>
      <c r="E232" s="219" t="s">
        <v>1534</v>
      </c>
      <c r="F232" s="220" t="s">
        <v>1535</v>
      </c>
      <c r="G232" s="221" t="s">
        <v>255</v>
      </c>
      <c r="H232" s="222">
        <v>25.678000000000001</v>
      </c>
      <c r="I232" s="223"/>
      <c r="J232" s="224">
        <f>ROUND(I232*H232,2)</f>
        <v>0</v>
      </c>
      <c r="K232" s="220" t="s">
        <v>1</v>
      </c>
      <c r="L232" s="40"/>
      <c r="M232" s="225" t="s">
        <v>1</v>
      </c>
      <c r="N232" s="226" t="s">
        <v>52</v>
      </c>
      <c r="O232" s="76"/>
      <c r="P232" s="227">
        <f>O232*H232</f>
        <v>0</v>
      </c>
      <c r="Q232" s="227">
        <v>0</v>
      </c>
      <c r="R232" s="227">
        <f>Q232*H232</f>
        <v>0</v>
      </c>
      <c r="S232" s="227">
        <v>0.0080000000000000002</v>
      </c>
      <c r="T232" s="228">
        <f>S232*H232</f>
        <v>0.20542400000000002</v>
      </c>
      <c r="AR232" s="13" t="s">
        <v>230</v>
      </c>
      <c r="AT232" s="13" t="s">
        <v>166</v>
      </c>
      <c r="AU232" s="13" t="s">
        <v>92</v>
      </c>
      <c r="AY232" s="13" t="s">
        <v>164</v>
      </c>
      <c r="BE232" s="229">
        <f>IF(N232="základná",J232,0)</f>
        <v>0</v>
      </c>
      <c r="BF232" s="229">
        <f>IF(N232="znížená",J232,0)</f>
        <v>0</v>
      </c>
      <c r="BG232" s="229">
        <f>IF(N232="zákl. prenesená",J232,0)</f>
        <v>0</v>
      </c>
      <c r="BH232" s="229">
        <f>IF(N232="zníž. prenesená",J232,0)</f>
        <v>0</v>
      </c>
      <c r="BI232" s="229">
        <f>IF(N232="nulová",J232,0)</f>
        <v>0</v>
      </c>
      <c r="BJ232" s="13" t="s">
        <v>92</v>
      </c>
      <c r="BK232" s="229">
        <f>ROUND(I232*H232,2)</f>
        <v>0</v>
      </c>
      <c r="BL232" s="13" t="s">
        <v>230</v>
      </c>
      <c r="BM232" s="13" t="s">
        <v>1536</v>
      </c>
    </row>
    <row r="233" s="1" customFormat="1" ht="16.5" customHeight="1">
      <c r="B233" s="35"/>
      <c r="C233" s="218" t="s">
        <v>625</v>
      </c>
      <c r="D233" s="218" t="s">
        <v>166</v>
      </c>
      <c r="E233" s="219" t="s">
        <v>1537</v>
      </c>
      <c r="F233" s="220" t="s">
        <v>1538</v>
      </c>
      <c r="G233" s="221" t="s">
        <v>255</v>
      </c>
      <c r="H233" s="222">
        <v>762.57000000000005</v>
      </c>
      <c r="I233" s="223"/>
      <c r="J233" s="224">
        <f>ROUND(I233*H233,2)</f>
        <v>0</v>
      </c>
      <c r="K233" s="220" t="s">
        <v>1</v>
      </c>
      <c r="L233" s="40"/>
      <c r="M233" s="225" t="s">
        <v>1</v>
      </c>
      <c r="N233" s="226" t="s">
        <v>52</v>
      </c>
      <c r="O233" s="76"/>
      <c r="P233" s="227">
        <f>O233*H233</f>
        <v>0</v>
      </c>
      <c r="Q233" s="227">
        <v>0</v>
      </c>
      <c r="R233" s="227">
        <f>Q233*H233</f>
        <v>0</v>
      </c>
      <c r="S233" s="227">
        <v>0.024</v>
      </c>
      <c r="T233" s="228">
        <f>S233*H233</f>
        <v>18.301680000000001</v>
      </c>
      <c r="AR233" s="13" t="s">
        <v>230</v>
      </c>
      <c r="AT233" s="13" t="s">
        <v>166</v>
      </c>
      <c r="AU233" s="13" t="s">
        <v>92</v>
      </c>
      <c r="AY233" s="13" t="s">
        <v>164</v>
      </c>
      <c r="BE233" s="229">
        <f>IF(N233="základná",J233,0)</f>
        <v>0</v>
      </c>
      <c r="BF233" s="229">
        <f>IF(N233="znížená",J233,0)</f>
        <v>0</v>
      </c>
      <c r="BG233" s="229">
        <f>IF(N233="zákl. prenesená",J233,0)</f>
        <v>0</v>
      </c>
      <c r="BH233" s="229">
        <f>IF(N233="zníž. prenesená",J233,0)</f>
        <v>0</v>
      </c>
      <c r="BI233" s="229">
        <f>IF(N233="nulová",J233,0)</f>
        <v>0</v>
      </c>
      <c r="BJ233" s="13" t="s">
        <v>92</v>
      </c>
      <c r="BK233" s="229">
        <f>ROUND(I233*H233,2)</f>
        <v>0</v>
      </c>
      <c r="BL233" s="13" t="s">
        <v>230</v>
      </c>
      <c r="BM233" s="13" t="s">
        <v>1539</v>
      </c>
    </row>
    <row r="234" s="1" customFormat="1" ht="16.5" customHeight="1">
      <c r="B234" s="35"/>
      <c r="C234" s="218" t="s">
        <v>629</v>
      </c>
      <c r="D234" s="218" t="s">
        <v>166</v>
      </c>
      <c r="E234" s="219" t="s">
        <v>1540</v>
      </c>
      <c r="F234" s="220" t="s">
        <v>1541</v>
      </c>
      <c r="G234" s="221" t="s">
        <v>255</v>
      </c>
      <c r="H234" s="222">
        <v>245.36699999999999</v>
      </c>
      <c r="I234" s="223"/>
      <c r="J234" s="224">
        <f>ROUND(I234*H234,2)</f>
        <v>0</v>
      </c>
      <c r="K234" s="220" t="s">
        <v>222</v>
      </c>
      <c r="L234" s="40"/>
      <c r="M234" s="225" t="s">
        <v>1</v>
      </c>
      <c r="N234" s="226" t="s">
        <v>52</v>
      </c>
      <c r="O234" s="76"/>
      <c r="P234" s="227">
        <f>O234*H234</f>
        <v>0</v>
      </c>
      <c r="Q234" s="227">
        <v>0.00025999999999999998</v>
      </c>
      <c r="R234" s="227">
        <f>Q234*H234</f>
        <v>0.063795419999999992</v>
      </c>
      <c r="S234" s="227">
        <v>0</v>
      </c>
      <c r="T234" s="228">
        <f>S234*H234</f>
        <v>0</v>
      </c>
      <c r="AR234" s="13" t="s">
        <v>230</v>
      </c>
      <c r="AT234" s="13" t="s">
        <v>166</v>
      </c>
      <c r="AU234" s="13" t="s">
        <v>92</v>
      </c>
      <c r="AY234" s="13" t="s">
        <v>164</v>
      </c>
      <c r="BE234" s="229">
        <f>IF(N234="základná",J234,0)</f>
        <v>0</v>
      </c>
      <c r="BF234" s="229">
        <f>IF(N234="znížená",J234,0)</f>
        <v>0</v>
      </c>
      <c r="BG234" s="229">
        <f>IF(N234="zákl. prenesená",J234,0)</f>
        <v>0</v>
      </c>
      <c r="BH234" s="229">
        <f>IF(N234="zníž. prenesená",J234,0)</f>
        <v>0</v>
      </c>
      <c r="BI234" s="229">
        <f>IF(N234="nulová",J234,0)</f>
        <v>0</v>
      </c>
      <c r="BJ234" s="13" t="s">
        <v>92</v>
      </c>
      <c r="BK234" s="229">
        <f>ROUND(I234*H234,2)</f>
        <v>0</v>
      </c>
      <c r="BL234" s="13" t="s">
        <v>230</v>
      </c>
      <c r="BM234" s="13" t="s">
        <v>1542</v>
      </c>
    </row>
    <row r="235" s="1" customFormat="1" ht="16.5" customHeight="1">
      <c r="B235" s="35"/>
      <c r="C235" s="230" t="s">
        <v>633</v>
      </c>
      <c r="D235" s="230" t="s">
        <v>218</v>
      </c>
      <c r="E235" s="231" t="s">
        <v>1543</v>
      </c>
      <c r="F235" s="232" t="s">
        <v>1544</v>
      </c>
      <c r="G235" s="233" t="s">
        <v>178</v>
      </c>
      <c r="H235" s="234">
        <v>2.4550000000000001</v>
      </c>
      <c r="I235" s="235"/>
      <c r="J235" s="236">
        <f>ROUND(I235*H235,2)</f>
        <v>0</v>
      </c>
      <c r="K235" s="232" t="s">
        <v>1</v>
      </c>
      <c r="L235" s="237"/>
      <c r="M235" s="238" t="s">
        <v>1</v>
      </c>
      <c r="N235" s="239" t="s">
        <v>52</v>
      </c>
      <c r="O235" s="76"/>
      <c r="P235" s="227">
        <f>O235*H235</f>
        <v>0</v>
      </c>
      <c r="Q235" s="227">
        <v>0.55000000000000004</v>
      </c>
      <c r="R235" s="227">
        <f>Q235*H235</f>
        <v>1.3502500000000002</v>
      </c>
      <c r="S235" s="227">
        <v>0</v>
      </c>
      <c r="T235" s="228">
        <f>S235*H235</f>
        <v>0</v>
      </c>
      <c r="AR235" s="13" t="s">
        <v>296</v>
      </c>
      <c r="AT235" s="13" t="s">
        <v>218</v>
      </c>
      <c r="AU235" s="13" t="s">
        <v>92</v>
      </c>
      <c r="AY235" s="13" t="s">
        <v>164</v>
      </c>
      <c r="BE235" s="229">
        <f>IF(N235="základná",J235,0)</f>
        <v>0</v>
      </c>
      <c r="BF235" s="229">
        <f>IF(N235="znížená",J235,0)</f>
        <v>0</v>
      </c>
      <c r="BG235" s="229">
        <f>IF(N235="zákl. prenesená",J235,0)</f>
        <v>0</v>
      </c>
      <c r="BH235" s="229">
        <f>IF(N235="zníž. prenesená",J235,0)</f>
        <v>0</v>
      </c>
      <c r="BI235" s="229">
        <f>IF(N235="nulová",J235,0)</f>
        <v>0</v>
      </c>
      <c r="BJ235" s="13" t="s">
        <v>92</v>
      </c>
      <c r="BK235" s="229">
        <f>ROUND(I235*H235,2)</f>
        <v>0</v>
      </c>
      <c r="BL235" s="13" t="s">
        <v>230</v>
      </c>
      <c r="BM235" s="13" t="s">
        <v>1545</v>
      </c>
    </row>
    <row r="236" s="1" customFormat="1" ht="16.5" customHeight="1">
      <c r="B236" s="35"/>
      <c r="C236" s="218" t="s">
        <v>637</v>
      </c>
      <c r="D236" s="218" t="s">
        <v>166</v>
      </c>
      <c r="E236" s="219" t="s">
        <v>1546</v>
      </c>
      <c r="F236" s="220" t="s">
        <v>1547</v>
      </c>
      <c r="G236" s="221" t="s">
        <v>255</v>
      </c>
      <c r="H236" s="222">
        <v>483.03800000000001</v>
      </c>
      <c r="I236" s="223"/>
      <c r="J236" s="224">
        <f>ROUND(I236*H236,2)</f>
        <v>0</v>
      </c>
      <c r="K236" s="220" t="s">
        <v>222</v>
      </c>
      <c r="L236" s="40"/>
      <c r="M236" s="225" t="s">
        <v>1</v>
      </c>
      <c r="N236" s="226" t="s">
        <v>52</v>
      </c>
      <c r="O236" s="76"/>
      <c r="P236" s="227">
        <f>O236*H236</f>
        <v>0</v>
      </c>
      <c r="Q236" s="227">
        <v>0.00025999999999999998</v>
      </c>
      <c r="R236" s="227">
        <f>Q236*H236</f>
        <v>0.12558987999999999</v>
      </c>
      <c r="S236" s="227">
        <v>0</v>
      </c>
      <c r="T236" s="228">
        <f>S236*H236</f>
        <v>0</v>
      </c>
      <c r="AR236" s="13" t="s">
        <v>230</v>
      </c>
      <c r="AT236" s="13" t="s">
        <v>166</v>
      </c>
      <c r="AU236" s="13" t="s">
        <v>92</v>
      </c>
      <c r="AY236" s="13" t="s">
        <v>164</v>
      </c>
      <c r="BE236" s="229">
        <f>IF(N236="základná",J236,0)</f>
        <v>0</v>
      </c>
      <c r="BF236" s="229">
        <f>IF(N236="znížená",J236,0)</f>
        <v>0</v>
      </c>
      <c r="BG236" s="229">
        <f>IF(N236="zákl. prenesená",J236,0)</f>
        <v>0</v>
      </c>
      <c r="BH236" s="229">
        <f>IF(N236="zníž. prenesená",J236,0)</f>
        <v>0</v>
      </c>
      <c r="BI236" s="229">
        <f>IF(N236="nulová",J236,0)</f>
        <v>0</v>
      </c>
      <c r="BJ236" s="13" t="s">
        <v>92</v>
      </c>
      <c r="BK236" s="229">
        <f>ROUND(I236*H236,2)</f>
        <v>0</v>
      </c>
      <c r="BL236" s="13" t="s">
        <v>230</v>
      </c>
      <c r="BM236" s="13" t="s">
        <v>1548</v>
      </c>
    </row>
    <row r="237" s="1" customFormat="1" ht="16.5" customHeight="1">
      <c r="B237" s="35"/>
      <c r="C237" s="230" t="s">
        <v>642</v>
      </c>
      <c r="D237" s="230" t="s">
        <v>218</v>
      </c>
      <c r="E237" s="231" t="s">
        <v>1549</v>
      </c>
      <c r="F237" s="232" t="s">
        <v>1550</v>
      </c>
      <c r="G237" s="233" t="s">
        <v>178</v>
      </c>
      <c r="H237" s="234">
        <v>8.8219999999999992</v>
      </c>
      <c r="I237" s="235"/>
      <c r="J237" s="236">
        <f>ROUND(I237*H237,2)</f>
        <v>0</v>
      </c>
      <c r="K237" s="232" t="s">
        <v>222</v>
      </c>
      <c r="L237" s="237"/>
      <c r="M237" s="238" t="s">
        <v>1</v>
      </c>
      <c r="N237" s="239" t="s">
        <v>52</v>
      </c>
      <c r="O237" s="76"/>
      <c r="P237" s="227">
        <f>O237*H237</f>
        <v>0</v>
      </c>
      <c r="Q237" s="227">
        <v>0.55000000000000004</v>
      </c>
      <c r="R237" s="227">
        <f>Q237*H237</f>
        <v>4.8521000000000001</v>
      </c>
      <c r="S237" s="227">
        <v>0</v>
      </c>
      <c r="T237" s="228">
        <f>S237*H237</f>
        <v>0</v>
      </c>
      <c r="AR237" s="13" t="s">
        <v>296</v>
      </c>
      <c r="AT237" s="13" t="s">
        <v>218</v>
      </c>
      <c r="AU237" s="13" t="s">
        <v>92</v>
      </c>
      <c r="AY237" s="13" t="s">
        <v>164</v>
      </c>
      <c r="BE237" s="229">
        <f>IF(N237="základná",J237,0)</f>
        <v>0</v>
      </c>
      <c r="BF237" s="229">
        <f>IF(N237="znížená",J237,0)</f>
        <v>0</v>
      </c>
      <c r="BG237" s="229">
        <f>IF(N237="zákl. prenesená",J237,0)</f>
        <v>0</v>
      </c>
      <c r="BH237" s="229">
        <f>IF(N237="zníž. prenesená",J237,0)</f>
        <v>0</v>
      </c>
      <c r="BI237" s="229">
        <f>IF(N237="nulová",J237,0)</f>
        <v>0</v>
      </c>
      <c r="BJ237" s="13" t="s">
        <v>92</v>
      </c>
      <c r="BK237" s="229">
        <f>ROUND(I237*H237,2)</f>
        <v>0</v>
      </c>
      <c r="BL237" s="13" t="s">
        <v>230</v>
      </c>
      <c r="BM237" s="13" t="s">
        <v>1551</v>
      </c>
    </row>
    <row r="238" s="1" customFormat="1" ht="16.5" customHeight="1">
      <c r="B238" s="35"/>
      <c r="C238" s="218" t="s">
        <v>646</v>
      </c>
      <c r="D238" s="218" t="s">
        <v>166</v>
      </c>
      <c r="E238" s="219" t="s">
        <v>1552</v>
      </c>
      <c r="F238" s="220" t="s">
        <v>1553</v>
      </c>
      <c r="G238" s="221" t="s">
        <v>255</v>
      </c>
      <c r="H238" s="222">
        <v>103.304</v>
      </c>
      <c r="I238" s="223"/>
      <c r="J238" s="224">
        <f>ROUND(I238*H238,2)</f>
        <v>0</v>
      </c>
      <c r="K238" s="220" t="s">
        <v>222</v>
      </c>
      <c r="L238" s="40"/>
      <c r="M238" s="225" t="s">
        <v>1</v>
      </c>
      <c r="N238" s="226" t="s">
        <v>52</v>
      </c>
      <c r="O238" s="76"/>
      <c r="P238" s="227">
        <f>O238*H238</f>
        <v>0</v>
      </c>
      <c r="Q238" s="227">
        <v>0.00025999999999999998</v>
      </c>
      <c r="R238" s="227">
        <f>Q238*H238</f>
        <v>0.026859039999999997</v>
      </c>
      <c r="S238" s="227">
        <v>0</v>
      </c>
      <c r="T238" s="228">
        <f>S238*H238</f>
        <v>0</v>
      </c>
      <c r="AR238" s="13" t="s">
        <v>230</v>
      </c>
      <c r="AT238" s="13" t="s">
        <v>166</v>
      </c>
      <c r="AU238" s="13" t="s">
        <v>92</v>
      </c>
      <c r="AY238" s="13" t="s">
        <v>164</v>
      </c>
      <c r="BE238" s="229">
        <f>IF(N238="základná",J238,0)</f>
        <v>0</v>
      </c>
      <c r="BF238" s="229">
        <f>IF(N238="znížená",J238,0)</f>
        <v>0</v>
      </c>
      <c r="BG238" s="229">
        <f>IF(N238="zákl. prenesená",J238,0)</f>
        <v>0</v>
      </c>
      <c r="BH238" s="229">
        <f>IF(N238="zníž. prenesená",J238,0)</f>
        <v>0</v>
      </c>
      <c r="BI238" s="229">
        <f>IF(N238="nulová",J238,0)</f>
        <v>0</v>
      </c>
      <c r="BJ238" s="13" t="s">
        <v>92</v>
      </c>
      <c r="BK238" s="229">
        <f>ROUND(I238*H238,2)</f>
        <v>0</v>
      </c>
      <c r="BL238" s="13" t="s">
        <v>230</v>
      </c>
      <c r="BM238" s="13" t="s">
        <v>1554</v>
      </c>
    </row>
    <row r="239" s="1" customFormat="1" ht="16.5" customHeight="1">
      <c r="B239" s="35"/>
      <c r="C239" s="230" t="s">
        <v>650</v>
      </c>
      <c r="D239" s="230" t="s">
        <v>218</v>
      </c>
      <c r="E239" s="231" t="s">
        <v>1549</v>
      </c>
      <c r="F239" s="232" t="s">
        <v>1550</v>
      </c>
      <c r="G239" s="233" t="s">
        <v>178</v>
      </c>
      <c r="H239" s="234">
        <v>2.6589999999999998</v>
      </c>
      <c r="I239" s="235"/>
      <c r="J239" s="236">
        <f>ROUND(I239*H239,2)</f>
        <v>0</v>
      </c>
      <c r="K239" s="232" t="s">
        <v>222</v>
      </c>
      <c r="L239" s="237"/>
      <c r="M239" s="238" t="s">
        <v>1</v>
      </c>
      <c r="N239" s="239" t="s">
        <v>52</v>
      </c>
      <c r="O239" s="76"/>
      <c r="P239" s="227">
        <f>O239*H239</f>
        <v>0</v>
      </c>
      <c r="Q239" s="227">
        <v>0.55000000000000004</v>
      </c>
      <c r="R239" s="227">
        <f>Q239*H239</f>
        <v>1.46245</v>
      </c>
      <c r="S239" s="227">
        <v>0</v>
      </c>
      <c r="T239" s="228">
        <f>S239*H239</f>
        <v>0</v>
      </c>
      <c r="AR239" s="13" t="s">
        <v>296</v>
      </c>
      <c r="AT239" s="13" t="s">
        <v>218</v>
      </c>
      <c r="AU239" s="13" t="s">
        <v>92</v>
      </c>
      <c r="AY239" s="13" t="s">
        <v>164</v>
      </c>
      <c r="BE239" s="229">
        <f>IF(N239="základná",J239,0)</f>
        <v>0</v>
      </c>
      <c r="BF239" s="229">
        <f>IF(N239="znížená",J239,0)</f>
        <v>0</v>
      </c>
      <c r="BG239" s="229">
        <f>IF(N239="zákl. prenesená",J239,0)</f>
        <v>0</v>
      </c>
      <c r="BH239" s="229">
        <f>IF(N239="zníž. prenesená",J239,0)</f>
        <v>0</v>
      </c>
      <c r="BI239" s="229">
        <f>IF(N239="nulová",J239,0)</f>
        <v>0</v>
      </c>
      <c r="BJ239" s="13" t="s">
        <v>92</v>
      </c>
      <c r="BK239" s="229">
        <f>ROUND(I239*H239,2)</f>
        <v>0</v>
      </c>
      <c r="BL239" s="13" t="s">
        <v>230</v>
      </c>
      <c r="BM239" s="13" t="s">
        <v>1555</v>
      </c>
    </row>
    <row r="240" s="1" customFormat="1" ht="16.5" customHeight="1">
      <c r="B240" s="35"/>
      <c r="C240" s="218" t="s">
        <v>654</v>
      </c>
      <c r="D240" s="218" t="s">
        <v>166</v>
      </c>
      <c r="E240" s="219" t="s">
        <v>1556</v>
      </c>
      <c r="F240" s="220" t="s">
        <v>1557</v>
      </c>
      <c r="G240" s="221" t="s">
        <v>255</v>
      </c>
      <c r="H240" s="222">
        <v>58.090000000000003</v>
      </c>
      <c r="I240" s="223"/>
      <c r="J240" s="224">
        <f>ROUND(I240*H240,2)</f>
        <v>0</v>
      </c>
      <c r="K240" s="220" t="s">
        <v>222</v>
      </c>
      <c r="L240" s="40"/>
      <c r="M240" s="225" t="s">
        <v>1</v>
      </c>
      <c r="N240" s="226" t="s">
        <v>52</v>
      </c>
      <c r="O240" s="76"/>
      <c r="P240" s="227">
        <f>O240*H240</f>
        <v>0</v>
      </c>
      <c r="Q240" s="227">
        <v>0.00025999999999999998</v>
      </c>
      <c r="R240" s="227">
        <f>Q240*H240</f>
        <v>0.0151034</v>
      </c>
      <c r="S240" s="227">
        <v>0</v>
      </c>
      <c r="T240" s="228">
        <f>S240*H240</f>
        <v>0</v>
      </c>
      <c r="AR240" s="13" t="s">
        <v>230</v>
      </c>
      <c r="AT240" s="13" t="s">
        <v>166</v>
      </c>
      <c r="AU240" s="13" t="s">
        <v>92</v>
      </c>
      <c r="AY240" s="13" t="s">
        <v>164</v>
      </c>
      <c r="BE240" s="229">
        <f>IF(N240="základná",J240,0)</f>
        <v>0</v>
      </c>
      <c r="BF240" s="229">
        <f>IF(N240="znížená",J240,0)</f>
        <v>0</v>
      </c>
      <c r="BG240" s="229">
        <f>IF(N240="zákl. prenesená",J240,0)</f>
        <v>0</v>
      </c>
      <c r="BH240" s="229">
        <f>IF(N240="zníž. prenesená",J240,0)</f>
        <v>0</v>
      </c>
      <c r="BI240" s="229">
        <f>IF(N240="nulová",J240,0)</f>
        <v>0</v>
      </c>
      <c r="BJ240" s="13" t="s">
        <v>92</v>
      </c>
      <c r="BK240" s="229">
        <f>ROUND(I240*H240,2)</f>
        <v>0</v>
      </c>
      <c r="BL240" s="13" t="s">
        <v>230</v>
      </c>
      <c r="BM240" s="13" t="s">
        <v>1558</v>
      </c>
    </row>
    <row r="241" s="1" customFormat="1" ht="16.5" customHeight="1">
      <c r="B241" s="35"/>
      <c r="C241" s="230" t="s">
        <v>658</v>
      </c>
      <c r="D241" s="230" t="s">
        <v>218</v>
      </c>
      <c r="E241" s="231" t="s">
        <v>1549</v>
      </c>
      <c r="F241" s="232" t="s">
        <v>1550</v>
      </c>
      <c r="G241" s="233" t="s">
        <v>178</v>
      </c>
      <c r="H241" s="234">
        <v>0.72399999999999998</v>
      </c>
      <c r="I241" s="235"/>
      <c r="J241" s="236">
        <f>ROUND(I241*H241,2)</f>
        <v>0</v>
      </c>
      <c r="K241" s="232" t="s">
        <v>222</v>
      </c>
      <c r="L241" s="237"/>
      <c r="M241" s="238" t="s">
        <v>1</v>
      </c>
      <c r="N241" s="239" t="s">
        <v>52</v>
      </c>
      <c r="O241" s="76"/>
      <c r="P241" s="227">
        <f>O241*H241</f>
        <v>0</v>
      </c>
      <c r="Q241" s="227">
        <v>0.55000000000000004</v>
      </c>
      <c r="R241" s="227">
        <f>Q241*H241</f>
        <v>0.3982</v>
      </c>
      <c r="S241" s="227">
        <v>0</v>
      </c>
      <c r="T241" s="228">
        <f>S241*H241</f>
        <v>0</v>
      </c>
      <c r="AR241" s="13" t="s">
        <v>296</v>
      </c>
      <c r="AT241" s="13" t="s">
        <v>218</v>
      </c>
      <c r="AU241" s="13" t="s">
        <v>92</v>
      </c>
      <c r="AY241" s="13" t="s">
        <v>164</v>
      </c>
      <c r="BE241" s="229">
        <f>IF(N241="základná",J241,0)</f>
        <v>0</v>
      </c>
      <c r="BF241" s="229">
        <f>IF(N241="znížená",J241,0)</f>
        <v>0</v>
      </c>
      <c r="BG241" s="229">
        <f>IF(N241="zákl. prenesená",J241,0)</f>
        <v>0</v>
      </c>
      <c r="BH241" s="229">
        <f>IF(N241="zníž. prenesená",J241,0)</f>
        <v>0</v>
      </c>
      <c r="BI241" s="229">
        <f>IF(N241="nulová",J241,0)</f>
        <v>0</v>
      </c>
      <c r="BJ241" s="13" t="s">
        <v>92</v>
      </c>
      <c r="BK241" s="229">
        <f>ROUND(I241*H241,2)</f>
        <v>0</v>
      </c>
      <c r="BL241" s="13" t="s">
        <v>230</v>
      </c>
      <c r="BM241" s="13" t="s">
        <v>1559</v>
      </c>
    </row>
    <row r="242" s="1" customFormat="1" ht="16.5" customHeight="1">
      <c r="B242" s="35"/>
      <c r="C242" s="230" t="s">
        <v>662</v>
      </c>
      <c r="D242" s="230" t="s">
        <v>218</v>
      </c>
      <c r="E242" s="231" t="s">
        <v>1560</v>
      </c>
      <c r="F242" s="232" t="s">
        <v>1561</v>
      </c>
      <c r="G242" s="233" t="s">
        <v>178</v>
      </c>
      <c r="H242" s="234">
        <v>1.718</v>
      </c>
      <c r="I242" s="235"/>
      <c r="J242" s="236">
        <f>ROUND(I242*H242,2)</f>
        <v>0</v>
      </c>
      <c r="K242" s="232" t="s">
        <v>222</v>
      </c>
      <c r="L242" s="237"/>
      <c r="M242" s="238" t="s">
        <v>1</v>
      </c>
      <c r="N242" s="239" t="s">
        <v>52</v>
      </c>
      <c r="O242" s="76"/>
      <c r="P242" s="227">
        <f>O242*H242</f>
        <v>0</v>
      </c>
      <c r="Q242" s="227">
        <v>0.55000000000000004</v>
      </c>
      <c r="R242" s="227">
        <f>Q242*H242</f>
        <v>0.94490000000000007</v>
      </c>
      <c r="S242" s="227">
        <v>0</v>
      </c>
      <c r="T242" s="228">
        <f>S242*H242</f>
        <v>0</v>
      </c>
      <c r="AR242" s="13" t="s">
        <v>296</v>
      </c>
      <c r="AT242" s="13" t="s">
        <v>218</v>
      </c>
      <c r="AU242" s="13" t="s">
        <v>92</v>
      </c>
      <c r="AY242" s="13" t="s">
        <v>164</v>
      </c>
      <c r="BE242" s="229">
        <f>IF(N242="základná",J242,0)</f>
        <v>0</v>
      </c>
      <c r="BF242" s="229">
        <f>IF(N242="znížená",J242,0)</f>
        <v>0</v>
      </c>
      <c r="BG242" s="229">
        <f>IF(N242="zákl. prenesená",J242,0)</f>
        <v>0</v>
      </c>
      <c r="BH242" s="229">
        <f>IF(N242="zníž. prenesená",J242,0)</f>
        <v>0</v>
      </c>
      <c r="BI242" s="229">
        <f>IF(N242="nulová",J242,0)</f>
        <v>0</v>
      </c>
      <c r="BJ242" s="13" t="s">
        <v>92</v>
      </c>
      <c r="BK242" s="229">
        <f>ROUND(I242*H242,2)</f>
        <v>0</v>
      </c>
      <c r="BL242" s="13" t="s">
        <v>230</v>
      </c>
      <c r="BM242" s="13" t="s">
        <v>1562</v>
      </c>
    </row>
    <row r="243" s="1" customFormat="1" ht="16.5" customHeight="1">
      <c r="B243" s="35"/>
      <c r="C243" s="218" t="s">
        <v>666</v>
      </c>
      <c r="D243" s="218" t="s">
        <v>166</v>
      </c>
      <c r="E243" s="219" t="s">
        <v>1563</v>
      </c>
      <c r="F243" s="220" t="s">
        <v>1564</v>
      </c>
      <c r="G243" s="221" t="s">
        <v>169</v>
      </c>
      <c r="H243" s="222">
        <v>35.409999999999997</v>
      </c>
      <c r="I243" s="223"/>
      <c r="J243" s="224">
        <f>ROUND(I243*H243,2)</f>
        <v>0</v>
      </c>
      <c r="K243" s="220" t="s">
        <v>243</v>
      </c>
      <c r="L243" s="40"/>
      <c r="M243" s="225" t="s">
        <v>1</v>
      </c>
      <c r="N243" s="226" t="s">
        <v>52</v>
      </c>
      <c r="O243" s="76"/>
      <c r="P243" s="227">
        <f>O243*H243</f>
        <v>0</v>
      </c>
      <c r="Q243" s="227">
        <v>0</v>
      </c>
      <c r="R243" s="227">
        <f>Q243*H243</f>
        <v>0</v>
      </c>
      <c r="S243" s="227">
        <v>0</v>
      </c>
      <c r="T243" s="228">
        <f>S243*H243</f>
        <v>0</v>
      </c>
      <c r="AR243" s="13" t="s">
        <v>230</v>
      </c>
      <c r="AT243" s="13" t="s">
        <v>166</v>
      </c>
      <c r="AU243" s="13" t="s">
        <v>92</v>
      </c>
      <c r="AY243" s="13" t="s">
        <v>164</v>
      </c>
      <c r="BE243" s="229">
        <f>IF(N243="základná",J243,0)</f>
        <v>0</v>
      </c>
      <c r="BF243" s="229">
        <f>IF(N243="znížená",J243,0)</f>
        <v>0</v>
      </c>
      <c r="BG243" s="229">
        <f>IF(N243="zákl. prenesená",J243,0)</f>
        <v>0</v>
      </c>
      <c r="BH243" s="229">
        <f>IF(N243="zníž. prenesená",J243,0)</f>
        <v>0</v>
      </c>
      <c r="BI243" s="229">
        <f>IF(N243="nulová",J243,0)</f>
        <v>0</v>
      </c>
      <c r="BJ243" s="13" t="s">
        <v>92</v>
      </c>
      <c r="BK243" s="229">
        <f>ROUND(I243*H243,2)</f>
        <v>0</v>
      </c>
      <c r="BL243" s="13" t="s">
        <v>230</v>
      </c>
      <c r="BM243" s="13" t="s">
        <v>1565</v>
      </c>
    </row>
    <row r="244" s="1" customFormat="1" ht="16.5" customHeight="1">
      <c r="B244" s="35"/>
      <c r="C244" s="230" t="s">
        <v>670</v>
      </c>
      <c r="D244" s="230" t="s">
        <v>218</v>
      </c>
      <c r="E244" s="231" t="s">
        <v>1566</v>
      </c>
      <c r="F244" s="232" t="s">
        <v>1567</v>
      </c>
      <c r="G244" s="233" t="s">
        <v>169</v>
      </c>
      <c r="H244" s="234">
        <v>38.951000000000001</v>
      </c>
      <c r="I244" s="235"/>
      <c r="J244" s="236">
        <f>ROUND(I244*H244,2)</f>
        <v>0</v>
      </c>
      <c r="K244" s="232" t="s">
        <v>243</v>
      </c>
      <c r="L244" s="237"/>
      <c r="M244" s="238" t="s">
        <v>1</v>
      </c>
      <c r="N244" s="239" t="s">
        <v>52</v>
      </c>
      <c r="O244" s="76"/>
      <c r="P244" s="227">
        <f>O244*H244</f>
        <v>0</v>
      </c>
      <c r="Q244" s="227">
        <v>0.010999999999999999</v>
      </c>
      <c r="R244" s="227">
        <f>Q244*H244</f>
        <v>0.42846099999999998</v>
      </c>
      <c r="S244" s="227">
        <v>0</v>
      </c>
      <c r="T244" s="228">
        <f>S244*H244</f>
        <v>0</v>
      </c>
      <c r="AR244" s="13" t="s">
        <v>296</v>
      </c>
      <c r="AT244" s="13" t="s">
        <v>218</v>
      </c>
      <c r="AU244" s="13" t="s">
        <v>92</v>
      </c>
      <c r="AY244" s="13" t="s">
        <v>164</v>
      </c>
      <c r="BE244" s="229">
        <f>IF(N244="základná",J244,0)</f>
        <v>0</v>
      </c>
      <c r="BF244" s="229">
        <f>IF(N244="znížená",J244,0)</f>
        <v>0</v>
      </c>
      <c r="BG244" s="229">
        <f>IF(N244="zákl. prenesená",J244,0)</f>
        <v>0</v>
      </c>
      <c r="BH244" s="229">
        <f>IF(N244="zníž. prenesená",J244,0)</f>
        <v>0</v>
      </c>
      <c r="BI244" s="229">
        <f>IF(N244="nulová",J244,0)</f>
        <v>0</v>
      </c>
      <c r="BJ244" s="13" t="s">
        <v>92</v>
      </c>
      <c r="BK244" s="229">
        <f>ROUND(I244*H244,2)</f>
        <v>0</v>
      </c>
      <c r="BL244" s="13" t="s">
        <v>230</v>
      </c>
      <c r="BM244" s="13" t="s">
        <v>1568</v>
      </c>
    </row>
    <row r="245" s="1" customFormat="1" ht="16.5" customHeight="1">
      <c r="B245" s="35"/>
      <c r="C245" s="218" t="s">
        <v>674</v>
      </c>
      <c r="D245" s="218" t="s">
        <v>166</v>
      </c>
      <c r="E245" s="219" t="s">
        <v>1569</v>
      </c>
      <c r="F245" s="220" t="s">
        <v>1570</v>
      </c>
      <c r="G245" s="221" t="s">
        <v>255</v>
      </c>
      <c r="H245" s="222">
        <v>258.435</v>
      </c>
      <c r="I245" s="223"/>
      <c r="J245" s="224">
        <f>ROUND(I245*H245,2)</f>
        <v>0</v>
      </c>
      <c r="K245" s="220" t="s">
        <v>243</v>
      </c>
      <c r="L245" s="40"/>
      <c r="M245" s="225" t="s">
        <v>1</v>
      </c>
      <c r="N245" s="226" t="s">
        <v>52</v>
      </c>
      <c r="O245" s="76"/>
      <c r="P245" s="227">
        <f>O245*H245</f>
        <v>0</v>
      </c>
      <c r="Q245" s="227">
        <v>0</v>
      </c>
      <c r="R245" s="227">
        <f>Q245*H245</f>
        <v>0</v>
      </c>
      <c r="S245" s="227">
        <v>0</v>
      </c>
      <c r="T245" s="228">
        <f>S245*H245</f>
        <v>0</v>
      </c>
      <c r="AR245" s="13" t="s">
        <v>230</v>
      </c>
      <c r="AT245" s="13" t="s">
        <v>166</v>
      </c>
      <c r="AU245" s="13" t="s">
        <v>92</v>
      </c>
      <c r="AY245" s="13" t="s">
        <v>164</v>
      </c>
      <c r="BE245" s="229">
        <f>IF(N245="základná",J245,0)</f>
        <v>0</v>
      </c>
      <c r="BF245" s="229">
        <f>IF(N245="znížená",J245,0)</f>
        <v>0</v>
      </c>
      <c r="BG245" s="229">
        <f>IF(N245="zákl. prenesená",J245,0)</f>
        <v>0</v>
      </c>
      <c r="BH245" s="229">
        <f>IF(N245="zníž. prenesená",J245,0)</f>
        <v>0</v>
      </c>
      <c r="BI245" s="229">
        <f>IF(N245="nulová",J245,0)</f>
        <v>0</v>
      </c>
      <c r="BJ245" s="13" t="s">
        <v>92</v>
      </c>
      <c r="BK245" s="229">
        <f>ROUND(I245*H245,2)</f>
        <v>0</v>
      </c>
      <c r="BL245" s="13" t="s">
        <v>230</v>
      </c>
      <c r="BM245" s="13" t="s">
        <v>1571</v>
      </c>
    </row>
    <row r="246" s="1" customFormat="1" ht="16.5" customHeight="1">
      <c r="B246" s="35"/>
      <c r="C246" s="230" t="s">
        <v>678</v>
      </c>
      <c r="D246" s="230" t="s">
        <v>218</v>
      </c>
      <c r="E246" s="231" t="s">
        <v>1572</v>
      </c>
      <c r="F246" s="232" t="s">
        <v>1573</v>
      </c>
      <c r="G246" s="233" t="s">
        <v>178</v>
      </c>
      <c r="H246" s="234">
        <v>0.497</v>
      </c>
      <c r="I246" s="235"/>
      <c r="J246" s="236">
        <f>ROUND(I246*H246,2)</f>
        <v>0</v>
      </c>
      <c r="K246" s="232" t="s">
        <v>222</v>
      </c>
      <c r="L246" s="237"/>
      <c r="M246" s="238" t="s">
        <v>1</v>
      </c>
      <c r="N246" s="239" t="s">
        <v>52</v>
      </c>
      <c r="O246" s="76"/>
      <c r="P246" s="227">
        <f>O246*H246</f>
        <v>0</v>
      </c>
      <c r="Q246" s="227">
        <v>0.55000000000000004</v>
      </c>
      <c r="R246" s="227">
        <f>Q246*H246</f>
        <v>0.27335000000000004</v>
      </c>
      <c r="S246" s="227">
        <v>0</v>
      </c>
      <c r="T246" s="228">
        <f>S246*H246</f>
        <v>0</v>
      </c>
      <c r="AR246" s="13" t="s">
        <v>296</v>
      </c>
      <c r="AT246" s="13" t="s">
        <v>218</v>
      </c>
      <c r="AU246" s="13" t="s">
        <v>92</v>
      </c>
      <c r="AY246" s="13" t="s">
        <v>164</v>
      </c>
      <c r="BE246" s="229">
        <f>IF(N246="základná",J246,0)</f>
        <v>0</v>
      </c>
      <c r="BF246" s="229">
        <f>IF(N246="znížená",J246,0)</f>
        <v>0</v>
      </c>
      <c r="BG246" s="229">
        <f>IF(N246="zákl. prenesená",J246,0)</f>
        <v>0</v>
      </c>
      <c r="BH246" s="229">
        <f>IF(N246="zníž. prenesená",J246,0)</f>
        <v>0</v>
      </c>
      <c r="BI246" s="229">
        <f>IF(N246="nulová",J246,0)</f>
        <v>0</v>
      </c>
      <c r="BJ246" s="13" t="s">
        <v>92</v>
      </c>
      <c r="BK246" s="229">
        <f>ROUND(I246*H246,2)</f>
        <v>0</v>
      </c>
      <c r="BL246" s="13" t="s">
        <v>230</v>
      </c>
      <c r="BM246" s="13" t="s">
        <v>1574</v>
      </c>
    </row>
    <row r="247" s="1" customFormat="1" ht="16.5" customHeight="1">
      <c r="B247" s="35"/>
      <c r="C247" s="218" t="s">
        <v>683</v>
      </c>
      <c r="D247" s="218" t="s">
        <v>166</v>
      </c>
      <c r="E247" s="219" t="s">
        <v>1575</v>
      </c>
      <c r="F247" s="220" t="s">
        <v>1576</v>
      </c>
      <c r="G247" s="221" t="s">
        <v>255</v>
      </c>
      <c r="H247" s="222">
        <v>290</v>
      </c>
      <c r="I247" s="223"/>
      <c r="J247" s="224">
        <f>ROUND(I247*H247,2)</f>
        <v>0</v>
      </c>
      <c r="K247" s="220" t="s">
        <v>222</v>
      </c>
      <c r="L247" s="40"/>
      <c r="M247" s="225" t="s">
        <v>1</v>
      </c>
      <c r="N247" s="226" t="s">
        <v>52</v>
      </c>
      <c r="O247" s="76"/>
      <c r="P247" s="227">
        <f>O247*H247</f>
        <v>0</v>
      </c>
      <c r="Q247" s="227">
        <v>0</v>
      </c>
      <c r="R247" s="227">
        <f>Q247*H247</f>
        <v>0</v>
      </c>
      <c r="S247" s="227">
        <v>0</v>
      </c>
      <c r="T247" s="228">
        <f>S247*H247</f>
        <v>0</v>
      </c>
      <c r="AR247" s="13" t="s">
        <v>230</v>
      </c>
      <c r="AT247" s="13" t="s">
        <v>166</v>
      </c>
      <c r="AU247" s="13" t="s">
        <v>92</v>
      </c>
      <c r="AY247" s="13" t="s">
        <v>164</v>
      </c>
      <c r="BE247" s="229">
        <f>IF(N247="základná",J247,0)</f>
        <v>0</v>
      </c>
      <c r="BF247" s="229">
        <f>IF(N247="znížená",J247,0)</f>
        <v>0</v>
      </c>
      <c r="BG247" s="229">
        <f>IF(N247="zákl. prenesená",J247,0)</f>
        <v>0</v>
      </c>
      <c r="BH247" s="229">
        <f>IF(N247="zníž. prenesená",J247,0)</f>
        <v>0</v>
      </c>
      <c r="BI247" s="229">
        <f>IF(N247="nulová",J247,0)</f>
        <v>0</v>
      </c>
      <c r="BJ247" s="13" t="s">
        <v>92</v>
      </c>
      <c r="BK247" s="229">
        <f>ROUND(I247*H247,2)</f>
        <v>0</v>
      </c>
      <c r="BL247" s="13" t="s">
        <v>230</v>
      </c>
      <c r="BM247" s="13" t="s">
        <v>1577</v>
      </c>
    </row>
    <row r="248" s="1" customFormat="1" ht="16.5" customHeight="1">
      <c r="B248" s="35"/>
      <c r="C248" s="230" t="s">
        <v>687</v>
      </c>
      <c r="D248" s="230" t="s">
        <v>218</v>
      </c>
      <c r="E248" s="231" t="s">
        <v>1572</v>
      </c>
      <c r="F248" s="232" t="s">
        <v>1573</v>
      </c>
      <c r="G248" s="233" t="s">
        <v>178</v>
      </c>
      <c r="H248" s="234">
        <v>0.55800000000000005</v>
      </c>
      <c r="I248" s="235"/>
      <c r="J248" s="236">
        <f>ROUND(I248*H248,2)</f>
        <v>0</v>
      </c>
      <c r="K248" s="232" t="s">
        <v>222</v>
      </c>
      <c r="L248" s="237"/>
      <c r="M248" s="238" t="s">
        <v>1</v>
      </c>
      <c r="N248" s="239" t="s">
        <v>52</v>
      </c>
      <c r="O248" s="76"/>
      <c r="P248" s="227">
        <f>O248*H248</f>
        <v>0</v>
      </c>
      <c r="Q248" s="227">
        <v>0.55000000000000004</v>
      </c>
      <c r="R248" s="227">
        <f>Q248*H248</f>
        <v>0.30690000000000006</v>
      </c>
      <c r="S248" s="227">
        <v>0</v>
      </c>
      <c r="T248" s="228">
        <f>S248*H248</f>
        <v>0</v>
      </c>
      <c r="AR248" s="13" t="s">
        <v>296</v>
      </c>
      <c r="AT248" s="13" t="s">
        <v>218</v>
      </c>
      <c r="AU248" s="13" t="s">
        <v>92</v>
      </c>
      <c r="AY248" s="13" t="s">
        <v>164</v>
      </c>
      <c r="BE248" s="229">
        <f>IF(N248="základná",J248,0)</f>
        <v>0</v>
      </c>
      <c r="BF248" s="229">
        <f>IF(N248="znížená",J248,0)</f>
        <v>0</v>
      </c>
      <c r="BG248" s="229">
        <f>IF(N248="zákl. prenesená",J248,0)</f>
        <v>0</v>
      </c>
      <c r="BH248" s="229">
        <f>IF(N248="zníž. prenesená",J248,0)</f>
        <v>0</v>
      </c>
      <c r="BI248" s="229">
        <f>IF(N248="nulová",J248,0)</f>
        <v>0</v>
      </c>
      <c r="BJ248" s="13" t="s">
        <v>92</v>
      </c>
      <c r="BK248" s="229">
        <f>ROUND(I248*H248,2)</f>
        <v>0</v>
      </c>
      <c r="BL248" s="13" t="s">
        <v>230</v>
      </c>
      <c r="BM248" s="13" t="s">
        <v>1578</v>
      </c>
    </row>
    <row r="249" s="1" customFormat="1" ht="22.5" customHeight="1">
      <c r="B249" s="35"/>
      <c r="C249" s="218" t="s">
        <v>691</v>
      </c>
      <c r="D249" s="218" t="s">
        <v>166</v>
      </c>
      <c r="E249" s="219" t="s">
        <v>1579</v>
      </c>
      <c r="F249" s="220" t="s">
        <v>1580</v>
      </c>
      <c r="G249" s="221" t="s">
        <v>178</v>
      </c>
      <c r="H249" s="222">
        <v>18.407</v>
      </c>
      <c r="I249" s="223"/>
      <c r="J249" s="224">
        <f>ROUND(I249*H249,2)</f>
        <v>0</v>
      </c>
      <c r="K249" s="220" t="s">
        <v>215</v>
      </c>
      <c r="L249" s="40"/>
      <c r="M249" s="225" t="s">
        <v>1</v>
      </c>
      <c r="N249" s="226" t="s">
        <v>52</v>
      </c>
      <c r="O249" s="76"/>
      <c r="P249" s="227">
        <f>O249*H249</f>
        <v>0</v>
      </c>
      <c r="Q249" s="227">
        <v>0.023099999999999999</v>
      </c>
      <c r="R249" s="227">
        <f>Q249*H249</f>
        <v>0.42520169999999996</v>
      </c>
      <c r="S249" s="227">
        <v>0</v>
      </c>
      <c r="T249" s="228">
        <f>S249*H249</f>
        <v>0</v>
      </c>
      <c r="AR249" s="13" t="s">
        <v>230</v>
      </c>
      <c r="AT249" s="13" t="s">
        <v>166</v>
      </c>
      <c r="AU249" s="13" t="s">
        <v>92</v>
      </c>
      <c r="AY249" s="13" t="s">
        <v>164</v>
      </c>
      <c r="BE249" s="229">
        <f>IF(N249="základná",J249,0)</f>
        <v>0</v>
      </c>
      <c r="BF249" s="229">
        <f>IF(N249="znížená",J249,0)</f>
        <v>0</v>
      </c>
      <c r="BG249" s="229">
        <f>IF(N249="zákl. prenesená",J249,0)</f>
        <v>0</v>
      </c>
      <c r="BH249" s="229">
        <f>IF(N249="zníž. prenesená",J249,0)</f>
        <v>0</v>
      </c>
      <c r="BI249" s="229">
        <f>IF(N249="nulová",J249,0)</f>
        <v>0</v>
      </c>
      <c r="BJ249" s="13" t="s">
        <v>92</v>
      </c>
      <c r="BK249" s="229">
        <f>ROUND(I249*H249,2)</f>
        <v>0</v>
      </c>
      <c r="BL249" s="13" t="s">
        <v>230</v>
      </c>
      <c r="BM249" s="13" t="s">
        <v>1581</v>
      </c>
    </row>
    <row r="250" s="1" customFormat="1" ht="16.5" customHeight="1">
      <c r="B250" s="35"/>
      <c r="C250" s="218" t="s">
        <v>695</v>
      </c>
      <c r="D250" s="218" t="s">
        <v>166</v>
      </c>
      <c r="E250" s="219" t="s">
        <v>1582</v>
      </c>
      <c r="F250" s="220" t="s">
        <v>1583</v>
      </c>
      <c r="G250" s="221" t="s">
        <v>169</v>
      </c>
      <c r="H250" s="222">
        <v>42.036000000000001</v>
      </c>
      <c r="I250" s="223"/>
      <c r="J250" s="224">
        <f>ROUND(I250*H250,2)</f>
        <v>0</v>
      </c>
      <c r="K250" s="220" t="s">
        <v>1</v>
      </c>
      <c r="L250" s="40"/>
      <c r="M250" s="225" t="s">
        <v>1</v>
      </c>
      <c r="N250" s="226" t="s">
        <v>52</v>
      </c>
      <c r="O250" s="76"/>
      <c r="P250" s="227">
        <f>O250*H250</f>
        <v>0</v>
      </c>
      <c r="Q250" s="227">
        <v>0.01174</v>
      </c>
      <c r="R250" s="227">
        <f>Q250*H250</f>
        <v>0.49350264000000005</v>
      </c>
      <c r="S250" s="227">
        <v>0</v>
      </c>
      <c r="T250" s="228">
        <f>S250*H250</f>
        <v>0</v>
      </c>
      <c r="AR250" s="13" t="s">
        <v>230</v>
      </c>
      <c r="AT250" s="13" t="s">
        <v>166</v>
      </c>
      <c r="AU250" s="13" t="s">
        <v>92</v>
      </c>
      <c r="AY250" s="13" t="s">
        <v>164</v>
      </c>
      <c r="BE250" s="229">
        <f>IF(N250="základná",J250,0)</f>
        <v>0</v>
      </c>
      <c r="BF250" s="229">
        <f>IF(N250="znížená",J250,0)</f>
        <v>0</v>
      </c>
      <c r="BG250" s="229">
        <f>IF(N250="zákl. prenesená",J250,0)</f>
        <v>0</v>
      </c>
      <c r="BH250" s="229">
        <f>IF(N250="zníž. prenesená",J250,0)</f>
        <v>0</v>
      </c>
      <c r="BI250" s="229">
        <f>IF(N250="nulová",J250,0)</f>
        <v>0</v>
      </c>
      <c r="BJ250" s="13" t="s">
        <v>92</v>
      </c>
      <c r="BK250" s="229">
        <f>ROUND(I250*H250,2)</f>
        <v>0</v>
      </c>
      <c r="BL250" s="13" t="s">
        <v>230</v>
      </c>
      <c r="BM250" s="13" t="s">
        <v>1584</v>
      </c>
    </row>
    <row r="251" s="1" customFormat="1" ht="16.5" customHeight="1">
      <c r="B251" s="35"/>
      <c r="C251" s="218" t="s">
        <v>699</v>
      </c>
      <c r="D251" s="218" t="s">
        <v>166</v>
      </c>
      <c r="E251" s="219" t="s">
        <v>1585</v>
      </c>
      <c r="F251" s="220" t="s">
        <v>1586</v>
      </c>
      <c r="G251" s="221" t="s">
        <v>169</v>
      </c>
      <c r="H251" s="222">
        <v>102.733</v>
      </c>
      <c r="I251" s="223"/>
      <c r="J251" s="224">
        <f>ROUND(I251*H251,2)</f>
        <v>0</v>
      </c>
      <c r="K251" s="220" t="s">
        <v>1</v>
      </c>
      <c r="L251" s="40"/>
      <c r="M251" s="225" t="s">
        <v>1</v>
      </c>
      <c r="N251" s="226" t="s">
        <v>52</v>
      </c>
      <c r="O251" s="76"/>
      <c r="P251" s="227">
        <f>O251*H251</f>
        <v>0</v>
      </c>
      <c r="Q251" s="227">
        <v>0</v>
      </c>
      <c r="R251" s="227">
        <f>Q251*H251</f>
        <v>0</v>
      </c>
      <c r="S251" s="227">
        <v>0.014</v>
      </c>
      <c r="T251" s="228">
        <f>S251*H251</f>
        <v>1.4382620000000002</v>
      </c>
      <c r="AR251" s="13" t="s">
        <v>230</v>
      </c>
      <c r="AT251" s="13" t="s">
        <v>166</v>
      </c>
      <c r="AU251" s="13" t="s">
        <v>92</v>
      </c>
      <c r="AY251" s="13" t="s">
        <v>164</v>
      </c>
      <c r="BE251" s="229">
        <f>IF(N251="základná",J251,0)</f>
        <v>0</v>
      </c>
      <c r="BF251" s="229">
        <f>IF(N251="znížená",J251,0)</f>
        <v>0</v>
      </c>
      <c r="BG251" s="229">
        <f>IF(N251="zákl. prenesená",J251,0)</f>
        <v>0</v>
      </c>
      <c r="BH251" s="229">
        <f>IF(N251="zníž. prenesená",J251,0)</f>
        <v>0</v>
      </c>
      <c r="BI251" s="229">
        <f>IF(N251="nulová",J251,0)</f>
        <v>0</v>
      </c>
      <c r="BJ251" s="13" t="s">
        <v>92</v>
      </c>
      <c r="BK251" s="229">
        <f>ROUND(I251*H251,2)</f>
        <v>0</v>
      </c>
      <c r="BL251" s="13" t="s">
        <v>230</v>
      </c>
      <c r="BM251" s="13" t="s">
        <v>1587</v>
      </c>
    </row>
    <row r="252" s="1" customFormat="1" ht="16.5" customHeight="1">
      <c r="B252" s="35"/>
      <c r="C252" s="218" t="s">
        <v>703</v>
      </c>
      <c r="D252" s="218" t="s">
        <v>166</v>
      </c>
      <c r="E252" s="219" t="s">
        <v>1588</v>
      </c>
      <c r="F252" s="220" t="s">
        <v>1589</v>
      </c>
      <c r="G252" s="221" t="s">
        <v>255</v>
      </c>
      <c r="H252" s="222">
        <v>114.148</v>
      </c>
      <c r="I252" s="223"/>
      <c r="J252" s="224">
        <f>ROUND(I252*H252,2)</f>
        <v>0</v>
      </c>
      <c r="K252" s="220" t="s">
        <v>1</v>
      </c>
      <c r="L252" s="40"/>
      <c r="M252" s="225" t="s">
        <v>1</v>
      </c>
      <c r="N252" s="226" t="s">
        <v>52</v>
      </c>
      <c r="O252" s="76"/>
      <c r="P252" s="227">
        <f>O252*H252</f>
        <v>0</v>
      </c>
      <c r="Q252" s="227">
        <v>0</v>
      </c>
      <c r="R252" s="227">
        <f>Q252*H252</f>
        <v>0</v>
      </c>
      <c r="S252" s="227">
        <v>0.025000000000000001</v>
      </c>
      <c r="T252" s="228">
        <f>S252*H252</f>
        <v>2.8536999999999999</v>
      </c>
      <c r="AR252" s="13" t="s">
        <v>230</v>
      </c>
      <c r="AT252" s="13" t="s">
        <v>166</v>
      </c>
      <c r="AU252" s="13" t="s">
        <v>92</v>
      </c>
      <c r="AY252" s="13" t="s">
        <v>164</v>
      </c>
      <c r="BE252" s="229">
        <f>IF(N252="základná",J252,0)</f>
        <v>0</v>
      </c>
      <c r="BF252" s="229">
        <f>IF(N252="znížená",J252,0)</f>
        <v>0</v>
      </c>
      <c r="BG252" s="229">
        <f>IF(N252="zákl. prenesená",J252,0)</f>
        <v>0</v>
      </c>
      <c r="BH252" s="229">
        <f>IF(N252="zníž. prenesená",J252,0)</f>
        <v>0</v>
      </c>
      <c r="BI252" s="229">
        <f>IF(N252="nulová",J252,0)</f>
        <v>0</v>
      </c>
      <c r="BJ252" s="13" t="s">
        <v>92</v>
      </c>
      <c r="BK252" s="229">
        <f>ROUND(I252*H252,2)</f>
        <v>0</v>
      </c>
      <c r="BL252" s="13" t="s">
        <v>230</v>
      </c>
      <c r="BM252" s="13" t="s">
        <v>1590</v>
      </c>
    </row>
    <row r="253" s="1" customFormat="1" ht="16.5" customHeight="1">
      <c r="B253" s="35"/>
      <c r="C253" s="218" t="s">
        <v>707</v>
      </c>
      <c r="D253" s="218" t="s">
        <v>166</v>
      </c>
      <c r="E253" s="219" t="s">
        <v>1591</v>
      </c>
      <c r="F253" s="220" t="s">
        <v>1592</v>
      </c>
      <c r="G253" s="221" t="s">
        <v>169</v>
      </c>
      <c r="H253" s="222">
        <v>108.14</v>
      </c>
      <c r="I253" s="223"/>
      <c r="J253" s="224">
        <f>ROUND(I253*H253,2)</f>
        <v>0</v>
      </c>
      <c r="K253" s="220" t="s">
        <v>243</v>
      </c>
      <c r="L253" s="40"/>
      <c r="M253" s="225" t="s">
        <v>1</v>
      </c>
      <c r="N253" s="226" t="s">
        <v>52</v>
      </c>
      <c r="O253" s="76"/>
      <c r="P253" s="227">
        <f>O253*H253</f>
        <v>0</v>
      </c>
      <c r="Q253" s="227">
        <v>0</v>
      </c>
      <c r="R253" s="227">
        <f>Q253*H253</f>
        <v>0</v>
      </c>
      <c r="S253" s="227">
        <v>0.040000000000000001</v>
      </c>
      <c r="T253" s="228">
        <f>S253*H253</f>
        <v>4.3256000000000006</v>
      </c>
      <c r="AR253" s="13" t="s">
        <v>230</v>
      </c>
      <c r="AT253" s="13" t="s">
        <v>166</v>
      </c>
      <c r="AU253" s="13" t="s">
        <v>92</v>
      </c>
      <c r="AY253" s="13" t="s">
        <v>164</v>
      </c>
      <c r="BE253" s="229">
        <f>IF(N253="základná",J253,0)</f>
        <v>0</v>
      </c>
      <c r="BF253" s="229">
        <f>IF(N253="znížená",J253,0)</f>
        <v>0</v>
      </c>
      <c r="BG253" s="229">
        <f>IF(N253="zákl. prenesená",J253,0)</f>
        <v>0</v>
      </c>
      <c r="BH253" s="229">
        <f>IF(N253="zníž. prenesená",J253,0)</f>
        <v>0</v>
      </c>
      <c r="BI253" s="229">
        <f>IF(N253="nulová",J253,0)</f>
        <v>0</v>
      </c>
      <c r="BJ253" s="13" t="s">
        <v>92</v>
      </c>
      <c r="BK253" s="229">
        <f>ROUND(I253*H253,2)</f>
        <v>0</v>
      </c>
      <c r="BL253" s="13" t="s">
        <v>230</v>
      </c>
      <c r="BM253" s="13" t="s">
        <v>1593</v>
      </c>
    </row>
    <row r="254" s="1" customFormat="1" ht="16.5" customHeight="1">
      <c r="B254" s="35"/>
      <c r="C254" s="218" t="s">
        <v>711</v>
      </c>
      <c r="D254" s="218" t="s">
        <v>166</v>
      </c>
      <c r="E254" s="219" t="s">
        <v>1594</v>
      </c>
      <c r="F254" s="220" t="s">
        <v>1595</v>
      </c>
      <c r="G254" s="221" t="s">
        <v>857</v>
      </c>
      <c r="H254" s="240"/>
      <c r="I254" s="223"/>
      <c r="J254" s="224">
        <f>ROUND(I254*H254,2)</f>
        <v>0</v>
      </c>
      <c r="K254" s="220" t="s">
        <v>1</v>
      </c>
      <c r="L254" s="40"/>
      <c r="M254" s="225" t="s">
        <v>1</v>
      </c>
      <c r="N254" s="226" t="s">
        <v>52</v>
      </c>
      <c r="O254" s="76"/>
      <c r="P254" s="227">
        <f>O254*H254</f>
        <v>0</v>
      </c>
      <c r="Q254" s="227">
        <v>0</v>
      </c>
      <c r="R254" s="227">
        <f>Q254*H254</f>
        <v>0</v>
      </c>
      <c r="S254" s="227">
        <v>0</v>
      </c>
      <c r="T254" s="228">
        <f>S254*H254</f>
        <v>0</v>
      </c>
      <c r="AR254" s="13" t="s">
        <v>230</v>
      </c>
      <c r="AT254" s="13" t="s">
        <v>166</v>
      </c>
      <c r="AU254" s="13" t="s">
        <v>92</v>
      </c>
      <c r="AY254" s="13" t="s">
        <v>164</v>
      </c>
      <c r="BE254" s="229">
        <f>IF(N254="základná",J254,0)</f>
        <v>0</v>
      </c>
      <c r="BF254" s="229">
        <f>IF(N254="znížená",J254,0)</f>
        <v>0</v>
      </c>
      <c r="BG254" s="229">
        <f>IF(N254="zákl. prenesená",J254,0)</f>
        <v>0</v>
      </c>
      <c r="BH254" s="229">
        <f>IF(N254="zníž. prenesená",J254,0)</f>
        <v>0</v>
      </c>
      <c r="BI254" s="229">
        <f>IF(N254="nulová",J254,0)</f>
        <v>0</v>
      </c>
      <c r="BJ254" s="13" t="s">
        <v>92</v>
      </c>
      <c r="BK254" s="229">
        <f>ROUND(I254*H254,2)</f>
        <v>0</v>
      </c>
      <c r="BL254" s="13" t="s">
        <v>230</v>
      </c>
      <c r="BM254" s="13" t="s">
        <v>1596</v>
      </c>
    </row>
    <row r="255" s="11" customFormat="1" ht="22.8" customHeight="1">
      <c r="B255" s="202"/>
      <c r="C255" s="203"/>
      <c r="D255" s="204" t="s">
        <v>79</v>
      </c>
      <c r="E255" s="216" t="s">
        <v>1597</v>
      </c>
      <c r="F255" s="216" t="s">
        <v>1598</v>
      </c>
      <c r="G255" s="203"/>
      <c r="H255" s="203"/>
      <c r="I255" s="206"/>
      <c r="J255" s="217">
        <f>BK255</f>
        <v>0</v>
      </c>
      <c r="K255" s="203"/>
      <c r="L255" s="208"/>
      <c r="M255" s="209"/>
      <c r="N255" s="210"/>
      <c r="O255" s="210"/>
      <c r="P255" s="211">
        <f>SUM(P256:P258)</f>
        <v>0</v>
      </c>
      <c r="Q255" s="210"/>
      <c r="R255" s="211">
        <f>SUM(R256:R258)</f>
        <v>2.6083608200000001</v>
      </c>
      <c r="S255" s="210"/>
      <c r="T255" s="212">
        <f>SUM(T256:T258)</f>
        <v>0</v>
      </c>
      <c r="AR255" s="213" t="s">
        <v>92</v>
      </c>
      <c r="AT255" s="214" t="s">
        <v>79</v>
      </c>
      <c r="AU255" s="214" t="s">
        <v>87</v>
      </c>
      <c r="AY255" s="213" t="s">
        <v>164</v>
      </c>
      <c r="BK255" s="215">
        <f>SUM(BK256:BK258)</f>
        <v>0</v>
      </c>
    </row>
    <row r="256" s="1" customFormat="1" ht="22.5" customHeight="1">
      <c r="B256" s="35"/>
      <c r="C256" s="218" t="s">
        <v>715</v>
      </c>
      <c r="D256" s="218" t="s">
        <v>166</v>
      </c>
      <c r="E256" s="219" t="s">
        <v>1599</v>
      </c>
      <c r="F256" s="220" t="s">
        <v>1600</v>
      </c>
      <c r="G256" s="221" t="s">
        <v>169</v>
      </c>
      <c r="H256" s="222">
        <v>104.774</v>
      </c>
      <c r="I256" s="223"/>
      <c r="J256" s="224">
        <f>ROUND(I256*H256,2)</f>
        <v>0</v>
      </c>
      <c r="K256" s="220" t="s">
        <v>222</v>
      </c>
      <c r="L256" s="40"/>
      <c r="M256" s="225" t="s">
        <v>1</v>
      </c>
      <c r="N256" s="226" t="s">
        <v>52</v>
      </c>
      <c r="O256" s="76"/>
      <c r="P256" s="227">
        <f>O256*H256</f>
        <v>0</v>
      </c>
      <c r="Q256" s="227">
        <v>0.020590000000000001</v>
      </c>
      <c r="R256" s="227">
        <f>Q256*H256</f>
        <v>2.1572966600000001</v>
      </c>
      <c r="S256" s="227">
        <v>0</v>
      </c>
      <c r="T256" s="228">
        <f>S256*H256</f>
        <v>0</v>
      </c>
      <c r="AR256" s="13" t="s">
        <v>230</v>
      </c>
      <c r="AT256" s="13" t="s">
        <v>166</v>
      </c>
      <c r="AU256" s="13" t="s">
        <v>92</v>
      </c>
      <c r="AY256" s="13" t="s">
        <v>164</v>
      </c>
      <c r="BE256" s="229">
        <f>IF(N256="základná",J256,0)</f>
        <v>0</v>
      </c>
      <c r="BF256" s="229">
        <f>IF(N256="znížená",J256,0)</f>
        <v>0</v>
      </c>
      <c r="BG256" s="229">
        <f>IF(N256="zákl. prenesená",J256,0)</f>
        <v>0</v>
      </c>
      <c r="BH256" s="229">
        <f>IF(N256="zníž. prenesená",J256,0)</f>
        <v>0</v>
      </c>
      <c r="BI256" s="229">
        <f>IF(N256="nulová",J256,0)</f>
        <v>0</v>
      </c>
      <c r="BJ256" s="13" t="s">
        <v>92</v>
      </c>
      <c r="BK256" s="229">
        <f>ROUND(I256*H256,2)</f>
        <v>0</v>
      </c>
      <c r="BL256" s="13" t="s">
        <v>230</v>
      </c>
      <c r="BM256" s="13" t="s">
        <v>1601</v>
      </c>
    </row>
    <row r="257" s="1" customFormat="1" ht="22.5" customHeight="1">
      <c r="B257" s="35"/>
      <c r="C257" s="218" t="s">
        <v>719</v>
      </c>
      <c r="D257" s="218" t="s">
        <v>166</v>
      </c>
      <c r="E257" s="219" t="s">
        <v>1602</v>
      </c>
      <c r="F257" s="220" t="s">
        <v>1603</v>
      </c>
      <c r="G257" s="221" t="s">
        <v>169</v>
      </c>
      <c r="H257" s="222">
        <v>20.844000000000001</v>
      </c>
      <c r="I257" s="223"/>
      <c r="J257" s="224">
        <f>ROUND(I257*H257,2)</f>
        <v>0</v>
      </c>
      <c r="K257" s="220" t="s">
        <v>222</v>
      </c>
      <c r="L257" s="40"/>
      <c r="M257" s="225" t="s">
        <v>1</v>
      </c>
      <c r="N257" s="226" t="s">
        <v>52</v>
      </c>
      <c r="O257" s="76"/>
      <c r="P257" s="227">
        <f>O257*H257</f>
        <v>0</v>
      </c>
      <c r="Q257" s="227">
        <v>0.02164</v>
      </c>
      <c r="R257" s="227">
        <f>Q257*H257</f>
        <v>0.45106415999999999</v>
      </c>
      <c r="S257" s="227">
        <v>0</v>
      </c>
      <c r="T257" s="228">
        <f>S257*H257</f>
        <v>0</v>
      </c>
      <c r="AR257" s="13" t="s">
        <v>230</v>
      </c>
      <c r="AT257" s="13" t="s">
        <v>166</v>
      </c>
      <c r="AU257" s="13" t="s">
        <v>92</v>
      </c>
      <c r="AY257" s="13" t="s">
        <v>164</v>
      </c>
      <c r="BE257" s="229">
        <f>IF(N257="základná",J257,0)</f>
        <v>0</v>
      </c>
      <c r="BF257" s="229">
        <f>IF(N257="znížená",J257,0)</f>
        <v>0</v>
      </c>
      <c r="BG257" s="229">
        <f>IF(N257="zákl. prenesená",J257,0)</f>
        <v>0</v>
      </c>
      <c r="BH257" s="229">
        <f>IF(N257="zníž. prenesená",J257,0)</f>
        <v>0</v>
      </c>
      <c r="BI257" s="229">
        <f>IF(N257="nulová",J257,0)</f>
        <v>0</v>
      </c>
      <c r="BJ257" s="13" t="s">
        <v>92</v>
      </c>
      <c r="BK257" s="229">
        <f>ROUND(I257*H257,2)</f>
        <v>0</v>
      </c>
      <c r="BL257" s="13" t="s">
        <v>230</v>
      </c>
      <c r="BM257" s="13" t="s">
        <v>1604</v>
      </c>
    </row>
    <row r="258" s="1" customFormat="1" ht="16.5" customHeight="1">
      <c r="B258" s="35"/>
      <c r="C258" s="218" t="s">
        <v>723</v>
      </c>
      <c r="D258" s="218" t="s">
        <v>166</v>
      </c>
      <c r="E258" s="219" t="s">
        <v>1605</v>
      </c>
      <c r="F258" s="220" t="s">
        <v>1606</v>
      </c>
      <c r="G258" s="221" t="s">
        <v>857</v>
      </c>
      <c r="H258" s="240"/>
      <c r="I258" s="223"/>
      <c r="J258" s="224">
        <f>ROUND(I258*H258,2)</f>
        <v>0</v>
      </c>
      <c r="K258" s="220" t="s">
        <v>243</v>
      </c>
      <c r="L258" s="40"/>
      <c r="M258" s="225" t="s">
        <v>1</v>
      </c>
      <c r="N258" s="226" t="s">
        <v>52</v>
      </c>
      <c r="O258" s="76"/>
      <c r="P258" s="227">
        <f>O258*H258</f>
        <v>0</v>
      </c>
      <c r="Q258" s="227">
        <v>0</v>
      </c>
      <c r="R258" s="227">
        <f>Q258*H258</f>
        <v>0</v>
      </c>
      <c r="S258" s="227">
        <v>0</v>
      </c>
      <c r="T258" s="228">
        <f>S258*H258</f>
        <v>0</v>
      </c>
      <c r="AR258" s="13" t="s">
        <v>230</v>
      </c>
      <c r="AT258" s="13" t="s">
        <v>166</v>
      </c>
      <c r="AU258" s="13" t="s">
        <v>92</v>
      </c>
      <c r="AY258" s="13" t="s">
        <v>164</v>
      </c>
      <c r="BE258" s="229">
        <f>IF(N258="základná",J258,0)</f>
        <v>0</v>
      </c>
      <c r="BF258" s="229">
        <f>IF(N258="znížená",J258,0)</f>
        <v>0</v>
      </c>
      <c r="BG258" s="229">
        <f>IF(N258="zákl. prenesená",J258,0)</f>
        <v>0</v>
      </c>
      <c r="BH258" s="229">
        <f>IF(N258="zníž. prenesená",J258,0)</f>
        <v>0</v>
      </c>
      <c r="BI258" s="229">
        <f>IF(N258="nulová",J258,0)</f>
        <v>0</v>
      </c>
      <c r="BJ258" s="13" t="s">
        <v>92</v>
      </c>
      <c r="BK258" s="229">
        <f>ROUND(I258*H258,2)</f>
        <v>0</v>
      </c>
      <c r="BL258" s="13" t="s">
        <v>230</v>
      </c>
      <c r="BM258" s="13" t="s">
        <v>1607</v>
      </c>
    </row>
    <row r="259" s="11" customFormat="1" ht="22.8" customHeight="1">
      <c r="B259" s="202"/>
      <c r="C259" s="203"/>
      <c r="D259" s="204" t="s">
        <v>79</v>
      </c>
      <c r="E259" s="216" t="s">
        <v>1608</v>
      </c>
      <c r="F259" s="216" t="s">
        <v>1609</v>
      </c>
      <c r="G259" s="203"/>
      <c r="H259" s="203"/>
      <c r="I259" s="206"/>
      <c r="J259" s="217">
        <f>BK259</f>
        <v>0</v>
      </c>
      <c r="K259" s="203"/>
      <c r="L259" s="208"/>
      <c r="M259" s="209"/>
      <c r="N259" s="210"/>
      <c r="O259" s="210"/>
      <c r="P259" s="211">
        <f>SUM(P260:P272)</f>
        <v>0</v>
      </c>
      <c r="Q259" s="210"/>
      <c r="R259" s="211">
        <f>SUM(R260:R272)</f>
        <v>0.9864308114</v>
      </c>
      <c r="S259" s="210"/>
      <c r="T259" s="212">
        <f>SUM(T260:T272)</f>
        <v>0.43920000000000003</v>
      </c>
      <c r="AR259" s="213" t="s">
        <v>92</v>
      </c>
      <c r="AT259" s="214" t="s">
        <v>79</v>
      </c>
      <c r="AU259" s="214" t="s">
        <v>87</v>
      </c>
      <c r="AY259" s="213" t="s">
        <v>164</v>
      </c>
      <c r="BK259" s="215">
        <f>SUM(BK260:BK272)</f>
        <v>0</v>
      </c>
    </row>
    <row r="260" s="1" customFormat="1" ht="16.5" customHeight="1">
      <c r="B260" s="35"/>
      <c r="C260" s="218" t="s">
        <v>727</v>
      </c>
      <c r="D260" s="218" t="s">
        <v>166</v>
      </c>
      <c r="E260" s="219" t="s">
        <v>1610</v>
      </c>
      <c r="F260" s="220" t="s">
        <v>1611</v>
      </c>
      <c r="G260" s="221" t="s">
        <v>169</v>
      </c>
      <c r="H260" s="222">
        <v>35.409999999999997</v>
      </c>
      <c r="I260" s="223"/>
      <c r="J260" s="224">
        <f>ROUND(I260*H260,2)</f>
        <v>0</v>
      </c>
      <c r="K260" s="220" t="s">
        <v>215</v>
      </c>
      <c r="L260" s="40"/>
      <c r="M260" s="225" t="s">
        <v>1</v>
      </c>
      <c r="N260" s="226" t="s">
        <v>52</v>
      </c>
      <c r="O260" s="76"/>
      <c r="P260" s="227">
        <f>O260*H260</f>
        <v>0</v>
      </c>
      <c r="Q260" s="227">
        <v>0.00046999999999999999</v>
      </c>
      <c r="R260" s="227">
        <f>Q260*H260</f>
        <v>0.016642699999999996</v>
      </c>
      <c r="S260" s="227">
        <v>0</v>
      </c>
      <c r="T260" s="228">
        <f>S260*H260</f>
        <v>0</v>
      </c>
      <c r="AR260" s="13" t="s">
        <v>230</v>
      </c>
      <c r="AT260" s="13" t="s">
        <v>166</v>
      </c>
      <c r="AU260" s="13" t="s">
        <v>92</v>
      </c>
      <c r="AY260" s="13" t="s">
        <v>164</v>
      </c>
      <c r="BE260" s="229">
        <f>IF(N260="základná",J260,0)</f>
        <v>0</v>
      </c>
      <c r="BF260" s="229">
        <f>IF(N260="znížená",J260,0)</f>
        <v>0</v>
      </c>
      <c r="BG260" s="229">
        <f>IF(N260="zákl. prenesená",J260,0)</f>
        <v>0</v>
      </c>
      <c r="BH260" s="229">
        <f>IF(N260="zníž. prenesená",J260,0)</f>
        <v>0</v>
      </c>
      <c r="BI260" s="229">
        <f>IF(N260="nulová",J260,0)</f>
        <v>0</v>
      </c>
      <c r="BJ260" s="13" t="s">
        <v>92</v>
      </c>
      <c r="BK260" s="229">
        <f>ROUND(I260*H260,2)</f>
        <v>0</v>
      </c>
      <c r="BL260" s="13" t="s">
        <v>230</v>
      </c>
      <c r="BM260" s="13" t="s">
        <v>1612</v>
      </c>
    </row>
    <row r="261" s="1" customFormat="1" ht="16.5" customHeight="1">
      <c r="B261" s="35"/>
      <c r="C261" s="218" t="s">
        <v>731</v>
      </c>
      <c r="D261" s="218" t="s">
        <v>166</v>
      </c>
      <c r="E261" s="219" t="s">
        <v>1613</v>
      </c>
      <c r="F261" s="220" t="s">
        <v>1614</v>
      </c>
      <c r="G261" s="221" t="s">
        <v>169</v>
      </c>
      <c r="H261" s="222">
        <v>60</v>
      </c>
      <c r="I261" s="223"/>
      <c r="J261" s="224">
        <f>ROUND(I261*H261,2)</f>
        <v>0</v>
      </c>
      <c r="K261" s="220" t="s">
        <v>1</v>
      </c>
      <c r="L261" s="40"/>
      <c r="M261" s="225" t="s">
        <v>1</v>
      </c>
      <c r="N261" s="226" t="s">
        <v>52</v>
      </c>
      <c r="O261" s="76"/>
      <c r="P261" s="227">
        <f>O261*H261</f>
        <v>0</v>
      </c>
      <c r="Q261" s="227">
        <v>0</v>
      </c>
      <c r="R261" s="227">
        <f>Q261*H261</f>
        <v>0</v>
      </c>
      <c r="S261" s="227">
        <v>0.0073200000000000001</v>
      </c>
      <c r="T261" s="228">
        <f>S261*H261</f>
        <v>0.43920000000000003</v>
      </c>
      <c r="AR261" s="13" t="s">
        <v>230</v>
      </c>
      <c r="AT261" s="13" t="s">
        <v>166</v>
      </c>
      <c r="AU261" s="13" t="s">
        <v>92</v>
      </c>
      <c r="AY261" s="13" t="s">
        <v>164</v>
      </c>
      <c r="BE261" s="229">
        <f>IF(N261="základná",J261,0)</f>
        <v>0</v>
      </c>
      <c r="BF261" s="229">
        <f>IF(N261="znížená",J261,0)</f>
        <v>0</v>
      </c>
      <c r="BG261" s="229">
        <f>IF(N261="zákl. prenesená",J261,0)</f>
        <v>0</v>
      </c>
      <c r="BH261" s="229">
        <f>IF(N261="zníž. prenesená",J261,0)</f>
        <v>0</v>
      </c>
      <c r="BI261" s="229">
        <f>IF(N261="nulová",J261,0)</f>
        <v>0</v>
      </c>
      <c r="BJ261" s="13" t="s">
        <v>92</v>
      </c>
      <c r="BK261" s="229">
        <f>ROUND(I261*H261,2)</f>
        <v>0</v>
      </c>
      <c r="BL261" s="13" t="s">
        <v>230</v>
      </c>
      <c r="BM261" s="13" t="s">
        <v>1615</v>
      </c>
    </row>
    <row r="262" s="1" customFormat="1" ht="16.5" customHeight="1">
      <c r="B262" s="35"/>
      <c r="C262" s="218" t="s">
        <v>735</v>
      </c>
      <c r="D262" s="218" t="s">
        <v>166</v>
      </c>
      <c r="E262" s="219" t="s">
        <v>1616</v>
      </c>
      <c r="F262" s="220" t="s">
        <v>1617</v>
      </c>
      <c r="G262" s="221" t="s">
        <v>169</v>
      </c>
      <c r="H262" s="222">
        <v>35.409999999999997</v>
      </c>
      <c r="I262" s="223"/>
      <c r="J262" s="224">
        <f>ROUND(I262*H262,2)</f>
        <v>0</v>
      </c>
      <c r="K262" s="220" t="s">
        <v>1</v>
      </c>
      <c r="L262" s="40"/>
      <c r="M262" s="225" t="s">
        <v>1</v>
      </c>
      <c r="N262" s="226" t="s">
        <v>52</v>
      </c>
      <c r="O262" s="76"/>
      <c r="P262" s="227">
        <f>O262*H262</f>
        <v>0</v>
      </c>
      <c r="Q262" s="227">
        <v>0.0064099999999999999</v>
      </c>
      <c r="R262" s="227">
        <f>Q262*H262</f>
        <v>0.22697809999999999</v>
      </c>
      <c r="S262" s="227">
        <v>0</v>
      </c>
      <c r="T262" s="228">
        <f>S262*H262</f>
        <v>0</v>
      </c>
      <c r="AR262" s="13" t="s">
        <v>230</v>
      </c>
      <c r="AT262" s="13" t="s">
        <v>166</v>
      </c>
      <c r="AU262" s="13" t="s">
        <v>92</v>
      </c>
      <c r="AY262" s="13" t="s">
        <v>164</v>
      </c>
      <c r="BE262" s="229">
        <f>IF(N262="základná",J262,0)</f>
        <v>0</v>
      </c>
      <c r="BF262" s="229">
        <f>IF(N262="znížená",J262,0)</f>
        <v>0</v>
      </c>
      <c r="BG262" s="229">
        <f>IF(N262="zákl. prenesená",J262,0)</f>
        <v>0</v>
      </c>
      <c r="BH262" s="229">
        <f>IF(N262="zníž. prenesená",J262,0)</f>
        <v>0</v>
      </c>
      <c r="BI262" s="229">
        <f>IF(N262="nulová",J262,0)</f>
        <v>0</v>
      </c>
      <c r="BJ262" s="13" t="s">
        <v>92</v>
      </c>
      <c r="BK262" s="229">
        <f>ROUND(I262*H262,2)</f>
        <v>0</v>
      </c>
      <c r="BL262" s="13" t="s">
        <v>230</v>
      </c>
      <c r="BM262" s="13" t="s">
        <v>1618</v>
      </c>
    </row>
    <row r="263" s="1" customFormat="1" ht="22.5" customHeight="1">
      <c r="B263" s="35"/>
      <c r="C263" s="218" t="s">
        <v>739</v>
      </c>
      <c r="D263" s="218" t="s">
        <v>166</v>
      </c>
      <c r="E263" s="219" t="s">
        <v>1619</v>
      </c>
      <c r="F263" s="220" t="s">
        <v>1620</v>
      </c>
      <c r="G263" s="221" t="s">
        <v>255</v>
      </c>
      <c r="H263" s="222">
        <v>48.640000000000001</v>
      </c>
      <c r="I263" s="223"/>
      <c r="J263" s="224">
        <f>ROUND(I263*H263,2)</f>
        <v>0</v>
      </c>
      <c r="K263" s="220" t="s">
        <v>243</v>
      </c>
      <c r="L263" s="40"/>
      <c r="M263" s="225" t="s">
        <v>1</v>
      </c>
      <c r="N263" s="226" t="s">
        <v>52</v>
      </c>
      <c r="O263" s="76"/>
      <c r="P263" s="227">
        <f>O263*H263</f>
        <v>0</v>
      </c>
      <c r="Q263" s="227">
        <v>0.0053800000000000002</v>
      </c>
      <c r="R263" s="227">
        <f>Q263*H263</f>
        <v>0.2616832</v>
      </c>
      <c r="S263" s="227">
        <v>0</v>
      </c>
      <c r="T263" s="228">
        <f>S263*H263</f>
        <v>0</v>
      </c>
      <c r="AR263" s="13" t="s">
        <v>230</v>
      </c>
      <c r="AT263" s="13" t="s">
        <v>166</v>
      </c>
      <c r="AU263" s="13" t="s">
        <v>92</v>
      </c>
      <c r="AY263" s="13" t="s">
        <v>164</v>
      </c>
      <c r="BE263" s="229">
        <f>IF(N263="základná",J263,0)</f>
        <v>0</v>
      </c>
      <c r="BF263" s="229">
        <f>IF(N263="znížená",J263,0)</f>
        <v>0</v>
      </c>
      <c r="BG263" s="229">
        <f>IF(N263="zákl. prenesená",J263,0)</f>
        <v>0</v>
      </c>
      <c r="BH263" s="229">
        <f>IF(N263="zníž. prenesená",J263,0)</f>
        <v>0</v>
      </c>
      <c r="BI263" s="229">
        <f>IF(N263="nulová",J263,0)</f>
        <v>0</v>
      </c>
      <c r="BJ263" s="13" t="s">
        <v>92</v>
      </c>
      <c r="BK263" s="229">
        <f>ROUND(I263*H263,2)</f>
        <v>0</v>
      </c>
      <c r="BL263" s="13" t="s">
        <v>230</v>
      </c>
      <c r="BM263" s="13" t="s">
        <v>1621</v>
      </c>
    </row>
    <row r="264" s="1" customFormat="1" ht="16.5" customHeight="1">
      <c r="B264" s="35"/>
      <c r="C264" s="218" t="s">
        <v>743</v>
      </c>
      <c r="D264" s="218" t="s">
        <v>166</v>
      </c>
      <c r="E264" s="219" t="s">
        <v>1622</v>
      </c>
      <c r="F264" s="220" t="s">
        <v>1623</v>
      </c>
      <c r="G264" s="221" t="s">
        <v>255</v>
      </c>
      <c r="H264" s="222">
        <v>21.149999999999999</v>
      </c>
      <c r="I264" s="223"/>
      <c r="J264" s="224">
        <f>ROUND(I264*H264,2)</f>
        <v>0</v>
      </c>
      <c r="K264" s="220" t="s">
        <v>215</v>
      </c>
      <c r="L264" s="40"/>
      <c r="M264" s="225" t="s">
        <v>1</v>
      </c>
      <c r="N264" s="226" t="s">
        <v>52</v>
      </c>
      <c r="O264" s="76"/>
      <c r="P264" s="227">
        <f>O264*H264</f>
        <v>0</v>
      </c>
      <c r="Q264" s="227">
        <v>0.0051799999999999997</v>
      </c>
      <c r="R264" s="227">
        <f>Q264*H264</f>
        <v>0.10955699999999999</v>
      </c>
      <c r="S264" s="227">
        <v>0</v>
      </c>
      <c r="T264" s="228">
        <f>S264*H264</f>
        <v>0</v>
      </c>
      <c r="AR264" s="13" t="s">
        <v>230</v>
      </c>
      <c r="AT264" s="13" t="s">
        <v>166</v>
      </c>
      <c r="AU264" s="13" t="s">
        <v>92</v>
      </c>
      <c r="AY264" s="13" t="s">
        <v>164</v>
      </c>
      <c r="BE264" s="229">
        <f>IF(N264="základná",J264,0)</f>
        <v>0</v>
      </c>
      <c r="BF264" s="229">
        <f>IF(N264="znížená",J264,0)</f>
        <v>0</v>
      </c>
      <c r="BG264" s="229">
        <f>IF(N264="zákl. prenesená",J264,0)</f>
        <v>0</v>
      </c>
      <c r="BH264" s="229">
        <f>IF(N264="zníž. prenesená",J264,0)</f>
        <v>0</v>
      </c>
      <c r="BI264" s="229">
        <f>IF(N264="nulová",J264,0)</f>
        <v>0</v>
      </c>
      <c r="BJ264" s="13" t="s">
        <v>92</v>
      </c>
      <c r="BK264" s="229">
        <f>ROUND(I264*H264,2)</f>
        <v>0</v>
      </c>
      <c r="BL264" s="13" t="s">
        <v>230</v>
      </c>
      <c r="BM264" s="13" t="s">
        <v>1624</v>
      </c>
    </row>
    <row r="265" s="1" customFormat="1" ht="22.5" customHeight="1">
      <c r="B265" s="35"/>
      <c r="C265" s="218" t="s">
        <v>747</v>
      </c>
      <c r="D265" s="218" t="s">
        <v>166</v>
      </c>
      <c r="E265" s="219" t="s">
        <v>1625</v>
      </c>
      <c r="F265" s="220" t="s">
        <v>1626</v>
      </c>
      <c r="G265" s="221" t="s">
        <v>255</v>
      </c>
      <c r="H265" s="222">
        <v>4.3499999999999996</v>
      </c>
      <c r="I265" s="223"/>
      <c r="J265" s="224">
        <f>ROUND(I265*H265,2)</f>
        <v>0</v>
      </c>
      <c r="K265" s="220" t="s">
        <v>1</v>
      </c>
      <c r="L265" s="40"/>
      <c r="M265" s="225" t="s">
        <v>1</v>
      </c>
      <c r="N265" s="226" t="s">
        <v>52</v>
      </c>
      <c r="O265" s="76"/>
      <c r="P265" s="227">
        <f>O265*H265</f>
        <v>0</v>
      </c>
      <c r="Q265" s="227">
        <v>0.0092441199999999998</v>
      </c>
      <c r="R265" s="227">
        <f>Q265*H265</f>
        <v>0.040211921999999997</v>
      </c>
      <c r="S265" s="227">
        <v>0</v>
      </c>
      <c r="T265" s="228">
        <f>S265*H265</f>
        <v>0</v>
      </c>
      <c r="AR265" s="13" t="s">
        <v>230</v>
      </c>
      <c r="AT265" s="13" t="s">
        <v>166</v>
      </c>
      <c r="AU265" s="13" t="s">
        <v>92</v>
      </c>
      <c r="AY265" s="13" t="s">
        <v>164</v>
      </c>
      <c r="BE265" s="229">
        <f>IF(N265="základná",J265,0)</f>
        <v>0</v>
      </c>
      <c r="BF265" s="229">
        <f>IF(N265="znížená",J265,0)</f>
        <v>0</v>
      </c>
      <c r="BG265" s="229">
        <f>IF(N265="zákl. prenesená",J265,0)</f>
        <v>0</v>
      </c>
      <c r="BH265" s="229">
        <f>IF(N265="zníž. prenesená",J265,0)</f>
        <v>0</v>
      </c>
      <c r="BI265" s="229">
        <f>IF(N265="nulová",J265,0)</f>
        <v>0</v>
      </c>
      <c r="BJ265" s="13" t="s">
        <v>92</v>
      </c>
      <c r="BK265" s="229">
        <f>ROUND(I265*H265,2)</f>
        <v>0</v>
      </c>
      <c r="BL265" s="13" t="s">
        <v>230</v>
      </c>
      <c r="BM265" s="13" t="s">
        <v>1627</v>
      </c>
    </row>
    <row r="266" s="1" customFormat="1" ht="16.5" customHeight="1">
      <c r="B266" s="35"/>
      <c r="C266" s="218" t="s">
        <v>751</v>
      </c>
      <c r="D266" s="218" t="s">
        <v>166</v>
      </c>
      <c r="E266" s="219" t="s">
        <v>1628</v>
      </c>
      <c r="F266" s="220" t="s">
        <v>1629</v>
      </c>
      <c r="G266" s="221" t="s">
        <v>255</v>
      </c>
      <c r="H266" s="222">
        <v>48.340000000000003</v>
      </c>
      <c r="I266" s="223"/>
      <c r="J266" s="224">
        <f>ROUND(I266*H266,2)</f>
        <v>0</v>
      </c>
      <c r="K266" s="220" t="s">
        <v>243</v>
      </c>
      <c r="L266" s="40"/>
      <c r="M266" s="225" t="s">
        <v>1</v>
      </c>
      <c r="N266" s="226" t="s">
        <v>52</v>
      </c>
      <c r="O266" s="76"/>
      <c r="P266" s="227">
        <f>O266*H266</f>
        <v>0</v>
      </c>
      <c r="Q266" s="227">
        <v>0.0021900000000000001</v>
      </c>
      <c r="R266" s="227">
        <f>Q266*H266</f>
        <v>0.10586460000000002</v>
      </c>
      <c r="S266" s="227">
        <v>0</v>
      </c>
      <c r="T266" s="228">
        <f>S266*H266</f>
        <v>0</v>
      </c>
      <c r="AR266" s="13" t="s">
        <v>230</v>
      </c>
      <c r="AT266" s="13" t="s">
        <v>166</v>
      </c>
      <c r="AU266" s="13" t="s">
        <v>92</v>
      </c>
      <c r="AY266" s="13" t="s">
        <v>164</v>
      </c>
      <c r="BE266" s="229">
        <f>IF(N266="základná",J266,0)</f>
        <v>0</v>
      </c>
      <c r="BF266" s="229">
        <f>IF(N266="znížená",J266,0)</f>
        <v>0</v>
      </c>
      <c r="BG266" s="229">
        <f>IF(N266="zákl. prenesená",J266,0)</f>
        <v>0</v>
      </c>
      <c r="BH266" s="229">
        <f>IF(N266="zníž. prenesená",J266,0)</f>
        <v>0</v>
      </c>
      <c r="BI266" s="229">
        <f>IF(N266="nulová",J266,0)</f>
        <v>0</v>
      </c>
      <c r="BJ266" s="13" t="s">
        <v>92</v>
      </c>
      <c r="BK266" s="229">
        <f>ROUND(I266*H266,2)</f>
        <v>0</v>
      </c>
      <c r="BL266" s="13" t="s">
        <v>230</v>
      </c>
      <c r="BM266" s="13" t="s">
        <v>1630</v>
      </c>
    </row>
    <row r="267" s="1" customFormat="1" ht="16.5" customHeight="1">
      <c r="B267" s="35"/>
      <c r="C267" s="218" t="s">
        <v>755</v>
      </c>
      <c r="D267" s="218" t="s">
        <v>166</v>
      </c>
      <c r="E267" s="219" t="s">
        <v>1631</v>
      </c>
      <c r="F267" s="220" t="s">
        <v>1632</v>
      </c>
      <c r="G267" s="221" t="s">
        <v>255</v>
      </c>
      <c r="H267" s="222">
        <v>6.2000000000000002</v>
      </c>
      <c r="I267" s="223"/>
      <c r="J267" s="224">
        <f>ROUND(I267*H267,2)</f>
        <v>0</v>
      </c>
      <c r="K267" s="220" t="s">
        <v>1</v>
      </c>
      <c r="L267" s="40"/>
      <c r="M267" s="225" t="s">
        <v>1</v>
      </c>
      <c r="N267" s="226" t="s">
        <v>52</v>
      </c>
      <c r="O267" s="76"/>
      <c r="P267" s="227">
        <f>O267*H267</f>
        <v>0</v>
      </c>
      <c r="Q267" s="227">
        <v>0.0088699999999999994</v>
      </c>
      <c r="R267" s="227">
        <f>Q267*H267</f>
        <v>0.054994000000000001</v>
      </c>
      <c r="S267" s="227">
        <v>0</v>
      </c>
      <c r="T267" s="228">
        <f>S267*H267</f>
        <v>0</v>
      </c>
      <c r="AR267" s="13" t="s">
        <v>230</v>
      </c>
      <c r="AT267" s="13" t="s">
        <v>166</v>
      </c>
      <c r="AU267" s="13" t="s">
        <v>92</v>
      </c>
      <c r="AY267" s="13" t="s">
        <v>164</v>
      </c>
      <c r="BE267" s="229">
        <f>IF(N267="základná",J267,0)</f>
        <v>0</v>
      </c>
      <c r="BF267" s="229">
        <f>IF(N267="znížená",J267,0)</f>
        <v>0</v>
      </c>
      <c r="BG267" s="229">
        <f>IF(N267="zákl. prenesená",J267,0)</f>
        <v>0</v>
      </c>
      <c r="BH267" s="229">
        <f>IF(N267="zníž. prenesená",J267,0)</f>
        <v>0</v>
      </c>
      <c r="BI267" s="229">
        <f>IF(N267="nulová",J267,0)</f>
        <v>0</v>
      </c>
      <c r="BJ267" s="13" t="s">
        <v>92</v>
      </c>
      <c r="BK267" s="229">
        <f>ROUND(I267*H267,2)</f>
        <v>0</v>
      </c>
      <c r="BL267" s="13" t="s">
        <v>230</v>
      </c>
      <c r="BM267" s="13" t="s">
        <v>1633</v>
      </c>
    </row>
    <row r="268" s="1" customFormat="1" ht="16.5" customHeight="1">
      <c r="B268" s="35"/>
      <c r="C268" s="218" t="s">
        <v>759</v>
      </c>
      <c r="D268" s="218" t="s">
        <v>166</v>
      </c>
      <c r="E268" s="219" t="s">
        <v>1634</v>
      </c>
      <c r="F268" s="220" t="s">
        <v>1635</v>
      </c>
      <c r="G268" s="221" t="s">
        <v>255</v>
      </c>
      <c r="H268" s="222">
        <v>35.829999999999998</v>
      </c>
      <c r="I268" s="223"/>
      <c r="J268" s="224">
        <f>ROUND(I268*H268,2)</f>
        <v>0</v>
      </c>
      <c r="K268" s="220" t="s">
        <v>1</v>
      </c>
      <c r="L268" s="40"/>
      <c r="M268" s="225" t="s">
        <v>1</v>
      </c>
      <c r="N268" s="226" t="s">
        <v>52</v>
      </c>
      <c r="O268" s="76"/>
      <c r="P268" s="227">
        <f>O268*H268</f>
        <v>0</v>
      </c>
      <c r="Q268" s="227">
        <v>0.00036999999999999999</v>
      </c>
      <c r="R268" s="227">
        <f>Q268*H268</f>
        <v>0.013257099999999999</v>
      </c>
      <c r="S268" s="227">
        <v>0</v>
      </c>
      <c r="T268" s="228">
        <f>S268*H268</f>
        <v>0</v>
      </c>
      <c r="AR268" s="13" t="s">
        <v>230</v>
      </c>
      <c r="AT268" s="13" t="s">
        <v>166</v>
      </c>
      <c r="AU268" s="13" t="s">
        <v>92</v>
      </c>
      <c r="AY268" s="13" t="s">
        <v>164</v>
      </c>
      <c r="BE268" s="229">
        <f>IF(N268="základná",J268,0)</f>
        <v>0</v>
      </c>
      <c r="BF268" s="229">
        <f>IF(N268="znížená",J268,0)</f>
        <v>0</v>
      </c>
      <c r="BG268" s="229">
        <f>IF(N268="zákl. prenesená",J268,0)</f>
        <v>0</v>
      </c>
      <c r="BH268" s="229">
        <f>IF(N268="zníž. prenesená",J268,0)</f>
        <v>0</v>
      </c>
      <c r="BI268" s="229">
        <f>IF(N268="nulová",J268,0)</f>
        <v>0</v>
      </c>
      <c r="BJ268" s="13" t="s">
        <v>92</v>
      </c>
      <c r="BK268" s="229">
        <f>ROUND(I268*H268,2)</f>
        <v>0</v>
      </c>
      <c r="BL268" s="13" t="s">
        <v>230</v>
      </c>
      <c r="BM268" s="13" t="s">
        <v>1636</v>
      </c>
    </row>
    <row r="269" s="1" customFormat="1" ht="16.5" customHeight="1">
      <c r="B269" s="35"/>
      <c r="C269" s="218" t="s">
        <v>763</v>
      </c>
      <c r="D269" s="218" t="s">
        <v>166</v>
      </c>
      <c r="E269" s="219" t="s">
        <v>1637</v>
      </c>
      <c r="F269" s="220" t="s">
        <v>1638</v>
      </c>
      <c r="G269" s="221" t="s">
        <v>255</v>
      </c>
      <c r="H269" s="222">
        <v>8.5999999999999996</v>
      </c>
      <c r="I269" s="223"/>
      <c r="J269" s="224">
        <f>ROUND(I269*H269,2)</f>
        <v>0</v>
      </c>
      <c r="K269" s="220" t="s">
        <v>243</v>
      </c>
      <c r="L269" s="40"/>
      <c r="M269" s="225" t="s">
        <v>1</v>
      </c>
      <c r="N269" s="226" t="s">
        <v>52</v>
      </c>
      <c r="O269" s="76"/>
      <c r="P269" s="227">
        <f>O269*H269</f>
        <v>0</v>
      </c>
      <c r="Q269" s="227">
        <v>0.0030899999999999999</v>
      </c>
      <c r="R269" s="227">
        <f>Q269*H269</f>
        <v>0.026573999999999997</v>
      </c>
      <c r="S269" s="227">
        <v>0</v>
      </c>
      <c r="T269" s="228">
        <f>S269*H269</f>
        <v>0</v>
      </c>
      <c r="AR269" s="13" t="s">
        <v>230</v>
      </c>
      <c r="AT269" s="13" t="s">
        <v>166</v>
      </c>
      <c r="AU269" s="13" t="s">
        <v>92</v>
      </c>
      <c r="AY269" s="13" t="s">
        <v>164</v>
      </c>
      <c r="BE269" s="229">
        <f>IF(N269="základná",J269,0)</f>
        <v>0</v>
      </c>
      <c r="BF269" s="229">
        <f>IF(N269="znížená",J269,0)</f>
        <v>0</v>
      </c>
      <c r="BG269" s="229">
        <f>IF(N269="zákl. prenesená",J269,0)</f>
        <v>0</v>
      </c>
      <c r="BH269" s="229">
        <f>IF(N269="zníž. prenesená",J269,0)</f>
        <v>0</v>
      </c>
      <c r="BI269" s="229">
        <f>IF(N269="nulová",J269,0)</f>
        <v>0</v>
      </c>
      <c r="BJ269" s="13" t="s">
        <v>92</v>
      </c>
      <c r="BK269" s="229">
        <f>ROUND(I269*H269,2)</f>
        <v>0</v>
      </c>
      <c r="BL269" s="13" t="s">
        <v>230</v>
      </c>
      <c r="BM269" s="13" t="s">
        <v>1639</v>
      </c>
    </row>
    <row r="270" s="1" customFormat="1" ht="16.5" customHeight="1">
      <c r="B270" s="35"/>
      <c r="C270" s="218" t="s">
        <v>767</v>
      </c>
      <c r="D270" s="218" t="s">
        <v>166</v>
      </c>
      <c r="E270" s="219" t="s">
        <v>1640</v>
      </c>
      <c r="F270" s="220" t="s">
        <v>1641</v>
      </c>
      <c r="G270" s="221" t="s">
        <v>255</v>
      </c>
      <c r="H270" s="222">
        <v>8.4100000000000001</v>
      </c>
      <c r="I270" s="223"/>
      <c r="J270" s="224">
        <f>ROUND(I270*H270,2)</f>
        <v>0</v>
      </c>
      <c r="K270" s="220" t="s">
        <v>1</v>
      </c>
      <c r="L270" s="40"/>
      <c r="M270" s="225" t="s">
        <v>1</v>
      </c>
      <c r="N270" s="226" t="s">
        <v>52</v>
      </c>
      <c r="O270" s="76"/>
      <c r="P270" s="227">
        <f>O270*H270</f>
        <v>0</v>
      </c>
      <c r="Q270" s="227">
        <v>0.0083133400000000007</v>
      </c>
      <c r="R270" s="227">
        <f>Q270*H270</f>
        <v>0.069915189400000008</v>
      </c>
      <c r="S270" s="227">
        <v>0</v>
      </c>
      <c r="T270" s="228">
        <f>S270*H270</f>
        <v>0</v>
      </c>
      <c r="AR270" s="13" t="s">
        <v>230</v>
      </c>
      <c r="AT270" s="13" t="s">
        <v>166</v>
      </c>
      <c r="AU270" s="13" t="s">
        <v>92</v>
      </c>
      <c r="AY270" s="13" t="s">
        <v>164</v>
      </c>
      <c r="BE270" s="229">
        <f>IF(N270="základná",J270,0)</f>
        <v>0</v>
      </c>
      <c r="BF270" s="229">
        <f>IF(N270="znížená",J270,0)</f>
        <v>0</v>
      </c>
      <c r="BG270" s="229">
        <f>IF(N270="zákl. prenesená",J270,0)</f>
        <v>0</v>
      </c>
      <c r="BH270" s="229">
        <f>IF(N270="zníž. prenesená",J270,0)</f>
        <v>0</v>
      </c>
      <c r="BI270" s="229">
        <f>IF(N270="nulová",J270,0)</f>
        <v>0</v>
      </c>
      <c r="BJ270" s="13" t="s">
        <v>92</v>
      </c>
      <c r="BK270" s="229">
        <f>ROUND(I270*H270,2)</f>
        <v>0</v>
      </c>
      <c r="BL270" s="13" t="s">
        <v>230</v>
      </c>
      <c r="BM270" s="13" t="s">
        <v>1642</v>
      </c>
    </row>
    <row r="271" s="1" customFormat="1" ht="16.5" customHeight="1">
      <c r="B271" s="35"/>
      <c r="C271" s="218" t="s">
        <v>771</v>
      </c>
      <c r="D271" s="218" t="s">
        <v>166</v>
      </c>
      <c r="E271" s="219" t="s">
        <v>1643</v>
      </c>
      <c r="F271" s="220" t="s">
        <v>1644</v>
      </c>
      <c r="G271" s="221" t="s">
        <v>255</v>
      </c>
      <c r="H271" s="222">
        <v>23.100000000000001</v>
      </c>
      <c r="I271" s="223"/>
      <c r="J271" s="224">
        <f>ROUND(I271*H271,2)</f>
        <v>0</v>
      </c>
      <c r="K271" s="220" t="s">
        <v>243</v>
      </c>
      <c r="L271" s="40"/>
      <c r="M271" s="225" t="s">
        <v>1</v>
      </c>
      <c r="N271" s="226" t="s">
        <v>52</v>
      </c>
      <c r="O271" s="76"/>
      <c r="P271" s="227">
        <f>O271*H271</f>
        <v>0</v>
      </c>
      <c r="Q271" s="227">
        <v>0.00263</v>
      </c>
      <c r="R271" s="227">
        <f>Q271*H271</f>
        <v>0.060753000000000001</v>
      </c>
      <c r="S271" s="227">
        <v>0</v>
      </c>
      <c r="T271" s="228">
        <f>S271*H271</f>
        <v>0</v>
      </c>
      <c r="AR271" s="13" t="s">
        <v>230</v>
      </c>
      <c r="AT271" s="13" t="s">
        <v>166</v>
      </c>
      <c r="AU271" s="13" t="s">
        <v>92</v>
      </c>
      <c r="AY271" s="13" t="s">
        <v>164</v>
      </c>
      <c r="BE271" s="229">
        <f>IF(N271="základná",J271,0)</f>
        <v>0</v>
      </c>
      <c r="BF271" s="229">
        <f>IF(N271="znížená",J271,0)</f>
        <v>0</v>
      </c>
      <c r="BG271" s="229">
        <f>IF(N271="zákl. prenesená",J271,0)</f>
        <v>0</v>
      </c>
      <c r="BH271" s="229">
        <f>IF(N271="zníž. prenesená",J271,0)</f>
        <v>0</v>
      </c>
      <c r="BI271" s="229">
        <f>IF(N271="nulová",J271,0)</f>
        <v>0</v>
      </c>
      <c r="BJ271" s="13" t="s">
        <v>92</v>
      </c>
      <c r="BK271" s="229">
        <f>ROUND(I271*H271,2)</f>
        <v>0</v>
      </c>
      <c r="BL271" s="13" t="s">
        <v>230</v>
      </c>
      <c r="BM271" s="13" t="s">
        <v>1645</v>
      </c>
    </row>
    <row r="272" s="1" customFormat="1" ht="16.5" customHeight="1">
      <c r="B272" s="35"/>
      <c r="C272" s="218" t="s">
        <v>775</v>
      </c>
      <c r="D272" s="218" t="s">
        <v>166</v>
      </c>
      <c r="E272" s="219" t="s">
        <v>1646</v>
      </c>
      <c r="F272" s="220" t="s">
        <v>1647</v>
      </c>
      <c r="G272" s="221" t="s">
        <v>857</v>
      </c>
      <c r="H272" s="240"/>
      <c r="I272" s="223"/>
      <c r="J272" s="224">
        <f>ROUND(I272*H272,2)</f>
        <v>0</v>
      </c>
      <c r="K272" s="220" t="s">
        <v>1</v>
      </c>
      <c r="L272" s="40"/>
      <c r="M272" s="225" t="s">
        <v>1</v>
      </c>
      <c r="N272" s="226" t="s">
        <v>52</v>
      </c>
      <c r="O272" s="76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13" t="s">
        <v>230</v>
      </c>
      <c r="AT272" s="13" t="s">
        <v>166</v>
      </c>
      <c r="AU272" s="13" t="s">
        <v>92</v>
      </c>
      <c r="AY272" s="13" t="s">
        <v>164</v>
      </c>
      <c r="BE272" s="229">
        <f>IF(N272="základná",J272,0)</f>
        <v>0</v>
      </c>
      <c r="BF272" s="229">
        <f>IF(N272="znížená",J272,0)</f>
        <v>0</v>
      </c>
      <c r="BG272" s="229">
        <f>IF(N272="zákl. prenesená",J272,0)</f>
        <v>0</v>
      </c>
      <c r="BH272" s="229">
        <f>IF(N272="zníž. prenesená",J272,0)</f>
        <v>0</v>
      </c>
      <c r="BI272" s="229">
        <f>IF(N272="nulová",J272,0)</f>
        <v>0</v>
      </c>
      <c r="BJ272" s="13" t="s">
        <v>92</v>
      </c>
      <c r="BK272" s="229">
        <f>ROUND(I272*H272,2)</f>
        <v>0</v>
      </c>
      <c r="BL272" s="13" t="s">
        <v>230</v>
      </c>
      <c r="BM272" s="13" t="s">
        <v>1648</v>
      </c>
    </row>
    <row r="273" s="11" customFormat="1" ht="22.8" customHeight="1">
      <c r="B273" s="202"/>
      <c r="C273" s="203"/>
      <c r="D273" s="204" t="s">
        <v>79</v>
      </c>
      <c r="E273" s="216" t="s">
        <v>1649</v>
      </c>
      <c r="F273" s="216" t="s">
        <v>1650</v>
      </c>
      <c r="G273" s="203"/>
      <c r="H273" s="203"/>
      <c r="I273" s="206"/>
      <c r="J273" s="217">
        <f>BK273</f>
        <v>0</v>
      </c>
      <c r="K273" s="203"/>
      <c r="L273" s="208"/>
      <c r="M273" s="209"/>
      <c r="N273" s="210"/>
      <c r="O273" s="210"/>
      <c r="P273" s="211">
        <f>SUM(P274:P277)</f>
        <v>0</v>
      </c>
      <c r="Q273" s="210"/>
      <c r="R273" s="211">
        <f>SUM(R274:R277)</f>
        <v>7.0338464880000009</v>
      </c>
      <c r="S273" s="210"/>
      <c r="T273" s="212">
        <f>SUM(T274:T277)</f>
        <v>8.9087999999999994</v>
      </c>
      <c r="AR273" s="213" t="s">
        <v>92</v>
      </c>
      <c r="AT273" s="214" t="s">
        <v>79</v>
      </c>
      <c r="AU273" s="214" t="s">
        <v>87</v>
      </c>
      <c r="AY273" s="213" t="s">
        <v>164</v>
      </c>
      <c r="BK273" s="215">
        <f>SUM(BK274:BK277)</f>
        <v>0</v>
      </c>
    </row>
    <row r="274" s="1" customFormat="1" ht="22.5" customHeight="1">
      <c r="B274" s="35"/>
      <c r="C274" s="218" t="s">
        <v>780</v>
      </c>
      <c r="D274" s="218" t="s">
        <v>166</v>
      </c>
      <c r="E274" s="219" t="s">
        <v>1651</v>
      </c>
      <c r="F274" s="220" t="s">
        <v>1652</v>
      </c>
      <c r="G274" s="221" t="s">
        <v>169</v>
      </c>
      <c r="H274" s="222">
        <v>148.47999999999999</v>
      </c>
      <c r="I274" s="223"/>
      <c r="J274" s="224">
        <f>ROUND(I274*H274,2)</f>
        <v>0</v>
      </c>
      <c r="K274" s="220" t="s">
        <v>1</v>
      </c>
      <c r="L274" s="40"/>
      <c r="M274" s="225" t="s">
        <v>1</v>
      </c>
      <c r="N274" s="226" t="s">
        <v>52</v>
      </c>
      <c r="O274" s="76"/>
      <c r="P274" s="227">
        <f>O274*H274</f>
        <v>0</v>
      </c>
      <c r="Q274" s="227">
        <v>0</v>
      </c>
      <c r="R274" s="227">
        <f>Q274*H274</f>
        <v>0</v>
      </c>
      <c r="S274" s="227">
        <v>0.059999999999999998</v>
      </c>
      <c r="T274" s="228">
        <f>S274*H274</f>
        <v>8.9087999999999994</v>
      </c>
      <c r="AR274" s="13" t="s">
        <v>230</v>
      </c>
      <c r="AT274" s="13" t="s">
        <v>166</v>
      </c>
      <c r="AU274" s="13" t="s">
        <v>92</v>
      </c>
      <c r="AY274" s="13" t="s">
        <v>164</v>
      </c>
      <c r="BE274" s="229">
        <f>IF(N274="základná",J274,0)</f>
        <v>0</v>
      </c>
      <c r="BF274" s="229">
        <f>IF(N274="znížená",J274,0)</f>
        <v>0</v>
      </c>
      <c r="BG274" s="229">
        <f>IF(N274="zákl. prenesená",J274,0)</f>
        <v>0</v>
      </c>
      <c r="BH274" s="229">
        <f>IF(N274="zníž. prenesená",J274,0)</f>
        <v>0</v>
      </c>
      <c r="BI274" s="229">
        <f>IF(N274="nulová",J274,0)</f>
        <v>0</v>
      </c>
      <c r="BJ274" s="13" t="s">
        <v>92</v>
      </c>
      <c r="BK274" s="229">
        <f>ROUND(I274*H274,2)</f>
        <v>0</v>
      </c>
      <c r="BL274" s="13" t="s">
        <v>230</v>
      </c>
      <c r="BM274" s="13" t="s">
        <v>1653</v>
      </c>
    </row>
    <row r="275" s="1" customFormat="1" ht="22.5" customHeight="1">
      <c r="B275" s="35"/>
      <c r="C275" s="218" t="s">
        <v>784</v>
      </c>
      <c r="D275" s="218" t="s">
        <v>166</v>
      </c>
      <c r="E275" s="219" t="s">
        <v>1654</v>
      </c>
      <c r="F275" s="220" t="s">
        <v>1655</v>
      </c>
      <c r="G275" s="221" t="s">
        <v>169</v>
      </c>
      <c r="H275" s="222">
        <v>133.36000000000001</v>
      </c>
      <c r="I275" s="223"/>
      <c r="J275" s="224">
        <f>ROUND(I275*H275,2)</f>
        <v>0</v>
      </c>
      <c r="K275" s="220" t="s">
        <v>1</v>
      </c>
      <c r="L275" s="40"/>
      <c r="M275" s="225" t="s">
        <v>1</v>
      </c>
      <c r="N275" s="226" t="s">
        <v>52</v>
      </c>
      <c r="O275" s="76"/>
      <c r="P275" s="227">
        <f>O275*H275</f>
        <v>0</v>
      </c>
      <c r="Q275" s="227">
        <v>0.052243299999999999</v>
      </c>
      <c r="R275" s="227">
        <f>Q275*H275</f>
        <v>6.967166488000001</v>
      </c>
      <c r="S275" s="227">
        <v>0</v>
      </c>
      <c r="T275" s="228">
        <f>S275*H275</f>
        <v>0</v>
      </c>
      <c r="AR275" s="13" t="s">
        <v>230</v>
      </c>
      <c r="AT275" s="13" t="s">
        <v>166</v>
      </c>
      <c r="AU275" s="13" t="s">
        <v>92</v>
      </c>
      <c r="AY275" s="13" t="s">
        <v>164</v>
      </c>
      <c r="BE275" s="229">
        <f>IF(N275="základná",J275,0)</f>
        <v>0</v>
      </c>
      <c r="BF275" s="229">
        <f>IF(N275="znížená",J275,0)</f>
        <v>0</v>
      </c>
      <c r="BG275" s="229">
        <f>IF(N275="zákl. prenesená",J275,0)</f>
        <v>0</v>
      </c>
      <c r="BH275" s="229">
        <f>IF(N275="zníž. prenesená",J275,0)</f>
        <v>0</v>
      </c>
      <c r="BI275" s="229">
        <f>IF(N275="nulová",J275,0)</f>
        <v>0</v>
      </c>
      <c r="BJ275" s="13" t="s">
        <v>92</v>
      </c>
      <c r="BK275" s="229">
        <f>ROUND(I275*H275,2)</f>
        <v>0</v>
      </c>
      <c r="BL275" s="13" t="s">
        <v>230</v>
      </c>
      <c r="BM275" s="13" t="s">
        <v>1656</v>
      </c>
    </row>
    <row r="276" s="1" customFormat="1" ht="16.5" customHeight="1">
      <c r="B276" s="35"/>
      <c r="C276" s="218" t="s">
        <v>788</v>
      </c>
      <c r="D276" s="218" t="s">
        <v>166</v>
      </c>
      <c r="E276" s="219" t="s">
        <v>1657</v>
      </c>
      <c r="F276" s="220" t="s">
        <v>1658</v>
      </c>
      <c r="G276" s="221" t="s">
        <v>169</v>
      </c>
      <c r="H276" s="222">
        <v>133.36000000000001</v>
      </c>
      <c r="I276" s="223"/>
      <c r="J276" s="224">
        <f>ROUND(I276*H276,2)</f>
        <v>0</v>
      </c>
      <c r="K276" s="220" t="s">
        <v>243</v>
      </c>
      <c r="L276" s="40"/>
      <c r="M276" s="225" t="s">
        <v>1</v>
      </c>
      <c r="N276" s="226" t="s">
        <v>52</v>
      </c>
      <c r="O276" s="76"/>
      <c r="P276" s="227">
        <f>O276*H276</f>
        <v>0</v>
      </c>
      <c r="Q276" s="227">
        <v>0.00050000000000000001</v>
      </c>
      <c r="R276" s="227">
        <f>Q276*H276</f>
        <v>0.066680000000000003</v>
      </c>
      <c r="S276" s="227">
        <v>0</v>
      </c>
      <c r="T276" s="228">
        <f>S276*H276</f>
        <v>0</v>
      </c>
      <c r="AR276" s="13" t="s">
        <v>230</v>
      </c>
      <c r="AT276" s="13" t="s">
        <v>166</v>
      </c>
      <c r="AU276" s="13" t="s">
        <v>92</v>
      </c>
      <c r="AY276" s="13" t="s">
        <v>164</v>
      </c>
      <c r="BE276" s="229">
        <f>IF(N276="základná",J276,0)</f>
        <v>0</v>
      </c>
      <c r="BF276" s="229">
        <f>IF(N276="znížená",J276,0)</f>
        <v>0</v>
      </c>
      <c r="BG276" s="229">
        <f>IF(N276="zákl. prenesená",J276,0)</f>
        <v>0</v>
      </c>
      <c r="BH276" s="229">
        <f>IF(N276="zníž. prenesená",J276,0)</f>
        <v>0</v>
      </c>
      <c r="BI276" s="229">
        <f>IF(N276="nulová",J276,0)</f>
        <v>0</v>
      </c>
      <c r="BJ276" s="13" t="s">
        <v>92</v>
      </c>
      <c r="BK276" s="229">
        <f>ROUND(I276*H276,2)</f>
        <v>0</v>
      </c>
      <c r="BL276" s="13" t="s">
        <v>230</v>
      </c>
      <c r="BM276" s="13" t="s">
        <v>1659</v>
      </c>
    </row>
    <row r="277" s="1" customFormat="1" ht="16.5" customHeight="1">
      <c r="B277" s="35"/>
      <c r="C277" s="218" t="s">
        <v>792</v>
      </c>
      <c r="D277" s="218" t="s">
        <v>166</v>
      </c>
      <c r="E277" s="219" t="s">
        <v>1660</v>
      </c>
      <c r="F277" s="220" t="s">
        <v>1661</v>
      </c>
      <c r="G277" s="221" t="s">
        <v>857</v>
      </c>
      <c r="H277" s="240"/>
      <c r="I277" s="223"/>
      <c r="J277" s="224">
        <f>ROUND(I277*H277,2)</f>
        <v>0</v>
      </c>
      <c r="K277" s="220" t="s">
        <v>1</v>
      </c>
      <c r="L277" s="40"/>
      <c r="M277" s="225" t="s">
        <v>1</v>
      </c>
      <c r="N277" s="226" t="s">
        <v>52</v>
      </c>
      <c r="O277" s="76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13" t="s">
        <v>230</v>
      </c>
      <c r="AT277" s="13" t="s">
        <v>166</v>
      </c>
      <c r="AU277" s="13" t="s">
        <v>92</v>
      </c>
      <c r="AY277" s="13" t="s">
        <v>164</v>
      </c>
      <c r="BE277" s="229">
        <f>IF(N277="základná",J277,0)</f>
        <v>0</v>
      </c>
      <c r="BF277" s="229">
        <f>IF(N277="znížená",J277,0)</f>
        <v>0</v>
      </c>
      <c r="BG277" s="229">
        <f>IF(N277="zákl. prenesená",J277,0)</f>
        <v>0</v>
      </c>
      <c r="BH277" s="229">
        <f>IF(N277="zníž. prenesená",J277,0)</f>
        <v>0</v>
      </c>
      <c r="BI277" s="229">
        <f>IF(N277="nulová",J277,0)</f>
        <v>0</v>
      </c>
      <c r="BJ277" s="13" t="s">
        <v>92</v>
      </c>
      <c r="BK277" s="229">
        <f>ROUND(I277*H277,2)</f>
        <v>0</v>
      </c>
      <c r="BL277" s="13" t="s">
        <v>230</v>
      </c>
      <c r="BM277" s="13" t="s">
        <v>1662</v>
      </c>
    </row>
    <row r="278" s="11" customFormat="1" ht="22.8" customHeight="1">
      <c r="B278" s="202"/>
      <c r="C278" s="203"/>
      <c r="D278" s="204" t="s">
        <v>79</v>
      </c>
      <c r="E278" s="216" t="s">
        <v>809</v>
      </c>
      <c r="F278" s="216" t="s">
        <v>810</v>
      </c>
      <c r="G278" s="203"/>
      <c r="H278" s="203"/>
      <c r="I278" s="206"/>
      <c r="J278" s="217">
        <f>BK278</f>
        <v>0</v>
      </c>
      <c r="K278" s="203"/>
      <c r="L278" s="208"/>
      <c r="M278" s="209"/>
      <c r="N278" s="210"/>
      <c r="O278" s="210"/>
      <c r="P278" s="211">
        <f>SUM(P279:P291)</f>
        <v>0</v>
      </c>
      <c r="Q278" s="210"/>
      <c r="R278" s="211">
        <f>SUM(R279:R291)</f>
        <v>4.6677242999999988</v>
      </c>
      <c r="S278" s="210"/>
      <c r="T278" s="212">
        <f>SUM(T279:T291)</f>
        <v>0</v>
      </c>
      <c r="AR278" s="213" t="s">
        <v>92</v>
      </c>
      <c r="AT278" s="214" t="s">
        <v>79</v>
      </c>
      <c r="AU278" s="214" t="s">
        <v>87</v>
      </c>
      <c r="AY278" s="213" t="s">
        <v>164</v>
      </c>
      <c r="BK278" s="215">
        <f>SUM(BK279:BK291)</f>
        <v>0</v>
      </c>
    </row>
    <row r="279" s="1" customFormat="1" ht="16.5" customHeight="1">
      <c r="B279" s="35"/>
      <c r="C279" s="218" t="s">
        <v>797</v>
      </c>
      <c r="D279" s="218" t="s">
        <v>166</v>
      </c>
      <c r="E279" s="219" t="s">
        <v>1663</v>
      </c>
      <c r="F279" s="220" t="s">
        <v>1664</v>
      </c>
      <c r="G279" s="221" t="s">
        <v>238</v>
      </c>
      <c r="H279" s="222">
        <v>1</v>
      </c>
      <c r="I279" s="223"/>
      <c r="J279" s="224">
        <f>ROUND(I279*H279,2)</f>
        <v>0</v>
      </c>
      <c r="K279" s="220" t="s">
        <v>215</v>
      </c>
      <c r="L279" s="40"/>
      <c r="M279" s="225" t="s">
        <v>1</v>
      </c>
      <c r="N279" s="226" t="s">
        <v>52</v>
      </c>
      <c r="O279" s="76"/>
      <c r="P279" s="227">
        <f>O279*H279</f>
        <v>0</v>
      </c>
      <c r="Q279" s="227">
        <v>0.00038000000000000002</v>
      </c>
      <c r="R279" s="227">
        <f>Q279*H279</f>
        <v>0.00038000000000000002</v>
      </c>
      <c r="S279" s="227">
        <v>0</v>
      </c>
      <c r="T279" s="228">
        <f>S279*H279</f>
        <v>0</v>
      </c>
      <c r="AR279" s="13" t="s">
        <v>230</v>
      </c>
      <c r="AT279" s="13" t="s">
        <v>166</v>
      </c>
      <c r="AU279" s="13" t="s">
        <v>92</v>
      </c>
      <c r="AY279" s="13" t="s">
        <v>164</v>
      </c>
      <c r="BE279" s="229">
        <f>IF(N279="základná",J279,0)</f>
        <v>0</v>
      </c>
      <c r="BF279" s="229">
        <f>IF(N279="znížená",J279,0)</f>
        <v>0</v>
      </c>
      <c r="BG279" s="229">
        <f>IF(N279="zákl. prenesená",J279,0)</f>
        <v>0</v>
      </c>
      <c r="BH279" s="229">
        <f>IF(N279="zníž. prenesená",J279,0)</f>
        <v>0</v>
      </c>
      <c r="BI279" s="229">
        <f>IF(N279="nulová",J279,0)</f>
        <v>0</v>
      </c>
      <c r="BJ279" s="13" t="s">
        <v>92</v>
      </c>
      <c r="BK279" s="229">
        <f>ROUND(I279*H279,2)</f>
        <v>0</v>
      </c>
      <c r="BL279" s="13" t="s">
        <v>230</v>
      </c>
      <c r="BM279" s="13" t="s">
        <v>1665</v>
      </c>
    </row>
    <row r="280" s="1" customFormat="1" ht="16.5" customHeight="1">
      <c r="B280" s="35"/>
      <c r="C280" s="230" t="s">
        <v>805</v>
      </c>
      <c r="D280" s="230" t="s">
        <v>218</v>
      </c>
      <c r="E280" s="231" t="s">
        <v>1666</v>
      </c>
      <c r="F280" s="232" t="s">
        <v>1667</v>
      </c>
      <c r="G280" s="233" t="s">
        <v>238</v>
      </c>
      <c r="H280" s="234">
        <v>1</v>
      </c>
      <c r="I280" s="235"/>
      <c r="J280" s="236">
        <f>ROUND(I280*H280,2)</f>
        <v>0</v>
      </c>
      <c r="K280" s="232" t="s">
        <v>1</v>
      </c>
      <c r="L280" s="237"/>
      <c r="M280" s="238" t="s">
        <v>1</v>
      </c>
      <c r="N280" s="239" t="s">
        <v>52</v>
      </c>
      <c r="O280" s="76"/>
      <c r="P280" s="227">
        <f>O280*H280</f>
        <v>0</v>
      </c>
      <c r="Q280" s="227">
        <v>0.062</v>
      </c>
      <c r="R280" s="227">
        <f>Q280*H280</f>
        <v>0.062</v>
      </c>
      <c r="S280" s="227">
        <v>0</v>
      </c>
      <c r="T280" s="228">
        <f>S280*H280</f>
        <v>0</v>
      </c>
      <c r="AR280" s="13" t="s">
        <v>296</v>
      </c>
      <c r="AT280" s="13" t="s">
        <v>218</v>
      </c>
      <c r="AU280" s="13" t="s">
        <v>92</v>
      </c>
      <c r="AY280" s="13" t="s">
        <v>164</v>
      </c>
      <c r="BE280" s="229">
        <f>IF(N280="základná",J280,0)</f>
        <v>0</v>
      </c>
      <c r="BF280" s="229">
        <f>IF(N280="znížená",J280,0)</f>
        <v>0</v>
      </c>
      <c r="BG280" s="229">
        <f>IF(N280="zákl. prenesená",J280,0)</f>
        <v>0</v>
      </c>
      <c r="BH280" s="229">
        <f>IF(N280="zníž. prenesená",J280,0)</f>
        <v>0</v>
      </c>
      <c r="BI280" s="229">
        <f>IF(N280="nulová",J280,0)</f>
        <v>0</v>
      </c>
      <c r="BJ280" s="13" t="s">
        <v>92</v>
      </c>
      <c r="BK280" s="229">
        <f>ROUND(I280*H280,2)</f>
        <v>0</v>
      </c>
      <c r="BL280" s="13" t="s">
        <v>230</v>
      </c>
      <c r="BM280" s="13" t="s">
        <v>1668</v>
      </c>
    </row>
    <row r="281" s="1" customFormat="1" ht="16.5" customHeight="1">
      <c r="B281" s="35"/>
      <c r="C281" s="218" t="s">
        <v>811</v>
      </c>
      <c r="D281" s="218" t="s">
        <v>166</v>
      </c>
      <c r="E281" s="219" t="s">
        <v>1669</v>
      </c>
      <c r="F281" s="220" t="s">
        <v>1670</v>
      </c>
      <c r="G281" s="221" t="s">
        <v>255</v>
      </c>
      <c r="H281" s="222">
        <v>217.53</v>
      </c>
      <c r="I281" s="223"/>
      <c r="J281" s="224">
        <f>ROUND(I281*H281,2)</f>
        <v>0</v>
      </c>
      <c r="K281" s="220" t="s">
        <v>222</v>
      </c>
      <c r="L281" s="40"/>
      <c r="M281" s="225" t="s">
        <v>1</v>
      </c>
      <c r="N281" s="226" t="s">
        <v>52</v>
      </c>
      <c r="O281" s="76"/>
      <c r="P281" s="227">
        <f>O281*H281</f>
        <v>0</v>
      </c>
      <c r="Q281" s="227">
        <v>6.0000000000000002E-05</v>
      </c>
      <c r="R281" s="227">
        <f>Q281*H281</f>
        <v>0.013051800000000001</v>
      </c>
      <c r="S281" s="227">
        <v>0</v>
      </c>
      <c r="T281" s="228">
        <f>S281*H281</f>
        <v>0</v>
      </c>
      <c r="AR281" s="13" t="s">
        <v>230</v>
      </c>
      <c r="AT281" s="13" t="s">
        <v>166</v>
      </c>
      <c r="AU281" s="13" t="s">
        <v>92</v>
      </c>
      <c r="AY281" s="13" t="s">
        <v>164</v>
      </c>
      <c r="BE281" s="229">
        <f>IF(N281="základná",J281,0)</f>
        <v>0</v>
      </c>
      <c r="BF281" s="229">
        <f>IF(N281="znížená",J281,0)</f>
        <v>0</v>
      </c>
      <c r="BG281" s="229">
        <f>IF(N281="zákl. prenesená",J281,0)</f>
        <v>0</v>
      </c>
      <c r="BH281" s="229">
        <f>IF(N281="zníž. prenesená",J281,0)</f>
        <v>0</v>
      </c>
      <c r="BI281" s="229">
        <f>IF(N281="nulová",J281,0)</f>
        <v>0</v>
      </c>
      <c r="BJ281" s="13" t="s">
        <v>92</v>
      </c>
      <c r="BK281" s="229">
        <f>ROUND(I281*H281,2)</f>
        <v>0</v>
      </c>
      <c r="BL281" s="13" t="s">
        <v>230</v>
      </c>
      <c r="BM281" s="13" t="s">
        <v>1671</v>
      </c>
    </row>
    <row r="282" s="1" customFormat="1" ht="16.5" customHeight="1">
      <c r="B282" s="35"/>
      <c r="C282" s="230" t="s">
        <v>815</v>
      </c>
      <c r="D282" s="230" t="s">
        <v>218</v>
      </c>
      <c r="E282" s="231" t="s">
        <v>1572</v>
      </c>
      <c r="F282" s="232" t="s">
        <v>1573</v>
      </c>
      <c r="G282" s="233" t="s">
        <v>178</v>
      </c>
      <c r="H282" s="234">
        <v>0.39600000000000002</v>
      </c>
      <c r="I282" s="235"/>
      <c r="J282" s="236">
        <f>ROUND(I282*H282,2)</f>
        <v>0</v>
      </c>
      <c r="K282" s="232" t="s">
        <v>222</v>
      </c>
      <c r="L282" s="237"/>
      <c r="M282" s="238" t="s">
        <v>1</v>
      </c>
      <c r="N282" s="239" t="s">
        <v>52</v>
      </c>
      <c r="O282" s="76"/>
      <c r="P282" s="227">
        <f>O282*H282</f>
        <v>0</v>
      </c>
      <c r="Q282" s="227">
        <v>0.55000000000000004</v>
      </c>
      <c r="R282" s="227">
        <f>Q282*H282</f>
        <v>0.21780000000000002</v>
      </c>
      <c r="S282" s="227">
        <v>0</v>
      </c>
      <c r="T282" s="228">
        <f>S282*H282</f>
        <v>0</v>
      </c>
      <c r="AR282" s="13" t="s">
        <v>296</v>
      </c>
      <c r="AT282" s="13" t="s">
        <v>218</v>
      </c>
      <c r="AU282" s="13" t="s">
        <v>92</v>
      </c>
      <c r="AY282" s="13" t="s">
        <v>164</v>
      </c>
      <c r="BE282" s="229">
        <f>IF(N282="základná",J282,0)</f>
        <v>0</v>
      </c>
      <c r="BF282" s="229">
        <f>IF(N282="znížená",J282,0)</f>
        <v>0</v>
      </c>
      <c r="BG282" s="229">
        <f>IF(N282="zákl. prenesená",J282,0)</f>
        <v>0</v>
      </c>
      <c r="BH282" s="229">
        <f>IF(N282="zníž. prenesená",J282,0)</f>
        <v>0</v>
      </c>
      <c r="BI282" s="229">
        <f>IF(N282="nulová",J282,0)</f>
        <v>0</v>
      </c>
      <c r="BJ282" s="13" t="s">
        <v>92</v>
      </c>
      <c r="BK282" s="229">
        <f>ROUND(I282*H282,2)</f>
        <v>0</v>
      </c>
      <c r="BL282" s="13" t="s">
        <v>230</v>
      </c>
      <c r="BM282" s="13" t="s">
        <v>1672</v>
      </c>
    </row>
    <row r="283" s="1" customFormat="1" ht="22.5" customHeight="1">
      <c r="B283" s="35"/>
      <c r="C283" s="218" t="s">
        <v>819</v>
      </c>
      <c r="D283" s="218" t="s">
        <v>166</v>
      </c>
      <c r="E283" s="219" t="s">
        <v>1673</v>
      </c>
      <c r="F283" s="220" t="s">
        <v>1674</v>
      </c>
      <c r="G283" s="221" t="s">
        <v>255</v>
      </c>
      <c r="H283" s="222">
        <v>183.5</v>
      </c>
      <c r="I283" s="223"/>
      <c r="J283" s="224">
        <f>ROUND(I283*H283,2)</f>
        <v>0</v>
      </c>
      <c r="K283" s="220" t="s">
        <v>1</v>
      </c>
      <c r="L283" s="40"/>
      <c r="M283" s="225" t="s">
        <v>1</v>
      </c>
      <c r="N283" s="226" t="s">
        <v>52</v>
      </c>
      <c r="O283" s="76"/>
      <c r="P283" s="227">
        <f>O283*H283</f>
        <v>0</v>
      </c>
      <c r="Q283" s="227">
        <v>0.00023499999999999999</v>
      </c>
      <c r="R283" s="227">
        <f>Q283*H283</f>
        <v>0.043122500000000001</v>
      </c>
      <c r="S283" s="227">
        <v>0</v>
      </c>
      <c r="T283" s="228">
        <f>S283*H283</f>
        <v>0</v>
      </c>
      <c r="AR283" s="13" t="s">
        <v>230</v>
      </c>
      <c r="AT283" s="13" t="s">
        <v>166</v>
      </c>
      <c r="AU283" s="13" t="s">
        <v>92</v>
      </c>
      <c r="AY283" s="13" t="s">
        <v>164</v>
      </c>
      <c r="BE283" s="229">
        <f>IF(N283="základná",J283,0)</f>
        <v>0</v>
      </c>
      <c r="BF283" s="229">
        <f>IF(N283="znížená",J283,0)</f>
        <v>0</v>
      </c>
      <c r="BG283" s="229">
        <f>IF(N283="zákl. prenesená",J283,0)</f>
        <v>0</v>
      </c>
      <c r="BH283" s="229">
        <f>IF(N283="zníž. prenesená",J283,0)</f>
        <v>0</v>
      </c>
      <c r="BI283" s="229">
        <f>IF(N283="nulová",J283,0)</f>
        <v>0</v>
      </c>
      <c r="BJ283" s="13" t="s">
        <v>92</v>
      </c>
      <c r="BK283" s="229">
        <f>ROUND(I283*H283,2)</f>
        <v>0</v>
      </c>
      <c r="BL283" s="13" t="s">
        <v>230</v>
      </c>
      <c r="BM283" s="13" t="s">
        <v>1675</v>
      </c>
    </row>
    <row r="284" s="1" customFormat="1" ht="22.5" customHeight="1">
      <c r="B284" s="35"/>
      <c r="C284" s="230" t="s">
        <v>823</v>
      </c>
      <c r="D284" s="230" t="s">
        <v>218</v>
      </c>
      <c r="E284" s="231" t="s">
        <v>1676</v>
      </c>
      <c r="F284" s="232" t="s">
        <v>1677</v>
      </c>
      <c r="G284" s="233" t="s">
        <v>255</v>
      </c>
      <c r="H284" s="234">
        <v>183.5</v>
      </c>
      <c r="I284" s="235"/>
      <c r="J284" s="236">
        <f>ROUND(I284*H284,2)</f>
        <v>0</v>
      </c>
      <c r="K284" s="232" t="s">
        <v>243</v>
      </c>
      <c r="L284" s="237"/>
      <c r="M284" s="238" t="s">
        <v>1</v>
      </c>
      <c r="N284" s="239" t="s">
        <v>52</v>
      </c>
      <c r="O284" s="76"/>
      <c r="P284" s="227">
        <f>O284*H284</f>
        <v>0</v>
      </c>
      <c r="Q284" s="227">
        <v>0.00010000000000000001</v>
      </c>
      <c r="R284" s="227">
        <f>Q284*H284</f>
        <v>0.018350000000000002</v>
      </c>
      <c r="S284" s="227">
        <v>0</v>
      </c>
      <c r="T284" s="228">
        <f>S284*H284</f>
        <v>0</v>
      </c>
      <c r="AR284" s="13" t="s">
        <v>296</v>
      </c>
      <c r="AT284" s="13" t="s">
        <v>218</v>
      </c>
      <c r="AU284" s="13" t="s">
        <v>92</v>
      </c>
      <c r="AY284" s="13" t="s">
        <v>164</v>
      </c>
      <c r="BE284" s="229">
        <f>IF(N284="základná",J284,0)</f>
        <v>0</v>
      </c>
      <c r="BF284" s="229">
        <f>IF(N284="znížená",J284,0)</f>
        <v>0</v>
      </c>
      <c r="BG284" s="229">
        <f>IF(N284="zákl. prenesená",J284,0)</f>
        <v>0</v>
      </c>
      <c r="BH284" s="229">
        <f>IF(N284="zníž. prenesená",J284,0)</f>
        <v>0</v>
      </c>
      <c r="BI284" s="229">
        <f>IF(N284="nulová",J284,0)</f>
        <v>0</v>
      </c>
      <c r="BJ284" s="13" t="s">
        <v>92</v>
      </c>
      <c r="BK284" s="229">
        <f>ROUND(I284*H284,2)</f>
        <v>0</v>
      </c>
      <c r="BL284" s="13" t="s">
        <v>230</v>
      </c>
      <c r="BM284" s="13" t="s">
        <v>1678</v>
      </c>
    </row>
    <row r="285" s="1" customFormat="1" ht="22.5" customHeight="1">
      <c r="B285" s="35"/>
      <c r="C285" s="230" t="s">
        <v>827</v>
      </c>
      <c r="D285" s="230" t="s">
        <v>218</v>
      </c>
      <c r="E285" s="231" t="s">
        <v>1679</v>
      </c>
      <c r="F285" s="232" t="s">
        <v>1680</v>
      </c>
      <c r="G285" s="233" t="s">
        <v>255</v>
      </c>
      <c r="H285" s="234">
        <v>183.5</v>
      </c>
      <c r="I285" s="235"/>
      <c r="J285" s="236">
        <f>ROUND(I285*H285,2)</f>
        <v>0</v>
      </c>
      <c r="K285" s="232" t="s">
        <v>243</v>
      </c>
      <c r="L285" s="237"/>
      <c r="M285" s="238" t="s">
        <v>1</v>
      </c>
      <c r="N285" s="239" t="s">
        <v>52</v>
      </c>
      <c r="O285" s="76"/>
      <c r="P285" s="227">
        <f>O285*H285</f>
        <v>0</v>
      </c>
      <c r="Q285" s="227">
        <v>0.00010000000000000001</v>
      </c>
      <c r="R285" s="227">
        <f>Q285*H285</f>
        <v>0.018350000000000002</v>
      </c>
      <c r="S285" s="227">
        <v>0</v>
      </c>
      <c r="T285" s="228">
        <f>S285*H285</f>
        <v>0</v>
      </c>
      <c r="AR285" s="13" t="s">
        <v>296</v>
      </c>
      <c r="AT285" s="13" t="s">
        <v>218</v>
      </c>
      <c r="AU285" s="13" t="s">
        <v>92</v>
      </c>
      <c r="AY285" s="13" t="s">
        <v>164</v>
      </c>
      <c r="BE285" s="229">
        <f>IF(N285="základná",J285,0)</f>
        <v>0</v>
      </c>
      <c r="BF285" s="229">
        <f>IF(N285="znížená",J285,0)</f>
        <v>0</v>
      </c>
      <c r="BG285" s="229">
        <f>IF(N285="zákl. prenesená",J285,0)</f>
        <v>0</v>
      </c>
      <c r="BH285" s="229">
        <f>IF(N285="zníž. prenesená",J285,0)</f>
        <v>0</v>
      </c>
      <c r="BI285" s="229">
        <f>IF(N285="nulová",J285,0)</f>
        <v>0</v>
      </c>
      <c r="BJ285" s="13" t="s">
        <v>92</v>
      </c>
      <c r="BK285" s="229">
        <f>ROUND(I285*H285,2)</f>
        <v>0</v>
      </c>
      <c r="BL285" s="13" t="s">
        <v>230</v>
      </c>
      <c r="BM285" s="13" t="s">
        <v>1681</v>
      </c>
    </row>
    <row r="286" s="1" customFormat="1" ht="22.5" customHeight="1">
      <c r="B286" s="35"/>
      <c r="C286" s="230" t="s">
        <v>831</v>
      </c>
      <c r="D286" s="230" t="s">
        <v>218</v>
      </c>
      <c r="E286" s="231" t="s">
        <v>1682</v>
      </c>
      <c r="F286" s="232" t="s">
        <v>1683</v>
      </c>
      <c r="G286" s="233" t="s">
        <v>169</v>
      </c>
      <c r="H286" s="234">
        <v>69.359999999999999</v>
      </c>
      <c r="I286" s="235"/>
      <c r="J286" s="236">
        <f>ROUND(I286*H286,2)</f>
        <v>0</v>
      </c>
      <c r="K286" s="232" t="s">
        <v>1</v>
      </c>
      <c r="L286" s="237"/>
      <c r="M286" s="238" t="s">
        <v>1</v>
      </c>
      <c r="N286" s="239" t="s">
        <v>52</v>
      </c>
      <c r="O286" s="76"/>
      <c r="P286" s="227">
        <f>O286*H286</f>
        <v>0</v>
      </c>
      <c r="Q286" s="227">
        <v>0.058999999999999997</v>
      </c>
      <c r="R286" s="227">
        <f>Q286*H286</f>
        <v>4.0922399999999994</v>
      </c>
      <c r="S286" s="227">
        <v>0</v>
      </c>
      <c r="T286" s="228">
        <f>S286*H286</f>
        <v>0</v>
      </c>
      <c r="AR286" s="13" t="s">
        <v>296</v>
      </c>
      <c r="AT286" s="13" t="s">
        <v>218</v>
      </c>
      <c r="AU286" s="13" t="s">
        <v>92</v>
      </c>
      <c r="AY286" s="13" t="s">
        <v>164</v>
      </c>
      <c r="BE286" s="229">
        <f>IF(N286="základná",J286,0)</f>
        <v>0</v>
      </c>
      <c r="BF286" s="229">
        <f>IF(N286="znížená",J286,0)</f>
        <v>0</v>
      </c>
      <c r="BG286" s="229">
        <f>IF(N286="zákl. prenesená",J286,0)</f>
        <v>0</v>
      </c>
      <c r="BH286" s="229">
        <f>IF(N286="zníž. prenesená",J286,0)</f>
        <v>0</v>
      </c>
      <c r="BI286" s="229">
        <f>IF(N286="nulová",J286,0)</f>
        <v>0</v>
      </c>
      <c r="BJ286" s="13" t="s">
        <v>92</v>
      </c>
      <c r="BK286" s="229">
        <f>ROUND(I286*H286,2)</f>
        <v>0</v>
      </c>
      <c r="BL286" s="13" t="s">
        <v>230</v>
      </c>
      <c r="BM286" s="13" t="s">
        <v>1684</v>
      </c>
    </row>
    <row r="287" s="1" customFormat="1" ht="16.5" customHeight="1">
      <c r="B287" s="35"/>
      <c r="C287" s="218" t="s">
        <v>833</v>
      </c>
      <c r="D287" s="218" t="s">
        <v>166</v>
      </c>
      <c r="E287" s="219" t="s">
        <v>1685</v>
      </c>
      <c r="F287" s="220" t="s">
        <v>1686</v>
      </c>
      <c r="G287" s="221" t="s">
        <v>238</v>
      </c>
      <c r="H287" s="222">
        <v>1</v>
      </c>
      <c r="I287" s="223"/>
      <c r="J287" s="224">
        <f>ROUND(I287*H287,2)</f>
        <v>0</v>
      </c>
      <c r="K287" s="220" t="s">
        <v>1</v>
      </c>
      <c r="L287" s="40"/>
      <c r="M287" s="225" t="s">
        <v>1</v>
      </c>
      <c r="N287" s="226" t="s">
        <v>52</v>
      </c>
      <c r="O287" s="76"/>
      <c r="P287" s="227">
        <f>O287*H287</f>
        <v>0</v>
      </c>
      <c r="Q287" s="227">
        <v>0.0011999999999999999</v>
      </c>
      <c r="R287" s="227">
        <f>Q287*H287</f>
        <v>0.0011999999999999999</v>
      </c>
      <c r="S287" s="227">
        <v>0</v>
      </c>
      <c r="T287" s="228">
        <f>S287*H287</f>
        <v>0</v>
      </c>
      <c r="AR287" s="13" t="s">
        <v>230</v>
      </c>
      <c r="AT287" s="13" t="s">
        <v>166</v>
      </c>
      <c r="AU287" s="13" t="s">
        <v>92</v>
      </c>
      <c r="AY287" s="13" t="s">
        <v>164</v>
      </c>
      <c r="BE287" s="229">
        <f>IF(N287="základná",J287,0)</f>
        <v>0</v>
      </c>
      <c r="BF287" s="229">
        <f>IF(N287="znížená",J287,0)</f>
        <v>0</v>
      </c>
      <c r="BG287" s="229">
        <f>IF(N287="zákl. prenesená",J287,0)</f>
        <v>0</v>
      </c>
      <c r="BH287" s="229">
        <f>IF(N287="zníž. prenesená",J287,0)</f>
        <v>0</v>
      </c>
      <c r="BI287" s="229">
        <f>IF(N287="nulová",J287,0)</f>
        <v>0</v>
      </c>
      <c r="BJ287" s="13" t="s">
        <v>92</v>
      </c>
      <c r="BK287" s="229">
        <f>ROUND(I287*H287,2)</f>
        <v>0</v>
      </c>
      <c r="BL287" s="13" t="s">
        <v>230</v>
      </c>
      <c r="BM287" s="13" t="s">
        <v>1687</v>
      </c>
    </row>
    <row r="288" s="1" customFormat="1" ht="16.5" customHeight="1">
      <c r="B288" s="35"/>
      <c r="C288" s="230" t="s">
        <v>837</v>
      </c>
      <c r="D288" s="230" t="s">
        <v>218</v>
      </c>
      <c r="E288" s="231" t="s">
        <v>1688</v>
      </c>
      <c r="F288" s="232" t="s">
        <v>1689</v>
      </c>
      <c r="G288" s="233" t="s">
        <v>238</v>
      </c>
      <c r="H288" s="234">
        <v>1</v>
      </c>
      <c r="I288" s="235"/>
      <c r="J288" s="236">
        <f>ROUND(I288*H288,2)</f>
        <v>0</v>
      </c>
      <c r="K288" s="232" t="s">
        <v>1</v>
      </c>
      <c r="L288" s="237"/>
      <c r="M288" s="238" t="s">
        <v>1</v>
      </c>
      <c r="N288" s="239" t="s">
        <v>52</v>
      </c>
      <c r="O288" s="76"/>
      <c r="P288" s="227">
        <f>O288*H288</f>
        <v>0</v>
      </c>
      <c r="Q288" s="227">
        <v>0.066019999999999995</v>
      </c>
      <c r="R288" s="227">
        <f>Q288*H288</f>
        <v>0.066019999999999995</v>
      </c>
      <c r="S288" s="227">
        <v>0</v>
      </c>
      <c r="T288" s="228">
        <f>S288*H288</f>
        <v>0</v>
      </c>
      <c r="AR288" s="13" t="s">
        <v>296</v>
      </c>
      <c r="AT288" s="13" t="s">
        <v>218</v>
      </c>
      <c r="AU288" s="13" t="s">
        <v>92</v>
      </c>
      <c r="AY288" s="13" t="s">
        <v>164</v>
      </c>
      <c r="BE288" s="229">
        <f>IF(N288="základná",J288,0)</f>
        <v>0</v>
      </c>
      <c r="BF288" s="229">
        <f>IF(N288="znížená",J288,0)</f>
        <v>0</v>
      </c>
      <c r="BG288" s="229">
        <f>IF(N288="zákl. prenesená",J288,0)</f>
        <v>0</v>
      </c>
      <c r="BH288" s="229">
        <f>IF(N288="zníž. prenesená",J288,0)</f>
        <v>0</v>
      </c>
      <c r="BI288" s="229">
        <f>IF(N288="nulová",J288,0)</f>
        <v>0</v>
      </c>
      <c r="BJ288" s="13" t="s">
        <v>92</v>
      </c>
      <c r="BK288" s="229">
        <f>ROUND(I288*H288,2)</f>
        <v>0</v>
      </c>
      <c r="BL288" s="13" t="s">
        <v>230</v>
      </c>
      <c r="BM288" s="13" t="s">
        <v>1690</v>
      </c>
    </row>
    <row r="289" s="1" customFormat="1" ht="16.5" customHeight="1">
      <c r="B289" s="35"/>
      <c r="C289" s="218" t="s">
        <v>841</v>
      </c>
      <c r="D289" s="218" t="s">
        <v>166</v>
      </c>
      <c r="E289" s="219" t="s">
        <v>1691</v>
      </c>
      <c r="F289" s="220" t="s">
        <v>1692</v>
      </c>
      <c r="G289" s="221" t="s">
        <v>238</v>
      </c>
      <c r="H289" s="222">
        <v>3</v>
      </c>
      <c r="I289" s="223"/>
      <c r="J289" s="224">
        <f>ROUND(I289*H289,2)</f>
        <v>0</v>
      </c>
      <c r="K289" s="220" t="s">
        <v>1</v>
      </c>
      <c r="L289" s="40"/>
      <c r="M289" s="225" t="s">
        <v>1</v>
      </c>
      <c r="N289" s="226" t="s">
        <v>52</v>
      </c>
      <c r="O289" s="76"/>
      <c r="P289" s="227">
        <f>O289*H289</f>
        <v>0</v>
      </c>
      <c r="Q289" s="227">
        <v>6.9999999999999994E-05</v>
      </c>
      <c r="R289" s="227">
        <f>Q289*H289</f>
        <v>0.00020999999999999998</v>
      </c>
      <c r="S289" s="227">
        <v>0</v>
      </c>
      <c r="T289" s="228">
        <f>S289*H289</f>
        <v>0</v>
      </c>
      <c r="AR289" s="13" t="s">
        <v>230</v>
      </c>
      <c r="AT289" s="13" t="s">
        <v>166</v>
      </c>
      <c r="AU289" s="13" t="s">
        <v>92</v>
      </c>
      <c r="AY289" s="13" t="s">
        <v>164</v>
      </c>
      <c r="BE289" s="229">
        <f>IF(N289="základná",J289,0)</f>
        <v>0</v>
      </c>
      <c r="BF289" s="229">
        <f>IF(N289="znížená",J289,0)</f>
        <v>0</v>
      </c>
      <c r="BG289" s="229">
        <f>IF(N289="zákl. prenesená",J289,0)</f>
        <v>0</v>
      </c>
      <c r="BH289" s="229">
        <f>IF(N289="zníž. prenesená",J289,0)</f>
        <v>0</v>
      </c>
      <c r="BI289" s="229">
        <f>IF(N289="nulová",J289,0)</f>
        <v>0</v>
      </c>
      <c r="BJ289" s="13" t="s">
        <v>92</v>
      </c>
      <c r="BK289" s="229">
        <f>ROUND(I289*H289,2)</f>
        <v>0</v>
      </c>
      <c r="BL289" s="13" t="s">
        <v>230</v>
      </c>
      <c r="BM289" s="13" t="s">
        <v>1693</v>
      </c>
    </row>
    <row r="290" s="1" customFormat="1" ht="16.5" customHeight="1">
      <c r="B290" s="35"/>
      <c r="C290" s="230" t="s">
        <v>846</v>
      </c>
      <c r="D290" s="230" t="s">
        <v>218</v>
      </c>
      <c r="E290" s="231" t="s">
        <v>1694</v>
      </c>
      <c r="F290" s="232" t="s">
        <v>1695</v>
      </c>
      <c r="G290" s="233" t="s">
        <v>238</v>
      </c>
      <c r="H290" s="234">
        <v>3</v>
      </c>
      <c r="I290" s="235"/>
      <c r="J290" s="236">
        <f>ROUND(I290*H290,2)</f>
        <v>0</v>
      </c>
      <c r="K290" s="232" t="s">
        <v>1</v>
      </c>
      <c r="L290" s="237"/>
      <c r="M290" s="238" t="s">
        <v>1</v>
      </c>
      <c r="N290" s="239" t="s">
        <v>52</v>
      </c>
      <c r="O290" s="76"/>
      <c r="P290" s="227">
        <f>O290*H290</f>
        <v>0</v>
      </c>
      <c r="Q290" s="227">
        <v>0.044999999999999998</v>
      </c>
      <c r="R290" s="227">
        <f>Q290*H290</f>
        <v>0.13500000000000001</v>
      </c>
      <c r="S290" s="227">
        <v>0</v>
      </c>
      <c r="T290" s="228">
        <f>S290*H290</f>
        <v>0</v>
      </c>
      <c r="AR290" s="13" t="s">
        <v>296</v>
      </c>
      <c r="AT290" s="13" t="s">
        <v>218</v>
      </c>
      <c r="AU290" s="13" t="s">
        <v>92</v>
      </c>
      <c r="AY290" s="13" t="s">
        <v>164</v>
      </c>
      <c r="BE290" s="229">
        <f>IF(N290="základná",J290,0)</f>
        <v>0</v>
      </c>
      <c r="BF290" s="229">
        <f>IF(N290="znížená",J290,0)</f>
        <v>0</v>
      </c>
      <c r="BG290" s="229">
        <f>IF(N290="zákl. prenesená",J290,0)</f>
        <v>0</v>
      </c>
      <c r="BH290" s="229">
        <f>IF(N290="zníž. prenesená",J290,0)</f>
        <v>0</v>
      </c>
      <c r="BI290" s="229">
        <f>IF(N290="nulová",J290,0)</f>
        <v>0</v>
      </c>
      <c r="BJ290" s="13" t="s">
        <v>92</v>
      </c>
      <c r="BK290" s="229">
        <f>ROUND(I290*H290,2)</f>
        <v>0</v>
      </c>
      <c r="BL290" s="13" t="s">
        <v>230</v>
      </c>
      <c r="BM290" s="13" t="s">
        <v>1696</v>
      </c>
    </row>
    <row r="291" s="1" customFormat="1" ht="16.5" customHeight="1">
      <c r="B291" s="35"/>
      <c r="C291" s="218" t="s">
        <v>850</v>
      </c>
      <c r="D291" s="218" t="s">
        <v>166</v>
      </c>
      <c r="E291" s="219" t="s">
        <v>855</v>
      </c>
      <c r="F291" s="220" t="s">
        <v>856</v>
      </c>
      <c r="G291" s="221" t="s">
        <v>857</v>
      </c>
      <c r="H291" s="240"/>
      <c r="I291" s="223"/>
      <c r="J291" s="224">
        <f>ROUND(I291*H291,2)</f>
        <v>0</v>
      </c>
      <c r="K291" s="220" t="s">
        <v>1</v>
      </c>
      <c r="L291" s="40"/>
      <c r="M291" s="225" t="s">
        <v>1</v>
      </c>
      <c r="N291" s="226" t="s">
        <v>52</v>
      </c>
      <c r="O291" s="76"/>
      <c r="P291" s="227">
        <f>O291*H291</f>
        <v>0</v>
      </c>
      <c r="Q291" s="227">
        <v>0</v>
      </c>
      <c r="R291" s="227">
        <f>Q291*H291</f>
        <v>0</v>
      </c>
      <c r="S291" s="227">
        <v>0</v>
      </c>
      <c r="T291" s="228">
        <f>S291*H291</f>
        <v>0</v>
      </c>
      <c r="AR291" s="13" t="s">
        <v>230</v>
      </c>
      <c r="AT291" s="13" t="s">
        <v>166</v>
      </c>
      <c r="AU291" s="13" t="s">
        <v>92</v>
      </c>
      <c r="AY291" s="13" t="s">
        <v>164</v>
      </c>
      <c r="BE291" s="229">
        <f>IF(N291="základná",J291,0)</f>
        <v>0</v>
      </c>
      <c r="BF291" s="229">
        <f>IF(N291="znížená",J291,0)</f>
        <v>0</v>
      </c>
      <c r="BG291" s="229">
        <f>IF(N291="zákl. prenesená",J291,0)</f>
        <v>0</v>
      </c>
      <c r="BH291" s="229">
        <f>IF(N291="zníž. prenesená",J291,0)</f>
        <v>0</v>
      </c>
      <c r="BI291" s="229">
        <f>IF(N291="nulová",J291,0)</f>
        <v>0</v>
      </c>
      <c r="BJ291" s="13" t="s">
        <v>92</v>
      </c>
      <c r="BK291" s="229">
        <f>ROUND(I291*H291,2)</f>
        <v>0</v>
      </c>
      <c r="BL291" s="13" t="s">
        <v>230</v>
      </c>
      <c r="BM291" s="13" t="s">
        <v>1697</v>
      </c>
    </row>
    <row r="292" s="11" customFormat="1" ht="22.8" customHeight="1">
      <c r="B292" s="202"/>
      <c r="C292" s="203"/>
      <c r="D292" s="204" t="s">
        <v>79</v>
      </c>
      <c r="E292" s="216" t="s">
        <v>859</v>
      </c>
      <c r="F292" s="216" t="s">
        <v>860</v>
      </c>
      <c r="G292" s="203"/>
      <c r="H292" s="203"/>
      <c r="I292" s="206"/>
      <c r="J292" s="217">
        <f>BK292</f>
        <v>0</v>
      </c>
      <c r="K292" s="203"/>
      <c r="L292" s="208"/>
      <c r="M292" s="209"/>
      <c r="N292" s="210"/>
      <c r="O292" s="210"/>
      <c r="P292" s="211">
        <f>SUM(P293:P297)</f>
        <v>0</v>
      </c>
      <c r="Q292" s="210"/>
      <c r="R292" s="211">
        <f>SUM(R293:R297)</f>
        <v>0.066511669999999995</v>
      </c>
      <c r="S292" s="210"/>
      <c r="T292" s="212">
        <f>SUM(T293:T297)</f>
        <v>0</v>
      </c>
      <c r="AR292" s="213" t="s">
        <v>92</v>
      </c>
      <c r="AT292" s="214" t="s">
        <v>79</v>
      </c>
      <c r="AU292" s="214" t="s">
        <v>87</v>
      </c>
      <c r="AY292" s="213" t="s">
        <v>164</v>
      </c>
      <c r="BK292" s="215">
        <f>SUM(BK293:BK297)</f>
        <v>0</v>
      </c>
    </row>
    <row r="293" s="1" customFormat="1" ht="16.5" customHeight="1">
      <c r="B293" s="35"/>
      <c r="C293" s="218" t="s">
        <v>854</v>
      </c>
      <c r="D293" s="218" t="s">
        <v>166</v>
      </c>
      <c r="E293" s="219" t="s">
        <v>1698</v>
      </c>
      <c r="F293" s="220" t="s">
        <v>1699</v>
      </c>
      <c r="G293" s="221" t="s">
        <v>238</v>
      </c>
      <c r="H293" s="222">
        <v>1</v>
      </c>
      <c r="I293" s="223"/>
      <c r="J293" s="224">
        <f>ROUND(I293*H293,2)</f>
        <v>0</v>
      </c>
      <c r="K293" s="220" t="s">
        <v>243</v>
      </c>
      <c r="L293" s="40"/>
      <c r="M293" s="225" t="s">
        <v>1</v>
      </c>
      <c r="N293" s="226" t="s">
        <v>52</v>
      </c>
      <c r="O293" s="76"/>
      <c r="P293" s="227">
        <f>O293*H293</f>
        <v>0</v>
      </c>
      <c r="Q293" s="227">
        <v>5.0000000000000002E-05</v>
      </c>
      <c r="R293" s="227">
        <f>Q293*H293</f>
        <v>5.0000000000000002E-05</v>
      </c>
      <c r="S293" s="227">
        <v>0</v>
      </c>
      <c r="T293" s="228">
        <f>S293*H293</f>
        <v>0</v>
      </c>
      <c r="AR293" s="13" t="s">
        <v>230</v>
      </c>
      <c r="AT293" s="13" t="s">
        <v>166</v>
      </c>
      <c r="AU293" s="13" t="s">
        <v>92</v>
      </c>
      <c r="AY293" s="13" t="s">
        <v>164</v>
      </c>
      <c r="BE293" s="229">
        <f>IF(N293="základná",J293,0)</f>
        <v>0</v>
      </c>
      <c r="BF293" s="229">
        <f>IF(N293="znížená",J293,0)</f>
        <v>0</v>
      </c>
      <c r="BG293" s="229">
        <f>IF(N293="zákl. prenesená",J293,0)</f>
        <v>0</v>
      </c>
      <c r="BH293" s="229">
        <f>IF(N293="zníž. prenesená",J293,0)</f>
        <v>0</v>
      </c>
      <c r="BI293" s="229">
        <f>IF(N293="nulová",J293,0)</f>
        <v>0</v>
      </c>
      <c r="BJ293" s="13" t="s">
        <v>92</v>
      </c>
      <c r="BK293" s="229">
        <f>ROUND(I293*H293,2)</f>
        <v>0</v>
      </c>
      <c r="BL293" s="13" t="s">
        <v>230</v>
      </c>
      <c r="BM293" s="13" t="s">
        <v>1700</v>
      </c>
    </row>
    <row r="294" s="1" customFormat="1" ht="16.5" customHeight="1">
      <c r="B294" s="35"/>
      <c r="C294" s="230" t="s">
        <v>861</v>
      </c>
      <c r="D294" s="230" t="s">
        <v>218</v>
      </c>
      <c r="E294" s="231" t="s">
        <v>1701</v>
      </c>
      <c r="F294" s="232" t="s">
        <v>1702</v>
      </c>
      <c r="G294" s="233" t="s">
        <v>238</v>
      </c>
      <c r="H294" s="234">
        <v>1</v>
      </c>
      <c r="I294" s="235"/>
      <c r="J294" s="236">
        <f>ROUND(I294*H294,2)</f>
        <v>0</v>
      </c>
      <c r="K294" s="232" t="s">
        <v>243</v>
      </c>
      <c r="L294" s="237"/>
      <c r="M294" s="238" t="s">
        <v>1</v>
      </c>
      <c r="N294" s="239" t="s">
        <v>52</v>
      </c>
      <c r="O294" s="76"/>
      <c r="P294" s="227">
        <f>O294*H294</f>
        <v>0</v>
      </c>
      <c r="Q294" s="227">
        <v>0.014999999999999999</v>
      </c>
      <c r="R294" s="227">
        <f>Q294*H294</f>
        <v>0.014999999999999999</v>
      </c>
      <c r="S294" s="227">
        <v>0</v>
      </c>
      <c r="T294" s="228">
        <f>S294*H294</f>
        <v>0</v>
      </c>
      <c r="AR294" s="13" t="s">
        <v>296</v>
      </c>
      <c r="AT294" s="13" t="s">
        <v>218</v>
      </c>
      <c r="AU294" s="13" t="s">
        <v>92</v>
      </c>
      <c r="AY294" s="13" t="s">
        <v>164</v>
      </c>
      <c r="BE294" s="229">
        <f>IF(N294="základná",J294,0)</f>
        <v>0</v>
      </c>
      <c r="BF294" s="229">
        <f>IF(N294="znížená",J294,0)</f>
        <v>0</v>
      </c>
      <c r="BG294" s="229">
        <f>IF(N294="zákl. prenesená",J294,0)</f>
        <v>0</v>
      </c>
      <c r="BH294" s="229">
        <f>IF(N294="zníž. prenesená",J294,0)</f>
        <v>0</v>
      </c>
      <c r="BI294" s="229">
        <f>IF(N294="nulová",J294,0)</f>
        <v>0</v>
      </c>
      <c r="BJ294" s="13" t="s">
        <v>92</v>
      </c>
      <c r="BK294" s="229">
        <f>ROUND(I294*H294,2)</f>
        <v>0</v>
      </c>
      <c r="BL294" s="13" t="s">
        <v>230</v>
      </c>
      <c r="BM294" s="13" t="s">
        <v>1703</v>
      </c>
    </row>
    <row r="295" s="1" customFormat="1" ht="16.5" customHeight="1">
      <c r="B295" s="35"/>
      <c r="C295" s="218" t="s">
        <v>865</v>
      </c>
      <c r="D295" s="218" t="s">
        <v>166</v>
      </c>
      <c r="E295" s="219" t="s">
        <v>1704</v>
      </c>
      <c r="F295" s="220" t="s">
        <v>1705</v>
      </c>
      <c r="G295" s="221" t="s">
        <v>255</v>
      </c>
      <c r="H295" s="222">
        <v>18.375</v>
      </c>
      <c r="I295" s="223"/>
      <c r="J295" s="224">
        <f>ROUND(I295*H295,2)</f>
        <v>0</v>
      </c>
      <c r="K295" s="220" t="s">
        <v>1</v>
      </c>
      <c r="L295" s="40"/>
      <c r="M295" s="225" t="s">
        <v>1</v>
      </c>
      <c r="N295" s="226" t="s">
        <v>52</v>
      </c>
      <c r="O295" s="76"/>
      <c r="P295" s="227">
        <f>O295*H295</f>
        <v>0</v>
      </c>
      <c r="Q295" s="227">
        <v>0.00039520000000000001</v>
      </c>
      <c r="R295" s="227">
        <f>Q295*H295</f>
        <v>0.0072618000000000005</v>
      </c>
      <c r="S295" s="227">
        <v>0</v>
      </c>
      <c r="T295" s="228">
        <f>S295*H295</f>
        <v>0</v>
      </c>
      <c r="AR295" s="13" t="s">
        <v>230</v>
      </c>
      <c r="AT295" s="13" t="s">
        <v>166</v>
      </c>
      <c r="AU295" s="13" t="s">
        <v>92</v>
      </c>
      <c r="AY295" s="13" t="s">
        <v>164</v>
      </c>
      <c r="BE295" s="229">
        <f>IF(N295="základná",J295,0)</f>
        <v>0</v>
      </c>
      <c r="BF295" s="229">
        <f>IF(N295="znížená",J295,0)</f>
        <v>0</v>
      </c>
      <c r="BG295" s="229">
        <f>IF(N295="zákl. prenesená",J295,0)</f>
        <v>0</v>
      </c>
      <c r="BH295" s="229">
        <f>IF(N295="zníž. prenesená",J295,0)</f>
        <v>0</v>
      </c>
      <c r="BI295" s="229">
        <f>IF(N295="nulová",J295,0)</f>
        <v>0</v>
      </c>
      <c r="BJ295" s="13" t="s">
        <v>92</v>
      </c>
      <c r="BK295" s="229">
        <f>ROUND(I295*H295,2)</f>
        <v>0</v>
      </c>
      <c r="BL295" s="13" t="s">
        <v>230</v>
      </c>
      <c r="BM295" s="13" t="s">
        <v>1706</v>
      </c>
    </row>
    <row r="296" s="1" customFormat="1" ht="16.5" customHeight="1">
      <c r="B296" s="35"/>
      <c r="C296" s="230" t="s">
        <v>869</v>
      </c>
      <c r="D296" s="230" t="s">
        <v>218</v>
      </c>
      <c r="E296" s="231" t="s">
        <v>1707</v>
      </c>
      <c r="F296" s="232" t="s">
        <v>1708</v>
      </c>
      <c r="G296" s="233" t="s">
        <v>169</v>
      </c>
      <c r="H296" s="234">
        <v>30.908999999999999</v>
      </c>
      <c r="I296" s="235"/>
      <c r="J296" s="236">
        <f>ROUND(I296*H296,2)</f>
        <v>0</v>
      </c>
      <c r="K296" s="232" t="s">
        <v>243</v>
      </c>
      <c r="L296" s="237"/>
      <c r="M296" s="238" t="s">
        <v>1</v>
      </c>
      <c r="N296" s="239" t="s">
        <v>52</v>
      </c>
      <c r="O296" s="76"/>
      <c r="P296" s="227">
        <f>O296*H296</f>
        <v>0</v>
      </c>
      <c r="Q296" s="227">
        <v>0.0014300000000000001</v>
      </c>
      <c r="R296" s="227">
        <f>Q296*H296</f>
        <v>0.044199870000000002</v>
      </c>
      <c r="S296" s="227">
        <v>0</v>
      </c>
      <c r="T296" s="228">
        <f>S296*H296</f>
        <v>0</v>
      </c>
      <c r="AR296" s="13" t="s">
        <v>296</v>
      </c>
      <c r="AT296" s="13" t="s">
        <v>218</v>
      </c>
      <c r="AU296" s="13" t="s">
        <v>92</v>
      </c>
      <c r="AY296" s="13" t="s">
        <v>164</v>
      </c>
      <c r="BE296" s="229">
        <f>IF(N296="základná",J296,0)</f>
        <v>0</v>
      </c>
      <c r="BF296" s="229">
        <f>IF(N296="znížená",J296,0)</f>
        <v>0</v>
      </c>
      <c r="BG296" s="229">
        <f>IF(N296="zákl. prenesená",J296,0)</f>
        <v>0</v>
      </c>
      <c r="BH296" s="229">
        <f>IF(N296="zníž. prenesená",J296,0)</f>
        <v>0</v>
      </c>
      <c r="BI296" s="229">
        <f>IF(N296="nulová",J296,0)</f>
        <v>0</v>
      </c>
      <c r="BJ296" s="13" t="s">
        <v>92</v>
      </c>
      <c r="BK296" s="229">
        <f>ROUND(I296*H296,2)</f>
        <v>0</v>
      </c>
      <c r="BL296" s="13" t="s">
        <v>230</v>
      </c>
      <c r="BM296" s="13" t="s">
        <v>1709</v>
      </c>
    </row>
    <row r="297" s="1" customFormat="1" ht="16.5" customHeight="1">
      <c r="B297" s="35"/>
      <c r="C297" s="218" t="s">
        <v>873</v>
      </c>
      <c r="D297" s="218" t="s">
        <v>166</v>
      </c>
      <c r="E297" s="219" t="s">
        <v>886</v>
      </c>
      <c r="F297" s="220" t="s">
        <v>887</v>
      </c>
      <c r="G297" s="221" t="s">
        <v>857</v>
      </c>
      <c r="H297" s="240"/>
      <c r="I297" s="223"/>
      <c r="J297" s="224">
        <f>ROUND(I297*H297,2)</f>
        <v>0</v>
      </c>
      <c r="K297" s="220" t="s">
        <v>243</v>
      </c>
      <c r="L297" s="40"/>
      <c r="M297" s="225" t="s">
        <v>1</v>
      </c>
      <c r="N297" s="226" t="s">
        <v>52</v>
      </c>
      <c r="O297" s="76"/>
      <c r="P297" s="227">
        <f>O297*H297</f>
        <v>0</v>
      </c>
      <c r="Q297" s="227">
        <v>0</v>
      </c>
      <c r="R297" s="227">
        <f>Q297*H297</f>
        <v>0</v>
      </c>
      <c r="S297" s="227">
        <v>0</v>
      </c>
      <c r="T297" s="228">
        <f>S297*H297</f>
        <v>0</v>
      </c>
      <c r="AR297" s="13" t="s">
        <v>230</v>
      </c>
      <c r="AT297" s="13" t="s">
        <v>166</v>
      </c>
      <c r="AU297" s="13" t="s">
        <v>92</v>
      </c>
      <c r="AY297" s="13" t="s">
        <v>164</v>
      </c>
      <c r="BE297" s="229">
        <f>IF(N297="základná",J297,0)</f>
        <v>0</v>
      </c>
      <c r="BF297" s="229">
        <f>IF(N297="znížená",J297,0)</f>
        <v>0</v>
      </c>
      <c r="BG297" s="229">
        <f>IF(N297="zákl. prenesená",J297,0)</f>
        <v>0</v>
      </c>
      <c r="BH297" s="229">
        <f>IF(N297="zníž. prenesená",J297,0)</f>
        <v>0</v>
      </c>
      <c r="BI297" s="229">
        <f>IF(N297="nulová",J297,0)</f>
        <v>0</v>
      </c>
      <c r="BJ297" s="13" t="s">
        <v>92</v>
      </c>
      <c r="BK297" s="229">
        <f>ROUND(I297*H297,2)</f>
        <v>0</v>
      </c>
      <c r="BL297" s="13" t="s">
        <v>230</v>
      </c>
      <c r="BM297" s="13" t="s">
        <v>1710</v>
      </c>
    </row>
    <row r="298" s="11" customFormat="1" ht="22.8" customHeight="1">
      <c r="B298" s="202"/>
      <c r="C298" s="203"/>
      <c r="D298" s="204" t="s">
        <v>79</v>
      </c>
      <c r="E298" s="216" t="s">
        <v>997</v>
      </c>
      <c r="F298" s="216" t="s">
        <v>998</v>
      </c>
      <c r="G298" s="203"/>
      <c r="H298" s="203"/>
      <c r="I298" s="206"/>
      <c r="J298" s="217">
        <f>BK298</f>
        <v>0</v>
      </c>
      <c r="K298" s="203"/>
      <c r="L298" s="208"/>
      <c r="M298" s="209"/>
      <c r="N298" s="210"/>
      <c r="O298" s="210"/>
      <c r="P298" s="211">
        <f>SUM(P299:P301)</f>
        <v>0</v>
      </c>
      <c r="Q298" s="210"/>
      <c r="R298" s="211">
        <f>SUM(R299:R301)</f>
        <v>0.16350000000000001</v>
      </c>
      <c r="S298" s="210"/>
      <c r="T298" s="212">
        <f>SUM(T299:T301)</f>
        <v>0</v>
      </c>
      <c r="AR298" s="213" t="s">
        <v>92</v>
      </c>
      <c r="AT298" s="214" t="s">
        <v>79</v>
      </c>
      <c r="AU298" s="214" t="s">
        <v>87</v>
      </c>
      <c r="AY298" s="213" t="s">
        <v>164</v>
      </c>
      <c r="BK298" s="215">
        <f>SUM(BK299:BK301)</f>
        <v>0</v>
      </c>
    </row>
    <row r="299" s="1" customFormat="1" ht="16.5" customHeight="1">
      <c r="B299" s="35"/>
      <c r="C299" s="218" t="s">
        <v>877</v>
      </c>
      <c r="D299" s="218" t="s">
        <v>166</v>
      </c>
      <c r="E299" s="219" t="s">
        <v>1711</v>
      </c>
      <c r="F299" s="220" t="s">
        <v>1712</v>
      </c>
      <c r="G299" s="221" t="s">
        <v>169</v>
      </c>
      <c r="H299" s="222">
        <v>201.38200000000001</v>
      </c>
      <c r="I299" s="223"/>
      <c r="J299" s="224">
        <f>ROUND(I299*H299,2)</f>
        <v>0</v>
      </c>
      <c r="K299" s="220" t="s">
        <v>1</v>
      </c>
      <c r="L299" s="40"/>
      <c r="M299" s="225" t="s">
        <v>1</v>
      </c>
      <c r="N299" s="226" t="s">
        <v>52</v>
      </c>
      <c r="O299" s="76"/>
      <c r="P299" s="227">
        <f>O299*H299</f>
        <v>0</v>
      </c>
      <c r="Q299" s="227">
        <v>0</v>
      </c>
      <c r="R299" s="227">
        <f>Q299*H299</f>
        <v>0</v>
      </c>
      <c r="S299" s="227">
        <v>0</v>
      </c>
      <c r="T299" s="228">
        <f>S299*H299</f>
        <v>0</v>
      </c>
      <c r="AR299" s="13" t="s">
        <v>230</v>
      </c>
      <c r="AT299" s="13" t="s">
        <v>166</v>
      </c>
      <c r="AU299" s="13" t="s">
        <v>92</v>
      </c>
      <c r="AY299" s="13" t="s">
        <v>164</v>
      </c>
      <c r="BE299" s="229">
        <f>IF(N299="základná",J299,0)</f>
        <v>0</v>
      </c>
      <c r="BF299" s="229">
        <f>IF(N299="znížená",J299,0)</f>
        <v>0</v>
      </c>
      <c r="BG299" s="229">
        <f>IF(N299="zákl. prenesená",J299,0)</f>
        <v>0</v>
      </c>
      <c r="BH299" s="229">
        <f>IF(N299="zníž. prenesená",J299,0)</f>
        <v>0</v>
      </c>
      <c r="BI299" s="229">
        <f>IF(N299="nulová",J299,0)</f>
        <v>0</v>
      </c>
      <c r="BJ299" s="13" t="s">
        <v>92</v>
      </c>
      <c r="BK299" s="229">
        <f>ROUND(I299*H299,2)</f>
        <v>0</v>
      </c>
      <c r="BL299" s="13" t="s">
        <v>230</v>
      </c>
      <c r="BM299" s="13" t="s">
        <v>1713</v>
      </c>
    </row>
    <row r="300" s="1" customFormat="1" ht="16.5" customHeight="1">
      <c r="B300" s="35"/>
      <c r="C300" s="230" t="s">
        <v>881</v>
      </c>
      <c r="D300" s="230" t="s">
        <v>218</v>
      </c>
      <c r="E300" s="231" t="s">
        <v>1714</v>
      </c>
      <c r="F300" s="232" t="s">
        <v>1715</v>
      </c>
      <c r="G300" s="233" t="s">
        <v>1114</v>
      </c>
      <c r="H300" s="234">
        <v>100.691</v>
      </c>
      <c r="I300" s="235"/>
      <c r="J300" s="236">
        <f>ROUND(I300*H300,2)</f>
        <v>0</v>
      </c>
      <c r="K300" s="232" t="s">
        <v>215</v>
      </c>
      <c r="L300" s="237"/>
      <c r="M300" s="238" t="s">
        <v>1</v>
      </c>
      <c r="N300" s="239" t="s">
        <v>52</v>
      </c>
      <c r="O300" s="76"/>
      <c r="P300" s="227">
        <f>O300*H300</f>
        <v>0</v>
      </c>
      <c r="Q300" s="227">
        <v>0.001</v>
      </c>
      <c r="R300" s="227">
        <f>Q300*H300</f>
        <v>0.100691</v>
      </c>
      <c r="S300" s="227">
        <v>0</v>
      </c>
      <c r="T300" s="228">
        <f>S300*H300</f>
        <v>0</v>
      </c>
      <c r="AR300" s="13" t="s">
        <v>296</v>
      </c>
      <c r="AT300" s="13" t="s">
        <v>218</v>
      </c>
      <c r="AU300" s="13" t="s">
        <v>92</v>
      </c>
      <c r="AY300" s="13" t="s">
        <v>164</v>
      </c>
      <c r="BE300" s="229">
        <f>IF(N300="základná",J300,0)</f>
        <v>0</v>
      </c>
      <c r="BF300" s="229">
        <f>IF(N300="znížená",J300,0)</f>
        <v>0</v>
      </c>
      <c r="BG300" s="229">
        <f>IF(N300="zákl. prenesená",J300,0)</f>
        <v>0</v>
      </c>
      <c r="BH300" s="229">
        <f>IF(N300="zníž. prenesená",J300,0)</f>
        <v>0</v>
      </c>
      <c r="BI300" s="229">
        <f>IF(N300="nulová",J300,0)</f>
        <v>0</v>
      </c>
      <c r="BJ300" s="13" t="s">
        <v>92</v>
      </c>
      <c r="BK300" s="229">
        <f>ROUND(I300*H300,2)</f>
        <v>0</v>
      </c>
      <c r="BL300" s="13" t="s">
        <v>230</v>
      </c>
      <c r="BM300" s="13" t="s">
        <v>1716</v>
      </c>
    </row>
    <row r="301" s="1" customFormat="1" ht="16.5" customHeight="1">
      <c r="B301" s="35"/>
      <c r="C301" s="218" t="s">
        <v>885</v>
      </c>
      <c r="D301" s="218" t="s">
        <v>166</v>
      </c>
      <c r="E301" s="219" t="s">
        <v>1717</v>
      </c>
      <c r="F301" s="220" t="s">
        <v>1718</v>
      </c>
      <c r="G301" s="221" t="s">
        <v>169</v>
      </c>
      <c r="H301" s="222">
        <v>125.618</v>
      </c>
      <c r="I301" s="223"/>
      <c r="J301" s="224">
        <f>ROUND(I301*H301,2)</f>
        <v>0</v>
      </c>
      <c r="K301" s="220" t="s">
        <v>222</v>
      </c>
      <c r="L301" s="40"/>
      <c r="M301" s="225" t="s">
        <v>1</v>
      </c>
      <c r="N301" s="226" t="s">
        <v>52</v>
      </c>
      <c r="O301" s="76"/>
      <c r="P301" s="227">
        <f>O301*H301</f>
        <v>0</v>
      </c>
      <c r="Q301" s="227">
        <v>0.00050000000000000001</v>
      </c>
      <c r="R301" s="227">
        <f>Q301*H301</f>
        <v>0.062809000000000004</v>
      </c>
      <c r="S301" s="227">
        <v>0</v>
      </c>
      <c r="T301" s="228">
        <f>S301*H301</f>
        <v>0</v>
      </c>
      <c r="AR301" s="13" t="s">
        <v>230</v>
      </c>
      <c r="AT301" s="13" t="s">
        <v>166</v>
      </c>
      <c r="AU301" s="13" t="s">
        <v>92</v>
      </c>
      <c r="AY301" s="13" t="s">
        <v>164</v>
      </c>
      <c r="BE301" s="229">
        <f>IF(N301="základná",J301,0)</f>
        <v>0</v>
      </c>
      <c r="BF301" s="229">
        <f>IF(N301="znížená",J301,0)</f>
        <v>0</v>
      </c>
      <c r="BG301" s="229">
        <f>IF(N301="zákl. prenesená",J301,0)</f>
        <v>0</v>
      </c>
      <c r="BH301" s="229">
        <f>IF(N301="zníž. prenesená",J301,0)</f>
        <v>0</v>
      </c>
      <c r="BI301" s="229">
        <f>IF(N301="nulová",J301,0)</f>
        <v>0</v>
      </c>
      <c r="BJ301" s="13" t="s">
        <v>92</v>
      </c>
      <c r="BK301" s="229">
        <f>ROUND(I301*H301,2)</f>
        <v>0</v>
      </c>
      <c r="BL301" s="13" t="s">
        <v>230</v>
      </c>
      <c r="BM301" s="13" t="s">
        <v>1719</v>
      </c>
    </row>
    <row r="302" s="11" customFormat="1" ht="25.92" customHeight="1">
      <c r="B302" s="202"/>
      <c r="C302" s="203"/>
      <c r="D302" s="204" t="s">
        <v>79</v>
      </c>
      <c r="E302" s="205" t="s">
        <v>1720</v>
      </c>
      <c r="F302" s="205" t="s">
        <v>1721</v>
      </c>
      <c r="G302" s="203"/>
      <c r="H302" s="203"/>
      <c r="I302" s="206"/>
      <c r="J302" s="207">
        <f>BK302</f>
        <v>0</v>
      </c>
      <c r="K302" s="203"/>
      <c r="L302" s="208"/>
      <c r="M302" s="209"/>
      <c r="N302" s="210"/>
      <c r="O302" s="210"/>
      <c r="P302" s="211">
        <f>P303</f>
        <v>0</v>
      </c>
      <c r="Q302" s="210"/>
      <c r="R302" s="211">
        <f>R303</f>
        <v>0</v>
      </c>
      <c r="S302" s="210"/>
      <c r="T302" s="212">
        <f>T303</f>
        <v>0</v>
      </c>
      <c r="AR302" s="213" t="s">
        <v>170</v>
      </c>
      <c r="AT302" s="214" t="s">
        <v>79</v>
      </c>
      <c r="AU302" s="214" t="s">
        <v>80</v>
      </c>
      <c r="AY302" s="213" t="s">
        <v>164</v>
      </c>
      <c r="BK302" s="215">
        <f>BK303</f>
        <v>0</v>
      </c>
    </row>
    <row r="303" s="1" customFormat="1" ht="22.5" customHeight="1">
      <c r="B303" s="35"/>
      <c r="C303" s="218" t="s">
        <v>891</v>
      </c>
      <c r="D303" s="218" t="s">
        <v>166</v>
      </c>
      <c r="E303" s="219" t="s">
        <v>1722</v>
      </c>
      <c r="F303" s="220" t="s">
        <v>1723</v>
      </c>
      <c r="G303" s="221" t="s">
        <v>681</v>
      </c>
      <c r="H303" s="222">
        <v>80</v>
      </c>
      <c r="I303" s="223"/>
      <c r="J303" s="224">
        <f>ROUND(I303*H303,2)</f>
        <v>0</v>
      </c>
      <c r="K303" s="220" t="s">
        <v>1</v>
      </c>
      <c r="L303" s="40"/>
      <c r="M303" s="241" t="s">
        <v>1</v>
      </c>
      <c r="N303" s="242" t="s">
        <v>52</v>
      </c>
      <c r="O303" s="243"/>
      <c r="P303" s="244">
        <f>O303*H303</f>
        <v>0</v>
      </c>
      <c r="Q303" s="244">
        <v>0</v>
      </c>
      <c r="R303" s="244">
        <f>Q303*H303</f>
        <v>0</v>
      </c>
      <c r="S303" s="244">
        <v>0</v>
      </c>
      <c r="T303" s="245">
        <f>S303*H303</f>
        <v>0</v>
      </c>
      <c r="AR303" s="13" t="s">
        <v>1724</v>
      </c>
      <c r="AT303" s="13" t="s">
        <v>166</v>
      </c>
      <c r="AU303" s="13" t="s">
        <v>87</v>
      </c>
      <c r="AY303" s="13" t="s">
        <v>164</v>
      </c>
      <c r="BE303" s="229">
        <f>IF(N303="základná",J303,0)</f>
        <v>0</v>
      </c>
      <c r="BF303" s="229">
        <f>IF(N303="znížená",J303,0)</f>
        <v>0</v>
      </c>
      <c r="BG303" s="229">
        <f>IF(N303="zákl. prenesená",J303,0)</f>
        <v>0</v>
      </c>
      <c r="BH303" s="229">
        <f>IF(N303="zníž. prenesená",J303,0)</f>
        <v>0</v>
      </c>
      <c r="BI303" s="229">
        <f>IF(N303="nulová",J303,0)</f>
        <v>0</v>
      </c>
      <c r="BJ303" s="13" t="s">
        <v>92</v>
      </c>
      <c r="BK303" s="229">
        <f>ROUND(I303*H303,2)</f>
        <v>0</v>
      </c>
      <c r="BL303" s="13" t="s">
        <v>1724</v>
      </c>
      <c r="BM303" s="13" t="s">
        <v>1725</v>
      </c>
    </row>
    <row r="304" s="1" customFormat="1" ht="6.96" customHeight="1">
      <c r="B304" s="54"/>
      <c r="C304" s="55"/>
      <c r="D304" s="55"/>
      <c r="E304" s="55"/>
      <c r="F304" s="55"/>
      <c r="G304" s="55"/>
      <c r="H304" s="55"/>
      <c r="I304" s="168"/>
      <c r="J304" s="55"/>
      <c r="K304" s="55"/>
      <c r="L304" s="40"/>
    </row>
  </sheetData>
  <sheetProtection sheet="1" autoFilter="0" formatColumns="0" formatRows="0" objects="1" scenarios="1" spinCount="100000" saltValue="swone7QQmBya8wqaMN3wV8vRG0GK00PtxdJY806ylJM+P8PPQ8gY1HiNooy8O3G2/ehC4CunUH2pR8tnlYW05A==" hashValue="VVfOXTr0UBeYgi9AbmxUaWwC1ntOpgFH1SHQLHqlx8WacfD3cTEOvZ1xnLWtnweu4CNgxDm0fVBrAtNZIo6qJw==" algorithmName="SHA-512" password="CC35"/>
  <autoFilter ref="C108:K30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5:H95"/>
    <mergeCell ref="E99:H99"/>
    <mergeCell ref="E97:H97"/>
    <mergeCell ref="E101:H10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109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1226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1726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43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ROUND(J102,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ROUND((SUM(BE102:BE231)),  2)</f>
        <v>0</v>
      </c>
      <c r="I37" s="157">
        <v>0.20000000000000001</v>
      </c>
      <c r="J37" s="156">
        <f>ROUND(((SUM(BE102:BE231))*I37),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ROUND((SUM(BF102:BF231)),  2)</f>
        <v>0</v>
      </c>
      <c r="I38" s="157">
        <v>0.20000000000000001</v>
      </c>
      <c r="J38" s="156">
        <f>ROUND(((SUM(BF102:BF231))*I38),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ROUND((SUM(BG102:BG231)),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ROUND((SUM(BH102:BH231)),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ROUND((SUM(BI102:BI231)),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1226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2018004.2B.2 - Zdravotechnika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Ing. Michal Slobodník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J102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128</v>
      </c>
      <c r="E68" s="181"/>
      <c r="F68" s="181"/>
      <c r="G68" s="181"/>
      <c r="H68" s="181"/>
      <c r="I68" s="182"/>
      <c r="J68" s="183">
        <f>J103</f>
        <v>0</v>
      </c>
      <c r="K68" s="179"/>
      <c r="L68" s="184"/>
    </row>
    <row r="69" s="9" customFormat="1" ht="19.92" customHeight="1">
      <c r="B69" s="185"/>
      <c r="C69" s="118"/>
      <c r="D69" s="186" t="s">
        <v>129</v>
      </c>
      <c r="E69" s="187"/>
      <c r="F69" s="187"/>
      <c r="G69" s="187"/>
      <c r="H69" s="187"/>
      <c r="I69" s="188"/>
      <c r="J69" s="189">
        <f>J104</f>
        <v>0</v>
      </c>
      <c r="K69" s="118"/>
      <c r="L69" s="190"/>
    </row>
    <row r="70" s="9" customFormat="1" ht="19.92" customHeight="1">
      <c r="B70" s="185"/>
      <c r="C70" s="118"/>
      <c r="D70" s="186" t="s">
        <v>132</v>
      </c>
      <c r="E70" s="187"/>
      <c r="F70" s="187"/>
      <c r="G70" s="187"/>
      <c r="H70" s="187"/>
      <c r="I70" s="188"/>
      <c r="J70" s="189">
        <f>J109</f>
        <v>0</v>
      </c>
      <c r="K70" s="118"/>
      <c r="L70" s="190"/>
    </row>
    <row r="71" s="9" customFormat="1" ht="19.92" customHeight="1">
      <c r="B71" s="185"/>
      <c r="C71" s="118"/>
      <c r="D71" s="186" t="s">
        <v>137</v>
      </c>
      <c r="E71" s="187"/>
      <c r="F71" s="187"/>
      <c r="G71" s="187"/>
      <c r="H71" s="187"/>
      <c r="I71" s="188"/>
      <c r="J71" s="189">
        <f>J111</f>
        <v>0</v>
      </c>
      <c r="K71" s="118"/>
      <c r="L71" s="190"/>
    </row>
    <row r="72" s="8" customFormat="1" ht="24.96" customHeight="1">
      <c r="B72" s="178"/>
      <c r="C72" s="179"/>
      <c r="D72" s="180" t="s">
        <v>138</v>
      </c>
      <c r="E72" s="181"/>
      <c r="F72" s="181"/>
      <c r="G72" s="181"/>
      <c r="H72" s="181"/>
      <c r="I72" s="182"/>
      <c r="J72" s="183">
        <f>J113</f>
        <v>0</v>
      </c>
      <c r="K72" s="179"/>
      <c r="L72" s="184"/>
    </row>
    <row r="73" s="9" customFormat="1" ht="19.92" customHeight="1">
      <c r="B73" s="185"/>
      <c r="C73" s="118"/>
      <c r="D73" s="186" t="s">
        <v>1230</v>
      </c>
      <c r="E73" s="187"/>
      <c r="F73" s="187"/>
      <c r="G73" s="187"/>
      <c r="H73" s="187"/>
      <c r="I73" s="188"/>
      <c r="J73" s="189">
        <f>J114</f>
        <v>0</v>
      </c>
      <c r="K73" s="118"/>
      <c r="L73" s="190"/>
    </row>
    <row r="74" s="9" customFormat="1" ht="19.92" customHeight="1">
      <c r="B74" s="185"/>
      <c r="C74" s="118"/>
      <c r="D74" s="186" t="s">
        <v>1727</v>
      </c>
      <c r="E74" s="187"/>
      <c r="F74" s="187"/>
      <c r="G74" s="187"/>
      <c r="H74" s="187"/>
      <c r="I74" s="188"/>
      <c r="J74" s="189">
        <f>J125</f>
        <v>0</v>
      </c>
      <c r="K74" s="118"/>
      <c r="L74" s="190"/>
    </row>
    <row r="75" s="9" customFormat="1" ht="19.92" customHeight="1">
      <c r="B75" s="185"/>
      <c r="C75" s="118"/>
      <c r="D75" s="186" t="s">
        <v>1728</v>
      </c>
      <c r="E75" s="187"/>
      <c r="F75" s="187"/>
      <c r="G75" s="187"/>
      <c r="H75" s="187"/>
      <c r="I75" s="188"/>
      <c r="J75" s="189">
        <f>J143</f>
        <v>0</v>
      </c>
      <c r="K75" s="118"/>
      <c r="L75" s="190"/>
    </row>
    <row r="76" s="9" customFormat="1" ht="19.92" customHeight="1">
      <c r="B76" s="185"/>
      <c r="C76" s="118"/>
      <c r="D76" s="186" t="s">
        <v>1729</v>
      </c>
      <c r="E76" s="187"/>
      <c r="F76" s="187"/>
      <c r="G76" s="187"/>
      <c r="H76" s="187"/>
      <c r="I76" s="188"/>
      <c r="J76" s="189">
        <f>J170</f>
        <v>0</v>
      </c>
      <c r="K76" s="118"/>
      <c r="L76" s="190"/>
    </row>
    <row r="77" s="9" customFormat="1" ht="19.92" customHeight="1">
      <c r="B77" s="185"/>
      <c r="C77" s="118"/>
      <c r="D77" s="186" t="s">
        <v>1730</v>
      </c>
      <c r="E77" s="187"/>
      <c r="F77" s="187"/>
      <c r="G77" s="187"/>
      <c r="H77" s="187"/>
      <c r="I77" s="188"/>
      <c r="J77" s="189">
        <f>J216</f>
        <v>0</v>
      </c>
      <c r="K77" s="118"/>
      <c r="L77" s="190"/>
    </row>
    <row r="78" s="8" customFormat="1" ht="24.96" customHeight="1">
      <c r="B78" s="178"/>
      <c r="C78" s="179"/>
      <c r="D78" s="180" t="s">
        <v>1234</v>
      </c>
      <c r="E78" s="181"/>
      <c r="F78" s="181"/>
      <c r="G78" s="181"/>
      <c r="H78" s="181"/>
      <c r="I78" s="182"/>
      <c r="J78" s="183">
        <f>J230</f>
        <v>0</v>
      </c>
      <c r="K78" s="179"/>
      <c r="L78" s="184"/>
    </row>
    <row r="79" s="1" customFormat="1" ht="21.84" customHeight="1">
      <c r="B79" s="35"/>
      <c r="C79" s="36"/>
      <c r="D79" s="36"/>
      <c r="E79" s="36"/>
      <c r="F79" s="36"/>
      <c r="G79" s="36"/>
      <c r="H79" s="36"/>
      <c r="I79" s="141"/>
      <c r="J79" s="36"/>
      <c r="K79" s="36"/>
      <c r="L79" s="40"/>
    </row>
    <row r="80" s="1" customFormat="1" ht="6.96" customHeight="1">
      <c r="B80" s="54"/>
      <c r="C80" s="55"/>
      <c r="D80" s="55"/>
      <c r="E80" s="55"/>
      <c r="F80" s="55"/>
      <c r="G80" s="55"/>
      <c r="H80" s="55"/>
      <c r="I80" s="168"/>
      <c r="J80" s="55"/>
      <c r="K80" s="55"/>
      <c r="L80" s="40"/>
    </row>
    <row r="84" s="1" customFormat="1" ht="6.96" customHeight="1">
      <c r="B84" s="56"/>
      <c r="C84" s="57"/>
      <c r="D84" s="57"/>
      <c r="E84" s="57"/>
      <c r="F84" s="57"/>
      <c r="G84" s="57"/>
      <c r="H84" s="57"/>
      <c r="I84" s="171"/>
      <c r="J84" s="57"/>
      <c r="K84" s="57"/>
      <c r="L84" s="40"/>
    </row>
    <row r="85" s="1" customFormat="1" ht="24.96" customHeight="1">
      <c r="B85" s="35"/>
      <c r="C85" s="19" t="s">
        <v>150</v>
      </c>
      <c r="D85" s="36"/>
      <c r="E85" s="36"/>
      <c r="F85" s="36"/>
      <c r="G85" s="36"/>
      <c r="H85" s="36"/>
      <c r="I85" s="141"/>
      <c r="J85" s="36"/>
      <c r="K85" s="36"/>
      <c r="L85" s="40"/>
    </row>
    <row r="86" s="1" customFormat="1" ht="6.96" customHeight="1">
      <c r="B86" s="35"/>
      <c r="C86" s="36"/>
      <c r="D86" s="36"/>
      <c r="E86" s="36"/>
      <c r="F86" s="36"/>
      <c r="G86" s="36"/>
      <c r="H86" s="36"/>
      <c r="I86" s="141"/>
      <c r="J86" s="36"/>
      <c r="K86" s="36"/>
      <c r="L86" s="40"/>
    </row>
    <row r="87" s="1" customFormat="1" ht="12" customHeight="1">
      <c r="B87" s="35"/>
      <c r="C87" s="28" t="s">
        <v>15</v>
      </c>
      <c r="D87" s="36"/>
      <c r="E87" s="36"/>
      <c r="F87" s="36"/>
      <c r="G87" s="36"/>
      <c r="H87" s="36"/>
      <c r="I87" s="141"/>
      <c r="J87" s="36"/>
      <c r="K87" s="36"/>
      <c r="L87" s="40"/>
    </row>
    <row r="88" s="1" customFormat="1" ht="16.5" customHeight="1">
      <c r="B88" s="35"/>
      <c r="C88" s="36"/>
      <c r="D88" s="36"/>
      <c r="E88" s="172" t="str">
        <f>E7</f>
        <v>Zavŕšenie transformačného procesu s cieľom sociálnej integrácie občanov s mentálnym postihnutím v DSS Slatinka</v>
      </c>
      <c r="F88" s="28"/>
      <c r="G88" s="28"/>
      <c r="H88" s="28"/>
      <c r="I88" s="141"/>
      <c r="J88" s="36"/>
      <c r="K88" s="36"/>
      <c r="L88" s="40"/>
    </row>
    <row r="89" ht="12" customHeight="1">
      <c r="B89" s="17"/>
      <c r="C89" s="28" t="s">
        <v>117</v>
      </c>
      <c r="D89" s="18"/>
      <c r="E89" s="18"/>
      <c r="F89" s="18"/>
      <c r="G89" s="18"/>
      <c r="H89" s="18"/>
      <c r="I89" s="134"/>
      <c r="J89" s="18"/>
      <c r="K89" s="18"/>
      <c r="L89" s="16"/>
    </row>
    <row r="90" ht="16.5" customHeight="1">
      <c r="B90" s="17"/>
      <c r="C90" s="18"/>
      <c r="D90" s="18"/>
      <c r="E90" s="172" t="s">
        <v>118</v>
      </c>
      <c r="F90" s="18"/>
      <c r="G90" s="18"/>
      <c r="H90" s="18"/>
      <c r="I90" s="134"/>
      <c r="J90" s="18"/>
      <c r="K90" s="18"/>
      <c r="L90" s="16"/>
    </row>
    <row r="91" ht="12" customHeight="1">
      <c r="B91" s="17"/>
      <c r="C91" s="28" t="s">
        <v>119</v>
      </c>
      <c r="D91" s="18"/>
      <c r="E91" s="18"/>
      <c r="F91" s="18"/>
      <c r="G91" s="18"/>
      <c r="H91" s="18"/>
      <c r="I91" s="134"/>
      <c r="J91" s="18"/>
      <c r="K91" s="18"/>
      <c r="L91" s="16"/>
    </row>
    <row r="92" s="1" customFormat="1" ht="16.5" customHeight="1">
      <c r="B92" s="35"/>
      <c r="C92" s="36"/>
      <c r="D92" s="36"/>
      <c r="E92" s="28" t="s">
        <v>1226</v>
      </c>
      <c r="F92" s="36"/>
      <c r="G92" s="36"/>
      <c r="H92" s="36"/>
      <c r="I92" s="141"/>
      <c r="J92" s="36"/>
      <c r="K92" s="36"/>
      <c r="L92" s="40"/>
    </row>
    <row r="93" s="1" customFormat="1" ht="12" customHeight="1">
      <c r="B93" s="35"/>
      <c r="C93" s="28" t="s">
        <v>121</v>
      </c>
      <c r="D93" s="36"/>
      <c r="E93" s="36"/>
      <c r="F93" s="36"/>
      <c r="G93" s="36"/>
      <c r="H93" s="36"/>
      <c r="I93" s="141"/>
      <c r="J93" s="36"/>
      <c r="K93" s="36"/>
      <c r="L93" s="40"/>
    </row>
    <row r="94" s="1" customFormat="1" ht="16.5" customHeight="1">
      <c r="B94" s="35"/>
      <c r="C94" s="36"/>
      <c r="D94" s="36"/>
      <c r="E94" s="61" t="str">
        <f>E13</f>
        <v>2018004.2B.2 - Zdravotechnika</v>
      </c>
      <c r="F94" s="36"/>
      <c r="G94" s="36"/>
      <c r="H94" s="36"/>
      <c r="I94" s="141"/>
      <c r="J94" s="36"/>
      <c r="K94" s="36"/>
      <c r="L94" s="40"/>
    </row>
    <row r="95" s="1" customFormat="1" ht="6.96" customHeight="1">
      <c r="B95" s="35"/>
      <c r="C95" s="36"/>
      <c r="D95" s="36"/>
      <c r="E95" s="36"/>
      <c r="F95" s="36"/>
      <c r="G95" s="36"/>
      <c r="H95" s="36"/>
      <c r="I95" s="141"/>
      <c r="J95" s="36"/>
      <c r="K95" s="36"/>
      <c r="L95" s="40"/>
    </row>
    <row r="96" s="1" customFormat="1" ht="12" customHeight="1">
      <c r="B96" s="35"/>
      <c r="C96" s="28" t="s">
        <v>21</v>
      </c>
      <c r="D96" s="36"/>
      <c r="E96" s="36"/>
      <c r="F96" s="23" t="str">
        <f>F16</f>
        <v>Lučenec</v>
      </c>
      <c r="G96" s="36"/>
      <c r="H96" s="36"/>
      <c r="I96" s="143" t="s">
        <v>23</v>
      </c>
      <c r="J96" s="64" t="str">
        <f>IF(J16="","",J16)</f>
        <v>21. 1. 2019</v>
      </c>
      <c r="K96" s="36"/>
      <c r="L96" s="40"/>
    </row>
    <row r="97" s="1" customFormat="1" ht="6.96" customHeight="1">
      <c r="B97" s="35"/>
      <c r="C97" s="36"/>
      <c r="D97" s="36"/>
      <c r="E97" s="36"/>
      <c r="F97" s="36"/>
      <c r="G97" s="36"/>
      <c r="H97" s="36"/>
      <c r="I97" s="141"/>
      <c r="J97" s="36"/>
      <c r="K97" s="36"/>
      <c r="L97" s="40"/>
    </row>
    <row r="98" s="1" customFormat="1" ht="13.65" customHeight="1">
      <c r="B98" s="35"/>
      <c r="C98" s="28" t="s">
        <v>29</v>
      </c>
      <c r="D98" s="36"/>
      <c r="E98" s="36"/>
      <c r="F98" s="23" t="str">
        <f>E19</f>
        <v>Domov sociálnych služieb SLATINKA</v>
      </c>
      <c r="G98" s="36"/>
      <c r="H98" s="36"/>
      <c r="I98" s="143" t="s">
        <v>37</v>
      </c>
      <c r="J98" s="33" t="str">
        <f>E25</f>
        <v>PROMOST s.r.o.</v>
      </c>
      <c r="K98" s="36"/>
      <c r="L98" s="40"/>
    </row>
    <row r="99" s="1" customFormat="1" ht="13.65" customHeight="1">
      <c r="B99" s="35"/>
      <c r="C99" s="28" t="s">
        <v>35</v>
      </c>
      <c r="D99" s="36"/>
      <c r="E99" s="36"/>
      <c r="F99" s="23" t="str">
        <f>IF(E22="","",E22)</f>
        <v>Vyplň údaj</v>
      </c>
      <c r="G99" s="36"/>
      <c r="H99" s="36"/>
      <c r="I99" s="143" t="s">
        <v>41</v>
      </c>
      <c r="J99" s="33" t="str">
        <f>E28</f>
        <v>Ing. Michal Slobodník</v>
      </c>
      <c r="K99" s="36"/>
      <c r="L99" s="40"/>
    </row>
    <row r="100" s="1" customFormat="1" ht="10.32" customHeight="1">
      <c r="B100" s="35"/>
      <c r="C100" s="36"/>
      <c r="D100" s="36"/>
      <c r="E100" s="36"/>
      <c r="F100" s="36"/>
      <c r="G100" s="36"/>
      <c r="H100" s="36"/>
      <c r="I100" s="141"/>
      <c r="J100" s="36"/>
      <c r="K100" s="36"/>
      <c r="L100" s="40"/>
    </row>
    <row r="101" s="10" customFormat="1" ht="29.28" customHeight="1">
      <c r="B101" s="191"/>
      <c r="C101" s="192" t="s">
        <v>151</v>
      </c>
      <c r="D101" s="193" t="s">
        <v>65</v>
      </c>
      <c r="E101" s="193" t="s">
        <v>61</v>
      </c>
      <c r="F101" s="193" t="s">
        <v>62</v>
      </c>
      <c r="G101" s="193" t="s">
        <v>152</v>
      </c>
      <c r="H101" s="193" t="s">
        <v>153</v>
      </c>
      <c r="I101" s="194" t="s">
        <v>154</v>
      </c>
      <c r="J101" s="195" t="s">
        <v>125</v>
      </c>
      <c r="K101" s="196" t="s">
        <v>155</v>
      </c>
      <c r="L101" s="197"/>
      <c r="M101" s="85" t="s">
        <v>1</v>
      </c>
      <c r="N101" s="86" t="s">
        <v>50</v>
      </c>
      <c r="O101" s="86" t="s">
        <v>156</v>
      </c>
      <c r="P101" s="86" t="s">
        <v>157</v>
      </c>
      <c r="Q101" s="86" t="s">
        <v>158</v>
      </c>
      <c r="R101" s="86" t="s">
        <v>159</v>
      </c>
      <c r="S101" s="86" t="s">
        <v>160</v>
      </c>
      <c r="T101" s="87" t="s">
        <v>161</v>
      </c>
    </row>
    <row r="102" s="1" customFormat="1" ht="22.8" customHeight="1">
      <c r="B102" s="35"/>
      <c r="C102" s="92" t="s">
        <v>126</v>
      </c>
      <c r="D102" s="36"/>
      <c r="E102" s="36"/>
      <c r="F102" s="36"/>
      <c r="G102" s="36"/>
      <c r="H102" s="36"/>
      <c r="I102" s="141"/>
      <c r="J102" s="198">
        <f>BK102</f>
        <v>0</v>
      </c>
      <c r="K102" s="36"/>
      <c r="L102" s="40"/>
      <c r="M102" s="88"/>
      <c r="N102" s="89"/>
      <c r="O102" s="89"/>
      <c r="P102" s="199">
        <f>P103+P113+P230</f>
        <v>0</v>
      </c>
      <c r="Q102" s="89"/>
      <c r="R102" s="199">
        <f>R103+R113+R230</f>
        <v>40.481321471300006</v>
      </c>
      <c r="S102" s="89"/>
      <c r="T102" s="200">
        <f>T103+T113+T230</f>
        <v>0</v>
      </c>
      <c r="AT102" s="13" t="s">
        <v>79</v>
      </c>
      <c r="AU102" s="13" t="s">
        <v>127</v>
      </c>
      <c r="BK102" s="201">
        <f>BK103+BK113+BK230</f>
        <v>0</v>
      </c>
    </row>
    <row r="103" s="11" customFormat="1" ht="25.92" customHeight="1">
      <c r="B103" s="202"/>
      <c r="C103" s="203"/>
      <c r="D103" s="204" t="s">
        <v>79</v>
      </c>
      <c r="E103" s="205" t="s">
        <v>162</v>
      </c>
      <c r="F103" s="205" t="s">
        <v>163</v>
      </c>
      <c r="G103" s="203"/>
      <c r="H103" s="203"/>
      <c r="I103" s="206"/>
      <c r="J103" s="207">
        <f>BK103</f>
        <v>0</v>
      </c>
      <c r="K103" s="203"/>
      <c r="L103" s="208"/>
      <c r="M103" s="209"/>
      <c r="N103" s="210"/>
      <c r="O103" s="210"/>
      <c r="P103" s="211">
        <f>P104+P109+P111</f>
        <v>0</v>
      </c>
      <c r="Q103" s="210"/>
      <c r="R103" s="211">
        <f>R104+R109+R111</f>
        <v>24.856031210000001</v>
      </c>
      <c r="S103" s="210"/>
      <c r="T103" s="212">
        <f>T104+T109+T111</f>
        <v>0</v>
      </c>
      <c r="AR103" s="213" t="s">
        <v>87</v>
      </c>
      <c r="AT103" s="214" t="s">
        <v>79</v>
      </c>
      <c r="AU103" s="214" t="s">
        <v>80</v>
      </c>
      <c r="AY103" s="213" t="s">
        <v>164</v>
      </c>
      <c r="BK103" s="215">
        <f>BK104+BK109+BK111</f>
        <v>0</v>
      </c>
    </row>
    <row r="104" s="11" customFormat="1" ht="22.8" customHeight="1">
      <c r="B104" s="202"/>
      <c r="C104" s="203"/>
      <c r="D104" s="204" t="s">
        <v>79</v>
      </c>
      <c r="E104" s="216" t="s">
        <v>87</v>
      </c>
      <c r="F104" s="216" t="s">
        <v>165</v>
      </c>
      <c r="G104" s="203"/>
      <c r="H104" s="203"/>
      <c r="I104" s="206"/>
      <c r="J104" s="217">
        <f>BK104</f>
        <v>0</v>
      </c>
      <c r="K104" s="203"/>
      <c r="L104" s="208"/>
      <c r="M104" s="209"/>
      <c r="N104" s="210"/>
      <c r="O104" s="210"/>
      <c r="P104" s="211">
        <f>SUM(P105:P108)</f>
        <v>0</v>
      </c>
      <c r="Q104" s="210"/>
      <c r="R104" s="211">
        <f>SUM(R105:R108)</f>
        <v>12.428000000000001</v>
      </c>
      <c r="S104" s="210"/>
      <c r="T104" s="212">
        <f>SUM(T105:T108)</f>
        <v>0</v>
      </c>
      <c r="AR104" s="213" t="s">
        <v>87</v>
      </c>
      <c r="AT104" s="214" t="s">
        <v>79</v>
      </c>
      <c r="AU104" s="214" t="s">
        <v>87</v>
      </c>
      <c r="AY104" s="213" t="s">
        <v>164</v>
      </c>
      <c r="BK104" s="215">
        <f>SUM(BK105:BK108)</f>
        <v>0</v>
      </c>
    </row>
    <row r="105" s="1" customFormat="1" ht="16.5" customHeight="1">
      <c r="B105" s="35"/>
      <c r="C105" s="218" t="s">
        <v>87</v>
      </c>
      <c r="D105" s="218" t="s">
        <v>166</v>
      </c>
      <c r="E105" s="219" t="s">
        <v>180</v>
      </c>
      <c r="F105" s="220" t="s">
        <v>181</v>
      </c>
      <c r="G105" s="221" t="s">
        <v>178</v>
      </c>
      <c r="H105" s="222">
        <v>23.661999999999999</v>
      </c>
      <c r="I105" s="223"/>
      <c r="J105" s="224">
        <f>ROUND(I105*H105,2)</f>
        <v>0</v>
      </c>
      <c r="K105" s="220" t="s">
        <v>243</v>
      </c>
      <c r="L105" s="40"/>
      <c r="M105" s="225" t="s">
        <v>1</v>
      </c>
      <c r="N105" s="226" t="s">
        <v>52</v>
      </c>
      <c r="O105" s="76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13" t="s">
        <v>170</v>
      </c>
      <c r="AT105" s="13" t="s">
        <v>166</v>
      </c>
      <c r="AU105" s="13" t="s">
        <v>92</v>
      </c>
      <c r="AY105" s="13" t="s">
        <v>164</v>
      </c>
      <c r="BE105" s="229">
        <f>IF(N105="základná",J105,0)</f>
        <v>0</v>
      </c>
      <c r="BF105" s="229">
        <f>IF(N105="znížená",J105,0)</f>
        <v>0</v>
      </c>
      <c r="BG105" s="229">
        <f>IF(N105="zákl. prenesená",J105,0)</f>
        <v>0</v>
      </c>
      <c r="BH105" s="229">
        <f>IF(N105="zníž. prenesená",J105,0)</f>
        <v>0</v>
      </c>
      <c r="BI105" s="229">
        <f>IF(N105="nulová",J105,0)</f>
        <v>0</v>
      </c>
      <c r="BJ105" s="13" t="s">
        <v>92</v>
      </c>
      <c r="BK105" s="229">
        <f>ROUND(I105*H105,2)</f>
        <v>0</v>
      </c>
      <c r="BL105" s="13" t="s">
        <v>170</v>
      </c>
      <c r="BM105" s="13" t="s">
        <v>1731</v>
      </c>
    </row>
    <row r="106" s="1" customFormat="1" ht="16.5" customHeight="1">
      <c r="B106" s="35"/>
      <c r="C106" s="218" t="s">
        <v>92</v>
      </c>
      <c r="D106" s="218" t="s">
        <v>166</v>
      </c>
      <c r="E106" s="219" t="s">
        <v>209</v>
      </c>
      <c r="F106" s="220" t="s">
        <v>210</v>
      </c>
      <c r="G106" s="221" t="s">
        <v>178</v>
      </c>
      <c r="H106" s="222">
        <v>10.517</v>
      </c>
      <c r="I106" s="223"/>
      <c r="J106" s="224">
        <f>ROUND(I106*H106,2)</f>
        <v>0</v>
      </c>
      <c r="K106" s="220" t="s">
        <v>243</v>
      </c>
      <c r="L106" s="40"/>
      <c r="M106" s="225" t="s">
        <v>1</v>
      </c>
      <c r="N106" s="226" t="s">
        <v>52</v>
      </c>
      <c r="O106" s="76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13" t="s">
        <v>170</v>
      </c>
      <c r="AT106" s="13" t="s">
        <v>166</v>
      </c>
      <c r="AU106" s="13" t="s">
        <v>92</v>
      </c>
      <c r="AY106" s="13" t="s">
        <v>164</v>
      </c>
      <c r="BE106" s="229">
        <f>IF(N106="základná",J106,0)</f>
        <v>0</v>
      </c>
      <c r="BF106" s="229">
        <f>IF(N106="znížená",J106,0)</f>
        <v>0</v>
      </c>
      <c r="BG106" s="229">
        <f>IF(N106="zákl. prenesená",J106,0)</f>
        <v>0</v>
      </c>
      <c r="BH106" s="229">
        <f>IF(N106="zníž. prenesená",J106,0)</f>
        <v>0</v>
      </c>
      <c r="BI106" s="229">
        <f>IF(N106="nulová",J106,0)</f>
        <v>0</v>
      </c>
      <c r="BJ106" s="13" t="s">
        <v>92</v>
      </c>
      <c r="BK106" s="229">
        <f>ROUND(I106*H106,2)</f>
        <v>0</v>
      </c>
      <c r="BL106" s="13" t="s">
        <v>170</v>
      </c>
      <c r="BM106" s="13" t="s">
        <v>1732</v>
      </c>
    </row>
    <row r="107" s="1" customFormat="1" ht="16.5" customHeight="1">
      <c r="B107" s="35"/>
      <c r="C107" s="218" t="s">
        <v>97</v>
      </c>
      <c r="D107" s="218" t="s">
        <v>166</v>
      </c>
      <c r="E107" s="219" t="s">
        <v>1733</v>
      </c>
      <c r="F107" s="220" t="s">
        <v>1734</v>
      </c>
      <c r="G107" s="221" t="s">
        <v>178</v>
      </c>
      <c r="H107" s="222">
        <v>6.5730000000000004</v>
      </c>
      <c r="I107" s="223"/>
      <c r="J107" s="224">
        <f>ROUND(I107*H107,2)</f>
        <v>0</v>
      </c>
      <c r="K107" s="220" t="s">
        <v>243</v>
      </c>
      <c r="L107" s="40"/>
      <c r="M107" s="225" t="s">
        <v>1</v>
      </c>
      <c r="N107" s="226" t="s">
        <v>52</v>
      </c>
      <c r="O107" s="76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13" t="s">
        <v>170</v>
      </c>
      <c r="AT107" s="13" t="s">
        <v>166</v>
      </c>
      <c r="AU107" s="13" t="s">
        <v>92</v>
      </c>
      <c r="AY107" s="13" t="s">
        <v>164</v>
      </c>
      <c r="BE107" s="229">
        <f>IF(N107="základná",J107,0)</f>
        <v>0</v>
      </c>
      <c r="BF107" s="229">
        <f>IF(N107="znížená",J107,0)</f>
        <v>0</v>
      </c>
      <c r="BG107" s="229">
        <f>IF(N107="zákl. prenesená",J107,0)</f>
        <v>0</v>
      </c>
      <c r="BH107" s="229">
        <f>IF(N107="zníž. prenesená",J107,0)</f>
        <v>0</v>
      </c>
      <c r="BI107" s="229">
        <f>IF(N107="nulová",J107,0)</f>
        <v>0</v>
      </c>
      <c r="BJ107" s="13" t="s">
        <v>92</v>
      </c>
      <c r="BK107" s="229">
        <f>ROUND(I107*H107,2)</f>
        <v>0</v>
      </c>
      <c r="BL107" s="13" t="s">
        <v>170</v>
      </c>
      <c r="BM107" s="13" t="s">
        <v>1735</v>
      </c>
    </row>
    <row r="108" s="1" customFormat="1" ht="16.5" customHeight="1">
      <c r="B108" s="35"/>
      <c r="C108" s="230" t="s">
        <v>170</v>
      </c>
      <c r="D108" s="230" t="s">
        <v>218</v>
      </c>
      <c r="E108" s="231" t="s">
        <v>1736</v>
      </c>
      <c r="F108" s="232" t="s">
        <v>1737</v>
      </c>
      <c r="G108" s="233" t="s">
        <v>221</v>
      </c>
      <c r="H108" s="234">
        <v>12.428000000000001</v>
      </c>
      <c r="I108" s="235"/>
      <c r="J108" s="236">
        <f>ROUND(I108*H108,2)</f>
        <v>0</v>
      </c>
      <c r="K108" s="232" t="s">
        <v>243</v>
      </c>
      <c r="L108" s="237"/>
      <c r="M108" s="238" t="s">
        <v>1</v>
      </c>
      <c r="N108" s="239" t="s">
        <v>52</v>
      </c>
      <c r="O108" s="76"/>
      <c r="P108" s="227">
        <f>O108*H108</f>
        <v>0</v>
      </c>
      <c r="Q108" s="227">
        <v>1</v>
      </c>
      <c r="R108" s="227">
        <f>Q108*H108</f>
        <v>12.428000000000001</v>
      </c>
      <c r="S108" s="227">
        <v>0</v>
      </c>
      <c r="T108" s="228">
        <f>S108*H108</f>
        <v>0</v>
      </c>
      <c r="AR108" s="13" t="s">
        <v>196</v>
      </c>
      <c r="AT108" s="13" t="s">
        <v>218</v>
      </c>
      <c r="AU108" s="13" t="s">
        <v>92</v>
      </c>
      <c r="AY108" s="13" t="s">
        <v>164</v>
      </c>
      <c r="BE108" s="229">
        <f>IF(N108="základná",J108,0)</f>
        <v>0</v>
      </c>
      <c r="BF108" s="229">
        <f>IF(N108="znížená",J108,0)</f>
        <v>0</v>
      </c>
      <c r="BG108" s="229">
        <f>IF(N108="zákl. prenesená",J108,0)</f>
        <v>0</v>
      </c>
      <c r="BH108" s="229">
        <f>IF(N108="zníž. prenesená",J108,0)</f>
        <v>0</v>
      </c>
      <c r="BI108" s="229">
        <f>IF(N108="nulová",J108,0)</f>
        <v>0</v>
      </c>
      <c r="BJ108" s="13" t="s">
        <v>92</v>
      </c>
      <c r="BK108" s="229">
        <f>ROUND(I108*H108,2)</f>
        <v>0</v>
      </c>
      <c r="BL108" s="13" t="s">
        <v>170</v>
      </c>
      <c r="BM108" s="13" t="s">
        <v>1738</v>
      </c>
    </row>
    <row r="109" s="11" customFormat="1" ht="22.8" customHeight="1">
      <c r="B109" s="202"/>
      <c r="C109" s="203"/>
      <c r="D109" s="204" t="s">
        <v>79</v>
      </c>
      <c r="E109" s="216" t="s">
        <v>170</v>
      </c>
      <c r="F109" s="216" t="s">
        <v>362</v>
      </c>
      <c r="G109" s="203"/>
      <c r="H109" s="203"/>
      <c r="I109" s="206"/>
      <c r="J109" s="217">
        <f>BK109</f>
        <v>0</v>
      </c>
      <c r="K109" s="203"/>
      <c r="L109" s="208"/>
      <c r="M109" s="209"/>
      <c r="N109" s="210"/>
      <c r="O109" s="210"/>
      <c r="P109" s="211">
        <f>P110</f>
        <v>0</v>
      </c>
      <c r="Q109" s="210"/>
      <c r="R109" s="211">
        <f>R110</f>
        <v>12.42803121</v>
      </c>
      <c r="S109" s="210"/>
      <c r="T109" s="212">
        <f>T110</f>
        <v>0</v>
      </c>
      <c r="AR109" s="213" t="s">
        <v>87</v>
      </c>
      <c r="AT109" s="214" t="s">
        <v>79</v>
      </c>
      <c r="AU109" s="214" t="s">
        <v>87</v>
      </c>
      <c r="AY109" s="213" t="s">
        <v>164</v>
      </c>
      <c r="BK109" s="215">
        <f>BK110</f>
        <v>0</v>
      </c>
    </row>
    <row r="110" s="1" customFormat="1" ht="16.5" customHeight="1">
      <c r="B110" s="35"/>
      <c r="C110" s="218" t="s">
        <v>184</v>
      </c>
      <c r="D110" s="218" t="s">
        <v>166</v>
      </c>
      <c r="E110" s="219" t="s">
        <v>1739</v>
      </c>
      <c r="F110" s="220" t="s">
        <v>1740</v>
      </c>
      <c r="G110" s="221" t="s">
        <v>178</v>
      </c>
      <c r="H110" s="222">
        <v>6.5730000000000004</v>
      </c>
      <c r="I110" s="223"/>
      <c r="J110" s="224">
        <f>ROUND(I110*H110,2)</f>
        <v>0</v>
      </c>
      <c r="K110" s="220" t="s">
        <v>243</v>
      </c>
      <c r="L110" s="40"/>
      <c r="M110" s="225" t="s">
        <v>1</v>
      </c>
      <c r="N110" s="226" t="s">
        <v>52</v>
      </c>
      <c r="O110" s="76"/>
      <c r="P110" s="227">
        <f>O110*H110</f>
        <v>0</v>
      </c>
      <c r="Q110" s="227">
        <v>1.8907700000000001</v>
      </c>
      <c r="R110" s="227">
        <f>Q110*H110</f>
        <v>12.42803121</v>
      </c>
      <c r="S110" s="227">
        <v>0</v>
      </c>
      <c r="T110" s="228">
        <f>S110*H110</f>
        <v>0</v>
      </c>
      <c r="AR110" s="13" t="s">
        <v>170</v>
      </c>
      <c r="AT110" s="13" t="s">
        <v>166</v>
      </c>
      <c r="AU110" s="13" t="s">
        <v>92</v>
      </c>
      <c r="AY110" s="13" t="s">
        <v>164</v>
      </c>
      <c r="BE110" s="229">
        <f>IF(N110="základná",J110,0)</f>
        <v>0</v>
      </c>
      <c r="BF110" s="229">
        <f>IF(N110="znížená",J110,0)</f>
        <v>0</v>
      </c>
      <c r="BG110" s="229">
        <f>IF(N110="zákl. prenesená",J110,0)</f>
        <v>0</v>
      </c>
      <c r="BH110" s="229">
        <f>IF(N110="zníž. prenesená",J110,0)</f>
        <v>0</v>
      </c>
      <c r="BI110" s="229">
        <f>IF(N110="nulová",J110,0)</f>
        <v>0</v>
      </c>
      <c r="BJ110" s="13" t="s">
        <v>92</v>
      </c>
      <c r="BK110" s="229">
        <f>ROUND(I110*H110,2)</f>
        <v>0</v>
      </c>
      <c r="BL110" s="13" t="s">
        <v>170</v>
      </c>
      <c r="BM110" s="13" t="s">
        <v>1741</v>
      </c>
    </row>
    <row r="111" s="11" customFormat="1" ht="22.8" customHeight="1">
      <c r="B111" s="202"/>
      <c r="C111" s="203"/>
      <c r="D111" s="204" t="s">
        <v>79</v>
      </c>
      <c r="E111" s="216" t="s">
        <v>570</v>
      </c>
      <c r="F111" s="216" t="s">
        <v>796</v>
      </c>
      <c r="G111" s="203"/>
      <c r="H111" s="203"/>
      <c r="I111" s="206"/>
      <c r="J111" s="217">
        <f>BK111</f>
        <v>0</v>
      </c>
      <c r="K111" s="203"/>
      <c r="L111" s="208"/>
      <c r="M111" s="209"/>
      <c r="N111" s="210"/>
      <c r="O111" s="210"/>
      <c r="P111" s="211">
        <f>P112</f>
        <v>0</v>
      </c>
      <c r="Q111" s="210"/>
      <c r="R111" s="211">
        <f>R112</f>
        <v>0</v>
      </c>
      <c r="S111" s="210"/>
      <c r="T111" s="212">
        <f>T112</f>
        <v>0</v>
      </c>
      <c r="AR111" s="213" t="s">
        <v>87</v>
      </c>
      <c r="AT111" s="214" t="s">
        <v>79</v>
      </c>
      <c r="AU111" s="214" t="s">
        <v>87</v>
      </c>
      <c r="AY111" s="213" t="s">
        <v>164</v>
      </c>
      <c r="BK111" s="215">
        <f>BK112</f>
        <v>0</v>
      </c>
    </row>
    <row r="112" s="1" customFormat="1" ht="16.5" customHeight="1">
      <c r="B112" s="35"/>
      <c r="C112" s="218" t="s">
        <v>188</v>
      </c>
      <c r="D112" s="218" t="s">
        <v>166</v>
      </c>
      <c r="E112" s="219" t="s">
        <v>798</v>
      </c>
      <c r="F112" s="220" t="s">
        <v>799</v>
      </c>
      <c r="G112" s="221" t="s">
        <v>221</v>
      </c>
      <c r="H112" s="222">
        <v>24.856000000000002</v>
      </c>
      <c r="I112" s="223"/>
      <c r="J112" s="224">
        <f>ROUND(I112*H112,2)</f>
        <v>0</v>
      </c>
      <c r="K112" s="220" t="s">
        <v>243</v>
      </c>
      <c r="L112" s="40"/>
      <c r="M112" s="225" t="s">
        <v>1</v>
      </c>
      <c r="N112" s="226" t="s">
        <v>52</v>
      </c>
      <c r="O112" s="76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13" t="s">
        <v>170</v>
      </c>
      <c r="AT112" s="13" t="s">
        <v>166</v>
      </c>
      <c r="AU112" s="13" t="s">
        <v>92</v>
      </c>
      <c r="AY112" s="13" t="s">
        <v>164</v>
      </c>
      <c r="BE112" s="229">
        <f>IF(N112="základná",J112,0)</f>
        <v>0</v>
      </c>
      <c r="BF112" s="229">
        <f>IF(N112="znížená",J112,0)</f>
        <v>0</v>
      </c>
      <c r="BG112" s="229">
        <f>IF(N112="zákl. prenesená",J112,0)</f>
        <v>0</v>
      </c>
      <c r="BH112" s="229">
        <f>IF(N112="zníž. prenesená",J112,0)</f>
        <v>0</v>
      </c>
      <c r="BI112" s="229">
        <f>IF(N112="nulová",J112,0)</f>
        <v>0</v>
      </c>
      <c r="BJ112" s="13" t="s">
        <v>92</v>
      </c>
      <c r="BK112" s="229">
        <f>ROUND(I112*H112,2)</f>
        <v>0</v>
      </c>
      <c r="BL112" s="13" t="s">
        <v>170</v>
      </c>
      <c r="BM112" s="13" t="s">
        <v>1742</v>
      </c>
    </row>
    <row r="113" s="11" customFormat="1" ht="25.92" customHeight="1">
      <c r="B113" s="202"/>
      <c r="C113" s="203"/>
      <c r="D113" s="204" t="s">
        <v>79</v>
      </c>
      <c r="E113" s="205" t="s">
        <v>801</v>
      </c>
      <c r="F113" s="205" t="s">
        <v>802</v>
      </c>
      <c r="G113" s="203"/>
      <c r="H113" s="203"/>
      <c r="I113" s="206"/>
      <c r="J113" s="207">
        <f>BK113</f>
        <v>0</v>
      </c>
      <c r="K113" s="203"/>
      <c r="L113" s="208"/>
      <c r="M113" s="209"/>
      <c r="N113" s="210"/>
      <c r="O113" s="210"/>
      <c r="P113" s="211">
        <f>P114+P125+P143+P170+P216</f>
        <v>0</v>
      </c>
      <c r="Q113" s="210"/>
      <c r="R113" s="211">
        <f>R114+R125+R143+R170+R216</f>
        <v>15.625290261300002</v>
      </c>
      <c r="S113" s="210"/>
      <c r="T113" s="212">
        <f>T114+T125+T143+T170+T216</f>
        <v>0</v>
      </c>
      <c r="AR113" s="213" t="s">
        <v>92</v>
      </c>
      <c r="AT113" s="214" t="s">
        <v>79</v>
      </c>
      <c r="AU113" s="214" t="s">
        <v>80</v>
      </c>
      <c r="AY113" s="213" t="s">
        <v>164</v>
      </c>
      <c r="BK113" s="215">
        <f>BK114+BK125+BK143+BK170+BK216</f>
        <v>0</v>
      </c>
    </row>
    <row r="114" s="11" customFormat="1" ht="22.8" customHeight="1">
      <c r="B114" s="202"/>
      <c r="C114" s="203"/>
      <c r="D114" s="204" t="s">
        <v>79</v>
      </c>
      <c r="E114" s="216" t="s">
        <v>1471</v>
      </c>
      <c r="F114" s="216" t="s">
        <v>1472</v>
      </c>
      <c r="G114" s="203"/>
      <c r="H114" s="203"/>
      <c r="I114" s="206"/>
      <c r="J114" s="217">
        <f>BK114</f>
        <v>0</v>
      </c>
      <c r="K114" s="203"/>
      <c r="L114" s="208"/>
      <c r="M114" s="209"/>
      <c r="N114" s="210"/>
      <c r="O114" s="210"/>
      <c r="P114" s="211">
        <f>SUM(P115:P124)</f>
        <v>0</v>
      </c>
      <c r="Q114" s="210"/>
      <c r="R114" s="211">
        <f>SUM(R115:R124)</f>
        <v>0.16677153130000003</v>
      </c>
      <c r="S114" s="210"/>
      <c r="T114" s="212">
        <f>SUM(T115:T124)</f>
        <v>0</v>
      </c>
      <c r="AR114" s="213" t="s">
        <v>92</v>
      </c>
      <c r="AT114" s="214" t="s">
        <v>79</v>
      </c>
      <c r="AU114" s="214" t="s">
        <v>87</v>
      </c>
      <c r="AY114" s="213" t="s">
        <v>164</v>
      </c>
      <c r="BK114" s="215">
        <f>SUM(BK115:BK124)</f>
        <v>0</v>
      </c>
    </row>
    <row r="115" s="1" customFormat="1" ht="16.5" customHeight="1">
      <c r="B115" s="35"/>
      <c r="C115" s="218" t="s">
        <v>192</v>
      </c>
      <c r="D115" s="218" t="s">
        <v>166</v>
      </c>
      <c r="E115" s="219" t="s">
        <v>1743</v>
      </c>
      <c r="F115" s="220" t="s">
        <v>1744</v>
      </c>
      <c r="G115" s="221" t="s">
        <v>255</v>
      </c>
      <c r="H115" s="222">
        <v>138.821</v>
      </c>
      <c r="I115" s="223"/>
      <c r="J115" s="224">
        <f>ROUND(I115*H115,2)</f>
        <v>0</v>
      </c>
      <c r="K115" s="220" t="s">
        <v>1745</v>
      </c>
      <c r="L115" s="40"/>
      <c r="M115" s="225" t="s">
        <v>1</v>
      </c>
      <c r="N115" s="226" t="s">
        <v>52</v>
      </c>
      <c r="O115" s="76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13" t="s">
        <v>230</v>
      </c>
      <c r="AT115" s="13" t="s">
        <v>166</v>
      </c>
      <c r="AU115" s="13" t="s">
        <v>92</v>
      </c>
      <c r="AY115" s="13" t="s">
        <v>164</v>
      </c>
      <c r="BE115" s="229">
        <f>IF(N115="základná",J115,0)</f>
        <v>0</v>
      </c>
      <c r="BF115" s="229">
        <f>IF(N115="znížená",J115,0)</f>
        <v>0</v>
      </c>
      <c r="BG115" s="229">
        <f>IF(N115="zákl. prenesená",J115,0)</f>
        <v>0</v>
      </c>
      <c r="BH115" s="229">
        <f>IF(N115="zníž. prenesená",J115,0)</f>
        <v>0</v>
      </c>
      <c r="BI115" s="229">
        <f>IF(N115="nulová",J115,0)</f>
        <v>0</v>
      </c>
      <c r="BJ115" s="13" t="s">
        <v>92</v>
      </c>
      <c r="BK115" s="229">
        <f>ROUND(I115*H115,2)</f>
        <v>0</v>
      </c>
      <c r="BL115" s="13" t="s">
        <v>230</v>
      </c>
      <c r="BM115" s="13" t="s">
        <v>1746</v>
      </c>
    </row>
    <row r="116" s="1" customFormat="1" ht="16.5" customHeight="1">
      <c r="B116" s="35"/>
      <c r="C116" s="230" t="s">
        <v>196</v>
      </c>
      <c r="D116" s="230" t="s">
        <v>218</v>
      </c>
      <c r="E116" s="231" t="s">
        <v>1747</v>
      </c>
      <c r="F116" s="232" t="s">
        <v>1748</v>
      </c>
      <c r="G116" s="233" t="s">
        <v>255</v>
      </c>
      <c r="H116" s="234">
        <v>63.933999999999998</v>
      </c>
      <c r="I116" s="235"/>
      <c r="J116" s="236">
        <f>ROUND(I116*H116,2)</f>
        <v>0</v>
      </c>
      <c r="K116" s="232" t="s">
        <v>1745</v>
      </c>
      <c r="L116" s="237"/>
      <c r="M116" s="238" t="s">
        <v>1</v>
      </c>
      <c r="N116" s="239" t="s">
        <v>52</v>
      </c>
      <c r="O116" s="76"/>
      <c r="P116" s="227">
        <f>O116*H116</f>
        <v>0</v>
      </c>
      <c r="Q116" s="227">
        <v>0.00064000000000000005</v>
      </c>
      <c r="R116" s="227">
        <f>Q116*H116</f>
        <v>0.040917760000000004</v>
      </c>
      <c r="S116" s="227">
        <v>0</v>
      </c>
      <c r="T116" s="228">
        <f>S116*H116</f>
        <v>0</v>
      </c>
      <c r="AR116" s="13" t="s">
        <v>296</v>
      </c>
      <c r="AT116" s="13" t="s">
        <v>218</v>
      </c>
      <c r="AU116" s="13" t="s">
        <v>92</v>
      </c>
      <c r="AY116" s="13" t="s">
        <v>164</v>
      </c>
      <c r="BE116" s="229">
        <f>IF(N116="základná",J116,0)</f>
        <v>0</v>
      </c>
      <c r="BF116" s="229">
        <f>IF(N116="znížená",J116,0)</f>
        <v>0</v>
      </c>
      <c r="BG116" s="229">
        <f>IF(N116="zákl. prenesená",J116,0)</f>
        <v>0</v>
      </c>
      <c r="BH116" s="229">
        <f>IF(N116="zníž. prenesená",J116,0)</f>
        <v>0</v>
      </c>
      <c r="BI116" s="229">
        <f>IF(N116="nulová",J116,0)</f>
        <v>0</v>
      </c>
      <c r="BJ116" s="13" t="s">
        <v>92</v>
      </c>
      <c r="BK116" s="229">
        <f>ROUND(I116*H116,2)</f>
        <v>0</v>
      </c>
      <c r="BL116" s="13" t="s">
        <v>230</v>
      </c>
      <c r="BM116" s="13" t="s">
        <v>1749</v>
      </c>
    </row>
    <row r="117" s="1" customFormat="1" ht="16.5" customHeight="1">
      <c r="B117" s="35"/>
      <c r="C117" s="230" t="s">
        <v>200</v>
      </c>
      <c r="D117" s="230" t="s">
        <v>218</v>
      </c>
      <c r="E117" s="231" t="s">
        <v>1750</v>
      </c>
      <c r="F117" s="232" t="s">
        <v>1751</v>
      </c>
      <c r="G117" s="233" t="s">
        <v>255</v>
      </c>
      <c r="H117" s="234">
        <v>77.662999999999997</v>
      </c>
      <c r="I117" s="235"/>
      <c r="J117" s="236">
        <f>ROUND(I117*H117,2)</f>
        <v>0</v>
      </c>
      <c r="K117" s="232" t="s">
        <v>1745</v>
      </c>
      <c r="L117" s="237"/>
      <c r="M117" s="238" t="s">
        <v>1</v>
      </c>
      <c r="N117" s="239" t="s">
        <v>52</v>
      </c>
      <c r="O117" s="76"/>
      <c r="P117" s="227">
        <f>O117*H117</f>
        <v>0</v>
      </c>
      <c r="Q117" s="227">
        <v>0.00084999999999999995</v>
      </c>
      <c r="R117" s="227">
        <f>Q117*H117</f>
        <v>0.06601354999999999</v>
      </c>
      <c r="S117" s="227">
        <v>0</v>
      </c>
      <c r="T117" s="228">
        <f>S117*H117</f>
        <v>0</v>
      </c>
      <c r="AR117" s="13" t="s">
        <v>296</v>
      </c>
      <c r="AT117" s="13" t="s">
        <v>218</v>
      </c>
      <c r="AU117" s="13" t="s">
        <v>92</v>
      </c>
      <c r="AY117" s="13" t="s">
        <v>164</v>
      </c>
      <c r="BE117" s="229">
        <f>IF(N117="základná",J117,0)</f>
        <v>0</v>
      </c>
      <c r="BF117" s="229">
        <f>IF(N117="znížená",J117,0)</f>
        <v>0</v>
      </c>
      <c r="BG117" s="229">
        <f>IF(N117="zákl. prenesená",J117,0)</f>
        <v>0</v>
      </c>
      <c r="BH117" s="229">
        <f>IF(N117="zníž. prenesená",J117,0)</f>
        <v>0</v>
      </c>
      <c r="BI117" s="229">
        <f>IF(N117="nulová",J117,0)</f>
        <v>0</v>
      </c>
      <c r="BJ117" s="13" t="s">
        <v>92</v>
      </c>
      <c r="BK117" s="229">
        <f>ROUND(I117*H117,2)</f>
        <v>0</v>
      </c>
      <c r="BL117" s="13" t="s">
        <v>230</v>
      </c>
      <c r="BM117" s="13" t="s">
        <v>1752</v>
      </c>
    </row>
    <row r="118" s="1" customFormat="1" ht="16.5" customHeight="1">
      <c r="B118" s="35"/>
      <c r="C118" s="218" t="s">
        <v>204</v>
      </c>
      <c r="D118" s="218" t="s">
        <v>166</v>
      </c>
      <c r="E118" s="219" t="s">
        <v>1753</v>
      </c>
      <c r="F118" s="220" t="s">
        <v>1754</v>
      </c>
      <c r="G118" s="221" t="s">
        <v>255</v>
      </c>
      <c r="H118" s="222">
        <v>63.220999999999997</v>
      </c>
      <c r="I118" s="223"/>
      <c r="J118" s="224">
        <f>ROUND(I118*H118,2)</f>
        <v>0</v>
      </c>
      <c r="K118" s="220" t="s">
        <v>1745</v>
      </c>
      <c r="L118" s="40"/>
      <c r="M118" s="225" t="s">
        <v>1</v>
      </c>
      <c r="N118" s="226" t="s">
        <v>52</v>
      </c>
      <c r="O118" s="76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13" t="s">
        <v>230</v>
      </c>
      <c r="AT118" s="13" t="s">
        <v>166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230</v>
      </c>
      <c r="BM118" s="13" t="s">
        <v>1755</v>
      </c>
    </row>
    <row r="119" s="1" customFormat="1" ht="16.5" customHeight="1">
      <c r="B119" s="35"/>
      <c r="C119" s="230" t="s">
        <v>208</v>
      </c>
      <c r="D119" s="230" t="s">
        <v>218</v>
      </c>
      <c r="E119" s="231" t="s">
        <v>1756</v>
      </c>
      <c r="F119" s="232" t="s">
        <v>1757</v>
      </c>
      <c r="G119" s="233" t="s">
        <v>255</v>
      </c>
      <c r="H119" s="234">
        <v>62.418999999999997</v>
      </c>
      <c r="I119" s="235"/>
      <c r="J119" s="236">
        <f>ROUND(I119*H119,2)</f>
        <v>0</v>
      </c>
      <c r="K119" s="232" t="s">
        <v>1745</v>
      </c>
      <c r="L119" s="237"/>
      <c r="M119" s="238" t="s">
        <v>1</v>
      </c>
      <c r="N119" s="239" t="s">
        <v>52</v>
      </c>
      <c r="O119" s="76"/>
      <c r="P119" s="227">
        <f>O119*H119</f>
        <v>0</v>
      </c>
      <c r="Q119" s="227">
        <v>0.00064000000000000005</v>
      </c>
      <c r="R119" s="227">
        <f>Q119*H119</f>
        <v>0.039948160000000003</v>
      </c>
      <c r="S119" s="227">
        <v>0</v>
      </c>
      <c r="T119" s="228">
        <f>S119*H119</f>
        <v>0</v>
      </c>
      <c r="AR119" s="13" t="s">
        <v>296</v>
      </c>
      <c r="AT119" s="13" t="s">
        <v>218</v>
      </c>
      <c r="AU119" s="13" t="s">
        <v>92</v>
      </c>
      <c r="AY119" s="13" t="s">
        <v>164</v>
      </c>
      <c r="BE119" s="229">
        <f>IF(N119="základná",J119,0)</f>
        <v>0</v>
      </c>
      <c r="BF119" s="229">
        <f>IF(N119="znížená",J119,0)</f>
        <v>0</v>
      </c>
      <c r="BG119" s="229">
        <f>IF(N119="zákl. prenesená",J119,0)</f>
        <v>0</v>
      </c>
      <c r="BH119" s="229">
        <f>IF(N119="zníž. prenesená",J119,0)</f>
        <v>0</v>
      </c>
      <c r="BI119" s="229">
        <f>IF(N119="nulová",J119,0)</f>
        <v>0</v>
      </c>
      <c r="BJ119" s="13" t="s">
        <v>92</v>
      </c>
      <c r="BK119" s="229">
        <f>ROUND(I119*H119,2)</f>
        <v>0</v>
      </c>
      <c r="BL119" s="13" t="s">
        <v>230</v>
      </c>
      <c r="BM119" s="13" t="s">
        <v>1758</v>
      </c>
    </row>
    <row r="120" s="1" customFormat="1" ht="16.5" customHeight="1">
      <c r="B120" s="35"/>
      <c r="C120" s="230" t="s">
        <v>212</v>
      </c>
      <c r="D120" s="230" t="s">
        <v>218</v>
      </c>
      <c r="E120" s="231" t="s">
        <v>1759</v>
      </c>
      <c r="F120" s="232" t="s">
        <v>1760</v>
      </c>
      <c r="G120" s="233" t="s">
        <v>255</v>
      </c>
      <c r="H120" s="234">
        <v>2.0659999999999998</v>
      </c>
      <c r="I120" s="235"/>
      <c r="J120" s="236">
        <f>ROUND(I120*H120,2)</f>
        <v>0</v>
      </c>
      <c r="K120" s="232" t="s">
        <v>1745</v>
      </c>
      <c r="L120" s="237"/>
      <c r="M120" s="238" t="s">
        <v>1</v>
      </c>
      <c r="N120" s="239" t="s">
        <v>52</v>
      </c>
      <c r="O120" s="76"/>
      <c r="P120" s="227">
        <f>O120*H120</f>
        <v>0</v>
      </c>
      <c r="Q120" s="227">
        <v>0.00084999999999999995</v>
      </c>
      <c r="R120" s="227">
        <f>Q120*H120</f>
        <v>0.0017560999999999998</v>
      </c>
      <c r="S120" s="227">
        <v>0</v>
      </c>
      <c r="T120" s="228">
        <f>S120*H120</f>
        <v>0</v>
      </c>
      <c r="AR120" s="13" t="s">
        <v>296</v>
      </c>
      <c r="AT120" s="13" t="s">
        <v>218</v>
      </c>
      <c r="AU120" s="13" t="s">
        <v>92</v>
      </c>
      <c r="AY120" s="13" t="s">
        <v>164</v>
      </c>
      <c r="BE120" s="229">
        <f>IF(N120="základná",J120,0)</f>
        <v>0</v>
      </c>
      <c r="BF120" s="229">
        <f>IF(N120="znížená",J120,0)</f>
        <v>0</v>
      </c>
      <c r="BG120" s="229">
        <f>IF(N120="zákl. prenesená",J120,0)</f>
        <v>0</v>
      </c>
      <c r="BH120" s="229">
        <f>IF(N120="zníž. prenesená",J120,0)</f>
        <v>0</v>
      </c>
      <c r="BI120" s="229">
        <f>IF(N120="nulová",J120,0)</f>
        <v>0</v>
      </c>
      <c r="BJ120" s="13" t="s">
        <v>92</v>
      </c>
      <c r="BK120" s="229">
        <f>ROUND(I120*H120,2)</f>
        <v>0</v>
      </c>
      <c r="BL120" s="13" t="s">
        <v>230</v>
      </c>
      <c r="BM120" s="13" t="s">
        <v>1761</v>
      </c>
    </row>
    <row r="121" s="1" customFormat="1" ht="16.5" customHeight="1">
      <c r="B121" s="35"/>
      <c r="C121" s="218" t="s">
        <v>217</v>
      </c>
      <c r="D121" s="218" t="s">
        <v>166</v>
      </c>
      <c r="E121" s="219" t="s">
        <v>1762</v>
      </c>
      <c r="F121" s="220" t="s">
        <v>1763</v>
      </c>
      <c r="G121" s="221" t="s">
        <v>255</v>
      </c>
      <c r="H121" s="222">
        <v>27.257000000000001</v>
      </c>
      <c r="I121" s="223"/>
      <c r="J121" s="224">
        <f>ROUND(I121*H121,2)</f>
        <v>0</v>
      </c>
      <c r="K121" s="220" t="s">
        <v>1</v>
      </c>
      <c r="L121" s="40"/>
      <c r="M121" s="225" t="s">
        <v>1</v>
      </c>
      <c r="N121" s="226" t="s">
        <v>52</v>
      </c>
      <c r="O121" s="76"/>
      <c r="P121" s="227">
        <f>O121*H121</f>
        <v>0</v>
      </c>
      <c r="Q121" s="227">
        <v>8.9999999999999996E-07</v>
      </c>
      <c r="R121" s="227">
        <f>Q121*H121</f>
        <v>2.45313E-05</v>
      </c>
      <c r="S121" s="227">
        <v>0</v>
      </c>
      <c r="T121" s="228">
        <f>S121*H121</f>
        <v>0</v>
      </c>
      <c r="AR121" s="13" t="s">
        <v>230</v>
      </c>
      <c r="AT121" s="13" t="s">
        <v>166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230</v>
      </c>
      <c r="BM121" s="13" t="s">
        <v>1764</v>
      </c>
    </row>
    <row r="122" s="1" customFormat="1" ht="16.5" customHeight="1">
      <c r="B122" s="35"/>
      <c r="C122" s="230" t="s">
        <v>224</v>
      </c>
      <c r="D122" s="230" t="s">
        <v>218</v>
      </c>
      <c r="E122" s="231" t="s">
        <v>1765</v>
      </c>
      <c r="F122" s="232" t="s">
        <v>1766</v>
      </c>
      <c r="G122" s="233" t="s">
        <v>255</v>
      </c>
      <c r="H122" s="234">
        <v>26.286999999999999</v>
      </c>
      <c r="I122" s="235"/>
      <c r="J122" s="236">
        <f>ROUND(I122*H122,2)</f>
        <v>0</v>
      </c>
      <c r="K122" s="232" t="s">
        <v>1745</v>
      </c>
      <c r="L122" s="237"/>
      <c r="M122" s="238" t="s">
        <v>1</v>
      </c>
      <c r="N122" s="239" t="s">
        <v>52</v>
      </c>
      <c r="O122" s="76"/>
      <c r="P122" s="227">
        <f>O122*H122</f>
        <v>0</v>
      </c>
      <c r="Q122" s="227">
        <v>0.00064000000000000005</v>
      </c>
      <c r="R122" s="227">
        <f>Q122*H122</f>
        <v>0.016823680000000001</v>
      </c>
      <c r="S122" s="227">
        <v>0</v>
      </c>
      <c r="T122" s="228">
        <f>S122*H122</f>
        <v>0</v>
      </c>
      <c r="AR122" s="13" t="s">
        <v>296</v>
      </c>
      <c r="AT122" s="13" t="s">
        <v>218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230</v>
      </c>
      <c r="BM122" s="13" t="s">
        <v>1767</v>
      </c>
    </row>
    <row r="123" s="1" customFormat="1" ht="16.5" customHeight="1">
      <c r="B123" s="35"/>
      <c r="C123" s="230" t="s">
        <v>226</v>
      </c>
      <c r="D123" s="230" t="s">
        <v>218</v>
      </c>
      <c r="E123" s="231" t="s">
        <v>1768</v>
      </c>
      <c r="F123" s="232" t="s">
        <v>1769</v>
      </c>
      <c r="G123" s="233" t="s">
        <v>255</v>
      </c>
      <c r="H123" s="234">
        <v>1.5149999999999999</v>
      </c>
      <c r="I123" s="235"/>
      <c r="J123" s="236">
        <f>ROUND(I123*H123,2)</f>
        <v>0</v>
      </c>
      <c r="K123" s="232" t="s">
        <v>1745</v>
      </c>
      <c r="L123" s="237"/>
      <c r="M123" s="238" t="s">
        <v>1</v>
      </c>
      <c r="N123" s="239" t="s">
        <v>52</v>
      </c>
      <c r="O123" s="76"/>
      <c r="P123" s="227">
        <f>O123*H123</f>
        <v>0</v>
      </c>
      <c r="Q123" s="227">
        <v>0.00084999999999999995</v>
      </c>
      <c r="R123" s="227">
        <f>Q123*H123</f>
        <v>0.0012877499999999998</v>
      </c>
      <c r="S123" s="227">
        <v>0</v>
      </c>
      <c r="T123" s="228">
        <f>S123*H123</f>
        <v>0</v>
      </c>
      <c r="AR123" s="13" t="s">
        <v>296</v>
      </c>
      <c r="AT123" s="13" t="s">
        <v>218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230</v>
      </c>
      <c r="BM123" s="13" t="s">
        <v>1770</v>
      </c>
    </row>
    <row r="124" s="1" customFormat="1" ht="16.5" customHeight="1">
      <c r="B124" s="35"/>
      <c r="C124" s="218" t="s">
        <v>230</v>
      </c>
      <c r="D124" s="218" t="s">
        <v>166</v>
      </c>
      <c r="E124" s="219" t="s">
        <v>1771</v>
      </c>
      <c r="F124" s="220" t="s">
        <v>1532</v>
      </c>
      <c r="G124" s="221" t="s">
        <v>221</v>
      </c>
      <c r="H124" s="222">
        <v>0.16700000000000001</v>
      </c>
      <c r="I124" s="223"/>
      <c r="J124" s="224">
        <f>ROUND(I124*H124,2)</f>
        <v>0</v>
      </c>
      <c r="K124" s="220" t="s">
        <v>1745</v>
      </c>
      <c r="L124" s="40"/>
      <c r="M124" s="225" t="s">
        <v>1</v>
      </c>
      <c r="N124" s="226" t="s">
        <v>52</v>
      </c>
      <c r="O124" s="76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13" t="s">
        <v>230</v>
      </c>
      <c r="AT124" s="13" t="s">
        <v>166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230</v>
      </c>
      <c r="BM124" s="13" t="s">
        <v>1772</v>
      </c>
    </row>
    <row r="125" s="11" customFormat="1" ht="22.8" customHeight="1">
      <c r="B125" s="202"/>
      <c r="C125" s="203"/>
      <c r="D125" s="204" t="s">
        <v>79</v>
      </c>
      <c r="E125" s="216" t="s">
        <v>1773</v>
      </c>
      <c r="F125" s="216" t="s">
        <v>1774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SUM(P126:P142)</f>
        <v>0</v>
      </c>
      <c r="Q125" s="210"/>
      <c r="R125" s="211">
        <f>SUM(R126:R142)</f>
        <v>3.7790156000000006</v>
      </c>
      <c r="S125" s="210"/>
      <c r="T125" s="212">
        <f>SUM(T126:T142)</f>
        <v>0</v>
      </c>
      <c r="AR125" s="213" t="s">
        <v>92</v>
      </c>
      <c r="AT125" s="214" t="s">
        <v>79</v>
      </c>
      <c r="AU125" s="214" t="s">
        <v>87</v>
      </c>
      <c r="AY125" s="213" t="s">
        <v>164</v>
      </c>
      <c r="BK125" s="215">
        <f>SUM(BK126:BK142)</f>
        <v>0</v>
      </c>
    </row>
    <row r="126" s="1" customFormat="1" ht="16.5" customHeight="1">
      <c r="B126" s="35"/>
      <c r="C126" s="218" t="s">
        <v>235</v>
      </c>
      <c r="D126" s="218" t="s">
        <v>166</v>
      </c>
      <c r="E126" s="219" t="s">
        <v>1775</v>
      </c>
      <c r="F126" s="220" t="s">
        <v>1776</v>
      </c>
      <c r="G126" s="221" t="s">
        <v>238</v>
      </c>
      <c r="H126" s="222">
        <v>1</v>
      </c>
      <c r="I126" s="223"/>
      <c r="J126" s="224">
        <f>ROUND(I126*H126,2)</f>
        <v>0</v>
      </c>
      <c r="K126" s="220" t="s">
        <v>243</v>
      </c>
      <c r="L126" s="40"/>
      <c r="M126" s="225" t="s">
        <v>1</v>
      </c>
      <c r="N126" s="226" t="s">
        <v>52</v>
      </c>
      <c r="O126" s="76"/>
      <c r="P126" s="227">
        <f>O126*H126</f>
        <v>0</v>
      </c>
      <c r="Q126" s="227">
        <v>0.061310000000000003</v>
      </c>
      <c r="R126" s="227">
        <f>Q126*H126</f>
        <v>0.061310000000000003</v>
      </c>
      <c r="S126" s="227">
        <v>0</v>
      </c>
      <c r="T126" s="228">
        <f>S126*H126</f>
        <v>0</v>
      </c>
      <c r="AR126" s="13" t="s">
        <v>230</v>
      </c>
      <c r="AT126" s="13" t="s">
        <v>166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230</v>
      </c>
      <c r="BM126" s="13" t="s">
        <v>1777</v>
      </c>
    </row>
    <row r="127" s="1" customFormat="1" ht="16.5" customHeight="1">
      <c r="B127" s="35"/>
      <c r="C127" s="218" t="s">
        <v>240</v>
      </c>
      <c r="D127" s="218" t="s">
        <v>166</v>
      </c>
      <c r="E127" s="219" t="s">
        <v>1778</v>
      </c>
      <c r="F127" s="220" t="s">
        <v>1779</v>
      </c>
      <c r="G127" s="221" t="s">
        <v>238</v>
      </c>
      <c r="H127" s="222">
        <v>1</v>
      </c>
      <c r="I127" s="223"/>
      <c r="J127" s="224">
        <f>ROUND(I127*H127,2)</f>
        <v>0</v>
      </c>
      <c r="K127" s="220" t="s">
        <v>243</v>
      </c>
      <c r="L127" s="40"/>
      <c r="M127" s="225" t="s">
        <v>1</v>
      </c>
      <c r="N127" s="226" t="s">
        <v>52</v>
      </c>
      <c r="O127" s="76"/>
      <c r="P127" s="227">
        <f>O127*H127</f>
        <v>0</v>
      </c>
      <c r="Q127" s="227">
        <v>0.00166</v>
      </c>
      <c r="R127" s="227">
        <f>Q127*H127</f>
        <v>0.00166</v>
      </c>
      <c r="S127" s="227">
        <v>0</v>
      </c>
      <c r="T127" s="228">
        <f>S127*H127</f>
        <v>0</v>
      </c>
      <c r="AR127" s="13" t="s">
        <v>230</v>
      </c>
      <c r="AT127" s="13" t="s">
        <v>166</v>
      </c>
      <c r="AU127" s="13" t="s">
        <v>92</v>
      </c>
      <c r="AY127" s="13" t="s">
        <v>164</v>
      </c>
      <c r="BE127" s="229">
        <f>IF(N127="základná",J127,0)</f>
        <v>0</v>
      </c>
      <c r="BF127" s="229">
        <f>IF(N127="znížená",J127,0)</f>
        <v>0</v>
      </c>
      <c r="BG127" s="229">
        <f>IF(N127="zákl. prenesená",J127,0)</f>
        <v>0</v>
      </c>
      <c r="BH127" s="229">
        <f>IF(N127="zníž. prenesená",J127,0)</f>
        <v>0</v>
      </c>
      <c r="BI127" s="229">
        <f>IF(N127="nulová",J127,0)</f>
        <v>0</v>
      </c>
      <c r="BJ127" s="13" t="s">
        <v>92</v>
      </c>
      <c r="BK127" s="229">
        <f>ROUND(I127*H127,2)</f>
        <v>0</v>
      </c>
      <c r="BL127" s="13" t="s">
        <v>230</v>
      </c>
      <c r="BM127" s="13" t="s">
        <v>1780</v>
      </c>
    </row>
    <row r="128" s="1" customFormat="1" ht="16.5" customHeight="1">
      <c r="B128" s="35"/>
      <c r="C128" s="218" t="s">
        <v>245</v>
      </c>
      <c r="D128" s="218" t="s">
        <v>166</v>
      </c>
      <c r="E128" s="219" t="s">
        <v>1781</v>
      </c>
      <c r="F128" s="220" t="s">
        <v>1782</v>
      </c>
      <c r="G128" s="221" t="s">
        <v>238</v>
      </c>
      <c r="H128" s="222">
        <v>1</v>
      </c>
      <c r="I128" s="223"/>
      <c r="J128" s="224">
        <f>ROUND(I128*H128,2)</f>
        <v>0</v>
      </c>
      <c r="K128" s="220" t="s">
        <v>243</v>
      </c>
      <c r="L128" s="40"/>
      <c r="M128" s="225" t="s">
        <v>1</v>
      </c>
      <c r="N128" s="226" t="s">
        <v>52</v>
      </c>
      <c r="O128" s="76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13" t="s">
        <v>230</v>
      </c>
      <c r="AT128" s="13" t="s">
        <v>166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230</v>
      </c>
      <c r="BM128" s="13" t="s">
        <v>1783</v>
      </c>
    </row>
    <row r="129" s="1" customFormat="1" ht="16.5" customHeight="1">
      <c r="B129" s="35"/>
      <c r="C129" s="218" t="s">
        <v>7</v>
      </c>
      <c r="D129" s="218" t="s">
        <v>166</v>
      </c>
      <c r="E129" s="219" t="s">
        <v>1784</v>
      </c>
      <c r="F129" s="220" t="s">
        <v>1785</v>
      </c>
      <c r="G129" s="221" t="s">
        <v>255</v>
      </c>
      <c r="H129" s="222">
        <v>8.5050000000000008</v>
      </c>
      <c r="I129" s="223"/>
      <c r="J129" s="224">
        <f>ROUND(I129*H129,2)</f>
        <v>0</v>
      </c>
      <c r="K129" s="220" t="s">
        <v>1745</v>
      </c>
      <c r="L129" s="40"/>
      <c r="M129" s="225" t="s">
        <v>1</v>
      </c>
      <c r="N129" s="226" t="s">
        <v>52</v>
      </c>
      <c r="O129" s="76"/>
      <c r="P129" s="227">
        <f>O129*H129</f>
        <v>0</v>
      </c>
      <c r="Q129" s="227">
        <v>0.00117</v>
      </c>
      <c r="R129" s="227">
        <f>Q129*H129</f>
        <v>0.0099508500000000007</v>
      </c>
      <c r="S129" s="227">
        <v>0</v>
      </c>
      <c r="T129" s="228">
        <f>S129*H129</f>
        <v>0</v>
      </c>
      <c r="AR129" s="13" t="s">
        <v>230</v>
      </c>
      <c r="AT129" s="13" t="s">
        <v>166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230</v>
      </c>
      <c r="BM129" s="13" t="s">
        <v>1786</v>
      </c>
    </row>
    <row r="130" s="1" customFormat="1" ht="16.5" customHeight="1">
      <c r="B130" s="35"/>
      <c r="C130" s="218" t="s">
        <v>252</v>
      </c>
      <c r="D130" s="218" t="s">
        <v>166</v>
      </c>
      <c r="E130" s="219" t="s">
        <v>1787</v>
      </c>
      <c r="F130" s="220" t="s">
        <v>1788</v>
      </c>
      <c r="G130" s="221" t="s">
        <v>255</v>
      </c>
      <c r="H130" s="222">
        <v>26.73</v>
      </c>
      <c r="I130" s="223"/>
      <c r="J130" s="224">
        <f>ROUND(I130*H130,2)</f>
        <v>0</v>
      </c>
      <c r="K130" s="220" t="s">
        <v>1</v>
      </c>
      <c r="L130" s="40"/>
      <c r="M130" s="225" t="s">
        <v>1</v>
      </c>
      <c r="N130" s="226" t="s">
        <v>52</v>
      </c>
      <c r="O130" s="76"/>
      <c r="P130" s="227">
        <f>O130*H130</f>
        <v>0</v>
      </c>
      <c r="Q130" s="227">
        <v>0.00157</v>
      </c>
      <c r="R130" s="227">
        <f>Q130*H130</f>
        <v>0.041966099999999999</v>
      </c>
      <c r="S130" s="227">
        <v>0</v>
      </c>
      <c r="T130" s="228">
        <f>S130*H130</f>
        <v>0</v>
      </c>
      <c r="AR130" s="13" t="s">
        <v>230</v>
      </c>
      <c r="AT130" s="13" t="s">
        <v>166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230</v>
      </c>
      <c r="BM130" s="13" t="s">
        <v>1789</v>
      </c>
    </row>
    <row r="131" s="1" customFormat="1" ht="16.5" customHeight="1">
      <c r="B131" s="35"/>
      <c r="C131" s="218" t="s">
        <v>257</v>
      </c>
      <c r="D131" s="218" t="s">
        <v>166</v>
      </c>
      <c r="E131" s="219" t="s">
        <v>1790</v>
      </c>
      <c r="F131" s="220" t="s">
        <v>1791</v>
      </c>
      <c r="G131" s="221" t="s">
        <v>255</v>
      </c>
      <c r="H131" s="222">
        <v>62.640000000000001</v>
      </c>
      <c r="I131" s="223"/>
      <c r="J131" s="224">
        <f>ROUND(I131*H131,2)</f>
        <v>0</v>
      </c>
      <c r="K131" s="220" t="s">
        <v>1</v>
      </c>
      <c r="L131" s="40"/>
      <c r="M131" s="225" t="s">
        <v>1</v>
      </c>
      <c r="N131" s="226" t="s">
        <v>52</v>
      </c>
      <c r="O131" s="76"/>
      <c r="P131" s="227">
        <f>O131*H131</f>
        <v>0</v>
      </c>
      <c r="Q131" s="227">
        <v>0.0016299999999999999</v>
      </c>
      <c r="R131" s="227">
        <f>Q131*H131</f>
        <v>0.10210319999999999</v>
      </c>
      <c r="S131" s="227">
        <v>0</v>
      </c>
      <c r="T131" s="228">
        <f>S131*H131</f>
        <v>0</v>
      </c>
      <c r="AR131" s="13" t="s">
        <v>230</v>
      </c>
      <c r="AT131" s="13" t="s">
        <v>166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230</v>
      </c>
      <c r="BM131" s="13" t="s">
        <v>1792</v>
      </c>
    </row>
    <row r="132" s="1" customFormat="1" ht="16.5" customHeight="1">
      <c r="B132" s="35"/>
      <c r="C132" s="218" t="s">
        <v>259</v>
      </c>
      <c r="D132" s="218" t="s">
        <v>166</v>
      </c>
      <c r="E132" s="219" t="s">
        <v>1793</v>
      </c>
      <c r="F132" s="220" t="s">
        <v>1794</v>
      </c>
      <c r="G132" s="221" t="s">
        <v>255</v>
      </c>
      <c r="H132" s="222">
        <v>66.082999999999998</v>
      </c>
      <c r="I132" s="223"/>
      <c r="J132" s="224">
        <f>ROUND(I132*H132,2)</f>
        <v>0</v>
      </c>
      <c r="K132" s="220" t="s">
        <v>1745</v>
      </c>
      <c r="L132" s="40"/>
      <c r="M132" s="225" t="s">
        <v>1</v>
      </c>
      <c r="N132" s="226" t="s">
        <v>52</v>
      </c>
      <c r="O132" s="76"/>
      <c r="P132" s="227">
        <f>O132*H132</f>
        <v>0</v>
      </c>
      <c r="Q132" s="227">
        <v>0.0027499999999999998</v>
      </c>
      <c r="R132" s="227">
        <f>Q132*H132</f>
        <v>0.18172824999999998</v>
      </c>
      <c r="S132" s="227">
        <v>0</v>
      </c>
      <c r="T132" s="228">
        <f>S132*H132</f>
        <v>0</v>
      </c>
      <c r="AR132" s="13" t="s">
        <v>230</v>
      </c>
      <c r="AT132" s="13" t="s">
        <v>166</v>
      </c>
      <c r="AU132" s="13" t="s">
        <v>92</v>
      </c>
      <c r="AY132" s="13" t="s">
        <v>164</v>
      </c>
      <c r="BE132" s="229">
        <f>IF(N132="základná",J132,0)</f>
        <v>0</v>
      </c>
      <c r="BF132" s="229">
        <f>IF(N132="znížená",J132,0)</f>
        <v>0</v>
      </c>
      <c r="BG132" s="229">
        <f>IF(N132="zákl. prenesená",J132,0)</f>
        <v>0</v>
      </c>
      <c r="BH132" s="229">
        <f>IF(N132="zníž. prenesená",J132,0)</f>
        <v>0</v>
      </c>
      <c r="BI132" s="229">
        <f>IF(N132="nulová",J132,0)</f>
        <v>0</v>
      </c>
      <c r="BJ132" s="13" t="s">
        <v>92</v>
      </c>
      <c r="BK132" s="229">
        <f>ROUND(I132*H132,2)</f>
        <v>0</v>
      </c>
      <c r="BL132" s="13" t="s">
        <v>230</v>
      </c>
      <c r="BM132" s="13" t="s">
        <v>1795</v>
      </c>
    </row>
    <row r="133" s="1" customFormat="1" ht="16.5" customHeight="1">
      <c r="B133" s="35"/>
      <c r="C133" s="218" t="s">
        <v>263</v>
      </c>
      <c r="D133" s="218" t="s">
        <v>166</v>
      </c>
      <c r="E133" s="219" t="s">
        <v>1796</v>
      </c>
      <c r="F133" s="220" t="s">
        <v>1797</v>
      </c>
      <c r="G133" s="221" t="s">
        <v>255</v>
      </c>
      <c r="H133" s="222">
        <v>30.359999999999999</v>
      </c>
      <c r="I133" s="223"/>
      <c r="J133" s="224">
        <f>ROUND(I133*H133,2)</f>
        <v>0</v>
      </c>
      <c r="K133" s="220" t="s">
        <v>1745</v>
      </c>
      <c r="L133" s="40"/>
      <c r="M133" s="225" t="s">
        <v>1</v>
      </c>
      <c r="N133" s="226" t="s">
        <v>52</v>
      </c>
      <c r="O133" s="76"/>
      <c r="P133" s="227">
        <f>O133*H133</f>
        <v>0</v>
      </c>
      <c r="Q133" s="227">
        <v>0.0015299999999999999</v>
      </c>
      <c r="R133" s="227">
        <f>Q133*H133</f>
        <v>0.046450799999999993</v>
      </c>
      <c r="S133" s="227">
        <v>0</v>
      </c>
      <c r="T133" s="228">
        <f>S133*H133</f>
        <v>0</v>
      </c>
      <c r="AR133" s="13" t="s">
        <v>230</v>
      </c>
      <c r="AT133" s="13" t="s">
        <v>166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230</v>
      </c>
      <c r="BM133" s="13" t="s">
        <v>1798</v>
      </c>
    </row>
    <row r="134" s="1" customFormat="1" ht="16.5" customHeight="1">
      <c r="B134" s="35"/>
      <c r="C134" s="218" t="s">
        <v>267</v>
      </c>
      <c r="D134" s="218" t="s">
        <v>166</v>
      </c>
      <c r="E134" s="219" t="s">
        <v>1799</v>
      </c>
      <c r="F134" s="220" t="s">
        <v>1800</v>
      </c>
      <c r="G134" s="221" t="s">
        <v>255</v>
      </c>
      <c r="H134" s="222">
        <v>14.85</v>
      </c>
      <c r="I134" s="223"/>
      <c r="J134" s="224">
        <f>ROUND(I134*H134,2)</f>
        <v>0</v>
      </c>
      <c r="K134" s="220" t="s">
        <v>1</v>
      </c>
      <c r="L134" s="40"/>
      <c r="M134" s="225" t="s">
        <v>1</v>
      </c>
      <c r="N134" s="226" t="s">
        <v>52</v>
      </c>
      <c r="O134" s="76"/>
      <c r="P134" s="227">
        <f>O134*H134</f>
        <v>0</v>
      </c>
      <c r="Q134" s="227">
        <v>0.00064000000000000005</v>
      </c>
      <c r="R134" s="227">
        <f>Q134*H134</f>
        <v>0.0095040000000000003</v>
      </c>
      <c r="S134" s="227">
        <v>0</v>
      </c>
      <c r="T134" s="228">
        <f>S134*H134</f>
        <v>0</v>
      </c>
      <c r="AR134" s="13" t="s">
        <v>230</v>
      </c>
      <c r="AT134" s="13" t="s">
        <v>166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230</v>
      </c>
      <c r="BM134" s="13" t="s">
        <v>1801</v>
      </c>
    </row>
    <row r="135" s="1" customFormat="1" ht="16.5" customHeight="1">
      <c r="B135" s="35"/>
      <c r="C135" s="218" t="s">
        <v>271</v>
      </c>
      <c r="D135" s="218" t="s">
        <v>166</v>
      </c>
      <c r="E135" s="219" t="s">
        <v>1802</v>
      </c>
      <c r="F135" s="220" t="s">
        <v>1803</v>
      </c>
      <c r="G135" s="221" t="s">
        <v>238</v>
      </c>
      <c r="H135" s="222">
        <v>1</v>
      </c>
      <c r="I135" s="223"/>
      <c r="J135" s="224">
        <f>ROUND(I135*H135,2)</f>
        <v>0</v>
      </c>
      <c r="K135" s="220" t="s">
        <v>1745</v>
      </c>
      <c r="L135" s="40"/>
      <c r="M135" s="225" t="s">
        <v>1</v>
      </c>
      <c r="N135" s="226" t="s">
        <v>52</v>
      </c>
      <c r="O135" s="76"/>
      <c r="P135" s="227">
        <f>O135*H135</f>
        <v>0</v>
      </c>
      <c r="Q135" s="227">
        <v>0.00036000000000000002</v>
      </c>
      <c r="R135" s="227">
        <f>Q135*H135</f>
        <v>0.00036000000000000002</v>
      </c>
      <c r="S135" s="227">
        <v>0</v>
      </c>
      <c r="T135" s="228">
        <f>S135*H135</f>
        <v>0</v>
      </c>
      <c r="AR135" s="13" t="s">
        <v>230</v>
      </c>
      <c r="AT135" s="13" t="s">
        <v>166</v>
      </c>
      <c r="AU135" s="13" t="s">
        <v>92</v>
      </c>
      <c r="AY135" s="13" t="s">
        <v>164</v>
      </c>
      <c r="BE135" s="229">
        <f>IF(N135="základná",J135,0)</f>
        <v>0</v>
      </c>
      <c r="BF135" s="229">
        <f>IF(N135="znížená",J135,0)</f>
        <v>0</v>
      </c>
      <c r="BG135" s="229">
        <f>IF(N135="zákl. prenesená",J135,0)</f>
        <v>0</v>
      </c>
      <c r="BH135" s="229">
        <f>IF(N135="zníž. prenesená",J135,0)</f>
        <v>0</v>
      </c>
      <c r="BI135" s="229">
        <f>IF(N135="nulová",J135,0)</f>
        <v>0</v>
      </c>
      <c r="BJ135" s="13" t="s">
        <v>92</v>
      </c>
      <c r="BK135" s="229">
        <f>ROUND(I135*H135,2)</f>
        <v>0</v>
      </c>
      <c r="BL135" s="13" t="s">
        <v>230</v>
      </c>
      <c r="BM135" s="13" t="s">
        <v>1804</v>
      </c>
    </row>
    <row r="136" s="1" customFormat="1" ht="16.5" customHeight="1">
      <c r="B136" s="35"/>
      <c r="C136" s="230" t="s">
        <v>275</v>
      </c>
      <c r="D136" s="230" t="s">
        <v>218</v>
      </c>
      <c r="E136" s="231" t="s">
        <v>1805</v>
      </c>
      <c r="F136" s="232" t="s">
        <v>1806</v>
      </c>
      <c r="G136" s="233" t="s">
        <v>238</v>
      </c>
      <c r="H136" s="234">
        <v>1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52</v>
      </c>
      <c r="O136" s="76"/>
      <c r="P136" s="227">
        <f>O136*H136</f>
        <v>0</v>
      </c>
      <c r="Q136" s="227">
        <v>0.00266</v>
      </c>
      <c r="R136" s="227">
        <f>Q136*H136</f>
        <v>0.00266</v>
      </c>
      <c r="S136" s="227">
        <v>0</v>
      </c>
      <c r="T136" s="228">
        <f>S136*H136</f>
        <v>0</v>
      </c>
      <c r="AR136" s="13" t="s">
        <v>296</v>
      </c>
      <c r="AT136" s="13" t="s">
        <v>218</v>
      </c>
      <c r="AU136" s="13" t="s">
        <v>92</v>
      </c>
      <c r="AY136" s="13" t="s">
        <v>164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3" t="s">
        <v>92</v>
      </c>
      <c r="BK136" s="229">
        <f>ROUND(I136*H136,2)</f>
        <v>0</v>
      </c>
      <c r="BL136" s="13" t="s">
        <v>230</v>
      </c>
      <c r="BM136" s="13" t="s">
        <v>1807</v>
      </c>
    </row>
    <row r="137" s="1" customFormat="1" ht="16.5" customHeight="1">
      <c r="B137" s="35"/>
      <c r="C137" s="218" t="s">
        <v>279</v>
      </c>
      <c r="D137" s="218" t="s">
        <v>166</v>
      </c>
      <c r="E137" s="219" t="s">
        <v>1808</v>
      </c>
      <c r="F137" s="220" t="s">
        <v>1809</v>
      </c>
      <c r="G137" s="221" t="s">
        <v>238</v>
      </c>
      <c r="H137" s="222">
        <v>2</v>
      </c>
      <c r="I137" s="223"/>
      <c r="J137" s="224">
        <f>ROUND(I137*H137,2)</f>
        <v>0</v>
      </c>
      <c r="K137" s="220" t="s">
        <v>1</v>
      </c>
      <c r="L137" s="40"/>
      <c r="M137" s="225" t="s">
        <v>1</v>
      </c>
      <c r="N137" s="226" t="s">
        <v>52</v>
      </c>
      <c r="O137" s="76"/>
      <c r="P137" s="227">
        <f>O137*H137</f>
        <v>0</v>
      </c>
      <c r="Q137" s="227">
        <v>0.0015839999999999999</v>
      </c>
      <c r="R137" s="227">
        <f>Q137*H137</f>
        <v>0.0031679999999999998</v>
      </c>
      <c r="S137" s="227">
        <v>0</v>
      </c>
      <c r="T137" s="228">
        <f>S137*H137</f>
        <v>0</v>
      </c>
      <c r="AR137" s="13" t="s">
        <v>230</v>
      </c>
      <c r="AT137" s="13" t="s">
        <v>166</v>
      </c>
      <c r="AU137" s="13" t="s">
        <v>92</v>
      </c>
      <c r="AY137" s="13" t="s">
        <v>164</v>
      </c>
      <c r="BE137" s="229">
        <f>IF(N137="základná",J137,0)</f>
        <v>0</v>
      </c>
      <c r="BF137" s="229">
        <f>IF(N137="znížená",J137,0)</f>
        <v>0</v>
      </c>
      <c r="BG137" s="229">
        <f>IF(N137="zákl. prenesená",J137,0)</f>
        <v>0</v>
      </c>
      <c r="BH137" s="229">
        <f>IF(N137="zníž. prenesená",J137,0)</f>
        <v>0</v>
      </c>
      <c r="BI137" s="229">
        <f>IF(N137="nulová",J137,0)</f>
        <v>0</v>
      </c>
      <c r="BJ137" s="13" t="s">
        <v>92</v>
      </c>
      <c r="BK137" s="229">
        <f>ROUND(I137*H137,2)</f>
        <v>0</v>
      </c>
      <c r="BL137" s="13" t="s">
        <v>230</v>
      </c>
      <c r="BM137" s="13" t="s">
        <v>1810</v>
      </c>
    </row>
    <row r="138" s="1" customFormat="1" ht="16.5" customHeight="1">
      <c r="B138" s="35"/>
      <c r="C138" s="230" t="s">
        <v>283</v>
      </c>
      <c r="D138" s="230" t="s">
        <v>218</v>
      </c>
      <c r="E138" s="231" t="s">
        <v>1811</v>
      </c>
      <c r="F138" s="232" t="s">
        <v>1812</v>
      </c>
      <c r="G138" s="233" t="s">
        <v>238</v>
      </c>
      <c r="H138" s="234">
        <v>2</v>
      </c>
      <c r="I138" s="235"/>
      <c r="J138" s="236">
        <f>ROUND(I138*H138,2)</f>
        <v>0</v>
      </c>
      <c r="K138" s="232" t="s">
        <v>1</v>
      </c>
      <c r="L138" s="237"/>
      <c r="M138" s="238" t="s">
        <v>1</v>
      </c>
      <c r="N138" s="239" t="s">
        <v>52</v>
      </c>
      <c r="O138" s="76"/>
      <c r="P138" s="227">
        <f>O138*H138</f>
        <v>0</v>
      </c>
      <c r="Q138" s="227">
        <v>0.0047600000000000003</v>
      </c>
      <c r="R138" s="227">
        <f>Q138*H138</f>
        <v>0.0095200000000000007</v>
      </c>
      <c r="S138" s="227">
        <v>0</v>
      </c>
      <c r="T138" s="228">
        <f>S138*H138</f>
        <v>0</v>
      </c>
      <c r="AR138" s="13" t="s">
        <v>296</v>
      </c>
      <c r="AT138" s="13" t="s">
        <v>218</v>
      </c>
      <c r="AU138" s="13" t="s">
        <v>92</v>
      </c>
      <c r="AY138" s="13" t="s">
        <v>164</v>
      </c>
      <c r="BE138" s="229">
        <f>IF(N138="základná",J138,0)</f>
        <v>0</v>
      </c>
      <c r="BF138" s="229">
        <f>IF(N138="znížená",J138,0)</f>
        <v>0</v>
      </c>
      <c r="BG138" s="229">
        <f>IF(N138="zákl. prenesená",J138,0)</f>
        <v>0</v>
      </c>
      <c r="BH138" s="229">
        <f>IF(N138="zníž. prenesená",J138,0)</f>
        <v>0</v>
      </c>
      <c r="BI138" s="229">
        <f>IF(N138="nulová",J138,0)</f>
        <v>0</v>
      </c>
      <c r="BJ138" s="13" t="s">
        <v>92</v>
      </c>
      <c r="BK138" s="229">
        <f>ROUND(I138*H138,2)</f>
        <v>0</v>
      </c>
      <c r="BL138" s="13" t="s">
        <v>230</v>
      </c>
      <c r="BM138" s="13" t="s">
        <v>1813</v>
      </c>
    </row>
    <row r="139" s="1" customFormat="1" ht="16.5" customHeight="1">
      <c r="B139" s="35"/>
      <c r="C139" s="218" t="s">
        <v>287</v>
      </c>
      <c r="D139" s="218" t="s">
        <v>166</v>
      </c>
      <c r="E139" s="219" t="s">
        <v>1814</v>
      </c>
      <c r="F139" s="220" t="s">
        <v>1815</v>
      </c>
      <c r="G139" s="221" t="s">
        <v>238</v>
      </c>
      <c r="H139" s="222">
        <v>3</v>
      </c>
      <c r="I139" s="223"/>
      <c r="J139" s="224">
        <f>ROUND(I139*H139,2)</f>
        <v>0</v>
      </c>
      <c r="K139" s="220" t="s">
        <v>1</v>
      </c>
      <c r="L139" s="40"/>
      <c r="M139" s="225" t="s">
        <v>1</v>
      </c>
      <c r="N139" s="226" t="s">
        <v>52</v>
      </c>
      <c r="O139" s="76"/>
      <c r="P139" s="227">
        <f>O139*H139</f>
        <v>0</v>
      </c>
      <c r="Q139" s="227">
        <v>0.00106</v>
      </c>
      <c r="R139" s="227">
        <f>Q139*H139</f>
        <v>0.0031799999999999997</v>
      </c>
      <c r="S139" s="227">
        <v>0</v>
      </c>
      <c r="T139" s="228">
        <f>S139*H139</f>
        <v>0</v>
      </c>
      <c r="AR139" s="13" t="s">
        <v>230</v>
      </c>
      <c r="AT139" s="13" t="s">
        <v>166</v>
      </c>
      <c r="AU139" s="13" t="s">
        <v>92</v>
      </c>
      <c r="AY139" s="13" t="s">
        <v>164</v>
      </c>
      <c r="BE139" s="229">
        <f>IF(N139="základná",J139,0)</f>
        <v>0</v>
      </c>
      <c r="BF139" s="229">
        <f>IF(N139="znížená",J139,0)</f>
        <v>0</v>
      </c>
      <c r="BG139" s="229">
        <f>IF(N139="zákl. prenesená",J139,0)</f>
        <v>0</v>
      </c>
      <c r="BH139" s="229">
        <f>IF(N139="zníž. prenesená",J139,0)</f>
        <v>0</v>
      </c>
      <c r="BI139" s="229">
        <f>IF(N139="nulová",J139,0)</f>
        <v>0</v>
      </c>
      <c r="BJ139" s="13" t="s">
        <v>92</v>
      </c>
      <c r="BK139" s="229">
        <f>ROUND(I139*H139,2)</f>
        <v>0</v>
      </c>
      <c r="BL139" s="13" t="s">
        <v>230</v>
      </c>
      <c r="BM139" s="13" t="s">
        <v>1816</v>
      </c>
    </row>
    <row r="140" s="1" customFormat="1" ht="16.5" customHeight="1">
      <c r="B140" s="35"/>
      <c r="C140" s="218" t="s">
        <v>291</v>
      </c>
      <c r="D140" s="218" t="s">
        <v>166</v>
      </c>
      <c r="E140" s="219" t="s">
        <v>1817</v>
      </c>
      <c r="F140" s="220" t="s">
        <v>1818</v>
      </c>
      <c r="G140" s="221" t="s">
        <v>238</v>
      </c>
      <c r="H140" s="222">
        <v>2</v>
      </c>
      <c r="I140" s="223"/>
      <c r="J140" s="224">
        <f>ROUND(I140*H140,2)</f>
        <v>0</v>
      </c>
      <c r="K140" s="220" t="s">
        <v>1</v>
      </c>
      <c r="L140" s="40"/>
      <c r="M140" s="225" t="s">
        <v>1</v>
      </c>
      <c r="N140" s="226" t="s">
        <v>52</v>
      </c>
      <c r="O140" s="76"/>
      <c r="P140" s="227">
        <f>O140*H140</f>
        <v>0</v>
      </c>
      <c r="Q140" s="227">
        <v>0.00029999999999999997</v>
      </c>
      <c r="R140" s="227">
        <f>Q140*H140</f>
        <v>0.00059999999999999995</v>
      </c>
      <c r="S140" s="227">
        <v>0</v>
      </c>
      <c r="T140" s="228">
        <f>S140*H140</f>
        <v>0</v>
      </c>
      <c r="AR140" s="13" t="s">
        <v>230</v>
      </c>
      <c r="AT140" s="13" t="s">
        <v>166</v>
      </c>
      <c r="AU140" s="13" t="s">
        <v>92</v>
      </c>
      <c r="AY140" s="13" t="s">
        <v>164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3" t="s">
        <v>92</v>
      </c>
      <c r="BK140" s="229">
        <f>ROUND(I140*H140,2)</f>
        <v>0</v>
      </c>
      <c r="BL140" s="13" t="s">
        <v>230</v>
      </c>
      <c r="BM140" s="13" t="s">
        <v>1819</v>
      </c>
    </row>
    <row r="141" s="1" customFormat="1" ht="16.5" customHeight="1">
      <c r="B141" s="35"/>
      <c r="C141" s="218" t="s">
        <v>296</v>
      </c>
      <c r="D141" s="218" t="s">
        <v>166</v>
      </c>
      <c r="E141" s="219" t="s">
        <v>1820</v>
      </c>
      <c r="F141" s="220" t="s">
        <v>1821</v>
      </c>
      <c r="G141" s="221" t="s">
        <v>255</v>
      </c>
      <c r="H141" s="222">
        <v>209.16800000000001</v>
      </c>
      <c r="I141" s="223"/>
      <c r="J141" s="224">
        <f>ROUND(I141*H141,2)</f>
        <v>0</v>
      </c>
      <c r="K141" s="220" t="s">
        <v>1745</v>
      </c>
      <c r="L141" s="40"/>
      <c r="M141" s="225" t="s">
        <v>1</v>
      </c>
      <c r="N141" s="226" t="s">
        <v>52</v>
      </c>
      <c r="O141" s="76"/>
      <c r="P141" s="227">
        <f>O141*H141</f>
        <v>0</v>
      </c>
      <c r="Q141" s="227">
        <v>0.015800000000000002</v>
      </c>
      <c r="R141" s="227">
        <f>Q141*H141</f>
        <v>3.3048544000000004</v>
      </c>
      <c r="S141" s="227">
        <v>0</v>
      </c>
      <c r="T141" s="228">
        <f>S141*H141</f>
        <v>0</v>
      </c>
      <c r="AR141" s="13" t="s">
        <v>230</v>
      </c>
      <c r="AT141" s="13" t="s">
        <v>166</v>
      </c>
      <c r="AU141" s="13" t="s">
        <v>92</v>
      </c>
      <c r="AY141" s="13" t="s">
        <v>164</v>
      </c>
      <c r="BE141" s="229">
        <f>IF(N141="základná",J141,0)</f>
        <v>0</v>
      </c>
      <c r="BF141" s="229">
        <f>IF(N141="znížená",J141,0)</f>
        <v>0</v>
      </c>
      <c r="BG141" s="229">
        <f>IF(N141="zákl. prenesená",J141,0)</f>
        <v>0</v>
      </c>
      <c r="BH141" s="229">
        <f>IF(N141="zníž. prenesená",J141,0)</f>
        <v>0</v>
      </c>
      <c r="BI141" s="229">
        <f>IF(N141="nulová",J141,0)</f>
        <v>0</v>
      </c>
      <c r="BJ141" s="13" t="s">
        <v>92</v>
      </c>
      <c r="BK141" s="229">
        <f>ROUND(I141*H141,2)</f>
        <v>0</v>
      </c>
      <c r="BL141" s="13" t="s">
        <v>230</v>
      </c>
      <c r="BM141" s="13" t="s">
        <v>1822</v>
      </c>
    </row>
    <row r="142" s="1" customFormat="1" ht="16.5" customHeight="1">
      <c r="B142" s="35"/>
      <c r="C142" s="218" t="s">
        <v>300</v>
      </c>
      <c r="D142" s="218" t="s">
        <v>166</v>
      </c>
      <c r="E142" s="219" t="s">
        <v>1823</v>
      </c>
      <c r="F142" s="220" t="s">
        <v>1824</v>
      </c>
      <c r="G142" s="221" t="s">
        <v>221</v>
      </c>
      <c r="H142" s="222">
        <v>3.7789999999999999</v>
      </c>
      <c r="I142" s="223"/>
      <c r="J142" s="224">
        <f>ROUND(I142*H142,2)</f>
        <v>0</v>
      </c>
      <c r="K142" s="220" t="s">
        <v>1745</v>
      </c>
      <c r="L142" s="40"/>
      <c r="M142" s="225" t="s">
        <v>1</v>
      </c>
      <c r="N142" s="226" t="s">
        <v>52</v>
      </c>
      <c r="O142" s="76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13" t="s">
        <v>230</v>
      </c>
      <c r="AT142" s="13" t="s">
        <v>166</v>
      </c>
      <c r="AU142" s="13" t="s">
        <v>92</v>
      </c>
      <c r="AY142" s="13" t="s">
        <v>164</v>
      </c>
      <c r="BE142" s="229">
        <f>IF(N142="základná",J142,0)</f>
        <v>0</v>
      </c>
      <c r="BF142" s="229">
        <f>IF(N142="znížená",J142,0)</f>
        <v>0</v>
      </c>
      <c r="BG142" s="229">
        <f>IF(N142="zákl. prenesená",J142,0)</f>
        <v>0</v>
      </c>
      <c r="BH142" s="229">
        <f>IF(N142="zníž. prenesená",J142,0)</f>
        <v>0</v>
      </c>
      <c r="BI142" s="229">
        <f>IF(N142="nulová",J142,0)</f>
        <v>0</v>
      </c>
      <c r="BJ142" s="13" t="s">
        <v>92</v>
      </c>
      <c r="BK142" s="229">
        <f>ROUND(I142*H142,2)</f>
        <v>0</v>
      </c>
      <c r="BL142" s="13" t="s">
        <v>230</v>
      </c>
      <c r="BM142" s="13" t="s">
        <v>1825</v>
      </c>
    </row>
    <row r="143" s="11" customFormat="1" ht="22.8" customHeight="1">
      <c r="B143" s="202"/>
      <c r="C143" s="203"/>
      <c r="D143" s="204" t="s">
        <v>79</v>
      </c>
      <c r="E143" s="216" t="s">
        <v>1826</v>
      </c>
      <c r="F143" s="216" t="s">
        <v>1827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SUM(P144:P169)</f>
        <v>0</v>
      </c>
      <c r="Q143" s="210"/>
      <c r="R143" s="211">
        <f>SUM(R144:R169)</f>
        <v>11.026097629999999</v>
      </c>
      <c r="S143" s="210"/>
      <c r="T143" s="212">
        <f>SUM(T144:T169)</f>
        <v>0</v>
      </c>
      <c r="AR143" s="213" t="s">
        <v>92</v>
      </c>
      <c r="AT143" s="214" t="s">
        <v>79</v>
      </c>
      <c r="AU143" s="214" t="s">
        <v>87</v>
      </c>
      <c r="AY143" s="213" t="s">
        <v>164</v>
      </c>
      <c r="BK143" s="215">
        <f>SUM(BK144:BK169)</f>
        <v>0</v>
      </c>
    </row>
    <row r="144" s="1" customFormat="1" ht="16.5" customHeight="1">
      <c r="B144" s="35"/>
      <c r="C144" s="218" t="s">
        <v>304</v>
      </c>
      <c r="D144" s="218" t="s">
        <v>166</v>
      </c>
      <c r="E144" s="219" t="s">
        <v>1828</v>
      </c>
      <c r="F144" s="220" t="s">
        <v>1829</v>
      </c>
      <c r="G144" s="221" t="s">
        <v>238</v>
      </c>
      <c r="H144" s="222">
        <v>1</v>
      </c>
      <c r="I144" s="223"/>
      <c r="J144" s="224">
        <f>ROUND(I144*H144,2)</f>
        <v>0</v>
      </c>
      <c r="K144" s="220" t="s">
        <v>243</v>
      </c>
      <c r="L144" s="40"/>
      <c r="M144" s="225" t="s">
        <v>1</v>
      </c>
      <c r="N144" s="226" t="s">
        <v>52</v>
      </c>
      <c r="O144" s="76"/>
      <c r="P144" s="227">
        <f>O144*H144</f>
        <v>0</v>
      </c>
      <c r="Q144" s="227">
        <v>0.00080999999999999996</v>
      </c>
      <c r="R144" s="227">
        <f>Q144*H144</f>
        <v>0.00080999999999999996</v>
      </c>
      <c r="S144" s="227">
        <v>0</v>
      </c>
      <c r="T144" s="228">
        <f>S144*H144</f>
        <v>0</v>
      </c>
      <c r="AR144" s="13" t="s">
        <v>230</v>
      </c>
      <c r="AT144" s="13" t="s">
        <v>166</v>
      </c>
      <c r="AU144" s="13" t="s">
        <v>92</v>
      </c>
      <c r="AY144" s="13" t="s">
        <v>164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3" t="s">
        <v>92</v>
      </c>
      <c r="BK144" s="229">
        <f>ROUND(I144*H144,2)</f>
        <v>0</v>
      </c>
      <c r="BL144" s="13" t="s">
        <v>230</v>
      </c>
      <c r="BM144" s="13" t="s">
        <v>1830</v>
      </c>
    </row>
    <row r="145" s="1" customFormat="1" ht="16.5" customHeight="1">
      <c r="B145" s="35"/>
      <c r="C145" s="218" t="s">
        <v>308</v>
      </c>
      <c r="D145" s="218" t="s">
        <v>166</v>
      </c>
      <c r="E145" s="219" t="s">
        <v>1831</v>
      </c>
      <c r="F145" s="220" t="s">
        <v>1832</v>
      </c>
      <c r="G145" s="221" t="s">
        <v>255</v>
      </c>
      <c r="H145" s="222">
        <v>10.664999999999999</v>
      </c>
      <c r="I145" s="223"/>
      <c r="J145" s="224">
        <f>ROUND(I145*H145,2)</f>
        <v>0</v>
      </c>
      <c r="K145" s="220" t="s">
        <v>1745</v>
      </c>
      <c r="L145" s="40"/>
      <c r="M145" s="225" t="s">
        <v>1</v>
      </c>
      <c r="N145" s="226" t="s">
        <v>52</v>
      </c>
      <c r="O145" s="76"/>
      <c r="P145" s="227">
        <f>O145*H145</f>
        <v>0</v>
      </c>
      <c r="Q145" s="227">
        <v>0.0043200000000000001</v>
      </c>
      <c r="R145" s="227">
        <f>Q145*H145</f>
        <v>0.046072799999999997</v>
      </c>
      <c r="S145" s="227">
        <v>0</v>
      </c>
      <c r="T145" s="228">
        <f>S145*H145</f>
        <v>0</v>
      </c>
      <c r="AR145" s="13" t="s">
        <v>230</v>
      </c>
      <c r="AT145" s="13" t="s">
        <v>166</v>
      </c>
      <c r="AU145" s="13" t="s">
        <v>92</v>
      </c>
      <c r="AY145" s="13" t="s">
        <v>164</v>
      </c>
      <c r="BE145" s="229">
        <f>IF(N145="základná",J145,0)</f>
        <v>0</v>
      </c>
      <c r="BF145" s="229">
        <f>IF(N145="znížená",J145,0)</f>
        <v>0</v>
      </c>
      <c r="BG145" s="229">
        <f>IF(N145="zákl. prenesená",J145,0)</f>
        <v>0</v>
      </c>
      <c r="BH145" s="229">
        <f>IF(N145="zníž. prenesená",J145,0)</f>
        <v>0</v>
      </c>
      <c r="BI145" s="229">
        <f>IF(N145="nulová",J145,0)</f>
        <v>0</v>
      </c>
      <c r="BJ145" s="13" t="s">
        <v>92</v>
      </c>
      <c r="BK145" s="229">
        <f>ROUND(I145*H145,2)</f>
        <v>0</v>
      </c>
      <c r="BL145" s="13" t="s">
        <v>230</v>
      </c>
      <c r="BM145" s="13" t="s">
        <v>1833</v>
      </c>
    </row>
    <row r="146" s="1" customFormat="1" ht="16.5" customHeight="1">
      <c r="B146" s="35"/>
      <c r="C146" s="218" t="s">
        <v>312</v>
      </c>
      <c r="D146" s="218" t="s">
        <v>166</v>
      </c>
      <c r="E146" s="219" t="s">
        <v>1834</v>
      </c>
      <c r="F146" s="220" t="s">
        <v>1835</v>
      </c>
      <c r="G146" s="221" t="s">
        <v>255</v>
      </c>
      <c r="H146" s="222">
        <v>16.052</v>
      </c>
      <c r="I146" s="223"/>
      <c r="J146" s="224">
        <f>ROUND(I146*H146,2)</f>
        <v>0</v>
      </c>
      <c r="K146" s="220" t="s">
        <v>1745</v>
      </c>
      <c r="L146" s="40"/>
      <c r="M146" s="225" t="s">
        <v>1</v>
      </c>
      <c r="N146" s="226" t="s">
        <v>52</v>
      </c>
      <c r="O146" s="76"/>
      <c r="P146" s="227">
        <f>O146*H146</f>
        <v>0</v>
      </c>
      <c r="Q146" s="227">
        <v>0.0058399999999999997</v>
      </c>
      <c r="R146" s="227">
        <f>Q146*H146</f>
        <v>0.093743679999999996</v>
      </c>
      <c r="S146" s="227">
        <v>0</v>
      </c>
      <c r="T146" s="228">
        <f>S146*H146</f>
        <v>0</v>
      </c>
      <c r="AR146" s="13" t="s">
        <v>230</v>
      </c>
      <c r="AT146" s="13" t="s">
        <v>166</v>
      </c>
      <c r="AU146" s="13" t="s">
        <v>92</v>
      </c>
      <c r="AY146" s="13" t="s">
        <v>164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3" t="s">
        <v>92</v>
      </c>
      <c r="BK146" s="229">
        <f>ROUND(I146*H146,2)</f>
        <v>0</v>
      </c>
      <c r="BL146" s="13" t="s">
        <v>230</v>
      </c>
      <c r="BM146" s="13" t="s">
        <v>1836</v>
      </c>
    </row>
    <row r="147" s="1" customFormat="1" ht="16.5" customHeight="1">
      <c r="B147" s="35"/>
      <c r="C147" s="218" t="s">
        <v>316</v>
      </c>
      <c r="D147" s="218" t="s">
        <v>166</v>
      </c>
      <c r="E147" s="219" t="s">
        <v>1837</v>
      </c>
      <c r="F147" s="220" t="s">
        <v>1838</v>
      </c>
      <c r="G147" s="221" t="s">
        <v>238</v>
      </c>
      <c r="H147" s="222">
        <v>1</v>
      </c>
      <c r="I147" s="223"/>
      <c r="J147" s="224">
        <f>ROUND(I147*H147,2)</f>
        <v>0</v>
      </c>
      <c r="K147" s="220" t="s">
        <v>243</v>
      </c>
      <c r="L147" s="40"/>
      <c r="M147" s="225" t="s">
        <v>1</v>
      </c>
      <c r="N147" s="226" t="s">
        <v>52</v>
      </c>
      <c r="O147" s="76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13" t="s">
        <v>230</v>
      </c>
      <c r="AT147" s="13" t="s">
        <v>166</v>
      </c>
      <c r="AU147" s="13" t="s">
        <v>92</v>
      </c>
      <c r="AY147" s="13" t="s">
        <v>164</v>
      </c>
      <c r="BE147" s="229">
        <f>IF(N147="základná",J147,0)</f>
        <v>0</v>
      </c>
      <c r="BF147" s="229">
        <f>IF(N147="znížená",J147,0)</f>
        <v>0</v>
      </c>
      <c r="BG147" s="229">
        <f>IF(N147="zákl. prenesená",J147,0)</f>
        <v>0</v>
      </c>
      <c r="BH147" s="229">
        <f>IF(N147="zníž. prenesená",J147,0)</f>
        <v>0</v>
      </c>
      <c r="BI147" s="229">
        <f>IF(N147="nulová",J147,0)</f>
        <v>0</v>
      </c>
      <c r="BJ147" s="13" t="s">
        <v>92</v>
      </c>
      <c r="BK147" s="229">
        <f>ROUND(I147*H147,2)</f>
        <v>0</v>
      </c>
      <c r="BL147" s="13" t="s">
        <v>230</v>
      </c>
      <c r="BM147" s="13" t="s">
        <v>1839</v>
      </c>
    </row>
    <row r="148" s="1" customFormat="1" ht="16.5" customHeight="1">
      <c r="B148" s="35"/>
      <c r="C148" s="218" t="s">
        <v>320</v>
      </c>
      <c r="D148" s="218" t="s">
        <v>166</v>
      </c>
      <c r="E148" s="219" t="s">
        <v>1840</v>
      </c>
      <c r="F148" s="220" t="s">
        <v>1841</v>
      </c>
      <c r="G148" s="221" t="s">
        <v>255</v>
      </c>
      <c r="H148" s="222">
        <v>138.821</v>
      </c>
      <c r="I148" s="223"/>
      <c r="J148" s="224">
        <f>ROUND(I148*H148,2)</f>
        <v>0</v>
      </c>
      <c r="K148" s="220" t="s">
        <v>1745</v>
      </c>
      <c r="L148" s="40"/>
      <c r="M148" s="225" t="s">
        <v>1</v>
      </c>
      <c r="N148" s="226" t="s">
        <v>52</v>
      </c>
      <c r="O148" s="76"/>
      <c r="P148" s="227">
        <f>O148*H148</f>
        <v>0</v>
      </c>
      <c r="Q148" s="227">
        <v>0.00013999999999999999</v>
      </c>
      <c r="R148" s="227">
        <f>Q148*H148</f>
        <v>0.019434939999999998</v>
      </c>
      <c r="S148" s="227">
        <v>0</v>
      </c>
      <c r="T148" s="228">
        <f>S148*H148</f>
        <v>0</v>
      </c>
      <c r="AR148" s="13" t="s">
        <v>230</v>
      </c>
      <c r="AT148" s="13" t="s">
        <v>166</v>
      </c>
      <c r="AU148" s="13" t="s">
        <v>92</v>
      </c>
      <c r="AY148" s="13" t="s">
        <v>164</v>
      </c>
      <c r="BE148" s="229">
        <f>IF(N148="základná",J148,0)</f>
        <v>0</v>
      </c>
      <c r="BF148" s="229">
        <f>IF(N148="znížená",J148,0)</f>
        <v>0</v>
      </c>
      <c r="BG148" s="229">
        <f>IF(N148="zákl. prenesená",J148,0)</f>
        <v>0</v>
      </c>
      <c r="BH148" s="229">
        <f>IF(N148="zníž. prenesená",J148,0)</f>
        <v>0</v>
      </c>
      <c r="BI148" s="229">
        <f>IF(N148="nulová",J148,0)</f>
        <v>0</v>
      </c>
      <c r="BJ148" s="13" t="s">
        <v>92</v>
      </c>
      <c r="BK148" s="229">
        <f>ROUND(I148*H148,2)</f>
        <v>0</v>
      </c>
      <c r="BL148" s="13" t="s">
        <v>230</v>
      </c>
      <c r="BM148" s="13" t="s">
        <v>1842</v>
      </c>
    </row>
    <row r="149" s="1" customFormat="1" ht="16.5" customHeight="1">
      <c r="B149" s="35"/>
      <c r="C149" s="218" t="s">
        <v>324</v>
      </c>
      <c r="D149" s="218" t="s">
        <v>166</v>
      </c>
      <c r="E149" s="219" t="s">
        <v>1843</v>
      </c>
      <c r="F149" s="220" t="s">
        <v>1844</v>
      </c>
      <c r="G149" s="221" t="s">
        <v>255</v>
      </c>
      <c r="H149" s="222">
        <v>52.555999999999997</v>
      </c>
      <c r="I149" s="223"/>
      <c r="J149" s="224">
        <f>ROUND(I149*H149,2)</f>
        <v>0</v>
      </c>
      <c r="K149" s="220" t="s">
        <v>1745</v>
      </c>
      <c r="L149" s="40"/>
      <c r="M149" s="225" t="s">
        <v>1</v>
      </c>
      <c r="N149" s="226" t="s">
        <v>52</v>
      </c>
      <c r="O149" s="76"/>
      <c r="P149" s="227">
        <f>O149*H149</f>
        <v>0</v>
      </c>
      <c r="Q149" s="227">
        <v>0.00024000000000000001</v>
      </c>
      <c r="R149" s="227">
        <f>Q149*H149</f>
        <v>0.01261344</v>
      </c>
      <c r="S149" s="227">
        <v>0</v>
      </c>
      <c r="T149" s="228">
        <f>S149*H149</f>
        <v>0</v>
      </c>
      <c r="AR149" s="13" t="s">
        <v>230</v>
      </c>
      <c r="AT149" s="13" t="s">
        <v>166</v>
      </c>
      <c r="AU149" s="13" t="s">
        <v>92</v>
      </c>
      <c r="AY149" s="13" t="s">
        <v>164</v>
      </c>
      <c r="BE149" s="229">
        <f>IF(N149="základná",J149,0)</f>
        <v>0</v>
      </c>
      <c r="BF149" s="229">
        <f>IF(N149="znížená",J149,0)</f>
        <v>0</v>
      </c>
      <c r="BG149" s="229">
        <f>IF(N149="zákl. prenesená",J149,0)</f>
        <v>0</v>
      </c>
      <c r="BH149" s="229">
        <f>IF(N149="zníž. prenesená",J149,0)</f>
        <v>0</v>
      </c>
      <c r="BI149" s="229">
        <f>IF(N149="nulová",J149,0)</f>
        <v>0</v>
      </c>
      <c r="BJ149" s="13" t="s">
        <v>92</v>
      </c>
      <c r="BK149" s="229">
        <f>ROUND(I149*H149,2)</f>
        <v>0</v>
      </c>
      <c r="BL149" s="13" t="s">
        <v>230</v>
      </c>
      <c r="BM149" s="13" t="s">
        <v>1845</v>
      </c>
    </row>
    <row r="150" s="1" customFormat="1" ht="16.5" customHeight="1">
      <c r="B150" s="35"/>
      <c r="C150" s="218" t="s">
        <v>328</v>
      </c>
      <c r="D150" s="218" t="s">
        <v>166</v>
      </c>
      <c r="E150" s="219" t="s">
        <v>1846</v>
      </c>
      <c r="F150" s="220" t="s">
        <v>1847</v>
      </c>
      <c r="G150" s="221" t="s">
        <v>255</v>
      </c>
      <c r="H150" s="222">
        <v>11.205</v>
      </c>
      <c r="I150" s="223"/>
      <c r="J150" s="224">
        <f>ROUND(I150*H150,2)</f>
        <v>0</v>
      </c>
      <c r="K150" s="220" t="s">
        <v>1745</v>
      </c>
      <c r="L150" s="40"/>
      <c r="M150" s="225" t="s">
        <v>1</v>
      </c>
      <c r="N150" s="226" t="s">
        <v>52</v>
      </c>
      <c r="O150" s="76"/>
      <c r="P150" s="227">
        <f>O150*H150</f>
        <v>0</v>
      </c>
      <c r="Q150" s="227">
        <v>0.00042999999999999999</v>
      </c>
      <c r="R150" s="227">
        <f>Q150*H150</f>
        <v>0.0048181500000000002</v>
      </c>
      <c r="S150" s="227">
        <v>0</v>
      </c>
      <c r="T150" s="228">
        <f>S150*H150</f>
        <v>0</v>
      </c>
      <c r="AR150" s="13" t="s">
        <v>230</v>
      </c>
      <c r="AT150" s="13" t="s">
        <v>166</v>
      </c>
      <c r="AU150" s="13" t="s">
        <v>92</v>
      </c>
      <c r="AY150" s="13" t="s">
        <v>164</v>
      </c>
      <c r="BE150" s="229">
        <f>IF(N150="základná",J150,0)</f>
        <v>0</v>
      </c>
      <c r="BF150" s="229">
        <f>IF(N150="znížená",J150,0)</f>
        <v>0</v>
      </c>
      <c r="BG150" s="229">
        <f>IF(N150="zákl. prenesená",J150,0)</f>
        <v>0</v>
      </c>
      <c r="BH150" s="229">
        <f>IF(N150="zníž. prenesená",J150,0)</f>
        <v>0</v>
      </c>
      <c r="BI150" s="229">
        <f>IF(N150="nulová",J150,0)</f>
        <v>0</v>
      </c>
      <c r="BJ150" s="13" t="s">
        <v>92</v>
      </c>
      <c r="BK150" s="229">
        <f>ROUND(I150*H150,2)</f>
        <v>0</v>
      </c>
      <c r="BL150" s="13" t="s">
        <v>230</v>
      </c>
      <c r="BM150" s="13" t="s">
        <v>1848</v>
      </c>
    </row>
    <row r="151" s="1" customFormat="1" ht="16.5" customHeight="1">
      <c r="B151" s="35"/>
      <c r="C151" s="218" t="s">
        <v>333</v>
      </c>
      <c r="D151" s="218" t="s">
        <v>166</v>
      </c>
      <c r="E151" s="219" t="s">
        <v>1849</v>
      </c>
      <c r="F151" s="220" t="s">
        <v>1850</v>
      </c>
      <c r="G151" s="221" t="s">
        <v>255</v>
      </c>
      <c r="H151" s="222">
        <v>3.375</v>
      </c>
      <c r="I151" s="223"/>
      <c r="J151" s="224">
        <f>ROUND(I151*H151,2)</f>
        <v>0</v>
      </c>
      <c r="K151" s="220" t="s">
        <v>1745</v>
      </c>
      <c r="L151" s="40"/>
      <c r="M151" s="225" t="s">
        <v>1</v>
      </c>
      <c r="N151" s="226" t="s">
        <v>52</v>
      </c>
      <c r="O151" s="76"/>
      <c r="P151" s="227">
        <f>O151*H151</f>
        <v>0</v>
      </c>
      <c r="Q151" s="227">
        <v>0.00060999999999999997</v>
      </c>
      <c r="R151" s="227">
        <f>Q151*H151</f>
        <v>0.0020587499999999998</v>
      </c>
      <c r="S151" s="227">
        <v>0</v>
      </c>
      <c r="T151" s="228">
        <f>S151*H151</f>
        <v>0</v>
      </c>
      <c r="AR151" s="13" t="s">
        <v>230</v>
      </c>
      <c r="AT151" s="13" t="s">
        <v>166</v>
      </c>
      <c r="AU151" s="13" t="s">
        <v>92</v>
      </c>
      <c r="AY151" s="13" t="s">
        <v>164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3" t="s">
        <v>92</v>
      </c>
      <c r="BK151" s="229">
        <f>ROUND(I151*H151,2)</f>
        <v>0</v>
      </c>
      <c r="BL151" s="13" t="s">
        <v>230</v>
      </c>
      <c r="BM151" s="13" t="s">
        <v>1851</v>
      </c>
    </row>
    <row r="152" s="1" customFormat="1" ht="16.5" customHeight="1">
      <c r="B152" s="35"/>
      <c r="C152" s="218" t="s">
        <v>337</v>
      </c>
      <c r="D152" s="218" t="s">
        <v>166</v>
      </c>
      <c r="E152" s="219" t="s">
        <v>1852</v>
      </c>
      <c r="F152" s="220" t="s">
        <v>1853</v>
      </c>
      <c r="G152" s="221" t="s">
        <v>1854</v>
      </c>
      <c r="H152" s="222">
        <v>17</v>
      </c>
      <c r="I152" s="223"/>
      <c r="J152" s="224">
        <f>ROUND(I152*H152,2)</f>
        <v>0</v>
      </c>
      <c r="K152" s="220" t="s">
        <v>1745</v>
      </c>
      <c r="L152" s="40"/>
      <c r="M152" s="225" t="s">
        <v>1</v>
      </c>
      <c r="N152" s="226" t="s">
        <v>52</v>
      </c>
      <c r="O152" s="76"/>
      <c r="P152" s="227">
        <f>O152*H152</f>
        <v>0</v>
      </c>
      <c r="Q152" s="227">
        <v>0.00025999999999999998</v>
      </c>
      <c r="R152" s="227">
        <f>Q152*H152</f>
        <v>0.0044199999999999994</v>
      </c>
      <c r="S152" s="227">
        <v>0</v>
      </c>
      <c r="T152" s="228">
        <f>S152*H152</f>
        <v>0</v>
      </c>
      <c r="AR152" s="13" t="s">
        <v>230</v>
      </c>
      <c r="AT152" s="13" t="s">
        <v>166</v>
      </c>
      <c r="AU152" s="13" t="s">
        <v>92</v>
      </c>
      <c r="AY152" s="13" t="s">
        <v>164</v>
      </c>
      <c r="BE152" s="229">
        <f>IF(N152="základná",J152,0)</f>
        <v>0</v>
      </c>
      <c r="BF152" s="229">
        <f>IF(N152="znížená",J152,0)</f>
        <v>0</v>
      </c>
      <c r="BG152" s="229">
        <f>IF(N152="zákl. prenesená",J152,0)</f>
        <v>0</v>
      </c>
      <c r="BH152" s="229">
        <f>IF(N152="zníž. prenesená",J152,0)</f>
        <v>0</v>
      </c>
      <c r="BI152" s="229">
        <f>IF(N152="nulová",J152,0)</f>
        <v>0</v>
      </c>
      <c r="BJ152" s="13" t="s">
        <v>92</v>
      </c>
      <c r="BK152" s="229">
        <f>ROUND(I152*H152,2)</f>
        <v>0</v>
      </c>
      <c r="BL152" s="13" t="s">
        <v>230</v>
      </c>
      <c r="BM152" s="13" t="s">
        <v>1855</v>
      </c>
    </row>
    <row r="153" s="1" customFormat="1" ht="16.5" customHeight="1">
      <c r="B153" s="35"/>
      <c r="C153" s="230" t="s">
        <v>341</v>
      </c>
      <c r="D153" s="230" t="s">
        <v>218</v>
      </c>
      <c r="E153" s="231" t="s">
        <v>1856</v>
      </c>
      <c r="F153" s="232" t="s">
        <v>1857</v>
      </c>
      <c r="G153" s="233" t="s">
        <v>238</v>
      </c>
      <c r="H153" s="234">
        <v>6</v>
      </c>
      <c r="I153" s="235"/>
      <c r="J153" s="236">
        <f>ROUND(I153*H153,2)</f>
        <v>0</v>
      </c>
      <c r="K153" s="232" t="s">
        <v>1745</v>
      </c>
      <c r="L153" s="237"/>
      <c r="M153" s="238" t="s">
        <v>1</v>
      </c>
      <c r="N153" s="239" t="s">
        <v>52</v>
      </c>
      <c r="O153" s="76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13" t="s">
        <v>296</v>
      </c>
      <c r="AT153" s="13" t="s">
        <v>218</v>
      </c>
      <c r="AU153" s="13" t="s">
        <v>92</v>
      </c>
      <c r="AY153" s="13" t="s">
        <v>164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3" t="s">
        <v>92</v>
      </c>
      <c r="BK153" s="229">
        <f>ROUND(I153*H153,2)</f>
        <v>0</v>
      </c>
      <c r="BL153" s="13" t="s">
        <v>230</v>
      </c>
      <c r="BM153" s="13" t="s">
        <v>1858</v>
      </c>
    </row>
    <row r="154" s="1" customFormat="1" ht="16.5" customHeight="1">
      <c r="B154" s="35"/>
      <c r="C154" s="230" t="s">
        <v>345</v>
      </c>
      <c r="D154" s="230" t="s">
        <v>218</v>
      </c>
      <c r="E154" s="231" t="s">
        <v>1859</v>
      </c>
      <c r="F154" s="232" t="s">
        <v>1860</v>
      </c>
      <c r="G154" s="233" t="s">
        <v>238</v>
      </c>
      <c r="H154" s="234">
        <v>2</v>
      </c>
      <c r="I154" s="235"/>
      <c r="J154" s="236">
        <f>ROUND(I154*H154,2)</f>
        <v>0</v>
      </c>
      <c r="K154" s="232" t="s">
        <v>1745</v>
      </c>
      <c r="L154" s="237"/>
      <c r="M154" s="238" t="s">
        <v>1</v>
      </c>
      <c r="N154" s="239" t="s">
        <v>52</v>
      </c>
      <c r="O154" s="76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13" t="s">
        <v>296</v>
      </c>
      <c r="AT154" s="13" t="s">
        <v>218</v>
      </c>
      <c r="AU154" s="13" t="s">
        <v>92</v>
      </c>
      <c r="AY154" s="13" t="s">
        <v>164</v>
      </c>
      <c r="BE154" s="229">
        <f>IF(N154="základná",J154,0)</f>
        <v>0</v>
      </c>
      <c r="BF154" s="229">
        <f>IF(N154="znížená",J154,0)</f>
        <v>0</v>
      </c>
      <c r="BG154" s="229">
        <f>IF(N154="zákl. prenesená",J154,0)</f>
        <v>0</v>
      </c>
      <c r="BH154" s="229">
        <f>IF(N154="zníž. prenesená",J154,0)</f>
        <v>0</v>
      </c>
      <c r="BI154" s="229">
        <f>IF(N154="nulová",J154,0)</f>
        <v>0</v>
      </c>
      <c r="BJ154" s="13" t="s">
        <v>92</v>
      </c>
      <c r="BK154" s="229">
        <f>ROUND(I154*H154,2)</f>
        <v>0</v>
      </c>
      <c r="BL154" s="13" t="s">
        <v>230</v>
      </c>
      <c r="BM154" s="13" t="s">
        <v>1861</v>
      </c>
    </row>
    <row r="155" s="1" customFormat="1" ht="16.5" customHeight="1">
      <c r="B155" s="35"/>
      <c r="C155" s="230" t="s">
        <v>349</v>
      </c>
      <c r="D155" s="230" t="s">
        <v>218</v>
      </c>
      <c r="E155" s="231" t="s">
        <v>1862</v>
      </c>
      <c r="F155" s="232" t="s">
        <v>1863</v>
      </c>
      <c r="G155" s="233" t="s">
        <v>238</v>
      </c>
      <c r="H155" s="234">
        <v>11</v>
      </c>
      <c r="I155" s="235"/>
      <c r="J155" s="236">
        <f>ROUND(I155*H155,2)</f>
        <v>0</v>
      </c>
      <c r="K155" s="232" t="s">
        <v>1745</v>
      </c>
      <c r="L155" s="237"/>
      <c r="M155" s="238" t="s">
        <v>1</v>
      </c>
      <c r="N155" s="239" t="s">
        <v>52</v>
      </c>
      <c r="O155" s="76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13" t="s">
        <v>296</v>
      </c>
      <c r="AT155" s="13" t="s">
        <v>218</v>
      </c>
      <c r="AU155" s="13" t="s">
        <v>92</v>
      </c>
      <c r="AY155" s="13" t="s">
        <v>164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3" t="s">
        <v>92</v>
      </c>
      <c r="BK155" s="229">
        <f>ROUND(I155*H155,2)</f>
        <v>0</v>
      </c>
      <c r="BL155" s="13" t="s">
        <v>230</v>
      </c>
      <c r="BM155" s="13" t="s">
        <v>1864</v>
      </c>
    </row>
    <row r="156" s="1" customFormat="1" ht="16.5" customHeight="1">
      <c r="B156" s="35"/>
      <c r="C156" s="218" t="s">
        <v>353</v>
      </c>
      <c r="D156" s="218" t="s">
        <v>166</v>
      </c>
      <c r="E156" s="219" t="s">
        <v>1865</v>
      </c>
      <c r="F156" s="220" t="s">
        <v>1866</v>
      </c>
      <c r="G156" s="221" t="s">
        <v>238</v>
      </c>
      <c r="H156" s="222">
        <v>12</v>
      </c>
      <c r="I156" s="223"/>
      <c r="J156" s="224">
        <f>ROUND(I156*H156,2)</f>
        <v>0</v>
      </c>
      <c r="K156" s="220" t="s">
        <v>1745</v>
      </c>
      <c r="L156" s="40"/>
      <c r="M156" s="225" t="s">
        <v>1</v>
      </c>
      <c r="N156" s="226" t="s">
        <v>52</v>
      </c>
      <c r="O156" s="76"/>
      <c r="P156" s="227">
        <f>O156*H156</f>
        <v>0</v>
      </c>
      <c r="Q156" s="227">
        <v>0.00029</v>
      </c>
      <c r="R156" s="227">
        <f>Q156*H156</f>
        <v>0.00348</v>
      </c>
      <c r="S156" s="227">
        <v>0</v>
      </c>
      <c r="T156" s="228">
        <f>S156*H156</f>
        <v>0</v>
      </c>
      <c r="AR156" s="13" t="s">
        <v>230</v>
      </c>
      <c r="AT156" s="13" t="s">
        <v>166</v>
      </c>
      <c r="AU156" s="13" t="s">
        <v>92</v>
      </c>
      <c r="AY156" s="13" t="s">
        <v>164</v>
      </c>
      <c r="BE156" s="229">
        <f>IF(N156="základná",J156,0)</f>
        <v>0</v>
      </c>
      <c r="BF156" s="229">
        <f>IF(N156="znížená",J156,0)</f>
        <v>0</v>
      </c>
      <c r="BG156" s="229">
        <f>IF(N156="zákl. prenesená",J156,0)</f>
        <v>0</v>
      </c>
      <c r="BH156" s="229">
        <f>IF(N156="zníž. prenesená",J156,0)</f>
        <v>0</v>
      </c>
      <c r="BI156" s="229">
        <f>IF(N156="nulová",J156,0)</f>
        <v>0</v>
      </c>
      <c r="BJ156" s="13" t="s">
        <v>92</v>
      </c>
      <c r="BK156" s="229">
        <f>ROUND(I156*H156,2)</f>
        <v>0</v>
      </c>
      <c r="BL156" s="13" t="s">
        <v>230</v>
      </c>
      <c r="BM156" s="13" t="s">
        <v>1867</v>
      </c>
    </row>
    <row r="157" s="1" customFormat="1" ht="16.5" customHeight="1">
      <c r="B157" s="35"/>
      <c r="C157" s="230" t="s">
        <v>358</v>
      </c>
      <c r="D157" s="230" t="s">
        <v>218</v>
      </c>
      <c r="E157" s="231" t="s">
        <v>1868</v>
      </c>
      <c r="F157" s="232" t="s">
        <v>1869</v>
      </c>
      <c r="G157" s="233" t="s">
        <v>238</v>
      </c>
      <c r="H157" s="234">
        <v>12</v>
      </c>
      <c r="I157" s="235"/>
      <c r="J157" s="236">
        <f>ROUND(I157*H157,2)</f>
        <v>0</v>
      </c>
      <c r="K157" s="232" t="s">
        <v>1745</v>
      </c>
      <c r="L157" s="237"/>
      <c r="M157" s="238" t="s">
        <v>1</v>
      </c>
      <c r="N157" s="239" t="s">
        <v>52</v>
      </c>
      <c r="O157" s="76"/>
      <c r="P157" s="227">
        <f>O157*H157</f>
        <v>0</v>
      </c>
      <c r="Q157" s="227">
        <v>0.00089999999999999998</v>
      </c>
      <c r="R157" s="227">
        <f>Q157*H157</f>
        <v>0.010800000000000001</v>
      </c>
      <c r="S157" s="227">
        <v>0</v>
      </c>
      <c r="T157" s="228">
        <f>S157*H157</f>
        <v>0</v>
      </c>
      <c r="AR157" s="13" t="s">
        <v>296</v>
      </c>
      <c r="AT157" s="13" t="s">
        <v>218</v>
      </c>
      <c r="AU157" s="13" t="s">
        <v>92</v>
      </c>
      <c r="AY157" s="13" t="s">
        <v>164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3" t="s">
        <v>92</v>
      </c>
      <c r="BK157" s="229">
        <f>ROUND(I157*H157,2)</f>
        <v>0</v>
      </c>
      <c r="BL157" s="13" t="s">
        <v>230</v>
      </c>
      <c r="BM157" s="13" t="s">
        <v>1870</v>
      </c>
    </row>
    <row r="158" s="1" customFormat="1" ht="16.5" customHeight="1">
      <c r="B158" s="35"/>
      <c r="C158" s="218" t="s">
        <v>363</v>
      </c>
      <c r="D158" s="218" t="s">
        <v>166</v>
      </c>
      <c r="E158" s="219" t="s">
        <v>1871</v>
      </c>
      <c r="F158" s="220" t="s">
        <v>1872</v>
      </c>
      <c r="G158" s="221" t="s">
        <v>238</v>
      </c>
      <c r="H158" s="222">
        <v>8</v>
      </c>
      <c r="I158" s="223"/>
      <c r="J158" s="224">
        <f>ROUND(I158*H158,2)</f>
        <v>0</v>
      </c>
      <c r="K158" s="220" t="s">
        <v>1745</v>
      </c>
      <c r="L158" s="40"/>
      <c r="M158" s="225" t="s">
        <v>1</v>
      </c>
      <c r="N158" s="226" t="s">
        <v>52</v>
      </c>
      <c r="O158" s="76"/>
      <c r="P158" s="227">
        <f>O158*H158</f>
        <v>0</v>
      </c>
      <c r="Q158" s="227">
        <v>2.0000000000000002E-05</v>
      </c>
      <c r="R158" s="227">
        <f>Q158*H158</f>
        <v>0.00016000000000000001</v>
      </c>
      <c r="S158" s="227">
        <v>0</v>
      </c>
      <c r="T158" s="228">
        <f>S158*H158</f>
        <v>0</v>
      </c>
      <c r="AR158" s="13" t="s">
        <v>230</v>
      </c>
      <c r="AT158" s="13" t="s">
        <v>166</v>
      </c>
      <c r="AU158" s="13" t="s">
        <v>92</v>
      </c>
      <c r="AY158" s="13" t="s">
        <v>164</v>
      </c>
      <c r="BE158" s="229">
        <f>IF(N158="základná",J158,0)</f>
        <v>0</v>
      </c>
      <c r="BF158" s="229">
        <f>IF(N158="znížená",J158,0)</f>
        <v>0</v>
      </c>
      <c r="BG158" s="229">
        <f>IF(N158="zákl. prenesená",J158,0)</f>
        <v>0</v>
      </c>
      <c r="BH158" s="229">
        <f>IF(N158="zníž. prenesená",J158,0)</f>
        <v>0</v>
      </c>
      <c r="BI158" s="229">
        <f>IF(N158="nulová",J158,0)</f>
        <v>0</v>
      </c>
      <c r="BJ158" s="13" t="s">
        <v>92</v>
      </c>
      <c r="BK158" s="229">
        <f>ROUND(I158*H158,2)</f>
        <v>0</v>
      </c>
      <c r="BL158" s="13" t="s">
        <v>230</v>
      </c>
      <c r="BM158" s="13" t="s">
        <v>1873</v>
      </c>
    </row>
    <row r="159" s="1" customFormat="1" ht="16.5" customHeight="1">
      <c r="B159" s="35"/>
      <c r="C159" s="230" t="s">
        <v>367</v>
      </c>
      <c r="D159" s="230" t="s">
        <v>218</v>
      </c>
      <c r="E159" s="231" t="s">
        <v>1874</v>
      </c>
      <c r="F159" s="232" t="s">
        <v>1875</v>
      </c>
      <c r="G159" s="233" t="s">
        <v>238</v>
      </c>
      <c r="H159" s="234">
        <v>8</v>
      </c>
      <c r="I159" s="235"/>
      <c r="J159" s="236">
        <f>ROUND(I159*H159,2)</f>
        <v>0</v>
      </c>
      <c r="K159" s="232" t="s">
        <v>1745</v>
      </c>
      <c r="L159" s="237"/>
      <c r="M159" s="238" t="s">
        <v>1</v>
      </c>
      <c r="N159" s="239" t="s">
        <v>52</v>
      </c>
      <c r="O159" s="76"/>
      <c r="P159" s="227">
        <f>O159*H159</f>
        <v>0</v>
      </c>
      <c r="Q159" s="227">
        <v>0.0016000000000000001</v>
      </c>
      <c r="R159" s="227">
        <f>Q159*H159</f>
        <v>0.012800000000000001</v>
      </c>
      <c r="S159" s="227">
        <v>0</v>
      </c>
      <c r="T159" s="228">
        <f>S159*H159</f>
        <v>0</v>
      </c>
      <c r="AR159" s="13" t="s">
        <v>296</v>
      </c>
      <c r="AT159" s="13" t="s">
        <v>218</v>
      </c>
      <c r="AU159" s="13" t="s">
        <v>92</v>
      </c>
      <c r="AY159" s="13" t="s">
        <v>164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3" t="s">
        <v>92</v>
      </c>
      <c r="BK159" s="229">
        <f>ROUND(I159*H159,2)</f>
        <v>0</v>
      </c>
      <c r="BL159" s="13" t="s">
        <v>230</v>
      </c>
      <c r="BM159" s="13" t="s">
        <v>1876</v>
      </c>
    </row>
    <row r="160" s="1" customFormat="1" ht="16.5" customHeight="1">
      <c r="B160" s="35"/>
      <c r="C160" s="218" t="s">
        <v>371</v>
      </c>
      <c r="D160" s="218" t="s">
        <v>166</v>
      </c>
      <c r="E160" s="219" t="s">
        <v>1877</v>
      </c>
      <c r="F160" s="220" t="s">
        <v>1878</v>
      </c>
      <c r="G160" s="221" t="s">
        <v>238</v>
      </c>
      <c r="H160" s="222">
        <v>5</v>
      </c>
      <c r="I160" s="223"/>
      <c r="J160" s="224">
        <f>ROUND(I160*H160,2)</f>
        <v>0</v>
      </c>
      <c r="K160" s="220" t="s">
        <v>1745</v>
      </c>
      <c r="L160" s="40"/>
      <c r="M160" s="225" t="s">
        <v>1</v>
      </c>
      <c r="N160" s="226" t="s">
        <v>52</v>
      </c>
      <c r="O160" s="76"/>
      <c r="P160" s="227">
        <f>O160*H160</f>
        <v>0</v>
      </c>
      <c r="Q160" s="227">
        <v>2.0000000000000002E-05</v>
      </c>
      <c r="R160" s="227">
        <f>Q160*H160</f>
        <v>0.00010000000000000001</v>
      </c>
      <c r="S160" s="227">
        <v>0</v>
      </c>
      <c r="T160" s="228">
        <f>S160*H160</f>
        <v>0</v>
      </c>
      <c r="AR160" s="13" t="s">
        <v>230</v>
      </c>
      <c r="AT160" s="13" t="s">
        <v>166</v>
      </c>
      <c r="AU160" s="13" t="s">
        <v>92</v>
      </c>
      <c r="AY160" s="13" t="s">
        <v>164</v>
      </c>
      <c r="BE160" s="229">
        <f>IF(N160="základná",J160,0)</f>
        <v>0</v>
      </c>
      <c r="BF160" s="229">
        <f>IF(N160="znížená",J160,0)</f>
        <v>0</v>
      </c>
      <c r="BG160" s="229">
        <f>IF(N160="zákl. prenesená",J160,0)</f>
        <v>0</v>
      </c>
      <c r="BH160" s="229">
        <f>IF(N160="zníž. prenesená",J160,0)</f>
        <v>0</v>
      </c>
      <c r="BI160" s="229">
        <f>IF(N160="nulová",J160,0)</f>
        <v>0</v>
      </c>
      <c r="BJ160" s="13" t="s">
        <v>92</v>
      </c>
      <c r="BK160" s="229">
        <f>ROUND(I160*H160,2)</f>
        <v>0</v>
      </c>
      <c r="BL160" s="13" t="s">
        <v>230</v>
      </c>
      <c r="BM160" s="13" t="s">
        <v>1879</v>
      </c>
    </row>
    <row r="161" s="1" customFormat="1" ht="16.5" customHeight="1">
      <c r="B161" s="35"/>
      <c r="C161" s="230" t="s">
        <v>375</v>
      </c>
      <c r="D161" s="230" t="s">
        <v>218</v>
      </c>
      <c r="E161" s="231" t="s">
        <v>1880</v>
      </c>
      <c r="F161" s="232" t="s">
        <v>1881</v>
      </c>
      <c r="G161" s="233" t="s">
        <v>238</v>
      </c>
      <c r="H161" s="234">
        <v>5</v>
      </c>
      <c r="I161" s="235"/>
      <c r="J161" s="236">
        <f>ROUND(I161*H161,2)</f>
        <v>0</v>
      </c>
      <c r="K161" s="232" t="s">
        <v>1745</v>
      </c>
      <c r="L161" s="237"/>
      <c r="M161" s="238" t="s">
        <v>1</v>
      </c>
      <c r="N161" s="239" t="s">
        <v>52</v>
      </c>
      <c r="O161" s="76"/>
      <c r="P161" s="227">
        <f>O161*H161</f>
        <v>0</v>
      </c>
      <c r="Q161" s="227">
        <v>0.0022000000000000001</v>
      </c>
      <c r="R161" s="227">
        <f>Q161*H161</f>
        <v>0.011000000000000001</v>
      </c>
      <c r="S161" s="227">
        <v>0</v>
      </c>
      <c r="T161" s="228">
        <f>S161*H161</f>
        <v>0</v>
      </c>
      <c r="AR161" s="13" t="s">
        <v>296</v>
      </c>
      <c r="AT161" s="13" t="s">
        <v>218</v>
      </c>
      <c r="AU161" s="13" t="s">
        <v>92</v>
      </c>
      <c r="AY161" s="13" t="s">
        <v>164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3" t="s">
        <v>92</v>
      </c>
      <c r="BK161" s="229">
        <f>ROUND(I161*H161,2)</f>
        <v>0</v>
      </c>
      <c r="BL161" s="13" t="s">
        <v>230</v>
      </c>
      <c r="BM161" s="13" t="s">
        <v>1882</v>
      </c>
    </row>
    <row r="162" s="1" customFormat="1" ht="16.5" customHeight="1">
      <c r="B162" s="35"/>
      <c r="C162" s="218" t="s">
        <v>379</v>
      </c>
      <c r="D162" s="218" t="s">
        <v>166</v>
      </c>
      <c r="E162" s="219" t="s">
        <v>1883</v>
      </c>
      <c r="F162" s="220" t="s">
        <v>1884</v>
      </c>
      <c r="G162" s="221" t="s">
        <v>238</v>
      </c>
      <c r="H162" s="222">
        <v>4</v>
      </c>
      <c r="I162" s="223"/>
      <c r="J162" s="224">
        <f>ROUND(I162*H162,2)</f>
        <v>0</v>
      </c>
      <c r="K162" s="220" t="s">
        <v>1745</v>
      </c>
      <c r="L162" s="40"/>
      <c r="M162" s="225" t="s">
        <v>1</v>
      </c>
      <c r="N162" s="226" t="s">
        <v>52</v>
      </c>
      <c r="O162" s="76"/>
      <c r="P162" s="227">
        <f>O162*H162</f>
        <v>0</v>
      </c>
      <c r="Q162" s="227">
        <v>2.0000000000000002E-05</v>
      </c>
      <c r="R162" s="227">
        <f>Q162*H162</f>
        <v>8.0000000000000007E-05</v>
      </c>
      <c r="S162" s="227">
        <v>0</v>
      </c>
      <c r="T162" s="228">
        <f>S162*H162</f>
        <v>0</v>
      </c>
      <c r="AR162" s="13" t="s">
        <v>230</v>
      </c>
      <c r="AT162" s="13" t="s">
        <v>166</v>
      </c>
      <c r="AU162" s="13" t="s">
        <v>92</v>
      </c>
      <c r="AY162" s="13" t="s">
        <v>164</v>
      </c>
      <c r="BE162" s="229">
        <f>IF(N162="základná",J162,0)</f>
        <v>0</v>
      </c>
      <c r="BF162" s="229">
        <f>IF(N162="znížená",J162,0)</f>
        <v>0</v>
      </c>
      <c r="BG162" s="229">
        <f>IF(N162="zákl. prenesená",J162,0)</f>
        <v>0</v>
      </c>
      <c r="BH162" s="229">
        <f>IF(N162="zníž. prenesená",J162,0)</f>
        <v>0</v>
      </c>
      <c r="BI162" s="229">
        <f>IF(N162="nulová",J162,0)</f>
        <v>0</v>
      </c>
      <c r="BJ162" s="13" t="s">
        <v>92</v>
      </c>
      <c r="BK162" s="229">
        <f>ROUND(I162*H162,2)</f>
        <v>0</v>
      </c>
      <c r="BL162" s="13" t="s">
        <v>230</v>
      </c>
      <c r="BM162" s="13" t="s">
        <v>1885</v>
      </c>
    </row>
    <row r="163" s="1" customFormat="1" ht="16.5" customHeight="1">
      <c r="B163" s="35"/>
      <c r="C163" s="230" t="s">
        <v>383</v>
      </c>
      <c r="D163" s="230" t="s">
        <v>218</v>
      </c>
      <c r="E163" s="231" t="s">
        <v>1886</v>
      </c>
      <c r="F163" s="232" t="s">
        <v>1887</v>
      </c>
      <c r="G163" s="233" t="s">
        <v>238</v>
      </c>
      <c r="H163" s="234">
        <v>4</v>
      </c>
      <c r="I163" s="235"/>
      <c r="J163" s="236">
        <f>ROUND(I163*H163,2)</f>
        <v>0</v>
      </c>
      <c r="K163" s="232" t="s">
        <v>1745</v>
      </c>
      <c r="L163" s="237"/>
      <c r="M163" s="238" t="s">
        <v>1</v>
      </c>
      <c r="N163" s="239" t="s">
        <v>52</v>
      </c>
      <c r="O163" s="76"/>
      <c r="P163" s="227">
        <f>O163*H163</f>
        <v>0</v>
      </c>
      <c r="Q163" s="227">
        <v>0.0033999999999999998</v>
      </c>
      <c r="R163" s="227">
        <f>Q163*H163</f>
        <v>0.013599999999999999</v>
      </c>
      <c r="S163" s="227">
        <v>0</v>
      </c>
      <c r="T163" s="228">
        <f>S163*H163</f>
        <v>0</v>
      </c>
      <c r="AR163" s="13" t="s">
        <v>296</v>
      </c>
      <c r="AT163" s="13" t="s">
        <v>218</v>
      </c>
      <c r="AU163" s="13" t="s">
        <v>92</v>
      </c>
      <c r="AY163" s="13" t="s">
        <v>164</v>
      </c>
      <c r="BE163" s="229">
        <f>IF(N163="základná",J163,0)</f>
        <v>0</v>
      </c>
      <c r="BF163" s="229">
        <f>IF(N163="znížená",J163,0)</f>
        <v>0</v>
      </c>
      <c r="BG163" s="229">
        <f>IF(N163="zákl. prenesená",J163,0)</f>
        <v>0</v>
      </c>
      <c r="BH163" s="229">
        <f>IF(N163="zníž. prenesená",J163,0)</f>
        <v>0</v>
      </c>
      <c r="BI163" s="229">
        <f>IF(N163="nulová",J163,0)</f>
        <v>0</v>
      </c>
      <c r="BJ163" s="13" t="s">
        <v>92</v>
      </c>
      <c r="BK163" s="229">
        <f>ROUND(I163*H163,2)</f>
        <v>0</v>
      </c>
      <c r="BL163" s="13" t="s">
        <v>230</v>
      </c>
      <c r="BM163" s="13" t="s">
        <v>1888</v>
      </c>
    </row>
    <row r="164" s="1" customFormat="1" ht="16.5" customHeight="1">
      <c r="B164" s="35"/>
      <c r="C164" s="218" t="s">
        <v>387</v>
      </c>
      <c r="D164" s="218" t="s">
        <v>166</v>
      </c>
      <c r="E164" s="219" t="s">
        <v>1889</v>
      </c>
      <c r="F164" s="220" t="s">
        <v>1890</v>
      </c>
      <c r="G164" s="221" t="s">
        <v>238</v>
      </c>
      <c r="H164" s="222">
        <v>10</v>
      </c>
      <c r="I164" s="223"/>
      <c r="J164" s="224">
        <f>ROUND(I164*H164,2)</f>
        <v>0</v>
      </c>
      <c r="K164" s="220" t="s">
        <v>1</v>
      </c>
      <c r="L164" s="40"/>
      <c r="M164" s="225" t="s">
        <v>1</v>
      </c>
      <c r="N164" s="226" t="s">
        <v>52</v>
      </c>
      <c r="O164" s="76"/>
      <c r="P164" s="227">
        <f>O164*H164</f>
        <v>0</v>
      </c>
      <c r="Q164" s="227">
        <v>3.0000000000000001E-05</v>
      </c>
      <c r="R164" s="227">
        <f>Q164*H164</f>
        <v>0.00030000000000000003</v>
      </c>
      <c r="S164" s="227">
        <v>0</v>
      </c>
      <c r="T164" s="228">
        <f>S164*H164</f>
        <v>0</v>
      </c>
      <c r="AR164" s="13" t="s">
        <v>230</v>
      </c>
      <c r="AT164" s="13" t="s">
        <v>166</v>
      </c>
      <c r="AU164" s="13" t="s">
        <v>92</v>
      </c>
      <c r="AY164" s="13" t="s">
        <v>164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3" t="s">
        <v>92</v>
      </c>
      <c r="BK164" s="229">
        <f>ROUND(I164*H164,2)</f>
        <v>0</v>
      </c>
      <c r="BL164" s="13" t="s">
        <v>230</v>
      </c>
      <c r="BM164" s="13" t="s">
        <v>1891</v>
      </c>
    </row>
    <row r="165" s="1" customFormat="1" ht="16.5" customHeight="1">
      <c r="B165" s="35"/>
      <c r="C165" s="230" t="s">
        <v>391</v>
      </c>
      <c r="D165" s="230" t="s">
        <v>218</v>
      </c>
      <c r="E165" s="231" t="s">
        <v>1892</v>
      </c>
      <c r="F165" s="232" t="s">
        <v>1893</v>
      </c>
      <c r="G165" s="233" t="s">
        <v>238</v>
      </c>
      <c r="H165" s="234">
        <v>10</v>
      </c>
      <c r="I165" s="235"/>
      <c r="J165" s="236">
        <f>ROUND(I165*H165,2)</f>
        <v>0</v>
      </c>
      <c r="K165" s="232" t="s">
        <v>1</v>
      </c>
      <c r="L165" s="237"/>
      <c r="M165" s="238" t="s">
        <v>1</v>
      </c>
      <c r="N165" s="239" t="s">
        <v>52</v>
      </c>
      <c r="O165" s="76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13" t="s">
        <v>296</v>
      </c>
      <c r="AT165" s="13" t="s">
        <v>218</v>
      </c>
      <c r="AU165" s="13" t="s">
        <v>92</v>
      </c>
      <c r="AY165" s="13" t="s">
        <v>164</v>
      </c>
      <c r="BE165" s="229">
        <f>IF(N165="základná",J165,0)</f>
        <v>0</v>
      </c>
      <c r="BF165" s="229">
        <f>IF(N165="znížená",J165,0)</f>
        <v>0</v>
      </c>
      <c r="BG165" s="229">
        <f>IF(N165="zákl. prenesená",J165,0)</f>
        <v>0</v>
      </c>
      <c r="BH165" s="229">
        <f>IF(N165="zníž. prenesená",J165,0)</f>
        <v>0</v>
      </c>
      <c r="BI165" s="229">
        <f>IF(N165="nulová",J165,0)</f>
        <v>0</v>
      </c>
      <c r="BJ165" s="13" t="s">
        <v>92</v>
      </c>
      <c r="BK165" s="229">
        <f>ROUND(I165*H165,2)</f>
        <v>0</v>
      </c>
      <c r="BL165" s="13" t="s">
        <v>230</v>
      </c>
      <c r="BM165" s="13" t="s">
        <v>1894</v>
      </c>
    </row>
    <row r="166" s="1" customFormat="1" ht="16.5" customHeight="1">
      <c r="B166" s="35"/>
      <c r="C166" s="218" t="s">
        <v>395</v>
      </c>
      <c r="D166" s="218" t="s">
        <v>166</v>
      </c>
      <c r="E166" s="219" t="s">
        <v>1895</v>
      </c>
      <c r="F166" s="220" t="s">
        <v>1896</v>
      </c>
      <c r="G166" s="221" t="s">
        <v>1897</v>
      </c>
      <c r="H166" s="222">
        <v>2</v>
      </c>
      <c r="I166" s="223"/>
      <c r="J166" s="224">
        <f>ROUND(I166*H166,2)</f>
        <v>0</v>
      </c>
      <c r="K166" s="220" t="s">
        <v>1745</v>
      </c>
      <c r="L166" s="40"/>
      <c r="M166" s="225" t="s">
        <v>1</v>
      </c>
      <c r="N166" s="226" t="s">
        <v>52</v>
      </c>
      <c r="O166" s="76"/>
      <c r="P166" s="227">
        <f>O166*H166</f>
        <v>0</v>
      </c>
      <c r="Q166" s="227">
        <v>0.021319999999999999</v>
      </c>
      <c r="R166" s="227">
        <f>Q166*H166</f>
        <v>0.042639999999999997</v>
      </c>
      <c r="S166" s="227">
        <v>0</v>
      </c>
      <c r="T166" s="228">
        <f>S166*H166</f>
        <v>0</v>
      </c>
      <c r="AR166" s="13" t="s">
        <v>230</v>
      </c>
      <c r="AT166" s="13" t="s">
        <v>166</v>
      </c>
      <c r="AU166" s="13" t="s">
        <v>92</v>
      </c>
      <c r="AY166" s="13" t="s">
        <v>164</v>
      </c>
      <c r="BE166" s="229">
        <f>IF(N166="základná",J166,0)</f>
        <v>0</v>
      </c>
      <c r="BF166" s="229">
        <f>IF(N166="znížená",J166,0)</f>
        <v>0</v>
      </c>
      <c r="BG166" s="229">
        <f>IF(N166="zákl. prenesená",J166,0)</f>
        <v>0</v>
      </c>
      <c r="BH166" s="229">
        <f>IF(N166="zníž. prenesená",J166,0)</f>
        <v>0</v>
      </c>
      <c r="BI166" s="229">
        <f>IF(N166="nulová",J166,0)</f>
        <v>0</v>
      </c>
      <c r="BJ166" s="13" t="s">
        <v>92</v>
      </c>
      <c r="BK166" s="229">
        <f>ROUND(I166*H166,2)</f>
        <v>0</v>
      </c>
      <c r="BL166" s="13" t="s">
        <v>230</v>
      </c>
      <c r="BM166" s="13" t="s">
        <v>1898</v>
      </c>
    </row>
    <row r="167" s="1" customFormat="1" ht="16.5" customHeight="1">
      <c r="B167" s="35"/>
      <c r="C167" s="218" t="s">
        <v>399</v>
      </c>
      <c r="D167" s="218" t="s">
        <v>166</v>
      </c>
      <c r="E167" s="219" t="s">
        <v>1899</v>
      </c>
      <c r="F167" s="220" t="s">
        <v>1900</v>
      </c>
      <c r="G167" s="221" t="s">
        <v>255</v>
      </c>
      <c r="H167" s="222">
        <v>232.673</v>
      </c>
      <c r="I167" s="223"/>
      <c r="J167" s="224">
        <f>ROUND(I167*H167,2)</f>
        <v>0</v>
      </c>
      <c r="K167" s="220" t="s">
        <v>1745</v>
      </c>
      <c r="L167" s="40"/>
      <c r="M167" s="225" t="s">
        <v>1</v>
      </c>
      <c r="N167" s="226" t="s">
        <v>52</v>
      </c>
      <c r="O167" s="76"/>
      <c r="P167" s="227">
        <f>O167*H167</f>
        <v>0</v>
      </c>
      <c r="Q167" s="227">
        <v>0.01018</v>
      </c>
      <c r="R167" s="227">
        <f>Q167*H167</f>
        <v>2.3686111400000001</v>
      </c>
      <c r="S167" s="227">
        <v>0</v>
      </c>
      <c r="T167" s="228">
        <f>S167*H167</f>
        <v>0</v>
      </c>
      <c r="AR167" s="13" t="s">
        <v>230</v>
      </c>
      <c r="AT167" s="13" t="s">
        <v>166</v>
      </c>
      <c r="AU167" s="13" t="s">
        <v>92</v>
      </c>
      <c r="AY167" s="13" t="s">
        <v>164</v>
      </c>
      <c r="BE167" s="229">
        <f>IF(N167="základná",J167,0)</f>
        <v>0</v>
      </c>
      <c r="BF167" s="229">
        <f>IF(N167="znížená",J167,0)</f>
        <v>0</v>
      </c>
      <c r="BG167" s="229">
        <f>IF(N167="zákl. prenesená",J167,0)</f>
        <v>0</v>
      </c>
      <c r="BH167" s="229">
        <f>IF(N167="zníž. prenesená",J167,0)</f>
        <v>0</v>
      </c>
      <c r="BI167" s="229">
        <f>IF(N167="nulová",J167,0)</f>
        <v>0</v>
      </c>
      <c r="BJ167" s="13" t="s">
        <v>92</v>
      </c>
      <c r="BK167" s="229">
        <f>ROUND(I167*H167,2)</f>
        <v>0</v>
      </c>
      <c r="BL167" s="13" t="s">
        <v>230</v>
      </c>
      <c r="BM167" s="13" t="s">
        <v>1901</v>
      </c>
    </row>
    <row r="168" s="1" customFormat="1" ht="16.5" customHeight="1">
      <c r="B168" s="35"/>
      <c r="C168" s="218" t="s">
        <v>403</v>
      </c>
      <c r="D168" s="218" t="s">
        <v>166</v>
      </c>
      <c r="E168" s="219" t="s">
        <v>1902</v>
      </c>
      <c r="F168" s="220" t="s">
        <v>1903</v>
      </c>
      <c r="G168" s="221" t="s">
        <v>255</v>
      </c>
      <c r="H168" s="222">
        <v>232.673</v>
      </c>
      <c r="I168" s="223"/>
      <c r="J168" s="224">
        <f>ROUND(I168*H168,2)</f>
        <v>0</v>
      </c>
      <c r="K168" s="220" t="s">
        <v>1745</v>
      </c>
      <c r="L168" s="40"/>
      <c r="M168" s="225" t="s">
        <v>1</v>
      </c>
      <c r="N168" s="226" t="s">
        <v>52</v>
      </c>
      <c r="O168" s="76"/>
      <c r="P168" s="227">
        <f>O168*H168</f>
        <v>0</v>
      </c>
      <c r="Q168" s="227">
        <v>0.03601</v>
      </c>
      <c r="R168" s="227">
        <f>Q168*H168</f>
        <v>8.3785547299999994</v>
      </c>
      <c r="S168" s="227">
        <v>0</v>
      </c>
      <c r="T168" s="228">
        <f>S168*H168</f>
        <v>0</v>
      </c>
      <c r="AR168" s="13" t="s">
        <v>230</v>
      </c>
      <c r="AT168" s="13" t="s">
        <v>166</v>
      </c>
      <c r="AU168" s="13" t="s">
        <v>92</v>
      </c>
      <c r="AY168" s="13" t="s">
        <v>164</v>
      </c>
      <c r="BE168" s="229">
        <f>IF(N168="základná",J168,0)</f>
        <v>0</v>
      </c>
      <c r="BF168" s="229">
        <f>IF(N168="znížená",J168,0)</f>
        <v>0</v>
      </c>
      <c r="BG168" s="229">
        <f>IF(N168="zákl. prenesená",J168,0)</f>
        <v>0</v>
      </c>
      <c r="BH168" s="229">
        <f>IF(N168="zníž. prenesená",J168,0)</f>
        <v>0</v>
      </c>
      <c r="BI168" s="229">
        <f>IF(N168="nulová",J168,0)</f>
        <v>0</v>
      </c>
      <c r="BJ168" s="13" t="s">
        <v>92</v>
      </c>
      <c r="BK168" s="229">
        <f>ROUND(I168*H168,2)</f>
        <v>0</v>
      </c>
      <c r="BL168" s="13" t="s">
        <v>230</v>
      </c>
      <c r="BM168" s="13" t="s">
        <v>1904</v>
      </c>
    </row>
    <row r="169" s="1" customFormat="1" ht="16.5" customHeight="1">
      <c r="B169" s="35"/>
      <c r="C169" s="218" t="s">
        <v>407</v>
      </c>
      <c r="D169" s="218" t="s">
        <v>166</v>
      </c>
      <c r="E169" s="219" t="s">
        <v>1905</v>
      </c>
      <c r="F169" s="220" t="s">
        <v>1906</v>
      </c>
      <c r="G169" s="221" t="s">
        <v>221</v>
      </c>
      <c r="H169" s="222">
        <v>11.026</v>
      </c>
      <c r="I169" s="223"/>
      <c r="J169" s="224">
        <f>ROUND(I169*H169,2)</f>
        <v>0</v>
      </c>
      <c r="K169" s="220" t="s">
        <v>1745</v>
      </c>
      <c r="L169" s="40"/>
      <c r="M169" s="225" t="s">
        <v>1</v>
      </c>
      <c r="N169" s="226" t="s">
        <v>52</v>
      </c>
      <c r="O169" s="7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13" t="s">
        <v>230</v>
      </c>
      <c r="AT169" s="13" t="s">
        <v>166</v>
      </c>
      <c r="AU169" s="13" t="s">
        <v>92</v>
      </c>
      <c r="AY169" s="13" t="s">
        <v>164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3" t="s">
        <v>92</v>
      </c>
      <c r="BK169" s="229">
        <f>ROUND(I169*H169,2)</f>
        <v>0</v>
      </c>
      <c r="BL169" s="13" t="s">
        <v>230</v>
      </c>
      <c r="BM169" s="13" t="s">
        <v>1907</v>
      </c>
    </row>
    <row r="170" s="11" customFormat="1" ht="22.8" customHeight="1">
      <c r="B170" s="202"/>
      <c r="C170" s="203"/>
      <c r="D170" s="204" t="s">
        <v>79</v>
      </c>
      <c r="E170" s="216" t="s">
        <v>1908</v>
      </c>
      <c r="F170" s="216" t="s">
        <v>1909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SUM(P171:P215)</f>
        <v>0</v>
      </c>
      <c r="Q170" s="210"/>
      <c r="R170" s="211">
        <f>SUM(R171:R215)</f>
        <v>0.62948000000000004</v>
      </c>
      <c r="S170" s="210"/>
      <c r="T170" s="212">
        <f>SUM(T171:T215)</f>
        <v>0</v>
      </c>
      <c r="AR170" s="213" t="s">
        <v>92</v>
      </c>
      <c r="AT170" s="214" t="s">
        <v>79</v>
      </c>
      <c r="AU170" s="214" t="s">
        <v>87</v>
      </c>
      <c r="AY170" s="213" t="s">
        <v>164</v>
      </c>
      <c r="BK170" s="215">
        <f>SUM(BK171:BK215)</f>
        <v>0</v>
      </c>
    </row>
    <row r="171" s="1" customFormat="1" ht="16.5" customHeight="1">
      <c r="B171" s="35"/>
      <c r="C171" s="218" t="s">
        <v>411</v>
      </c>
      <c r="D171" s="218" t="s">
        <v>166</v>
      </c>
      <c r="E171" s="219" t="s">
        <v>1910</v>
      </c>
      <c r="F171" s="220" t="s">
        <v>1911</v>
      </c>
      <c r="G171" s="221" t="s">
        <v>1897</v>
      </c>
      <c r="H171" s="222">
        <v>1</v>
      </c>
      <c r="I171" s="223"/>
      <c r="J171" s="224">
        <f>ROUND(I171*H171,2)</f>
        <v>0</v>
      </c>
      <c r="K171" s="220" t="s">
        <v>1745</v>
      </c>
      <c r="L171" s="40"/>
      <c r="M171" s="225" t="s">
        <v>1</v>
      </c>
      <c r="N171" s="226" t="s">
        <v>52</v>
      </c>
      <c r="O171" s="76"/>
      <c r="P171" s="227">
        <f>O171*H171</f>
        <v>0</v>
      </c>
      <c r="Q171" s="227">
        <v>0.00083000000000000001</v>
      </c>
      <c r="R171" s="227">
        <f>Q171*H171</f>
        <v>0.00083000000000000001</v>
      </c>
      <c r="S171" s="227">
        <v>0</v>
      </c>
      <c r="T171" s="228">
        <f>S171*H171</f>
        <v>0</v>
      </c>
      <c r="AR171" s="13" t="s">
        <v>230</v>
      </c>
      <c r="AT171" s="13" t="s">
        <v>166</v>
      </c>
      <c r="AU171" s="13" t="s">
        <v>92</v>
      </c>
      <c r="AY171" s="13" t="s">
        <v>164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3" t="s">
        <v>92</v>
      </c>
      <c r="BK171" s="229">
        <f>ROUND(I171*H171,2)</f>
        <v>0</v>
      </c>
      <c r="BL171" s="13" t="s">
        <v>230</v>
      </c>
      <c r="BM171" s="13" t="s">
        <v>1912</v>
      </c>
    </row>
    <row r="172" s="1" customFormat="1" ht="22.5" customHeight="1">
      <c r="B172" s="35"/>
      <c r="C172" s="230" t="s">
        <v>415</v>
      </c>
      <c r="D172" s="230" t="s">
        <v>218</v>
      </c>
      <c r="E172" s="231" t="s">
        <v>1913</v>
      </c>
      <c r="F172" s="232" t="s">
        <v>1914</v>
      </c>
      <c r="G172" s="233" t="s">
        <v>238</v>
      </c>
      <c r="H172" s="234">
        <v>1</v>
      </c>
      <c r="I172" s="235"/>
      <c r="J172" s="236">
        <f>ROUND(I172*H172,2)</f>
        <v>0</v>
      </c>
      <c r="K172" s="232" t="s">
        <v>243</v>
      </c>
      <c r="L172" s="237"/>
      <c r="M172" s="238" t="s">
        <v>1</v>
      </c>
      <c r="N172" s="239" t="s">
        <v>52</v>
      </c>
      <c r="O172" s="76"/>
      <c r="P172" s="227">
        <f>O172*H172</f>
        <v>0</v>
      </c>
      <c r="Q172" s="227">
        <v>0.0235</v>
      </c>
      <c r="R172" s="227">
        <f>Q172*H172</f>
        <v>0.0235</v>
      </c>
      <c r="S172" s="227">
        <v>0</v>
      </c>
      <c r="T172" s="228">
        <f>S172*H172</f>
        <v>0</v>
      </c>
      <c r="AR172" s="13" t="s">
        <v>296</v>
      </c>
      <c r="AT172" s="13" t="s">
        <v>218</v>
      </c>
      <c r="AU172" s="13" t="s">
        <v>92</v>
      </c>
      <c r="AY172" s="13" t="s">
        <v>164</v>
      </c>
      <c r="BE172" s="229">
        <f>IF(N172="základná",J172,0)</f>
        <v>0</v>
      </c>
      <c r="BF172" s="229">
        <f>IF(N172="znížená",J172,0)</f>
        <v>0</v>
      </c>
      <c r="BG172" s="229">
        <f>IF(N172="zákl. prenesená",J172,0)</f>
        <v>0</v>
      </c>
      <c r="BH172" s="229">
        <f>IF(N172="zníž. prenesená",J172,0)</f>
        <v>0</v>
      </c>
      <c r="BI172" s="229">
        <f>IF(N172="nulová",J172,0)</f>
        <v>0</v>
      </c>
      <c r="BJ172" s="13" t="s">
        <v>92</v>
      </c>
      <c r="BK172" s="229">
        <f>ROUND(I172*H172,2)</f>
        <v>0</v>
      </c>
      <c r="BL172" s="13" t="s">
        <v>230</v>
      </c>
      <c r="BM172" s="13" t="s">
        <v>1915</v>
      </c>
    </row>
    <row r="173" s="1" customFormat="1" ht="22.5" customHeight="1">
      <c r="B173" s="35"/>
      <c r="C173" s="218" t="s">
        <v>419</v>
      </c>
      <c r="D173" s="218" t="s">
        <v>166</v>
      </c>
      <c r="E173" s="219" t="s">
        <v>1916</v>
      </c>
      <c r="F173" s="220" t="s">
        <v>1917</v>
      </c>
      <c r="G173" s="221" t="s">
        <v>1897</v>
      </c>
      <c r="H173" s="222">
        <v>8</v>
      </c>
      <c r="I173" s="223"/>
      <c r="J173" s="224">
        <f>ROUND(I173*H173,2)</f>
        <v>0</v>
      </c>
      <c r="K173" s="220" t="s">
        <v>243</v>
      </c>
      <c r="L173" s="40"/>
      <c r="M173" s="225" t="s">
        <v>1</v>
      </c>
      <c r="N173" s="226" t="s">
        <v>52</v>
      </c>
      <c r="O173" s="76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13" t="s">
        <v>230</v>
      </c>
      <c r="AT173" s="13" t="s">
        <v>166</v>
      </c>
      <c r="AU173" s="13" t="s">
        <v>92</v>
      </c>
      <c r="AY173" s="13" t="s">
        <v>164</v>
      </c>
      <c r="BE173" s="229">
        <f>IF(N173="základná",J173,0)</f>
        <v>0</v>
      </c>
      <c r="BF173" s="229">
        <f>IF(N173="znížená",J173,0)</f>
        <v>0</v>
      </c>
      <c r="BG173" s="229">
        <f>IF(N173="zákl. prenesená",J173,0)</f>
        <v>0</v>
      </c>
      <c r="BH173" s="229">
        <f>IF(N173="zníž. prenesená",J173,0)</f>
        <v>0</v>
      </c>
      <c r="BI173" s="229">
        <f>IF(N173="nulová",J173,0)</f>
        <v>0</v>
      </c>
      <c r="BJ173" s="13" t="s">
        <v>92</v>
      </c>
      <c r="BK173" s="229">
        <f>ROUND(I173*H173,2)</f>
        <v>0</v>
      </c>
      <c r="BL173" s="13" t="s">
        <v>230</v>
      </c>
      <c r="BM173" s="13" t="s">
        <v>1918</v>
      </c>
    </row>
    <row r="174" s="1" customFormat="1" ht="22.5" customHeight="1">
      <c r="B174" s="35"/>
      <c r="C174" s="230" t="s">
        <v>423</v>
      </c>
      <c r="D174" s="230" t="s">
        <v>218</v>
      </c>
      <c r="E174" s="231" t="s">
        <v>1919</v>
      </c>
      <c r="F174" s="232" t="s">
        <v>1920</v>
      </c>
      <c r="G174" s="233" t="s">
        <v>238</v>
      </c>
      <c r="H174" s="234">
        <v>8</v>
      </c>
      <c r="I174" s="235"/>
      <c r="J174" s="236">
        <f>ROUND(I174*H174,2)</f>
        <v>0</v>
      </c>
      <c r="K174" s="232" t="s">
        <v>243</v>
      </c>
      <c r="L174" s="237"/>
      <c r="M174" s="238" t="s">
        <v>1</v>
      </c>
      <c r="N174" s="239" t="s">
        <v>52</v>
      </c>
      <c r="O174" s="76"/>
      <c r="P174" s="227">
        <f>O174*H174</f>
        <v>0</v>
      </c>
      <c r="Q174" s="227">
        <v>0.016049999999999998</v>
      </c>
      <c r="R174" s="227">
        <f>Q174*H174</f>
        <v>0.12839999999999999</v>
      </c>
      <c r="S174" s="227">
        <v>0</v>
      </c>
      <c r="T174" s="228">
        <f>S174*H174</f>
        <v>0</v>
      </c>
      <c r="AR174" s="13" t="s">
        <v>296</v>
      </c>
      <c r="AT174" s="13" t="s">
        <v>218</v>
      </c>
      <c r="AU174" s="13" t="s">
        <v>92</v>
      </c>
      <c r="AY174" s="13" t="s">
        <v>164</v>
      </c>
      <c r="BE174" s="229">
        <f>IF(N174="základná",J174,0)</f>
        <v>0</v>
      </c>
      <c r="BF174" s="229">
        <f>IF(N174="znížená",J174,0)</f>
        <v>0</v>
      </c>
      <c r="BG174" s="229">
        <f>IF(N174="zákl. prenesená",J174,0)</f>
        <v>0</v>
      </c>
      <c r="BH174" s="229">
        <f>IF(N174="zníž. prenesená",J174,0)</f>
        <v>0</v>
      </c>
      <c r="BI174" s="229">
        <f>IF(N174="nulová",J174,0)</f>
        <v>0</v>
      </c>
      <c r="BJ174" s="13" t="s">
        <v>92</v>
      </c>
      <c r="BK174" s="229">
        <f>ROUND(I174*H174,2)</f>
        <v>0</v>
      </c>
      <c r="BL174" s="13" t="s">
        <v>230</v>
      </c>
      <c r="BM174" s="13" t="s">
        <v>1921</v>
      </c>
    </row>
    <row r="175" s="1" customFormat="1" ht="16.5" customHeight="1">
      <c r="B175" s="35"/>
      <c r="C175" s="218" t="s">
        <v>428</v>
      </c>
      <c r="D175" s="218" t="s">
        <v>166</v>
      </c>
      <c r="E175" s="219" t="s">
        <v>1922</v>
      </c>
      <c r="F175" s="220" t="s">
        <v>1923</v>
      </c>
      <c r="G175" s="221" t="s">
        <v>238</v>
      </c>
      <c r="H175" s="222">
        <v>8</v>
      </c>
      <c r="I175" s="223"/>
      <c r="J175" s="224">
        <f>ROUND(I175*H175,2)</f>
        <v>0</v>
      </c>
      <c r="K175" s="220" t="s">
        <v>243</v>
      </c>
      <c r="L175" s="40"/>
      <c r="M175" s="225" t="s">
        <v>1</v>
      </c>
      <c r="N175" s="226" t="s">
        <v>52</v>
      </c>
      <c r="O175" s="76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13" t="s">
        <v>230</v>
      </c>
      <c r="AT175" s="13" t="s">
        <v>166</v>
      </c>
      <c r="AU175" s="13" t="s">
        <v>92</v>
      </c>
      <c r="AY175" s="13" t="s">
        <v>164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3" t="s">
        <v>92</v>
      </c>
      <c r="BK175" s="229">
        <f>ROUND(I175*H175,2)</f>
        <v>0</v>
      </c>
      <c r="BL175" s="13" t="s">
        <v>230</v>
      </c>
      <c r="BM175" s="13" t="s">
        <v>1924</v>
      </c>
    </row>
    <row r="176" s="1" customFormat="1" ht="22.5" customHeight="1">
      <c r="B176" s="35"/>
      <c r="C176" s="230" t="s">
        <v>432</v>
      </c>
      <c r="D176" s="230" t="s">
        <v>218</v>
      </c>
      <c r="E176" s="231" t="s">
        <v>1925</v>
      </c>
      <c r="F176" s="232" t="s">
        <v>1926</v>
      </c>
      <c r="G176" s="233" t="s">
        <v>238</v>
      </c>
      <c r="H176" s="234">
        <v>3</v>
      </c>
      <c r="I176" s="235"/>
      <c r="J176" s="236">
        <f>ROUND(I176*H176,2)</f>
        <v>0</v>
      </c>
      <c r="K176" s="232" t="s">
        <v>243</v>
      </c>
      <c r="L176" s="237"/>
      <c r="M176" s="238" t="s">
        <v>1</v>
      </c>
      <c r="N176" s="239" t="s">
        <v>52</v>
      </c>
      <c r="O176" s="76"/>
      <c r="P176" s="227">
        <f>O176*H176</f>
        <v>0</v>
      </c>
      <c r="Q176" s="227">
        <v>0.012</v>
      </c>
      <c r="R176" s="227">
        <f>Q176*H176</f>
        <v>0.036000000000000004</v>
      </c>
      <c r="S176" s="227">
        <v>0</v>
      </c>
      <c r="T176" s="228">
        <f>S176*H176</f>
        <v>0</v>
      </c>
      <c r="AR176" s="13" t="s">
        <v>296</v>
      </c>
      <c r="AT176" s="13" t="s">
        <v>218</v>
      </c>
      <c r="AU176" s="13" t="s">
        <v>92</v>
      </c>
      <c r="AY176" s="13" t="s">
        <v>164</v>
      </c>
      <c r="BE176" s="229">
        <f>IF(N176="základná",J176,0)</f>
        <v>0</v>
      </c>
      <c r="BF176" s="229">
        <f>IF(N176="znížená",J176,0)</f>
        <v>0</v>
      </c>
      <c r="BG176" s="229">
        <f>IF(N176="zákl. prenesená",J176,0)</f>
        <v>0</v>
      </c>
      <c r="BH176" s="229">
        <f>IF(N176="zníž. prenesená",J176,0)</f>
        <v>0</v>
      </c>
      <c r="BI176" s="229">
        <f>IF(N176="nulová",J176,0)</f>
        <v>0</v>
      </c>
      <c r="BJ176" s="13" t="s">
        <v>92</v>
      </c>
      <c r="BK176" s="229">
        <f>ROUND(I176*H176,2)</f>
        <v>0</v>
      </c>
      <c r="BL176" s="13" t="s">
        <v>230</v>
      </c>
      <c r="BM176" s="13" t="s">
        <v>1927</v>
      </c>
    </row>
    <row r="177" s="1" customFormat="1" ht="16.5" customHeight="1">
      <c r="B177" s="35"/>
      <c r="C177" s="230" t="s">
        <v>436</v>
      </c>
      <c r="D177" s="230" t="s">
        <v>218</v>
      </c>
      <c r="E177" s="231" t="s">
        <v>1928</v>
      </c>
      <c r="F177" s="232" t="s">
        <v>1929</v>
      </c>
      <c r="G177" s="233" t="s">
        <v>238</v>
      </c>
      <c r="H177" s="234">
        <v>5</v>
      </c>
      <c r="I177" s="235"/>
      <c r="J177" s="236">
        <f>ROUND(I177*H177,2)</f>
        <v>0</v>
      </c>
      <c r="K177" s="232" t="s">
        <v>243</v>
      </c>
      <c r="L177" s="237"/>
      <c r="M177" s="238" t="s">
        <v>1</v>
      </c>
      <c r="N177" s="239" t="s">
        <v>52</v>
      </c>
      <c r="O177" s="76"/>
      <c r="P177" s="227">
        <f>O177*H177</f>
        <v>0</v>
      </c>
      <c r="Q177" s="227">
        <v>0.0027899999999999999</v>
      </c>
      <c r="R177" s="227">
        <f>Q177*H177</f>
        <v>0.013950000000000001</v>
      </c>
      <c r="S177" s="227">
        <v>0</v>
      </c>
      <c r="T177" s="228">
        <f>S177*H177</f>
        <v>0</v>
      </c>
      <c r="AR177" s="13" t="s">
        <v>296</v>
      </c>
      <c r="AT177" s="13" t="s">
        <v>218</v>
      </c>
      <c r="AU177" s="13" t="s">
        <v>92</v>
      </c>
      <c r="AY177" s="13" t="s">
        <v>164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3" t="s">
        <v>92</v>
      </c>
      <c r="BK177" s="229">
        <f>ROUND(I177*H177,2)</f>
        <v>0</v>
      </c>
      <c r="BL177" s="13" t="s">
        <v>230</v>
      </c>
      <c r="BM177" s="13" t="s">
        <v>1930</v>
      </c>
    </row>
    <row r="178" s="1" customFormat="1" ht="16.5" customHeight="1">
      <c r="B178" s="35"/>
      <c r="C178" s="218" t="s">
        <v>441</v>
      </c>
      <c r="D178" s="218" t="s">
        <v>166</v>
      </c>
      <c r="E178" s="219" t="s">
        <v>1931</v>
      </c>
      <c r="F178" s="220" t="s">
        <v>1932</v>
      </c>
      <c r="G178" s="221" t="s">
        <v>1897</v>
      </c>
      <c r="H178" s="222">
        <v>6</v>
      </c>
      <c r="I178" s="223"/>
      <c r="J178" s="224">
        <f>ROUND(I178*H178,2)</f>
        <v>0</v>
      </c>
      <c r="K178" s="220" t="s">
        <v>1745</v>
      </c>
      <c r="L178" s="40"/>
      <c r="M178" s="225" t="s">
        <v>1</v>
      </c>
      <c r="N178" s="226" t="s">
        <v>52</v>
      </c>
      <c r="O178" s="76"/>
      <c r="P178" s="227">
        <f>O178*H178</f>
        <v>0</v>
      </c>
      <c r="Q178" s="227">
        <v>0.00056999999999999998</v>
      </c>
      <c r="R178" s="227">
        <f>Q178*H178</f>
        <v>0.0034199999999999999</v>
      </c>
      <c r="S178" s="227">
        <v>0</v>
      </c>
      <c r="T178" s="228">
        <f>S178*H178</f>
        <v>0</v>
      </c>
      <c r="AR178" s="13" t="s">
        <v>230</v>
      </c>
      <c r="AT178" s="13" t="s">
        <v>166</v>
      </c>
      <c r="AU178" s="13" t="s">
        <v>92</v>
      </c>
      <c r="AY178" s="13" t="s">
        <v>164</v>
      </c>
      <c r="BE178" s="229">
        <f>IF(N178="základná",J178,0)</f>
        <v>0</v>
      </c>
      <c r="BF178" s="229">
        <f>IF(N178="znížená",J178,0)</f>
        <v>0</v>
      </c>
      <c r="BG178" s="229">
        <f>IF(N178="zákl. prenesená",J178,0)</f>
        <v>0</v>
      </c>
      <c r="BH178" s="229">
        <f>IF(N178="zníž. prenesená",J178,0)</f>
        <v>0</v>
      </c>
      <c r="BI178" s="229">
        <f>IF(N178="nulová",J178,0)</f>
        <v>0</v>
      </c>
      <c r="BJ178" s="13" t="s">
        <v>92</v>
      </c>
      <c r="BK178" s="229">
        <f>ROUND(I178*H178,2)</f>
        <v>0</v>
      </c>
      <c r="BL178" s="13" t="s">
        <v>230</v>
      </c>
      <c r="BM178" s="13" t="s">
        <v>1933</v>
      </c>
    </row>
    <row r="179" s="1" customFormat="1" ht="16.5" customHeight="1">
      <c r="B179" s="35"/>
      <c r="C179" s="230" t="s">
        <v>445</v>
      </c>
      <c r="D179" s="230" t="s">
        <v>218</v>
      </c>
      <c r="E179" s="231" t="s">
        <v>1934</v>
      </c>
      <c r="F179" s="232" t="s">
        <v>1935</v>
      </c>
      <c r="G179" s="233" t="s">
        <v>238</v>
      </c>
      <c r="H179" s="234">
        <v>6</v>
      </c>
      <c r="I179" s="235"/>
      <c r="J179" s="236">
        <f>ROUND(I179*H179,2)</f>
        <v>0</v>
      </c>
      <c r="K179" s="232" t="s">
        <v>243</v>
      </c>
      <c r="L179" s="237"/>
      <c r="M179" s="238" t="s">
        <v>1</v>
      </c>
      <c r="N179" s="239" t="s">
        <v>52</v>
      </c>
      <c r="O179" s="76"/>
      <c r="P179" s="227">
        <f>O179*H179</f>
        <v>0</v>
      </c>
      <c r="Q179" s="227">
        <v>0.014999999999999999</v>
      </c>
      <c r="R179" s="227">
        <f>Q179*H179</f>
        <v>0.089999999999999997</v>
      </c>
      <c r="S179" s="227">
        <v>0</v>
      </c>
      <c r="T179" s="228">
        <f>S179*H179</f>
        <v>0</v>
      </c>
      <c r="AR179" s="13" t="s">
        <v>296</v>
      </c>
      <c r="AT179" s="13" t="s">
        <v>218</v>
      </c>
      <c r="AU179" s="13" t="s">
        <v>92</v>
      </c>
      <c r="AY179" s="13" t="s">
        <v>164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3" t="s">
        <v>92</v>
      </c>
      <c r="BK179" s="229">
        <f>ROUND(I179*H179,2)</f>
        <v>0</v>
      </c>
      <c r="BL179" s="13" t="s">
        <v>230</v>
      </c>
      <c r="BM179" s="13" t="s">
        <v>1936</v>
      </c>
    </row>
    <row r="180" s="1" customFormat="1" ht="16.5" customHeight="1">
      <c r="B180" s="35"/>
      <c r="C180" s="218" t="s">
        <v>449</v>
      </c>
      <c r="D180" s="218" t="s">
        <v>166</v>
      </c>
      <c r="E180" s="219" t="s">
        <v>1937</v>
      </c>
      <c r="F180" s="220" t="s">
        <v>1938</v>
      </c>
      <c r="G180" s="221" t="s">
        <v>1897</v>
      </c>
      <c r="H180" s="222">
        <v>5</v>
      </c>
      <c r="I180" s="223"/>
      <c r="J180" s="224">
        <f>ROUND(I180*H180,2)</f>
        <v>0</v>
      </c>
      <c r="K180" s="220" t="s">
        <v>243</v>
      </c>
      <c r="L180" s="40"/>
      <c r="M180" s="225" t="s">
        <v>1</v>
      </c>
      <c r="N180" s="226" t="s">
        <v>52</v>
      </c>
      <c r="O180" s="76"/>
      <c r="P180" s="227">
        <f>O180*H180</f>
        <v>0</v>
      </c>
      <c r="Q180" s="227">
        <v>0.00054000000000000001</v>
      </c>
      <c r="R180" s="227">
        <f>Q180*H180</f>
        <v>0.0027000000000000001</v>
      </c>
      <c r="S180" s="227">
        <v>0</v>
      </c>
      <c r="T180" s="228">
        <f>S180*H180</f>
        <v>0</v>
      </c>
      <c r="AR180" s="13" t="s">
        <v>230</v>
      </c>
      <c r="AT180" s="13" t="s">
        <v>166</v>
      </c>
      <c r="AU180" s="13" t="s">
        <v>92</v>
      </c>
      <c r="AY180" s="13" t="s">
        <v>164</v>
      </c>
      <c r="BE180" s="229">
        <f>IF(N180="základná",J180,0)</f>
        <v>0</v>
      </c>
      <c r="BF180" s="229">
        <f>IF(N180="znížená",J180,0)</f>
        <v>0</v>
      </c>
      <c r="BG180" s="229">
        <f>IF(N180="zákl. prenesená",J180,0)</f>
        <v>0</v>
      </c>
      <c r="BH180" s="229">
        <f>IF(N180="zníž. prenesená",J180,0)</f>
        <v>0</v>
      </c>
      <c r="BI180" s="229">
        <f>IF(N180="nulová",J180,0)</f>
        <v>0</v>
      </c>
      <c r="BJ180" s="13" t="s">
        <v>92</v>
      </c>
      <c r="BK180" s="229">
        <f>ROUND(I180*H180,2)</f>
        <v>0</v>
      </c>
      <c r="BL180" s="13" t="s">
        <v>230</v>
      </c>
      <c r="BM180" s="13" t="s">
        <v>1939</v>
      </c>
    </row>
    <row r="181" s="1" customFormat="1" ht="16.5" customHeight="1">
      <c r="B181" s="35"/>
      <c r="C181" s="230" t="s">
        <v>453</v>
      </c>
      <c r="D181" s="230" t="s">
        <v>218</v>
      </c>
      <c r="E181" s="231" t="s">
        <v>1940</v>
      </c>
      <c r="F181" s="232" t="s">
        <v>1941</v>
      </c>
      <c r="G181" s="233" t="s">
        <v>238</v>
      </c>
      <c r="H181" s="234">
        <v>5</v>
      </c>
      <c r="I181" s="235"/>
      <c r="J181" s="236">
        <f>ROUND(I181*H181,2)</f>
        <v>0</v>
      </c>
      <c r="K181" s="232" t="s">
        <v>243</v>
      </c>
      <c r="L181" s="237"/>
      <c r="M181" s="238" t="s">
        <v>1</v>
      </c>
      <c r="N181" s="239" t="s">
        <v>52</v>
      </c>
      <c r="O181" s="76"/>
      <c r="P181" s="227">
        <f>O181*H181</f>
        <v>0</v>
      </c>
      <c r="Q181" s="227">
        <v>0.0036700000000000001</v>
      </c>
      <c r="R181" s="227">
        <f>Q181*H181</f>
        <v>0.018350000000000002</v>
      </c>
      <c r="S181" s="227">
        <v>0</v>
      </c>
      <c r="T181" s="228">
        <f>S181*H181</f>
        <v>0</v>
      </c>
      <c r="AR181" s="13" t="s">
        <v>296</v>
      </c>
      <c r="AT181" s="13" t="s">
        <v>218</v>
      </c>
      <c r="AU181" s="13" t="s">
        <v>92</v>
      </c>
      <c r="AY181" s="13" t="s">
        <v>164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3" t="s">
        <v>92</v>
      </c>
      <c r="BK181" s="229">
        <f>ROUND(I181*H181,2)</f>
        <v>0</v>
      </c>
      <c r="BL181" s="13" t="s">
        <v>230</v>
      </c>
      <c r="BM181" s="13" t="s">
        <v>1942</v>
      </c>
    </row>
    <row r="182" s="1" customFormat="1" ht="16.5" customHeight="1">
      <c r="B182" s="35"/>
      <c r="C182" s="218" t="s">
        <v>457</v>
      </c>
      <c r="D182" s="218" t="s">
        <v>166</v>
      </c>
      <c r="E182" s="219" t="s">
        <v>1943</v>
      </c>
      <c r="F182" s="220" t="s">
        <v>1944</v>
      </c>
      <c r="G182" s="221" t="s">
        <v>1897</v>
      </c>
      <c r="H182" s="222">
        <v>2</v>
      </c>
      <c r="I182" s="223"/>
      <c r="J182" s="224">
        <f>ROUND(I182*H182,2)</f>
        <v>0</v>
      </c>
      <c r="K182" s="220" t="s">
        <v>243</v>
      </c>
      <c r="L182" s="40"/>
      <c r="M182" s="225" t="s">
        <v>1</v>
      </c>
      <c r="N182" s="226" t="s">
        <v>52</v>
      </c>
      <c r="O182" s="76"/>
      <c r="P182" s="227">
        <f>O182*H182</f>
        <v>0</v>
      </c>
      <c r="Q182" s="227">
        <v>0.00034000000000000002</v>
      </c>
      <c r="R182" s="227">
        <f>Q182*H182</f>
        <v>0.00068000000000000005</v>
      </c>
      <c r="S182" s="227">
        <v>0</v>
      </c>
      <c r="T182" s="228">
        <f>S182*H182</f>
        <v>0</v>
      </c>
      <c r="AR182" s="13" t="s">
        <v>230</v>
      </c>
      <c r="AT182" s="13" t="s">
        <v>166</v>
      </c>
      <c r="AU182" s="13" t="s">
        <v>92</v>
      </c>
      <c r="AY182" s="13" t="s">
        <v>164</v>
      </c>
      <c r="BE182" s="229">
        <f>IF(N182="základná",J182,0)</f>
        <v>0</v>
      </c>
      <c r="BF182" s="229">
        <f>IF(N182="znížená",J182,0)</f>
        <v>0</v>
      </c>
      <c r="BG182" s="229">
        <f>IF(N182="zákl. prenesená",J182,0)</f>
        <v>0</v>
      </c>
      <c r="BH182" s="229">
        <f>IF(N182="zníž. prenesená",J182,0)</f>
        <v>0</v>
      </c>
      <c r="BI182" s="229">
        <f>IF(N182="nulová",J182,0)</f>
        <v>0</v>
      </c>
      <c r="BJ182" s="13" t="s">
        <v>92</v>
      </c>
      <c r="BK182" s="229">
        <f>ROUND(I182*H182,2)</f>
        <v>0</v>
      </c>
      <c r="BL182" s="13" t="s">
        <v>230</v>
      </c>
      <c r="BM182" s="13" t="s">
        <v>1945</v>
      </c>
    </row>
    <row r="183" s="1" customFormat="1" ht="16.5" customHeight="1">
      <c r="B183" s="35"/>
      <c r="C183" s="230" t="s">
        <v>461</v>
      </c>
      <c r="D183" s="230" t="s">
        <v>218</v>
      </c>
      <c r="E183" s="231" t="s">
        <v>1946</v>
      </c>
      <c r="F183" s="232" t="s">
        <v>1947</v>
      </c>
      <c r="G183" s="233" t="s">
        <v>238</v>
      </c>
      <c r="H183" s="234">
        <v>2</v>
      </c>
      <c r="I183" s="235"/>
      <c r="J183" s="236">
        <f>ROUND(I183*H183,2)</f>
        <v>0</v>
      </c>
      <c r="K183" s="232" t="s">
        <v>1</v>
      </c>
      <c r="L183" s="237"/>
      <c r="M183" s="238" t="s">
        <v>1</v>
      </c>
      <c r="N183" s="239" t="s">
        <v>52</v>
      </c>
      <c r="O183" s="76"/>
      <c r="P183" s="227">
        <f>O183*H183</f>
        <v>0</v>
      </c>
      <c r="Q183" s="227">
        <v>0.0041399999999999996</v>
      </c>
      <c r="R183" s="227">
        <f>Q183*H183</f>
        <v>0.0082799999999999992</v>
      </c>
      <c r="S183" s="227">
        <v>0</v>
      </c>
      <c r="T183" s="228">
        <f>S183*H183</f>
        <v>0</v>
      </c>
      <c r="AR183" s="13" t="s">
        <v>296</v>
      </c>
      <c r="AT183" s="13" t="s">
        <v>218</v>
      </c>
      <c r="AU183" s="13" t="s">
        <v>92</v>
      </c>
      <c r="AY183" s="13" t="s">
        <v>164</v>
      </c>
      <c r="BE183" s="229">
        <f>IF(N183="základná",J183,0)</f>
        <v>0</v>
      </c>
      <c r="BF183" s="229">
        <f>IF(N183="znížená",J183,0)</f>
        <v>0</v>
      </c>
      <c r="BG183" s="229">
        <f>IF(N183="zákl. prenesená",J183,0)</f>
        <v>0</v>
      </c>
      <c r="BH183" s="229">
        <f>IF(N183="zníž. prenesená",J183,0)</f>
        <v>0</v>
      </c>
      <c r="BI183" s="229">
        <f>IF(N183="nulová",J183,0)</f>
        <v>0</v>
      </c>
      <c r="BJ183" s="13" t="s">
        <v>92</v>
      </c>
      <c r="BK183" s="229">
        <f>ROUND(I183*H183,2)</f>
        <v>0</v>
      </c>
      <c r="BL183" s="13" t="s">
        <v>230</v>
      </c>
      <c r="BM183" s="13" t="s">
        <v>1948</v>
      </c>
    </row>
    <row r="184" s="1" customFormat="1" ht="16.5" customHeight="1">
      <c r="B184" s="35"/>
      <c r="C184" s="218" t="s">
        <v>465</v>
      </c>
      <c r="D184" s="218" t="s">
        <v>166</v>
      </c>
      <c r="E184" s="219" t="s">
        <v>1949</v>
      </c>
      <c r="F184" s="220" t="s">
        <v>1950</v>
      </c>
      <c r="G184" s="221" t="s">
        <v>1897</v>
      </c>
      <c r="H184" s="222">
        <v>2</v>
      </c>
      <c r="I184" s="223"/>
      <c r="J184" s="224">
        <f>ROUND(I184*H184,2)</f>
        <v>0</v>
      </c>
      <c r="K184" s="220" t="s">
        <v>1</v>
      </c>
      <c r="L184" s="40"/>
      <c r="M184" s="225" t="s">
        <v>1</v>
      </c>
      <c r="N184" s="226" t="s">
        <v>52</v>
      </c>
      <c r="O184" s="76"/>
      <c r="P184" s="227">
        <f>O184*H184</f>
        <v>0</v>
      </c>
      <c r="Q184" s="227">
        <v>0.00034000000000000002</v>
      </c>
      <c r="R184" s="227">
        <f>Q184*H184</f>
        <v>0.00068000000000000005</v>
      </c>
      <c r="S184" s="227">
        <v>0</v>
      </c>
      <c r="T184" s="228">
        <f>S184*H184</f>
        <v>0</v>
      </c>
      <c r="AR184" s="13" t="s">
        <v>230</v>
      </c>
      <c r="AT184" s="13" t="s">
        <v>166</v>
      </c>
      <c r="AU184" s="13" t="s">
        <v>92</v>
      </c>
      <c r="AY184" s="13" t="s">
        <v>164</v>
      </c>
      <c r="BE184" s="229">
        <f>IF(N184="základná",J184,0)</f>
        <v>0</v>
      </c>
      <c r="BF184" s="229">
        <f>IF(N184="znížená",J184,0)</f>
        <v>0</v>
      </c>
      <c r="BG184" s="229">
        <f>IF(N184="zákl. prenesená",J184,0)</f>
        <v>0</v>
      </c>
      <c r="BH184" s="229">
        <f>IF(N184="zníž. prenesená",J184,0)</f>
        <v>0</v>
      </c>
      <c r="BI184" s="229">
        <f>IF(N184="nulová",J184,0)</f>
        <v>0</v>
      </c>
      <c r="BJ184" s="13" t="s">
        <v>92</v>
      </c>
      <c r="BK184" s="229">
        <f>ROUND(I184*H184,2)</f>
        <v>0</v>
      </c>
      <c r="BL184" s="13" t="s">
        <v>230</v>
      </c>
      <c r="BM184" s="13" t="s">
        <v>1951</v>
      </c>
    </row>
    <row r="185" s="1" customFormat="1" ht="22.5" customHeight="1">
      <c r="B185" s="35"/>
      <c r="C185" s="230" t="s">
        <v>469</v>
      </c>
      <c r="D185" s="230" t="s">
        <v>218</v>
      </c>
      <c r="E185" s="231" t="s">
        <v>1952</v>
      </c>
      <c r="F185" s="232" t="s">
        <v>1953</v>
      </c>
      <c r="G185" s="233" t="s">
        <v>238</v>
      </c>
      <c r="H185" s="234">
        <v>2</v>
      </c>
      <c r="I185" s="235"/>
      <c r="J185" s="236">
        <f>ROUND(I185*H185,2)</f>
        <v>0</v>
      </c>
      <c r="K185" s="232" t="s">
        <v>243</v>
      </c>
      <c r="L185" s="237"/>
      <c r="M185" s="238" t="s">
        <v>1</v>
      </c>
      <c r="N185" s="239" t="s">
        <v>52</v>
      </c>
      <c r="O185" s="76"/>
      <c r="P185" s="227">
        <f>O185*H185</f>
        <v>0</v>
      </c>
      <c r="Q185" s="227">
        <v>0.040000000000000001</v>
      </c>
      <c r="R185" s="227">
        <f>Q185*H185</f>
        <v>0.080000000000000002</v>
      </c>
      <c r="S185" s="227">
        <v>0</v>
      </c>
      <c r="T185" s="228">
        <f>S185*H185</f>
        <v>0</v>
      </c>
      <c r="AR185" s="13" t="s">
        <v>296</v>
      </c>
      <c r="AT185" s="13" t="s">
        <v>218</v>
      </c>
      <c r="AU185" s="13" t="s">
        <v>92</v>
      </c>
      <c r="AY185" s="13" t="s">
        <v>164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3" t="s">
        <v>92</v>
      </c>
      <c r="BK185" s="229">
        <f>ROUND(I185*H185,2)</f>
        <v>0</v>
      </c>
      <c r="BL185" s="13" t="s">
        <v>230</v>
      </c>
      <c r="BM185" s="13" t="s">
        <v>1954</v>
      </c>
    </row>
    <row r="186" s="1" customFormat="1" ht="16.5" customHeight="1">
      <c r="B186" s="35"/>
      <c r="C186" s="218" t="s">
        <v>473</v>
      </c>
      <c r="D186" s="218" t="s">
        <v>166</v>
      </c>
      <c r="E186" s="219" t="s">
        <v>1955</v>
      </c>
      <c r="F186" s="220" t="s">
        <v>1956</v>
      </c>
      <c r="G186" s="221" t="s">
        <v>1897</v>
      </c>
      <c r="H186" s="222">
        <v>24</v>
      </c>
      <c r="I186" s="223"/>
      <c r="J186" s="224">
        <f>ROUND(I186*H186,2)</f>
        <v>0</v>
      </c>
      <c r="K186" s="220" t="s">
        <v>331</v>
      </c>
      <c r="L186" s="40"/>
      <c r="M186" s="225" t="s">
        <v>1</v>
      </c>
      <c r="N186" s="226" t="s">
        <v>52</v>
      </c>
      <c r="O186" s="76"/>
      <c r="P186" s="227">
        <f>O186*H186</f>
        <v>0</v>
      </c>
      <c r="Q186" s="227">
        <v>4.0000000000000003E-05</v>
      </c>
      <c r="R186" s="227">
        <f>Q186*H186</f>
        <v>0.00096000000000000013</v>
      </c>
      <c r="S186" s="227">
        <v>0</v>
      </c>
      <c r="T186" s="228">
        <f>S186*H186</f>
        <v>0</v>
      </c>
      <c r="AR186" s="13" t="s">
        <v>230</v>
      </c>
      <c r="AT186" s="13" t="s">
        <v>166</v>
      </c>
      <c r="AU186" s="13" t="s">
        <v>92</v>
      </c>
      <c r="AY186" s="13" t="s">
        <v>164</v>
      </c>
      <c r="BE186" s="229">
        <f>IF(N186="základná",J186,0)</f>
        <v>0</v>
      </c>
      <c r="BF186" s="229">
        <f>IF(N186="znížená",J186,0)</f>
        <v>0</v>
      </c>
      <c r="BG186" s="229">
        <f>IF(N186="zákl. prenesená",J186,0)</f>
        <v>0</v>
      </c>
      <c r="BH186" s="229">
        <f>IF(N186="zníž. prenesená",J186,0)</f>
        <v>0</v>
      </c>
      <c r="BI186" s="229">
        <f>IF(N186="nulová",J186,0)</f>
        <v>0</v>
      </c>
      <c r="BJ186" s="13" t="s">
        <v>92</v>
      </c>
      <c r="BK186" s="229">
        <f>ROUND(I186*H186,2)</f>
        <v>0</v>
      </c>
      <c r="BL186" s="13" t="s">
        <v>230</v>
      </c>
      <c r="BM186" s="13" t="s">
        <v>1957</v>
      </c>
    </row>
    <row r="187" s="1" customFormat="1" ht="16.5" customHeight="1">
      <c r="B187" s="35"/>
      <c r="C187" s="230" t="s">
        <v>477</v>
      </c>
      <c r="D187" s="230" t="s">
        <v>218</v>
      </c>
      <c r="E187" s="231" t="s">
        <v>1958</v>
      </c>
      <c r="F187" s="232" t="s">
        <v>1959</v>
      </c>
      <c r="G187" s="233" t="s">
        <v>238</v>
      </c>
      <c r="H187" s="234">
        <v>15</v>
      </c>
      <c r="I187" s="235"/>
      <c r="J187" s="236">
        <f>ROUND(I187*H187,2)</f>
        <v>0</v>
      </c>
      <c r="K187" s="232" t="s">
        <v>1745</v>
      </c>
      <c r="L187" s="237"/>
      <c r="M187" s="238" t="s">
        <v>1</v>
      </c>
      <c r="N187" s="239" t="s">
        <v>52</v>
      </c>
      <c r="O187" s="76"/>
      <c r="P187" s="227">
        <f>O187*H187</f>
        <v>0</v>
      </c>
      <c r="Q187" s="227">
        <v>0.0020400000000000001</v>
      </c>
      <c r="R187" s="227">
        <f>Q187*H187</f>
        <v>0.030600000000000002</v>
      </c>
      <c r="S187" s="227">
        <v>0</v>
      </c>
      <c r="T187" s="228">
        <f>S187*H187</f>
        <v>0</v>
      </c>
      <c r="AR187" s="13" t="s">
        <v>296</v>
      </c>
      <c r="AT187" s="13" t="s">
        <v>218</v>
      </c>
      <c r="AU187" s="13" t="s">
        <v>92</v>
      </c>
      <c r="AY187" s="13" t="s">
        <v>164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3" t="s">
        <v>92</v>
      </c>
      <c r="BK187" s="229">
        <f>ROUND(I187*H187,2)</f>
        <v>0</v>
      </c>
      <c r="BL187" s="13" t="s">
        <v>230</v>
      </c>
      <c r="BM187" s="13" t="s">
        <v>1960</v>
      </c>
    </row>
    <row r="188" s="1" customFormat="1" ht="16.5" customHeight="1">
      <c r="B188" s="35"/>
      <c r="C188" s="230" t="s">
        <v>481</v>
      </c>
      <c r="D188" s="230" t="s">
        <v>218</v>
      </c>
      <c r="E188" s="231" t="s">
        <v>1961</v>
      </c>
      <c r="F188" s="232" t="s">
        <v>1962</v>
      </c>
      <c r="G188" s="233" t="s">
        <v>238</v>
      </c>
      <c r="H188" s="234">
        <v>9</v>
      </c>
      <c r="I188" s="235"/>
      <c r="J188" s="236">
        <f>ROUND(I188*H188,2)</f>
        <v>0</v>
      </c>
      <c r="K188" s="232" t="s">
        <v>1745</v>
      </c>
      <c r="L188" s="237"/>
      <c r="M188" s="238" t="s">
        <v>1</v>
      </c>
      <c r="N188" s="239" t="s">
        <v>52</v>
      </c>
      <c r="O188" s="76"/>
      <c r="P188" s="227">
        <f>O188*H188</f>
        <v>0</v>
      </c>
      <c r="Q188" s="227">
        <v>0.0019200000000000001</v>
      </c>
      <c r="R188" s="227">
        <f>Q188*H188</f>
        <v>0.01728</v>
      </c>
      <c r="S188" s="227">
        <v>0</v>
      </c>
      <c r="T188" s="228">
        <f>S188*H188</f>
        <v>0</v>
      </c>
      <c r="AR188" s="13" t="s">
        <v>296</v>
      </c>
      <c r="AT188" s="13" t="s">
        <v>218</v>
      </c>
      <c r="AU188" s="13" t="s">
        <v>92</v>
      </c>
      <c r="AY188" s="13" t="s">
        <v>164</v>
      </c>
      <c r="BE188" s="229">
        <f>IF(N188="základná",J188,0)</f>
        <v>0</v>
      </c>
      <c r="BF188" s="229">
        <f>IF(N188="znížená",J188,0)</f>
        <v>0</v>
      </c>
      <c r="BG188" s="229">
        <f>IF(N188="zákl. prenesená",J188,0)</f>
        <v>0</v>
      </c>
      <c r="BH188" s="229">
        <f>IF(N188="zníž. prenesená",J188,0)</f>
        <v>0</v>
      </c>
      <c r="BI188" s="229">
        <f>IF(N188="nulová",J188,0)</f>
        <v>0</v>
      </c>
      <c r="BJ188" s="13" t="s">
        <v>92</v>
      </c>
      <c r="BK188" s="229">
        <f>ROUND(I188*H188,2)</f>
        <v>0</v>
      </c>
      <c r="BL188" s="13" t="s">
        <v>230</v>
      </c>
      <c r="BM188" s="13" t="s">
        <v>1963</v>
      </c>
    </row>
    <row r="189" s="1" customFormat="1" ht="16.5" customHeight="1">
      <c r="B189" s="35"/>
      <c r="C189" s="218" t="s">
        <v>485</v>
      </c>
      <c r="D189" s="218" t="s">
        <v>166</v>
      </c>
      <c r="E189" s="219" t="s">
        <v>1964</v>
      </c>
      <c r="F189" s="220" t="s">
        <v>1965</v>
      </c>
      <c r="G189" s="221" t="s">
        <v>1897</v>
      </c>
      <c r="H189" s="222">
        <v>20</v>
      </c>
      <c r="I189" s="223"/>
      <c r="J189" s="224">
        <f>ROUND(I189*H189,2)</f>
        <v>0</v>
      </c>
      <c r="K189" s="220" t="s">
        <v>243</v>
      </c>
      <c r="L189" s="40"/>
      <c r="M189" s="225" t="s">
        <v>1</v>
      </c>
      <c r="N189" s="226" t="s">
        <v>52</v>
      </c>
      <c r="O189" s="76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13" t="s">
        <v>230</v>
      </c>
      <c r="AT189" s="13" t="s">
        <v>166</v>
      </c>
      <c r="AU189" s="13" t="s">
        <v>92</v>
      </c>
      <c r="AY189" s="13" t="s">
        <v>164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3" t="s">
        <v>92</v>
      </c>
      <c r="BK189" s="229">
        <f>ROUND(I189*H189,2)</f>
        <v>0</v>
      </c>
      <c r="BL189" s="13" t="s">
        <v>230</v>
      </c>
      <c r="BM189" s="13" t="s">
        <v>1966</v>
      </c>
    </row>
    <row r="190" s="1" customFormat="1" ht="16.5" customHeight="1">
      <c r="B190" s="35"/>
      <c r="C190" s="230" t="s">
        <v>489</v>
      </c>
      <c r="D190" s="230" t="s">
        <v>218</v>
      </c>
      <c r="E190" s="231" t="s">
        <v>1967</v>
      </c>
      <c r="F190" s="232" t="s">
        <v>1968</v>
      </c>
      <c r="G190" s="233" t="s">
        <v>238</v>
      </c>
      <c r="H190" s="234">
        <v>4</v>
      </c>
      <c r="I190" s="235"/>
      <c r="J190" s="236">
        <f>ROUND(I190*H190,2)</f>
        <v>0</v>
      </c>
      <c r="K190" s="232" t="s">
        <v>243</v>
      </c>
      <c r="L190" s="237"/>
      <c r="M190" s="238" t="s">
        <v>1</v>
      </c>
      <c r="N190" s="239" t="s">
        <v>52</v>
      </c>
      <c r="O190" s="76"/>
      <c r="P190" s="227">
        <f>O190*H190</f>
        <v>0</v>
      </c>
      <c r="Q190" s="227">
        <v>0.00044000000000000002</v>
      </c>
      <c r="R190" s="227">
        <f>Q190*H190</f>
        <v>0.0017600000000000001</v>
      </c>
      <c r="S190" s="227">
        <v>0</v>
      </c>
      <c r="T190" s="228">
        <f>S190*H190</f>
        <v>0</v>
      </c>
      <c r="AR190" s="13" t="s">
        <v>296</v>
      </c>
      <c r="AT190" s="13" t="s">
        <v>218</v>
      </c>
      <c r="AU190" s="13" t="s">
        <v>92</v>
      </c>
      <c r="AY190" s="13" t="s">
        <v>164</v>
      </c>
      <c r="BE190" s="229">
        <f>IF(N190="základná",J190,0)</f>
        <v>0</v>
      </c>
      <c r="BF190" s="229">
        <f>IF(N190="znížená",J190,0)</f>
        <v>0</v>
      </c>
      <c r="BG190" s="229">
        <f>IF(N190="zákl. prenesená",J190,0)</f>
        <v>0</v>
      </c>
      <c r="BH190" s="229">
        <f>IF(N190="zníž. prenesená",J190,0)</f>
        <v>0</v>
      </c>
      <c r="BI190" s="229">
        <f>IF(N190="nulová",J190,0)</f>
        <v>0</v>
      </c>
      <c r="BJ190" s="13" t="s">
        <v>92</v>
      </c>
      <c r="BK190" s="229">
        <f>ROUND(I190*H190,2)</f>
        <v>0</v>
      </c>
      <c r="BL190" s="13" t="s">
        <v>230</v>
      </c>
      <c r="BM190" s="13" t="s">
        <v>1969</v>
      </c>
    </row>
    <row r="191" s="1" customFormat="1" ht="16.5" customHeight="1">
      <c r="B191" s="35"/>
      <c r="C191" s="230" t="s">
        <v>493</v>
      </c>
      <c r="D191" s="230" t="s">
        <v>218</v>
      </c>
      <c r="E191" s="231" t="s">
        <v>1970</v>
      </c>
      <c r="F191" s="232" t="s">
        <v>1971</v>
      </c>
      <c r="G191" s="233" t="s">
        <v>238</v>
      </c>
      <c r="H191" s="234">
        <v>16</v>
      </c>
      <c r="I191" s="235"/>
      <c r="J191" s="236">
        <f>ROUND(I191*H191,2)</f>
        <v>0</v>
      </c>
      <c r="K191" s="232" t="s">
        <v>243</v>
      </c>
      <c r="L191" s="237"/>
      <c r="M191" s="238" t="s">
        <v>1</v>
      </c>
      <c r="N191" s="239" t="s">
        <v>52</v>
      </c>
      <c r="O191" s="76"/>
      <c r="P191" s="227">
        <f>O191*H191</f>
        <v>0</v>
      </c>
      <c r="Q191" s="227">
        <v>0.00044000000000000002</v>
      </c>
      <c r="R191" s="227">
        <f>Q191*H191</f>
        <v>0.0070400000000000003</v>
      </c>
      <c r="S191" s="227">
        <v>0</v>
      </c>
      <c r="T191" s="228">
        <f>S191*H191</f>
        <v>0</v>
      </c>
      <c r="AR191" s="13" t="s">
        <v>296</v>
      </c>
      <c r="AT191" s="13" t="s">
        <v>218</v>
      </c>
      <c r="AU191" s="13" t="s">
        <v>92</v>
      </c>
      <c r="AY191" s="13" t="s">
        <v>164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3" t="s">
        <v>92</v>
      </c>
      <c r="BK191" s="229">
        <f>ROUND(I191*H191,2)</f>
        <v>0</v>
      </c>
      <c r="BL191" s="13" t="s">
        <v>230</v>
      </c>
      <c r="BM191" s="13" t="s">
        <v>1972</v>
      </c>
    </row>
    <row r="192" s="1" customFormat="1" ht="16.5" customHeight="1">
      <c r="B192" s="35"/>
      <c r="C192" s="218" t="s">
        <v>497</v>
      </c>
      <c r="D192" s="218" t="s">
        <v>166</v>
      </c>
      <c r="E192" s="219" t="s">
        <v>1973</v>
      </c>
      <c r="F192" s="220" t="s">
        <v>1974</v>
      </c>
      <c r="G192" s="221" t="s">
        <v>1897</v>
      </c>
      <c r="H192" s="222">
        <v>2</v>
      </c>
      <c r="I192" s="223"/>
      <c r="J192" s="224">
        <f>ROUND(I192*H192,2)</f>
        <v>0</v>
      </c>
      <c r="K192" s="220" t="s">
        <v>243</v>
      </c>
      <c r="L192" s="40"/>
      <c r="M192" s="225" t="s">
        <v>1</v>
      </c>
      <c r="N192" s="226" t="s">
        <v>52</v>
      </c>
      <c r="O192" s="76"/>
      <c r="P192" s="227">
        <f>O192*H192</f>
        <v>0</v>
      </c>
      <c r="Q192" s="227">
        <v>0</v>
      </c>
      <c r="R192" s="227">
        <f>Q192*H192</f>
        <v>0</v>
      </c>
      <c r="S192" s="227">
        <v>0</v>
      </c>
      <c r="T192" s="228">
        <f>S192*H192</f>
        <v>0</v>
      </c>
      <c r="AR192" s="13" t="s">
        <v>230</v>
      </c>
      <c r="AT192" s="13" t="s">
        <v>166</v>
      </c>
      <c r="AU192" s="13" t="s">
        <v>92</v>
      </c>
      <c r="AY192" s="13" t="s">
        <v>164</v>
      </c>
      <c r="BE192" s="229">
        <f>IF(N192="základná",J192,0)</f>
        <v>0</v>
      </c>
      <c r="BF192" s="229">
        <f>IF(N192="znížená",J192,0)</f>
        <v>0</v>
      </c>
      <c r="BG192" s="229">
        <f>IF(N192="zákl. prenesená",J192,0)</f>
        <v>0</v>
      </c>
      <c r="BH192" s="229">
        <f>IF(N192="zníž. prenesená",J192,0)</f>
        <v>0</v>
      </c>
      <c r="BI192" s="229">
        <f>IF(N192="nulová",J192,0)</f>
        <v>0</v>
      </c>
      <c r="BJ192" s="13" t="s">
        <v>92</v>
      </c>
      <c r="BK192" s="229">
        <f>ROUND(I192*H192,2)</f>
        <v>0</v>
      </c>
      <c r="BL192" s="13" t="s">
        <v>230</v>
      </c>
      <c r="BM192" s="13" t="s">
        <v>1975</v>
      </c>
    </row>
    <row r="193" s="1" customFormat="1" ht="16.5" customHeight="1">
      <c r="B193" s="35"/>
      <c r="C193" s="230" t="s">
        <v>501</v>
      </c>
      <c r="D193" s="230" t="s">
        <v>218</v>
      </c>
      <c r="E193" s="231" t="s">
        <v>1976</v>
      </c>
      <c r="F193" s="232" t="s">
        <v>1977</v>
      </c>
      <c r="G193" s="233" t="s">
        <v>238</v>
      </c>
      <c r="H193" s="234">
        <v>2</v>
      </c>
      <c r="I193" s="235"/>
      <c r="J193" s="236">
        <f>ROUND(I193*H193,2)</f>
        <v>0</v>
      </c>
      <c r="K193" s="232" t="s">
        <v>243</v>
      </c>
      <c r="L193" s="237"/>
      <c r="M193" s="238" t="s">
        <v>1</v>
      </c>
      <c r="N193" s="239" t="s">
        <v>52</v>
      </c>
      <c r="O193" s="76"/>
      <c r="P193" s="227">
        <f>O193*H193</f>
        <v>0</v>
      </c>
      <c r="Q193" s="227">
        <v>0.0030000000000000001</v>
      </c>
      <c r="R193" s="227">
        <f>Q193*H193</f>
        <v>0.0060000000000000001</v>
      </c>
      <c r="S193" s="227">
        <v>0</v>
      </c>
      <c r="T193" s="228">
        <f>S193*H193</f>
        <v>0</v>
      </c>
      <c r="AR193" s="13" t="s">
        <v>296</v>
      </c>
      <c r="AT193" s="13" t="s">
        <v>218</v>
      </c>
      <c r="AU193" s="13" t="s">
        <v>92</v>
      </c>
      <c r="AY193" s="13" t="s">
        <v>164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3" t="s">
        <v>92</v>
      </c>
      <c r="BK193" s="229">
        <f>ROUND(I193*H193,2)</f>
        <v>0</v>
      </c>
      <c r="BL193" s="13" t="s">
        <v>230</v>
      </c>
      <c r="BM193" s="13" t="s">
        <v>1978</v>
      </c>
    </row>
    <row r="194" s="1" customFormat="1" ht="16.5" customHeight="1">
      <c r="B194" s="35"/>
      <c r="C194" s="218" t="s">
        <v>505</v>
      </c>
      <c r="D194" s="218" t="s">
        <v>166</v>
      </c>
      <c r="E194" s="219" t="s">
        <v>1979</v>
      </c>
      <c r="F194" s="220" t="s">
        <v>1980</v>
      </c>
      <c r="G194" s="221" t="s">
        <v>1897</v>
      </c>
      <c r="H194" s="222">
        <v>2</v>
      </c>
      <c r="I194" s="223"/>
      <c r="J194" s="224">
        <f>ROUND(I194*H194,2)</f>
        <v>0</v>
      </c>
      <c r="K194" s="220" t="s">
        <v>1</v>
      </c>
      <c r="L194" s="40"/>
      <c r="M194" s="225" t="s">
        <v>1</v>
      </c>
      <c r="N194" s="226" t="s">
        <v>52</v>
      </c>
      <c r="O194" s="76"/>
      <c r="P194" s="227">
        <f>O194*H194</f>
        <v>0</v>
      </c>
      <c r="Q194" s="227">
        <v>4.0000000000000003E-05</v>
      </c>
      <c r="R194" s="227">
        <f>Q194*H194</f>
        <v>8.0000000000000007E-05</v>
      </c>
      <c r="S194" s="227">
        <v>0</v>
      </c>
      <c r="T194" s="228">
        <f>S194*H194</f>
        <v>0</v>
      </c>
      <c r="AR194" s="13" t="s">
        <v>230</v>
      </c>
      <c r="AT194" s="13" t="s">
        <v>166</v>
      </c>
      <c r="AU194" s="13" t="s">
        <v>92</v>
      </c>
      <c r="AY194" s="13" t="s">
        <v>164</v>
      </c>
      <c r="BE194" s="229">
        <f>IF(N194="základná",J194,0)</f>
        <v>0</v>
      </c>
      <c r="BF194" s="229">
        <f>IF(N194="znížená",J194,0)</f>
        <v>0</v>
      </c>
      <c r="BG194" s="229">
        <f>IF(N194="zákl. prenesená",J194,0)</f>
        <v>0</v>
      </c>
      <c r="BH194" s="229">
        <f>IF(N194="zníž. prenesená",J194,0)</f>
        <v>0</v>
      </c>
      <c r="BI194" s="229">
        <f>IF(N194="nulová",J194,0)</f>
        <v>0</v>
      </c>
      <c r="BJ194" s="13" t="s">
        <v>92</v>
      </c>
      <c r="BK194" s="229">
        <f>ROUND(I194*H194,2)</f>
        <v>0</v>
      </c>
      <c r="BL194" s="13" t="s">
        <v>230</v>
      </c>
      <c r="BM194" s="13" t="s">
        <v>1981</v>
      </c>
    </row>
    <row r="195" s="1" customFormat="1" ht="16.5" customHeight="1">
      <c r="B195" s="35"/>
      <c r="C195" s="230" t="s">
        <v>509</v>
      </c>
      <c r="D195" s="230" t="s">
        <v>218</v>
      </c>
      <c r="E195" s="231" t="s">
        <v>1982</v>
      </c>
      <c r="F195" s="232" t="s">
        <v>1983</v>
      </c>
      <c r="G195" s="233" t="s">
        <v>238</v>
      </c>
      <c r="H195" s="234">
        <v>2</v>
      </c>
      <c r="I195" s="235"/>
      <c r="J195" s="236">
        <f>ROUND(I195*H195,2)</f>
        <v>0</v>
      </c>
      <c r="K195" s="232" t="s">
        <v>1</v>
      </c>
      <c r="L195" s="237"/>
      <c r="M195" s="238" t="s">
        <v>1</v>
      </c>
      <c r="N195" s="239" t="s">
        <v>52</v>
      </c>
      <c r="O195" s="76"/>
      <c r="P195" s="227">
        <f>O195*H195</f>
        <v>0</v>
      </c>
      <c r="Q195" s="227">
        <v>0.043999999999999997</v>
      </c>
      <c r="R195" s="227">
        <f>Q195*H195</f>
        <v>0.087999999999999995</v>
      </c>
      <c r="S195" s="227">
        <v>0</v>
      </c>
      <c r="T195" s="228">
        <f>S195*H195</f>
        <v>0</v>
      </c>
      <c r="AR195" s="13" t="s">
        <v>296</v>
      </c>
      <c r="AT195" s="13" t="s">
        <v>218</v>
      </c>
      <c r="AU195" s="13" t="s">
        <v>92</v>
      </c>
      <c r="AY195" s="13" t="s">
        <v>164</v>
      </c>
      <c r="BE195" s="229">
        <f>IF(N195="základná",J195,0)</f>
        <v>0</v>
      </c>
      <c r="BF195" s="229">
        <f>IF(N195="znížená",J195,0)</f>
        <v>0</v>
      </c>
      <c r="BG195" s="229">
        <f>IF(N195="zákl. prenesená",J195,0)</f>
        <v>0</v>
      </c>
      <c r="BH195" s="229">
        <f>IF(N195="zníž. prenesená",J195,0)</f>
        <v>0</v>
      </c>
      <c r="BI195" s="229">
        <f>IF(N195="nulová",J195,0)</f>
        <v>0</v>
      </c>
      <c r="BJ195" s="13" t="s">
        <v>92</v>
      </c>
      <c r="BK195" s="229">
        <f>ROUND(I195*H195,2)</f>
        <v>0</v>
      </c>
      <c r="BL195" s="13" t="s">
        <v>230</v>
      </c>
      <c r="BM195" s="13" t="s">
        <v>1984</v>
      </c>
    </row>
    <row r="196" s="1" customFormat="1" ht="16.5" customHeight="1">
      <c r="B196" s="35"/>
      <c r="C196" s="218" t="s">
        <v>513</v>
      </c>
      <c r="D196" s="218" t="s">
        <v>166</v>
      </c>
      <c r="E196" s="219" t="s">
        <v>1985</v>
      </c>
      <c r="F196" s="220" t="s">
        <v>1986</v>
      </c>
      <c r="G196" s="221" t="s">
        <v>1897</v>
      </c>
      <c r="H196" s="222">
        <v>1</v>
      </c>
      <c r="I196" s="223"/>
      <c r="J196" s="224">
        <f>ROUND(I196*H196,2)</f>
        <v>0</v>
      </c>
      <c r="K196" s="220" t="s">
        <v>1745</v>
      </c>
      <c r="L196" s="40"/>
      <c r="M196" s="225" t="s">
        <v>1</v>
      </c>
      <c r="N196" s="226" t="s">
        <v>52</v>
      </c>
      <c r="O196" s="76"/>
      <c r="P196" s="227">
        <f>O196*H196</f>
        <v>0</v>
      </c>
      <c r="Q196" s="227">
        <v>0.00048999999999999998</v>
      </c>
      <c r="R196" s="227">
        <f>Q196*H196</f>
        <v>0.00048999999999999998</v>
      </c>
      <c r="S196" s="227">
        <v>0</v>
      </c>
      <c r="T196" s="228">
        <f>S196*H196</f>
        <v>0</v>
      </c>
      <c r="AR196" s="13" t="s">
        <v>230</v>
      </c>
      <c r="AT196" s="13" t="s">
        <v>166</v>
      </c>
      <c r="AU196" s="13" t="s">
        <v>92</v>
      </c>
      <c r="AY196" s="13" t="s">
        <v>164</v>
      </c>
      <c r="BE196" s="229">
        <f>IF(N196="základná",J196,0)</f>
        <v>0</v>
      </c>
      <c r="BF196" s="229">
        <f>IF(N196="znížená",J196,0)</f>
        <v>0</v>
      </c>
      <c r="BG196" s="229">
        <f>IF(N196="zákl. prenesená",J196,0)</f>
        <v>0</v>
      </c>
      <c r="BH196" s="229">
        <f>IF(N196="zníž. prenesená",J196,0)</f>
        <v>0</v>
      </c>
      <c r="BI196" s="229">
        <f>IF(N196="nulová",J196,0)</f>
        <v>0</v>
      </c>
      <c r="BJ196" s="13" t="s">
        <v>92</v>
      </c>
      <c r="BK196" s="229">
        <f>ROUND(I196*H196,2)</f>
        <v>0</v>
      </c>
      <c r="BL196" s="13" t="s">
        <v>230</v>
      </c>
      <c r="BM196" s="13" t="s">
        <v>1987</v>
      </c>
    </row>
    <row r="197" s="1" customFormat="1" ht="16.5" customHeight="1">
      <c r="B197" s="35"/>
      <c r="C197" s="230" t="s">
        <v>517</v>
      </c>
      <c r="D197" s="230" t="s">
        <v>218</v>
      </c>
      <c r="E197" s="231" t="s">
        <v>1988</v>
      </c>
      <c r="F197" s="232" t="s">
        <v>1989</v>
      </c>
      <c r="G197" s="233" t="s">
        <v>238</v>
      </c>
      <c r="H197" s="234">
        <v>1</v>
      </c>
      <c r="I197" s="235"/>
      <c r="J197" s="236">
        <f>ROUND(I197*H197,2)</f>
        <v>0</v>
      </c>
      <c r="K197" s="232" t="s">
        <v>1</v>
      </c>
      <c r="L197" s="237"/>
      <c r="M197" s="238" t="s">
        <v>1</v>
      </c>
      <c r="N197" s="239" t="s">
        <v>52</v>
      </c>
      <c r="O197" s="76"/>
      <c r="P197" s="227">
        <f>O197*H197</f>
        <v>0</v>
      </c>
      <c r="Q197" s="227">
        <v>0.025600000000000001</v>
      </c>
      <c r="R197" s="227">
        <f>Q197*H197</f>
        <v>0.025600000000000001</v>
      </c>
      <c r="S197" s="227">
        <v>0</v>
      </c>
      <c r="T197" s="228">
        <f>S197*H197</f>
        <v>0</v>
      </c>
      <c r="AR197" s="13" t="s">
        <v>296</v>
      </c>
      <c r="AT197" s="13" t="s">
        <v>218</v>
      </c>
      <c r="AU197" s="13" t="s">
        <v>92</v>
      </c>
      <c r="AY197" s="13" t="s">
        <v>164</v>
      </c>
      <c r="BE197" s="229">
        <f>IF(N197="základná",J197,0)</f>
        <v>0</v>
      </c>
      <c r="BF197" s="229">
        <f>IF(N197="znížená",J197,0)</f>
        <v>0</v>
      </c>
      <c r="BG197" s="229">
        <f>IF(N197="zákl. prenesená",J197,0)</f>
        <v>0</v>
      </c>
      <c r="BH197" s="229">
        <f>IF(N197="zníž. prenesená",J197,0)</f>
        <v>0</v>
      </c>
      <c r="BI197" s="229">
        <f>IF(N197="nulová",J197,0)</f>
        <v>0</v>
      </c>
      <c r="BJ197" s="13" t="s">
        <v>92</v>
      </c>
      <c r="BK197" s="229">
        <f>ROUND(I197*H197,2)</f>
        <v>0</v>
      </c>
      <c r="BL197" s="13" t="s">
        <v>230</v>
      </c>
      <c r="BM197" s="13" t="s">
        <v>1990</v>
      </c>
    </row>
    <row r="198" s="1" customFormat="1" ht="16.5" customHeight="1">
      <c r="B198" s="35"/>
      <c r="C198" s="218" t="s">
        <v>521</v>
      </c>
      <c r="D198" s="218" t="s">
        <v>166</v>
      </c>
      <c r="E198" s="219" t="s">
        <v>1991</v>
      </c>
      <c r="F198" s="220" t="s">
        <v>1992</v>
      </c>
      <c r="G198" s="221" t="s">
        <v>1897</v>
      </c>
      <c r="H198" s="222">
        <v>21</v>
      </c>
      <c r="I198" s="223"/>
      <c r="J198" s="224">
        <f>ROUND(I198*H198,2)</f>
        <v>0</v>
      </c>
      <c r="K198" s="220" t="s">
        <v>215</v>
      </c>
      <c r="L198" s="40"/>
      <c r="M198" s="225" t="s">
        <v>1</v>
      </c>
      <c r="N198" s="226" t="s">
        <v>52</v>
      </c>
      <c r="O198" s="76"/>
      <c r="P198" s="227">
        <f>O198*H198</f>
        <v>0</v>
      </c>
      <c r="Q198" s="227">
        <v>0.00027999999999999998</v>
      </c>
      <c r="R198" s="227">
        <f>Q198*H198</f>
        <v>0.0058799999999999998</v>
      </c>
      <c r="S198" s="227">
        <v>0</v>
      </c>
      <c r="T198" s="228">
        <f>S198*H198</f>
        <v>0</v>
      </c>
      <c r="AR198" s="13" t="s">
        <v>230</v>
      </c>
      <c r="AT198" s="13" t="s">
        <v>166</v>
      </c>
      <c r="AU198" s="13" t="s">
        <v>92</v>
      </c>
      <c r="AY198" s="13" t="s">
        <v>164</v>
      </c>
      <c r="BE198" s="229">
        <f>IF(N198="základná",J198,0)</f>
        <v>0</v>
      </c>
      <c r="BF198" s="229">
        <f>IF(N198="znížená",J198,0)</f>
        <v>0</v>
      </c>
      <c r="BG198" s="229">
        <f>IF(N198="zákl. prenesená",J198,0)</f>
        <v>0</v>
      </c>
      <c r="BH198" s="229">
        <f>IF(N198="zníž. prenesená",J198,0)</f>
        <v>0</v>
      </c>
      <c r="BI198" s="229">
        <f>IF(N198="nulová",J198,0)</f>
        <v>0</v>
      </c>
      <c r="BJ198" s="13" t="s">
        <v>92</v>
      </c>
      <c r="BK198" s="229">
        <f>ROUND(I198*H198,2)</f>
        <v>0</v>
      </c>
      <c r="BL198" s="13" t="s">
        <v>230</v>
      </c>
      <c r="BM198" s="13" t="s">
        <v>1993</v>
      </c>
    </row>
    <row r="199" s="1" customFormat="1" ht="16.5" customHeight="1">
      <c r="B199" s="35"/>
      <c r="C199" s="230" t="s">
        <v>525</v>
      </c>
      <c r="D199" s="230" t="s">
        <v>218</v>
      </c>
      <c r="E199" s="231" t="s">
        <v>1994</v>
      </c>
      <c r="F199" s="232" t="s">
        <v>1995</v>
      </c>
      <c r="G199" s="233" t="s">
        <v>238</v>
      </c>
      <c r="H199" s="234">
        <v>21</v>
      </c>
      <c r="I199" s="235"/>
      <c r="J199" s="236">
        <f>ROUND(I199*H199,2)</f>
        <v>0</v>
      </c>
      <c r="K199" s="232" t="s">
        <v>1745</v>
      </c>
      <c r="L199" s="237"/>
      <c r="M199" s="238" t="s">
        <v>1</v>
      </c>
      <c r="N199" s="239" t="s">
        <v>52</v>
      </c>
      <c r="O199" s="76"/>
      <c r="P199" s="227">
        <f>O199*H199</f>
        <v>0</v>
      </c>
      <c r="Q199" s="227">
        <v>0.00024000000000000001</v>
      </c>
      <c r="R199" s="227">
        <f>Q199*H199</f>
        <v>0.0050400000000000002</v>
      </c>
      <c r="S199" s="227">
        <v>0</v>
      </c>
      <c r="T199" s="228">
        <f>S199*H199</f>
        <v>0</v>
      </c>
      <c r="AR199" s="13" t="s">
        <v>296</v>
      </c>
      <c r="AT199" s="13" t="s">
        <v>218</v>
      </c>
      <c r="AU199" s="13" t="s">
        <v>92</v>
      </c>
      <c r="AY199" s="13" t="s">
        <v>164</v>
      </c>
      <c r="BE199" s="229">
        <f>IF(N199="základná",J199,0)</f>
        <v>0</v>
      </c>
      <c r="BF199" s="229">
        <f>IF(N199="znížená",J199,0)</f>
        <v>0</v>
      </c>
      <c r="BG199" s="229">
        <f>IF(N199="zákl. prenesená",J199,0)</f>
        <v>0</v>
      </c>
      <c r="BH199" s="229">
        <f>IF(N199="zníž. prenesená",J199,0)</f>
        <v>0</v>
      </c>
      <c r="BI199" s="229">
        <f>IF(N199="nulová",J199,0)</f>
        <v>0</v>
      </c>
      <c r="BJ199" s="13" t="s">
        <v>92</v>
      </c>
      <c r="BK199" s="229">
        <f>ROUND(I199*H199,2)</f>
        <v>0</v>
      </c>
      <c r="BL199" s="13" t="s">
        <v>230</v>
      </c>
      <c r="BM199" s="13" t="s">
        <v>1996</v>
      </c>
    </row>
    <row r="200" s="1" customFormat="1" ht="16.5" customHeight="1">
      <c r="B200" s="35"/>
      <c r="C200" s="218" t="s">
        <v>529</v>
      </c>
      <c r="D200" s="218" t="s">
        <v>166</v>
      </c>
      <c r="E200" s="219" t="s">
        <v>1997</v>
      </c>
      <c r="F200" s="220" t="s">
        <v>1998</v>
      </c>
      <c r="G200" s="221" t="s">
        <v>238</v>
      </c>
      <c r="H200" s="222">
        <v>11</v>
      </c>
      <c r="I200" s="223"/>
      <c r="J200" s="224">
        <f>ROUND(I200*H200,2)</f>
        <v>0</v>
      </c>
      <c r="K200" s="220" t="s">
        <v>1</v>
      </c>
      <c r="L200" s="40"/>
      <c r="M200" s="225" t="s">
        <v>1</v>
      </c>
      <c r="N200" s="226" t="s">
        <v>52</v>
      </c>
      <c r="O200" s="76"/>
      <c r="P200" s="227">
        <f>O200*H200</f>
        <v>0</v>
      </c>
      <c r="Q200" s="227">
        <v>0.00010000000000000001</v>
      </c>
      <c r="R200" s="227">
        <f>Q200*H200</f>
        <v>0.0011000000000000001</v>
      </c>
      <c r="S200" s="227">
        <v>0</v>
      </c>
      <c r="T200" s="228">
        <f>S200*H200</f>
        <v>0</v>
      </c>
      <c r="AR200" s="13" t="s">
        <v>230</v>
      </c>
      <c r="AT200" s="13" t="s">
        <v>166</v>
      </c>
      <c r="AU200" s="13" t="s">
        <v>92</v>
      </c>
      <c r="AY200" s="13" t="s">
        <v>164</v>
      </c>
      <c r="BE200" s="229">
        <f>IF(N200="základná",J200,0)</f>
        <v>0</v>
      </c>
      <c r="BF200" s="229">
        <f>IF(N200="znížená",J200,0)</f>
        <v>0</v>
      </c>
      <c r="BG200" s="229">
        <f>IF(N200="zákl. prenesená",J200,0)</f>
        <v>0</v>
      </c>
      <c r="BH200" s="229">
        <f>IF(N200="zníž. prenesená",J200,0)</f>
        <v>0</v>
      </c>
      <c r="BI200" s="229">
        <f>IF(N200="nulová",J200,0)</f>
        <v>0</v>
      </c>
      <c r="BJ200" s="13" t="s">
        <v>92</v>
      </c>
      <c r="BK200" s="229">
        <f>ROUND(I200*H200,2)</f>
        <v>0</v>
      </c>
      <c r="BL200" s="13" t="s">
        <v>230</v>
      </c>
      <c r="BM200" s="13" t="s">
        <v>1999</v>
      </c>
    </row>
    <row r="201" s="1" customFormat="1" ht="16.5" customHeight="1">
      <c r="B201" s="35"/>
      <c r="C201" s="230" t="s">
        <v>533</v>
      </c>
      <c r="D201" s="230" t="s">
        <v>218</v>
      </c>
      <c r="E201" s="231" t="s">
        <v>2000</v>
      </c>
      <c r="F201" s="232" t="s">
        <v>2001</v>
      </c>
      <c r="G201" s="233" t="s">
        <v>238</v>
      </c>
      <c r="H201" s="234">
        <v>11</v>
      </c>
      <c r="I201" s="235"/>
      <c r="J201" s="236">
        <f>ROUND(I201*H201,2)</f>
        <v>0</v>
      </c>
      <c r="K201" s="232" t="s">
        <v>1</v>
      </c>
      <c r="L201" s="237"/>
      <c r="M201" s="238" t="s">
        <v>1</v>
      </c>
      <c r="N201" s="239" t="s">
        <v>52</v>
      </c>
      <c r="O201" s="76"/>
      <c r="P201" s="227">
        <f>O201*H201</f>
        <v>0</v>
      </c>
      <c r="Q201" s="227">
        <v>0.002</v>
      </c>
      <c r="R201" s="227">
        <f>Q201*H201</f>
        <v>0.021999999999999999</v>
      </c>
      <c r="S201" s="227">
        <v>0</v>
      </c>
      <c r="T201" s="228">
        <f>S201*H201</f>
        <v>0</v>
      </c>
      <c r="AR201" s="13" t="s">
        <v>296</v>
      </c>
      <c r="AT201" s="13" t="s">
        <v>218</v>
      </c>
      <c r="AU201" s="13" t="s">
        <v>92</v>
      </c>
      <c r="AY201" s="13" t="s">
        <v>164</v>
      </c>
      <c r="BE201" s="229">
        <f>IF(N201="základná",J201,0)</f>
        <v>0</v>
      </c>
      <c r="BF201" s="229">
        <f>IF(N201="znížená",J201,0)</f>
        <v>0</v>
      </c>
      <c r="BG201" s="229">
        <f>IF(N201="zákl. prenesená",J201,0)</f>
        <v>0</v>
      </c>
      <c r="BH201" s="229">
        <f>IF(N201="zníž. prenesená",J201,0)</f>
        <v>0</v>
      </c>
      <c r="BI201" s="229">
        <f>IF(N201="nulová",J201,0)</f>
        <v>0</v>
      </c>
      <c r="BJ201" s="13" t="s">
        <v>92</v>
      </c>
      <c r="BK201" s="229">
        <f>ROUND(I201*H201,2)</f>
        <v>0</v>
      </c>
      <c r="BL201" s="13" t="s">
        <v>230</v>
      </c>
      <c r="BM201" s="13" t="s">
        <v>2002</v>
      </c>
    </row>
    <row r="202" s="1" customFormat="1" ht="16.5" customHeight="1">
      <c r="B202" s="35"/>
      <c r="C202" s="218" t="s">
        <v>537</v>
      </c>
      <c r="D202" s="218" t="s">
        <v>166</v>
      </c>
      <c r="E202" s="219" t="s">
        <v>2003</v>
      </c>
      <c r="F202" s="220" t="s">
        <v>2004</v>
      </c>
      <c r="G202" s="221" t="s">
        <v>1897</v>
      </c>
      <c r="H202" s="222">
        <v>1</v>
      </c>
      <c r="I202" s="223"/>
      <c r="J202" s="224">
        <f>ROUND(I202*H202,2)</f>
        <v>0</v>
      </c>
      <c r="K202" s="220" t="s">
        <v>1745</v>
      </c>
      <c r="L202" s="40"/>
      <c r="M202" s="225" t="s">
        <v>1</v>
      </c>
      <c r="N202" s="226" t="s">
        <v>52</v>
      </c>
      <c r="O202" s="76"/>
      <c r="P202" s="227">
        <f>O202*H202</f>
        <v>0</v>
      </c>
      <c r="Q202" s="227">
        <v>1.0000000000000001E-05</v>
      </c>
      <c r="R202" s="227">
        <f>Q202*H202</f>
        <v>1.0000000000000001E-05</v>
      </c>
      <c r="S202" s="227">
        <v>0</v>
      </c>
      <c r="T202" s="228">
        <f>S202*H202</f>
        <v>0</v>
      </c>
      <c r="AR202" s="13" t="s">
        <v>230</v>
      </c>
      <c r="AT202" s="13" t="s">
        <v>166</v>
      </c>
      <c r="AU202" s="13" t="s">
        <v>92</v>
      </c>
      <c r="AY202" s="13" t="s">
        <v>164</v>
      </c>
      <c r="BE202" s="229">
        <f>IF(N202="základná",J202,0)</f>
        <v>0</v>
      </c>
      <c r="BF202" s="229">
        <f>IF(N202="znížená",J202,0)</f>
        <v>0</v>
      </c>
      <c r="BG202" s="229">
        <f>IF(N202="zákl. prenesená",J202,0)</f>
        <v>0</v>
      </c>
      <c r="BH202" s="229">
        <f>IF(N202="zníž. prenesená",J202,0)</f>
        <v>0</v>
      </c>
      <c r="BI202" s="229">
        <f>IF(N202="nulová",J202,0)</f>
        <v>0</v>
      </c>
      <c r="BJ202" s="13" t="s">
        <v>92</v>
      </c>
      <c r="BK202" s="229">
        <f>ROUND(I202*H202,2)</f>
        <v>0</v>
      </c>
      <c r="BL202" s="13" t="s">
        <v>230</v>
      </c>
      <c r="BM202" s="13" t="s">
        <v>2005</v>
      </c>
    </row>
    <row r="203" s="1" customFormat="1" ht="16.5" customHeight="1">
      <c r="B203" s="35"/>
      <c r="C203" s="230" t="s">
        <v>541</v>
      </c>
      <c r="D203" s="230" t="s">
        <v>218</v>
      </c>
      <c r="E203" s="231" t="s">
        <v>2006</v>
      </c>
      <c r="F203" s="232" t="s">
        <v>2007</v>
      </c>
      <c r="G203" s="233" t="s">
        <v>238</v>
      </c>
      <c r="H203" s="234">
        <v>1</v>
      </c>
      <c r="I203" s="235"/>
      <c r="J203" s="236">
        <f>ROUND(I203*H203,2)</f>
        <v>0</v>
      </c>
      <c r="K203" s="232" t="s">
        <v>1</v>
      </c>
      <c r="L203" s="237"/>
      <c r="M203" s="238" t="s">
        <v>1</v>
      </c>
      <c r="N203" s="239" t="s">
        <v>52</v>
      </c>
      <c r="O203" s="76"/>
      <c r="P203" s="227">
        <f>O203*H203</f>
        <v>0</v>
      </c>
      <c r="Q203" s="227">
        <v>0.00155</v>
      </c>
      <c r="R203" s="227">
        <f>Q203*H203</f>
        <v>0.00155</v>
      </c>
      <c r="S203" s="227">
        <v>0</v>
      </c>
      <c r="T203" s="228">
        <f>S203*H203</f>
        <v>0</v>
      </c>
      <c r="AR203" s="13" t="s">
        <v>296</v>
      </c>
      <c r="AT203" s="13" t="s">
        <v>218</v>
      </c>
      <c r="AU203" s="13" t="s">
        <v>92</v>
      </c>
      <c r="AY203" s="13" t="s">
        <v>164</v>
      </c>
      <c r="BE203" s="229">
        <f>IF(N203="základná",J203,0)</f>
        <v>0</v>
      </c>
      <c r="BF203" s="229">
        <f>IF(N203="znížená",J203,0)</f>
        <v>0</v>
      </c>
      <c r="BG203" s="229">
        <f>IF(N203="zákl. prenesená",J203,0)</f>
        <v>0</v>
      </c>
      <c r="BH203" s="229">
        <f>IF(N203="zníž. prenesená",J203,0)</f>
        <v>0</v>
      </c>
      <c r="BI203" s="229">
        <f>IF(N203="nulová",J203,0)</f>
        <v>0</v>
      </c>
      <c r="BJ203" s="13" t="s">
        <v>92</v>
      </c>
      <c r="BK203" s="229">
        <f>ROUND(I203*H203,2)</f>
        <v>0</v>
      </c>
      <c r="BL203" s="13" t="s">
        <v>230</v>
      </c>
      <c r="BM203" s="13" t="s">
        <v>2008</v>
      </c>
    </row>
    <row r="204" s="1" customFormat="1" ht="16.5" customHeight="1">
      <c r="B204" s="35"/>
      <c r="C204" s="218" t="s">
        <v>545</v>
      </c>
      <c r="D204" s="218" t="s">
        <v>166</v>
      </c>
      <c r="E204" s="219" t="s">
        <v>2009</v>
      </c>
      <c r="F204" s="220" t="s">
        <v>2010</v>
      </c>
      <c r="G204" s="221" t="s">
        <v>238</v>
      </c>
      <c r="H204" s="222">
        <v>2</v>
      </c>
      <c r="I204" s="223"/>
      <c r="J204" s="224">
        <f>ROUND(I204*H204,2)</f>
        <v>0</v>
      </c>
      <c r="K204" s="220" t="s">
        <v>1</v>
      </c>
      <c r="L204" s="40"/>
      <c r="M204" s="225" t="s">
        <v>1</v>
      </c>
      <c r="N204" s="226" t="s">
        <v>52</v>
      </c>
      <c r="O204" s="76"/>
      <c r="P204" s="227">
        <f>O204*H204</f>
        <v>0</v>
      </c>
      <c r="Q204" s="227">
        <v>4.0000000000000003E-05</v>
      </c>
      <c r="R204" s="227">
        <f>Q204*H204</f>
        <v>8.0000000000000007E-05</v>
      </c>
      <c r="S204" s="227">
        <v>0</v>
      </c>
      <c r="T204" s="228">
        <f>S204*H204</f>
        <v>0</v>
      </c>
      <c r="AR204" s="13" t="s">
        <v>230</v>
      </c>
      <c r="AT204" s="13" t="s">
        <v>166</v>
      </c>
      <c r="AU204" s="13" t="s">
        <v>92</v>
      </c>
      <c r="AY204" s="13" t="s">
        <v>164</v>
      </c>
      <c r="BE204" s="229">
        <f>IF(N204="základná",J204,0)</f>
        <v>0</v>
      </c>
      <c r="BF204" s="229">
        <f>IF(N204="znížená",J204,0)</f>
        <v>0</v>
      </c>
      <c r="BG204" s="229">
        <f>IF(N204="zákl. prenesená",J204,0)</f>
        <v>0</v>
      </c>
      <c r="BH204" s="229">
        <f>IF(N204="zníž. prenesená",J204,0)</f>
        <v>0</v>
      </c>
      <c r="BI204" s="229">
        <f>IF(N204="nulová",J204,0)</f>
        <v>0</v>
      </c>
      <c r="BJ204" s="13" t="s">
        <v>92</v>
      </c>
      <c r="BK204" s="229">
        <f>ROUND(I204*H204,2)</f>
        <v>0</v>
      </c>
      <c r="BL204" s="13" t="s">
        <v>230</v>
      </c>
      <c r="BM204" s="13" t="s">
        <v>2011</v>
      </c>
    </row>
    <row r="205" s="1" customFormat="1" ht="16.5" customHeight="1">
      <c r="B205" s="35"/>
      <c r="C205" s="218" t="s">
        <v>549</v>
      </c>
      <c r="D205" s="218" t="s">
        <v>166</v>
      </c>
      <c r="E205" s="219" t="s">
        <v>2012</v>
      </c>
      <c r="F205" s="220" t="s">
        <v>2013</v>
      </c>
      <c r="G205" s="221" t="s">
        <v>238</v>
      </c>
      <c r="H205" s="222">
        <v>2</v>
      </c>
      <c r="I205" s="223"/>
      <c r="J205" s="224">
        <f>ROUND(I205*H205,2)</f>
        <v>0</v>
      </c>
      <c r="K205" s="220" t="s">
        <v>1745</v>
      </c>
      <c r="L205" s="40"/>
      <c r="M205" s="225" t="s">
        <v>1</v>
      </c>
      <c r="N205" s="226" t="s">
        <v>52</v>
      </c>
      <c r="O205" s="76"/>
      <c r="P205" s="227">
        <f>O205*H205</f>
        <v>0</v>
      </c>
      <c r="Q205" s="227">
        <v>6.0000000000000002E-05</v>
      </c>
      <c r="R205" s="227">
        <f>Q205*H205</f>
        <v>0.00012</v>
      </c>
      <c r="S205" s="227">
        <v>0</v>
      </c>
      <c r="T205" s="228">
        <f>S205*H205</f>
        <v>0</v>
      </c>
      <c r="AR205" s="13" t="s">
        <v>230</v>
      </c>
      <c r="AT205" s="13" t="s">
        <v>166</v>
      </c>
      <c r="AU205" s="13" t="s">
        <v>92</v>
      </c>
      <c r="AY205" s="13" t="s">
        <v>164</v>
      </c>
      <c r="BE205" s="229">
        <f>IF(N205="základná",J205,0)</f>
        <v>0</v>
      </c>
      <c r="BF205" s="229">
        <f>IF(N205="znížená",J205,0)</f>
        <v>0</v>
      </c>
      <c r="BG205" s="229">
        <f>IF(N205="zákl. prenesená",J205,0)</f>
        <v>0</v>
      </c>
      <c r="BH205" s="229">
        <f>IF(N205="zníž. prenesená",J205,0)</f>
        <v>0</v>
      </c>
      <c r="BI205" s="229">
        <f>IF(N205="nulová",J205,0)</f>
        <v>0</v>
      </c>
      <c r="BJ205" s="13" t="s">
        <v>92</v>
      </c>
      <c r="BK205" s="229">
        <f>ROUND(I205*H205,2)</f>
        <v>0</v>
      </c>
      <c r="BL205" s="13" t="s">
        <v>230</v>
      </c>
      <c r="BM205" s="13" t="s">
        <v>2014</v>
      </c>
    </row>
    <row r="206" s="1" customFormat="1" ht="16.5" customHeight="1">
      <c r="B206" s="35"/>
      <c r="C206" s="230" t="s">
        <v>553</v>
      </c>
      <c r="D206" s="230" t="s">
        <v>218</v>
      </c>
      <c r="E206" s="231" t="s">
        <v>2015</v>
      </c>
      <c r="F206" s="232" t="s">
        <v>2016</v>
      </c>
      <c r="G206" s="233" t="s">
        <v>238</v>
      </c>
      <c r="H206" s="234">
        <v>2</v>
      </c>
      <c r="I206" s="235"/>
      <c r="J206" s="236">
        <f>ROUND(I206*H206,2)</f>
        <v>0</v>
      </c>
      <c r="K206" s="232" t="s">
        <v>1745</v>
      </c>
      <c r="L206" s="237"/>
      <c r="M206" s="238" t="s">
        <v>1</v>
      </c>
      <c r="N206" s="239" t="s">
        <v>52</v>
      </c>
      <c r="O206" s="76"/>
      <c r="P206" s="227">
        <f>O206*H206</f>
        <v>0</v>
      </c>
      <c r="Q206" s="227">
        <v>0.0038500000000000001</v>
      </c>
      <c r="R206" s="227">
        <f>Q206*H206</f>
        <v>0.0077000000000000002</v>
      </c>
      <c r="S206" s="227">
        <v>0</v>
      </c>
      <c r="T206" s="228">
        <f>S206*H206</f>
        <v>0</v>
      </c>
      <c r="AR206" s="13" t="s">
        <v>296</v>
      </c>
      <c r="AT206" s="13" t="s">
        <v>218</v>
      </c>
      <c r="AU206" s="13" t="s">
        <v>92</v>
      </c>
      <c r="AY206" s="13" t="s">
        <v>164</v>
      </c>
      <c r="BE206" s="229">
        <f>IF(N206="základná",J206,0)</f>
        <v>0</v>
      </c>
      <c r="BF206" s="229">
        <f>IF(N206="znížená",J206,0)</f>
        <v>0</v>
      </c>
      <c r="BG206" s="229">
        <f>IF(N206="zákl. prenesená",J206,0)</f>
        <v>0</v>
      </c>
      <c r="BH206" s="229">
        <f>IF(N206="zníž. prenesená",J206,0)</f>
        <v>0</v>
      </c>
      <c r="BI206" s="229">
        <f>IF(N206="nulová",J206,0)</f>
        <v>0</v>
      </c>
      <c r="BJ206" s="13" t="s">
        <v>92</v>
      </c>
      <c r="BK206" s="229">
        <f>ROUND(I206*H206,2)</f>
        <v>0</v>
      </c>
      <c r="BL206" s="13" t="s">
        <v>230</v>
      </c>
      <c r="BM206" s="13" t="s">
        <v>2017</v>
      </c>
    </row>
    <row r="207" s="1" customFormat="1" ht="16.5" customHeight="1">
      <c r="B207" s="35"/>
      <c r="C207" s="218" t="s">
        <v>558</v>
      </c>
      <c r="D207" s="218" t="s">
        <v>166</v>
      </c>
      <c r="E207" s="219" t="s">
        <v>2018</v>
      </c>
      <c r="F207" s="220" t="s">
        <v>2019</v>
      </c>
      <c r="G207" s="221" t="s">
        <v>238</v>
      </c>
      <c r="H207" s="222">
        <v>11</v>
      </c>
      <c r="I207" s="223"/>
      <c r="J207" s="224">
        <f>ROUND(I207*H207,2)</f>
        <v>0</v>
      </c>
      <c r="K207" s="220" t="s">
        <v>1</v>
      </c>
      <c r="L207" s="40"/>
      <c r="M207" s="225" t="s">
        <v>1</v>
      </c>
      <c r="N207" s="226" t="s">
        <v>52</v>
      </c>
      <c r="O207" s="76"/>
      <c r="P207" s="227">
        <f>O207*H207</f>
        <v>0</v>
      </c>
      <c r="Q207" s="227">
        <v>1.0000000000000001E-05</v>
      </c>
      <c r="R207" s="227">
        <f>Q207*H207</f>
        <v>0.00011</v>
      </c>
      <c r="S207" s="227">
        <v>0</v>
      </c>
      <c r="T207" s="228">
        <f>S207*H207</f>
        <v>0</v>
      </c>
      <c r="AR207" s="13" t="s">
        <v>230</v>
      </c>
      <c r="AT207" s="13" t="s">
        <v>166</v>
      </c>
      <c r="AU207" s="13" t="s">
        <v>92</v>
      </c>
      <c r="AY207" s="13" t="s">
        <v>164</v>
      </c>
      <c r="BE207" s="229">
        <f>IF(N207="základná",J207,0)</f>
        <v>0</v>
      </c>
      <c r="BF207" s="229">
        <f>IF(N207="znížená",J207,0)</f>
        <v>0</v>
      </c>
      <c r="BG207" s="229">
        <f>IF(N207="zákl. prenesená",J207,0)</f>
        <v>0</v>
      </c>
      <c r="BH207" s="229">
        <f>IF(N207="zníž. prenesená",J207,0)</f>
        <v>0</v>
      </c>
      <c r="BI207" s="229">
        <f>IF(N207="nulová",J207,0)</f>
        <v>0</v>
      </c>
      <c r="BJ207" s="13" t="s">
        <v>92</v>
      </c>
      <c r="BK207" s="229">
        <f>ROUND(I207*H207,2)</f>
        <v>0</v>
      </c>
      <c r="BL207" s="13" t="s">
        <v>230</v>
      </c>
      <c r="BM207" s="13" t="s">
        <v>2020</v>
      </c>
    </row>
    <row r="208" s="1" customFormat="1" ht="16.5" customHeight="1">
      <c r="B208" s="35"/>
      <c r="C208" s="230" t="s">
        <v>562</v>
      </c>
      <c r="D208" s="230" t="s">
        <v>218</v>
      </c>
      <c r="E208" s="231" t="s">
        <v>2021</v>
      </c>
      <c r="F208" s="232" t="s">
        <v>2022</v>
      </c>
      <c r="G208" s="233" t="s">
        <v>238</v>
      </c>
      <c r="H208" s="234">
        <v>11</v>
      </c>
      <c r="I208" s="235"/>
      <c r="J208" s="236">
        <f>ROUND(I208*H208,2)</f>
        <v>0</v>
      </c>
      <c r="K208" s="232" t="s">
        <v>1</v>
      </c>
      <c r="L208" s="237"/>
      <c r="M208" s="238" t="s">
        <v>1</v>
      </c>
      <c r="N208" s="239" t="s">
        <v>52</v>
      </c>
      <c r="O208" s="76"/>
      <c r="P208" s="227">
        <f>O208*H208</f>
        <v>0</v>
      </c>
      <c r="Q208" s="227">
        <v>0.00011</v>
      </c>
      <c r="R208" s="227">
        <f>Q208*H208</f>
        <v>0.0012100000000000001</v>
      </c>
      <c r="S208" s="227">
        <v>0</v>
      </c>
      <c r="T208" s="228">
        <f>S208*H208</f>
        <v>0</v>
      </c>
      <c r="AR208" s="13" t="s">
        <v>296</v>
      </c>
      <c r="AT208" s="13" t="s">
        <v>218</v>
      </c>
      <c r="AU208" s="13" t="s">
        <v>92</v>
      </c>
      <c r="AY208" s="13" t="s">
        <v>164</v>
      </c>
      <c r="BE208" s="229">
        <f>IF(N208="základná",J208,0)</f>
        <v>0</v>
      </c>
      <c r="BF208" s="229">
        <f>IF(N208="znížená",J208,0)</f>
        <v>0</v>
      </c>
      <c r="BG208" s="229">
        <f>IF(N208="zákl. prenesená",J208,0)</f>
        <v>0</v>
      </c>
      <c r="BH208" s="229">
        <f>IF(N208="zníž. prenesená",J208,0)</f>
        <v>0</v>
      </c>
      <c r="BI208" s="229">
        <f>IF(N208="nulová",J208,0)</f>
        <v>0</v>
      </c>
      <c r="BJ208" s="13" t="s">
        <v>92</v>
      </c>
      <c r="BK208" s="229">
        <f>ROUND(I208*H208,2)</f>
        <v>0</v>
      </c>
      <c r="BL208" s="13" t="s">
        <v>230</v>
      </c>
      <c r="BM208" s="13" t="s">
        <v>2023</v>
      </c>
    </row>
    <row r="209" s="1" customFormat="1" ht="16.5" customHeight="1">
      <c r="B209" s="35"/>
      <c r="C209" s="218" t="s">
        <v>566</v>
      </c>
      <c r="D209" s="218" t="s">
        <v>166</v>
      </c>
      <c r="E209" s="219" t="s">
        <v>2024</v>
      </c>
      <c r="F209" s="220" t="s">
        <v>2025</v>
      </c>
      <c r="G209" s="221" t="s">
        <v>238</v>
      </c>
      <c r="H209" s="222">
        <v>1</v>
      </c>
      <c r="I209" s="223"/>
      <c r="J209" s="224">
        <f>ROUND(I209*H209,2)</f>
        <v>0</v>
      </c>
      <c r="K209" s="220" t="s">
        <v>1745</v>
      </c>
      <c r="L209" s="40"/>
      <c r="M209" s="225" t="s">
        <v>1</v>
      </c>
      <c r="N209" s="226" t="s">
        <v>52</v>
      </c>
      <c r="O209" s="76"/>
      <c r="P209" s="227">
        <f>O209*H209</f>
        <v>0</v>
      </c>
      <c r="Q209" s="227">
        <v>1.0000000000000001E-05</v>
      </c>
      <c r="R209" s="227">
        <f>Q209*H209</f>
        <v>1.0000000000000001E-05</v>
      </c>
      <c r="S209" s="227">
        <v>0</v>
      </c>
      <c r="T209" s="228">
        <f>S209*H209</f>
        <v>0</v>
      </c>
      <c r="AR209" s="13" t="s">
        <v>230</v>
      </c>
      <c r="AT209" s="13" t="s">
        <v>166</v>
      </c>
      <c r="AU209" s="13" t="s">
        <v>92</v>
      </c>
      <c r="AY209" s="13" t="s">
        <v>164</v>
      </c>
      <c r="BE209" s="229">
        <f>IF(N209="základná",J209,0)</f>
        <v>0</v>
      </c>
      <c r="BF209" s="229">
        <f>IF(N209="znížená",J209,0)</f>
        <v>0</v>
      </c>
      <c r="BG209" s="229">
        <f>IF(N209="zákl. prenesená",J209,0)</f>
        <v>0</v>
      </c>
      <c r="BH209" s="229">
        <f>IF(N209="zníž. prenesená",J209,0)</f>
        <v>0</v>
      </c>
      <c r="BI209" s="229">
        <f>IF(N209="nulová",J209,0)</f>
        <v>0</v>
      </c>
      <c r="BJ209" s="13" t="s">
        <v>92</v>
      </c>
      <c r="BK209" s="229">
        <f>ROUND(I209*H209,2)</f>
        <v>0</v>
      </c>
      <c r="BL209" s="13" t="s">
        <v>230</v>
      </c>
      <c r="BM209" s="13" t="s">
        <v>2026</v>
      </c>
    </row>
    <row r="210" s="1" customFormat="1" ht="16.5" customHeight="1">
      <c r="B210" s="35"/>
      <c r="C210" s="230" t="s">
        <v>570</v>
      </c>
      <c r="D210" s="230" t="s">
        <v>218</v>
      </c>
      <c r="E210" s="231" t="s">
        <v>2027</v>
      </c>
      <c r="F210" s="232" t="s">
        <v>2028</v>
      </c>
      <c r="G210" s="233" t="s">
        <v>238</v>
      </c>
      <c r="H210" s="234">
        <v>1</v>
      </c>
      <c r="I210" s="235"/>
      <c r="J210" s="236">
        <f>ROUND(I210*H210,2)</f>
        <v>0</v>
      </c>
      <c r="K210" s="232" t="s">
        <v>1</v>
      </c>
      <c r="L210" s="237"/>
      <c r="M210" s="238" t="s">
        <v>1</v>
      </c>
      <c r="N210" s="239" t="s">
        <v>52</v>
      </c>
      <c r="O210" s="76"/>
      <c r="P210" s="227">
        <f>O210*H210</f>
        <v>0</v>
      </c>
      <c r="Q210" s="227">
        <v>1.0000000000000001E-05</v>
      </c>
      <c r="R210" s="227">
        <f>Q210*H210</f>
        <v>1.0000000000000001E-05</v>
      </c>
      <c r="S210" s="227">
        <v>0</v>
      </c>
      <c r="T210" s="228">
        <f>S210*H210</f>
        <v>0</v>
      </c>
      <c r="AR210" s="13" t="s">
        <v>296</v>
      </c>
      <c r="AT210" s="13" t="s">
        <v>218</v>
      </c>
      <c r="AU210" s="13" t="s">
        <v>92</v>
      </c>
      <c r="AY210" s="13" t="s">
        <v>164</v>
      </c>
      <c r="BE210" s="229">
        <f>IF(N210="základná",J210,0)</f>
        <v>0</v>
      </c>
      <c r="BF210" s="229">
        <f>IF(N210="znížená",J210,0)</f>
        <v>0</v>
      </c>
      <c r="BG210" s="229">
        <f>IF(N210="zákl. prenesená",J210,0)</f>
        <v>0</v>
      </c>
      <c r="BH210" s="229">
        <f>IF(N210="zníž. prenesená",J210,0)</f>
        <v>0</v>
      </c>
      <c r="BI210" s="229">
        <f>IF(N210="nulová",J210,0)</f>
        <v>0</v>
      </c>
      <c r="BJ210" s="13" t="s">
        <v>92</v>
      </c>
      <c r="BK210" s="229">
        <f>ROUND(I210*H210,2)</f>
        <v>0</v>
      </c>
      <c r="BL210" s="13" t="s">
        <v>230</v>
      </c>
      <c r="BM210" s="13" t="s">
        <v>2029</v>
      </c>
    </row>
    <row r="211" s="1" customFormat="1" ht="16.5" customHeight="1">
      <c r="B211" s="35"/>
      <c r="C211" s="218" t="s">
        <v>574</v>
      </c>
      <c r="D211" s="218" t="s">
        <v>166</v>
      </c>
      <c r="E211" s="219" t="s">
        <v>2030</v>
      </c>
      <c r="F211" s="220" t="s">
        <v>2031</v>
      </c>
      <c r="G211" s="221" t="s">
        <v>238</v>
      </c>
      <c r="H211" s="222">
        <v>2</v>
      </c>
      <c r="I211" s="223"/>
      <c r="J211" s="224">
        <f>ROUND(I211*H211,2)</f>
        <v>0</v>
      </c>
      <c r="K211" s="220" t="s">
        <v>1745</v>
      </c>
      <c r="L211" s="40"/>
      <c r="M211" s="225" t="s">
        <v>1</v>
      </c>
      <c r="N211" s="226" t="s">
        <v>52</v>
      </c>
      <c r="O211" s="76"/>
      <c r="P211" s="227">
        <f>O211*H211</f>
        <v>0</v>
      </c>
      <c r="Q211" s="227">
        <v>1.0000000000000001E-05</v>
      </c>
      <c r="R211" s="227">
        <f>Q211*H211</f>
        <v>2.0000000000000002E-05</v>
      </c>
      <c r="S211" s="227">
        <v>0</v>
      </c>
      <c r="T211" s="228">
        <f>S211*H211</f>
        <v>0</v>
      </c>
      <c r="AR211" s="13" t="s">
        <v>230</v>
      </c>
      <c r="AT211" s="13" t="s">
        <v>166</v>
      </c>
      <c r="AU211" s="13" t="s">
        <v>92</v>
      </c>
      <c r="AY211" s="13" t="s">
        <v>164</v>
      </c>
      <c r="BE211" s="229">
        <f>IF(N211="základná",J211,0)</f>
        <v>0</v>
      </c>
      <c r="BF211" s="229">
        <f>IF(N211="znížená",J211,0)</f>
        <v>0</v>
      </c>
      <c r="BG211" s="229">
        <f>IF(N211="zákl. prenesená",J211,0)</f>
        <v>0</v>
      </c>
      <c r="BH211" s="229">
        <f>IF(N211="zníž. prenesená",J211,0)</f>
        <v>0</v>
      </c>
      <c r="BI211" s="229">
        <f>IF(N211="nulová",J211,0)</f>
        <v>0</v>
      </c>
      <c r="BJ211" s="13" t="s">
        <v>92</v>
      </c>
      <c r="BK211" s="229">
        <f>ROUND(I211*H211,2)</f>
        <v>0</v>
      </c>
      <c r="BL211" s="13" t="s">
        <v>230</v>
      </c>
      <c r="BM211" s="13" t="s">
        <v>2032</v>
      </c>
    </row>
    <row r="212" s="1" customFormat="1" ht="16.5" customHeight="1">
      <c r="B212" s="35"/>
      <c r="C212" s="230" t="s">
        <v>578</v>
      </c>
      <c r="D212" s="230" t="s">
        <v>218</v>
      </c>
      <c r="E212" s="231" t="s">
        <v>2033</v>
      </c>
      <c r="F212" s="232" t="s">
        <v>2034</v>
      </c>
      <c r="G212" s="233" t="s">
        <v>238</v>
      </c>
      <c r="H212" s="234">
        <v>2</v>
      </c>
      <c r="I212" s="235"/>
      <c r="J212" s="236">
        <f>ROUND(I212*H212,2)</f>
        <v>0</v>
      </c>
      <c r="K212" s="232" t="s">
        <v>1</v>
      </c>
      <c r="L212" s="237"/>
      <c r="M212" s="238" t="s">
        <v>1</v>
      </c>
      <c r="N212" s="239" t="s">
        <v>52</v>
      </c>
      <c r="O212" s="76"/>
      <c r="P212" s="227">
        <f>O212*H212</f>
        <v>0</v>
      </c>
      <c r="Q212" s="227">
        <v>1.0000000000000001E-05</v>
      </c>
      <c r="R212" s="227">
        <f>Q212*H212</f>
        <v>2.0000000000000002E-05</v>
      </c>
      <c r="S212" s="227">
        <v>0</v>
      </c>
      <c r="T212" s="228">
        <f>S212*H212</f>
        <v>0</v>
      </c>
      <c r="AR212" s="13" t="s">
        <v>296</v>
      </c>
      <c r="AT212" s="13" t="s">
        <v>218</v>
      </c>
      <c r="AU212" s="13" t="s">
        <v>92</v>
      </c>
      <c r="AY212" s="13" t="s">
        <v>164</v>
      </c>
      <c r="BE212" s="229">
        <f>IF(N212="základná",J212,0)</f>
        <v>0</v>
      </c>
      <c r="BF212" s="229">
        <f>IF(N212="znížená",J212,0)</f>
        <v>0</v>
      </c>
      <c r="BG212" s="229">
        <f>IF(N212="zákl. prenesená",J212,0)</f>
        <v>0</v>
      </c>
      <c r="BH212" s="229">
        <f>IF(N212="zníž. prenesená",J212,0)</f>
        <v>0</v>
      </c>
      <c r="BI212" s="229">
        <f>IF(N212="nulová",J212,0)</f>
        <v>0</v>
      </c>
      <c r="BJ212" s="13" t="s">
        <v>92</v>
      </c>
      <c r="BK212" s="229">
        <f>ROUND(I212*H212,2)</f>
        <v>0</v>
      </c>
      <c r="BL212" s="13" t="s">
        <v>230</v>
      </c>
      <c r="BM212" s="13" t="s">
        <v>2035</v>
      </c>
    </row>
    <row r="213" s="1" customFormat="1" ht="16.5" customHeight="1">
      <c r="B213" s="35"/>
      <c r="C213" s="218" t="s">
        <v>582</v>
      </c>
      <c r="D213" s="218" t="s">
        <v>166</v>
      </c>
      <c r="E213" s="219" t="s">
        <v>2036</v>
      </c>
      <c r="F213" s="220" t="s">
        <v>2037</v>
      </c>
      <c r="G213" s="221" t="s">
        <v>238</v>
      </c>
      <c r="H213" s="222">
        <v>1</v>
      </c>
      <c r="I213" s="223"/>
      <c r="J213" s="224">
        <f>ROUND(I213*H213,2)</f>
        <v>0</v>
      </c>
      <c r="K213" s="220" t="s">
        <v>1745</v>
      </c>
      <c r="L213" s="40"/>
      <c r="M213" s="225" t="s">
        <v>1</v>
      </c>
      <c r="N213" s="226" t="s">
        <v>52</v>
      </c>
      <c r="O213" s="76"/>
      <c r="P213" s="227">
        <f>O213*H213</f>
        <v>0</v>
      </c>
      <c r="Q213" s="227">
        <v>1.0000000000000001E-05</v>
      </c>
      <c r="R213" s="227">
        <f>Q213*H213</f>
        <v>1.0000000000000001E-05</v>
      </c>
      <c r="S213" s="227">
        <v>0</v>
      </c>
      <c r="T213" s="228">
        <f>S213*H213</f>
        <v>0</v>
      </c>
      <c r="AR213" s="13" t="s">
        <v>230</v>
      </c>
      <c r="AT213" s="13" t="s">
        <v>166</v>
      </c>
      <c r="AU213" s="13" t="s">
        <v>92</v>
      </c>
      <c r="AY213" s="13" t="s">
        <v>164</v>
      </c>
      <c r="BE213" s="229">
        <f>IF(N213="základná",J213,0)</f>
        <v>0</v>
      </c>
      <c r="BF213" s="229">
        <f>IF(N213="znížená",J213,0)</f>
        <v>0</v>
      </c>
      <c r="BG213" s="229">
        <f>IF(N213="zákl. prenesená",J213,0)</f>
        <v>0</v>
      </c>
      <c r="BH213" s="229">
        <f>IF(N213="zníž. prenesená",J213,0)</f>
        <v>0</v>
      </c>
      <c r="BI213" s="229">
        <f>IF(N213="nulová",J213,0)</f>
        <v>0</v>
      </c>
      <c r="BJ213" s="13" t="s">
        <v>92</v>
      </c>
      <c r="BK213" s="229">
        <f>ROUND(I213*H213,2)</f>
        <v>0</v>
      </c>
      <c r="BL213" s="13" t="s">
        <v>230</v>
      </c>
      <c r="BM213" s="13" t="s">
        <v>2038</v>
      </c>
    </row>
    <row r="214" s="1" customFormat="1" ht="22.5" customHeight="1">
      <c r="B214" s="35"/>
      <c r="C214" s="230" t="s">
        <v>586</v>
      </c>
      <c r="D214" s="230" t="s">
        <v>218</v>
      </c>
      <c r="E214" s="231" t="s">
        <v>2039</v>
      </c>
      <c r="F214" s="232" t="s">
        <v>2040</v>
      </c>
      <c r="G214" s="233" t="s">
        <v>238</v>
      </c>
      <c r="H214" s="234">
        <v>1</v>
      </c>
      <c r="I214" s="235"/>
      <c r="J214" s="236">
        <f>ROUND(I214*H214,2)</f>
        <v>0</v>
      </c>
      <c r="K214" s="232" t="s">
        <v>1</v>
      </c>
      <c r="L214" s="237"/>
      <c r="M214" s="238" t="s">
        <v>1</v>
      </c>
      <c r="N214" s="239" t="s">
        <v>52</v>
      </c>
      <c r="O214" s="76"/>
      <c r="P214" s="227">
        <f>O214*H214</f>
        <v>0</v>
      </c>
      <c r="Q214" s="227">
        <v>1.0000000000000001E-05</v>
      </c>
      <c r="R214" s="227">
        <f>Q214*H214</f>
        <v>1.0000000000000001E-05</v>
      </c>
      <c r="S214" s="227">
        <v>0</v>
      </c>
      <c r="T214" s="228">
        <f>S214*H214</f>
        <v>0</v>
      </c>
      <c r="AR214" s="13" t="s">
        <v>296</v>
      </c>
      <c r="AT214" s="13" t="s">
        <v>218</v>
      </c>
      <c r="AU214" s="13" t="s">
        <v>92</v>
      </c>
      <c r="AY214" s="13" t="s">
        <v>164</v>
      </c>
      <c r="BE214" s="229">
        <f>IF(N214="základná",J214,0)</f>
        <v>0</v>
      </c>
      <c r="BF214" s="229">
        <f>IF(N214="znížená",J214,0)</f>
        <v>0</v>
      </c>
      <c r="BG214" s="229">
        <f>IF(N214="zákl. prenesená",J214,0)</f>
        <v>0</v>
      </c>
      <c r="BH214" s="229">
        <f>IF(N214="zníž. prenesená",J214,0)</f>
        <v>0</v>
      </c>
      <c r="BI214" s="229">
        <f>IF(N214="nulová",J214,0)</f>
        <v>0</v>
      </c>
      <c r="BJ214" s="13" t="s">
        <v>92</v>
      </c>
      <c r="BK214" s="229">
        <f>ROUND(I214*H214,2)</f>
        <v>0</v>
      </c>
      <c r="BL214" s="13" t="s">
        <v>230</v>
      </c>
      <c r="BM214" s="13" t="s">
        <v>2041</v>
      </c>
    </row>
    <row r="215" s="1" customFormat="1" ht="16.5" customHeight="1">
      <c r="B215" s="35"/>
      <c r="C215" s="218" t="s">
        <v>589</v>
      </c>
      <c r="D215" s="218" t="s">
        <v>166</v>
      </c>
      <c r="E215" s="219" t="s">
        <v>2042</v>
      </c>
      <c r="F215" s="220" t="s">
        <v>2043</v>
      </c>
      <c r="G215" s="221" t="s">
        <v>221</v>
      </c>
      <c r="H215" s="222">
        <v>0.629</v>
      </c>
      <c r="I215" s="223"/>
      <c r="J215" s="224">
        <f>ROUND(I215*H215,2)</f>
        <v>0</v>
      </c>
      <c r="K215" s="220" t="s">
        <v>1745</v>
      </c>
      <c r="L215" s="40"/>
      <c r="M215" s="225" t="s">
        <v>1</v>
      </c>
      <c r="N215" s="226" t="s">
        <v>52</v>
      </c>
      <c r="O215" s="76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AR215" s="13" t="s">
        <v>230</v>
      </c>
      <c r="AT215" s="13" t="s">
        <v>166</v>
      </c>
      <c r="AU215" s="13" t="s">
        <v>92</v>
      </c>
      <c r="AY215" s="13" t="s">
        <v>164</v>
      </c>
      <c r="BE215" s="229">
        <f>IF(N215="základná",J215,0)</f>
        <v>0</v>
      </c>
      <c r="BF215" s="229">
        <f>IF(N215="znížená",J215,0)</f>
        <v>0</v>
      </c>
      <c r="BG215" s="229">
        <f>IF(N215="zákl. prenesená",J215,0)</f>
        <v>0</v>
      </c>
      <c r="BH215" s="229">
        <f>IF(N215="zníž. prenesená",J215,0)</f>
        <v>0</v>
      </c>
      <c r="BI215" s="229">
        <f>IF(N215="nulová",J215,0)</f>
        <v>0</v>
      </c>
      <c r="BJ215" s="13" t="s">
        <v>92</v>
      </c>
      <c r="BK215" s="229">
        <f>ROUND(I215*H215,2)</f>
        <v>0</v>
      </c>
      <c r="BL215" s="13" t="s">
        <v>230</v>
      </c>
      <c r="BM215" s="13" t="s">
        <v>2044</v>
      </c>
    </row>
    <row r="216" s="11" customFormat="1" ht="22.8" customHeight="1">
      <c r="B216" s="202"/>
      <c r="C216" s="203"/>
      <c r="D216" s="204" t="s">
        <v>79</v>
      </c>
      <c r="E216" s="216" t="s">
        <v>2045</v>
      </c>
      <c r="F216" s="216" t="s">
        <v>2046</v>
      </c>
      <c r="G216" s="203"/>
      <c r="H216" s="203"/>
      <c r="I216" s="206"/>
      <c r="J216" s="217">
        <f>BK216</f>
        <v>0</v>
      </c>
      <c r="K216" s="203"/>
      <c r="L216" s="208"/>
      <c r="M216" s="209"/>
      <c r="N216" s="210"/>
      <c r="O216" s="210"/>
      <c r="P216" s="211">
        <f>SUM(P217:P229)</f>
        <v>0</v>
      </c>
      <c r="Q216" s="210"/>
      <c r="R216" s="211">
        <f>SUM(R217:R229)</f>
        <v>0.023925499999999999</v>
      </c>
      <c r="S216" s="210"/>
      <c r="T216" s="212">
        <f>SUM(T217:T229)</f>
        <v>0</v>
      </c>
      <c r="AR216" s="213" t="s">
        <v>92</v>
      </c>
      <c r="AT216" s="214" t="s">
        <v>79</v>
      </c>
      <c r="AU216" s="214" t="s">
        <v>87</v>
      </c>
      <c r="AY216" s="213" t="s">
        <v>164</v>
      </c>
      <c r="BK216" s="215">
        <f>SUM(BK217:BK229)</f>
        <v>0</v>
      </c>
    </row>
    <row r="217" s="1" customFormat="1" ht="16.5" customHeight="1">
      <c r="B217" s="35"/>
      <c r="C217" s="218" t="s">
        <v>592</v>
      </c>
      <c r="D217" s="218" t="s">
        <v>166</v>
      </c>
      <c r="E217" s="219" t="s">
        <v>2047</v>
      </c>
      <c r="F217" s="220" t="s">
        <v>2048</v>
      </c>
      <c r="G217" s="221" t="s">
        <v>255</v>
      </c>
      <c r="H217" s="222">
        <v>15.065</v>
      </c>
      <c r="I217" s="223"/>
      <c r="J217" s="224">
        <f>ROUND(I217*H217,2)</f>
        <v>0</v>
      </c>
      <c r="K217" s="220" t="s">
        <v>1745</v>
      </c>
      <c r="L217" s="40"/>
      <c r="M217" s="225" t="s">
        <v>1</v>
      </c>
      <c r="N217" s="226" t="s">
        <v>52</v>
      </c>
      <c r="O217" s="76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13" t="s">
        <v>230</v>
      </c>
      <c r="AT217" s="13" t="s">
        <v>166</v>
      </c>
      <c r="AU217" s="13" t="s">
        <v>92</v>
      </c>
      <c r="AY217" s="13" t="s">
        <v>164</v>
      </c>
      <c r="BE217" s="229">
        <f>IF(N217="základná",J217,0)</f>
        <v>0</v>
      </c>
      <c r="BF217" s="229">
        <f>IF(N217="znížená",J217,0)</f>
        <v>0</v>
      </c>
      <c r="BG217" s="229">
        <f>IF(N217="zákl. prenesená",J217,0)</f>
        <v>0</v>
      </c>
      <c r="BH217" s="229">
        <f>IF(N217="zníž. prenesená",J217,0)</f>
        <v>0</v>
      </c>
      <c r="BI217" s="229">
        <f>IF(N217="nulová",J217,0)</f>
        <v>0</v>
      </c>
      <c r="BJ217" s="13" t="s">
        <v>92</v>
      </c>
      <c r="BK217" s="229">
        <f>ROUND(I217*H217,2)</f>
        <v>0</v>
      </c>
      <c r="BL217" s="13" t="s">
        <v>230</v>
      </c>
      <c r="BM217" s="13" t="s">
        <v>2049</v>
      </c>
    </row>
    <row r="218" s="1" customFormat="1" ht="16.5" customHeight="1">
      <c r="B218" s="35"/>
      <c r="C218" s="230" t="s">
        <v>596</v>
      </c>
      <c r="D218" s="230" t="s">
        <v>218</v>
      </c>
      <c r="E218" s="231" t="s">
        <v>2050</v>
      </c>
      <c r="F218" s="232" t="s">
        <v>2051</v>
      </c>
      <c r="G218" s="233" t="s">
        <v>255</v>
      </c>
      <c r="H218" s="234">
        <v>15.065</v>
      </c>
      <c r="I218" s="235"/>
      <c r="J218" s="236">
        <f>ROUND(I218*H218,2)</f>
        <v>0</v>
      </c>
      <c r="K218" s="232" t="s">
        <v>1745</v>
      </c>
      <c r="L218" s="237"/>
      <c r="M218" s="238" t="s">
        <v>1</v>
      </c>
      <c r="N218" s="239" t="s">
        <v>52</v>
      </c>
      <c r="O218" s="76"/>
      <c r="P218" s="227">
        <f>O218*H218</f>
        <v>0</v>
      </c>
      <c r="Q218" s="227">
        <v>0.00069999999999999999</v>
      </c>
      <c r="R218" s="227">
        <f>Q218*H218</f>
        <v>0.010545499999999999</v>
      </c>
      <c r="S218" s="227">
        <v>0</v>
      </c>
      <c r="T218" s="228">
        <f>S218*H218</f>
        <v>0</v>
      </c>
      <c r="AR218" s="13" t="s">
        <v>296</v>
      </c>
      <c r="AT218" s="13" t="s">
        <v>218</v>
      </c>
      <c r="AU218" s="13" t="s">
        <v>92</v>
      </c>
      <c r="AY218" s="13" t="s">
        <v>164</v>
      </c>
      <c r="BE218" s="229">
        <f>IF(N218="základná",J218,0)</f>
        <v>0</v>
      </c>
      <c r="BF218" s="229">
        <f>IF(N218="znížená",J218,0)</f>
        <v>0</v>
      </c>
      <c r="BG218" s="229">
        <f>IF(N218="zákl. prenesená",J218,0)</f>
        <v>0</v>
      </c>
      <c r="BH218" s="229">
        <f>IF(N218="zníž. prenesená",J218,0)</f>
        <v>0</v>
      </c>
      <c r="BI218" s="229">
        <f>IF(N218="nulová",J218,0)</f>
        <v>0</v>
      </c>
      <c r="BJ218" s="13" t="s">
        <v>92</v>
      </c>
      <c r="BK218" s="229">
        <f>ROUND(I218*H218,2)</f>
        <v>0</v>
      </c>
      <c r="BL218" s="13" t="s">
        <v>230</v>
      </c>
      <c r="BM218" s="13" t="s">
        <v>2052</v>
      </c>
    </row>
    <row r="219" s="1" customFormat="1" ht="16.5" customHeight="1">
      <c r="B219" s="35"/>
      <c r="C219" s="218" t="s">
        <v>600</v>
      </c>
      <c r="D219" s="218" t="s">
        <v>166</v>
      </c>
      <c r="E219" s="219" t="s">
        <v>2053</v>
      </c>
      <c r="F219" s="220" t="s">
        <v>2054</v>
      </c>
      <c r="G219" s="221" t="s">
        <v>238</v>
      </c>
      <c r="H219" s="222">
        <v>6</v>
      </c>
      <c r="I219" s="223"/>
      <c r="J219" s="224">
        <f>ROUND(I219*H219,2)</f>
        <v>0</v>
      </c>
      <c r="K219" s="220" t="s">
        <v>2055</v>
      </c>
      <c r="L219" s="40"/>
      <c r="M219" s="225" t="s">
        <v>1</v>
      </c>
      <c r="N219" s="226" t="s">
        <v>52</v>
      </c>
      <c r="O219" s="76"/>
      <c r="P219" s="227">
        <f>O219*H219</f>
        <v>0</v>
      </c>
      <c r="Q219" s="227">
        <v>0</v>
      </c>
      <c r="R219" s="227">
        <f>Q219*H219</f>
        <v>0</v>
      </c>
      <c r="S219" s="227">
        <v>0</v>
      </c>
      <c r="T219" s="228">
        <f>S219*H219</f>
        <v>0</v>
      </c>
      <c r="AR219" s="13" t="s">
        <v>87</v>
      </c>
      <c r="AT219" s="13" t="s">
        <v>166</v>
      </c>
      <c r="AU219" s="13" t="s">
        <v>92</v>
      </c>
      <c r="AY219" s="13" t="s">
        <v>164</v>
      </c>
      <c r="BE219" s="229">
        <f>IF(N219="základná",J219,0)</f>
        <v>0</v>
      </c>
      <c r="BF219" s="229">
        <f>IF(N219="znížená",J219,0)</f>
        <v>0</v>
      </c>
      <c r="BG219" s="229">
        <f>IF(N219="zákl. prenesená",J219,0)</f>
        <v>0</v>
      </c>
      <c r="BH219" s="229">
        <f>IF(N219="zníž. prenesená",J219,0)</f>
        <v>0</v>
      </c>
      <c r="BI219" s="229">
        <f>IF(N219="nulová",J219,0)</f>
        <v>0</v>
      </c>
      <c r="BJ219" s="13" t="s">
        <v>92</v>
      </c>
      <c r="BK219" s="229">
        <f>ROUND(I219*H219,2)</f>
        <v>0</v>
      </c>
      <c r="BL219" s="13" t="s">
        <v>87</v>
      </c>
      <c r="BM219" s="13" t="s">
        <v>2056</v>
      </c>
    </row>
    <row r="220" s="1" customFormat="1" ht="16.5" customHeight="1">
      <c r="B220" s="35"/>
      <c r="C220" s="230" t="s">
        <v>605</v>
      </c>
      <c r="D220" s="230" t="s">
        <v>218</v>
      </c>
      <c r="E220" s="231" t="s">
        <v>2057</v>
      </c>
      <c r="F220" s="232" t="s">
        <v>2058</v>
      </c>
      <c r="G220" s="233" t="s">
        <v>238</v>
      </c>
      <c r="H220" s="234">
        <v>6</v>
      </c>
      <c r="I220" s="235"/>
      <c r="J220" s="236">
        <f>ROUND(I220*H220,2)</f>
        <v>0</v>
      </c>
      <c r="K220" s="232" t="s">
        <v>2055</v>
      </c>
      <c r="L220" s="237"/>
      <c r="M220" s="238" t="s">
        <v>1</v>
      </c>
      <c r="N220" s="239" t="s">
        <v>52</v>
      </c>
      <c r="O220" s="76"/>
      <c r="P220" s="227">
        <f>O220*H220</f>
        <v>0</v>
      </c>
      <c r="Q220" s="227">
        <v>0.00080000000000000004</v>
      </c>
      <c r="R220" s="227">
        <f>Q220*H220</f>
        <v>0.0048000000000000004</v>
      </c>
      <c r="S220" s="227">
        <v>0</v>
      </c>
      <c r="T220" s="228">
        <f>S220*H220</f>
        <v>0</v>
      </c>
      <c r="AR220" s="13" t="s">
        <v>92</v>
      </c>
      <c r="AT220" s="13" t="s">
        <v>218</v>
      </c>
      <c r="AU220" s="13" t="s">
        <v>92</v>
      </c>
      <c r="AY220" s="13" t="s">
        <v>164</v>
      </c>
      <c r="BE220" s="229">
        <f>IF(N220="základná",J220,0)</f>
        <v>0</v>
      </c>
      <c r="BF220" s="229">
        <f>IF(N220="znížená",J220,0)</f>
        <v>0</v>
      </c>
      <c r="BG220" s="229">
        <f>IF(N220="zákl. prenesená",J220,0)</f>
        <v>0</v>
      </c>
      <c r="BH220" s="229">
        <f>IF(N220="zníž. prenesená",J220,0)</f>
        <v>0</v>
      </c>
      <c r="BI220" s="229">
        <f>IF(N220="nulová",J220,0)</f>
        <v>0</v>
      </c>
      <c r="BJ220" s="13" t="s">
        <v>92</v>
      </c>
      <c r="BK220" s="229">
        <f>ROUND(I220*H220,2)</f>
        <v>0</v>
      </c>
      <c r="BL220" s="13" t="s">
        <v>87</v>
      </c>
      <c r="BM220" s="13" t="s">
        <v>2059</v>
      </c>
    </row>
    <row r="221" s="1" customFormat="1" ht="16.5" customHeight="1">
      <c r="B221" s="35"/>
      <c r="C221" s="218" t="s">
        <v>609</v>
      </c>
      <c r="D221" s="218" t="s">
        <v>166</v>
      </c>
      <c r="E221" s="219" t="s">
        <v>2060</v>
      </c>
      <c r="F221" s="220" t="s">
        <v>2061</v>
      </c>
      <c r="G221" s="221" t="s">
        <v>238</v>
      </c>
      <c r="H221" s="222">
        <v>2</v>
      </c>
      <c r="I221" s="223"/>
      <c r="J221" s="224">
        <f>ROUND(I221*H221,2)</f>
        <v>0</v>
      </c>
      <c r="K221" s="220" t="s">
        <v>2055</v>
      </c>
      <c r="L221" s="40"/>
      <c r="M221" s="225" t="s">
        <v>1</v>
      </c>
      <c r="N221" s="226" t="s">
        <v>52</v>
      </c>
      <c r="O221" s="76"/>
      <c r="P221" s="227">
        <f>O221*H221</f>
        <v>0</v>
      </c>
      <c r="Q221" s="227">
        <v>0</v>
      </c>
      <c r="R221" s="227">
        <f>Q221*H221</f>
        <v>0</v>
      </c>
      <c r="S221" s="227">
        <v>0</v>
      </c>
      <c r="T221" s="228">
        <f>S221*H221</f>
        <v>0</v>
      </c>
      <c r="AR221" s="13" t="s">
        <v>87</v>
      </c>
      <c r="AT221" s="13" t="s">
        <v>166</v>
      </c>
      <c r="AU221" s="13" t="s">
        <v>92</v>
      </c>
      <c r="AY221" s="13" t="s">
        <v>164</v>
      </c>
      <c r="BE221" s="229">
        <f>IF(N221="základná",J221,0)</f>
        <v>0</v>
      </c>
      <c r="BF221" s="229">
        <f>IF(N221="znížená",J221,0)</f>
        <v>0</v>
      </c>
      <c r="BG221" s="229">
        <f>IF(N221="zákl. prenesená",J221,0)</f>
        <v>0</v>
      </c>
      <c r="BH221" s="229">
        <f>IF(N221="zníž. prenesená",J221,0)</f>
        <v>0</v>
      </c>
      <c r="BI221" s="229">
        <f>IF(N221="nulová",J221,0)</f>
        <v>0</v>
      </c>
      <c r="BJ221" s="13" t="s">
        <v>92</v>
      </c>
      <c r="BK221" s="229">
        <f>ROUND(I221*H221,2)</f>
        <v>0</v>
      </c>
      <c r="BL221" s="13" t="s">
        <v>87</v>
      </c>
      <c r="BM221" s="13" t="s">
        <v>2062</v>
      </c>
    </row>
    <row r="222" s="1" customFormat="1" ht="16.5" customHeight="1">
      <c r="B222" s="35"/>
      <c r="C222" s="230" t="s">
        <v>613</v>
      </c>
      <c r="D222" s="230" t="s">
        <v>218</v>
      </c>
      <c r="E222" s="231" t="s">
        <v>2063</v>
      </c>
      <c r="F222" s="232" t="s">
        <v>2064</v>
      </c>
      <c r="G222" s="233" t="s">
        <v>238</v>
      </c>
      <c r="H222" s="234">
        <v>2</v>
      </c>
      <c r="I222" s="235"/>
      <c r="J222" s="236">
        <f>ROUND(I222*H222,2)</f>
        <v>0</v>
      </c>
      <c r="K222" s="232" t="s">
        <v>2055</v>
      </c>
      <c r="L222" s="237"/>
      <c r="M222" s="238" t="s">
        <v>1</v>
      </c>
      <c r="N222" s="239" t="s">
        <v>52</v>
      </c>
      <c r="O222" s="76"/>
      <c r="P222" s="227">
        <f>O222*H222</f>
        <v>0</v>
      </c>
      <c r="Q222" s="227">
        <v>0.00020000000000000001</v>
      </c>
      <c r="R222" s="227">
        <f>Q222*H222</f>
        <v>0.00040000000000000002</v>
      </c>
      <c r="S222" s="227">
        <v>0</v>
      </c>
      <c r="T222" s="228">
        <f>S222*H222</f>
        <v>0</v>
      </c>
      <c r="AR222" s="13" t="s">
        <v>92</v>
      </c>
      <c r="AT222" s="13" t="s">
        <v>218</v>
      </c>
      <c r="AU222" s="13" t="s">
        <v>92</v>
      </c>
      <c r="AY222" s="13" t="s">
        <v>164</v>
      </c>
      <c r="BE222" s="229">
        <f>IF(N222="základná",J222,0)</f>
        <v>0</v>
      </c>
      <c r="BF222" s="229">
        <f>IF(N222="znížená",J222,0)</f>
        <v>0</v>
      </c>
      <c r="BG222" s="229">
        <f>IF(N222="zákl. prenesená",J222,0)</f>
        <v>0</v>
      </c>
      <c r="BH222" s="229">
        <f>IF(N222="zníž. prenesená",J222,0)</f>
        <v>0</v>
      </c>
      <c r="BI222" s="229">
        <f>IF(N222="nulová",J222,0)</f>
        <v>0</v>
      </c>
      <c r="BJ222" s="13" t="s">
        <v>92</v>
      </c>
      <c r="BK222" s="229">
        <f>ROUND(I222*H222,2)</f>
        <v>0</v>
      </c>
      <c r="BL222" s="13" t="s">
        <v>87</v>
      </c>
      <c r="BM222" s="13" t="s">
        <v>2065</v>
      </c>
    </row>
    <row r="223" s="1" customFormat="1" ht="16.5" customHeight="1">
      <c r="B223" s="35"/>
      <c r="C223" s="218" t="s">
        <v>617</v>
      </c>
      <c r="D223" s="218" t="s">
        <v>166</v>
      </c>
      <c r="E223" s="219" t="s">
        <v>2066</v>
      </c>
      <c r="F223" s="220" t="s">
        <v>2067</v>
      </c>
      <c r="G223" s="221" t="s">
        <v>238</v>
      </c>
      <c r="H223" s="222">
        <v>3</v>
      </c>
      <c r="I223" s="223"/>
      <c r="J223" s="224">
        <f>ROUND(I223*H223,2)</f>
        <v>0</v>
      </c>
      <c r="K223" s="220" t="s">
        <v>2055</v>
      </c>
      <c r="L223" s="40"/>
      <c r="M223" s="225" t="s">
        <v>1</v>
      </c>
      <c r="N223" s="226" t="s">
        <v>52</v>
      </c>
      <c r="O223" s="76"/>
      <c r="P223" s="227">
        <f>O223*H223</f>
        <v>0</v>
      </c>
      <c r="Q223" s="227">
        <v>0</v>
      </c>
      <c r="R223" s="227">
        <f>Q223*H223</f>
        <v>0</v>
      </c>
      <c r="S223" s="227">
        <v>0</v>
      </c>
      <c r="T223" s="228">
        <f>S223*H223</f>
        <v>0</v>
      </c>
      <c r="AR223" s="13" t="s">
        <v>87</v>
      </c>
      <c r="AT223" s="13" t="s">
        <v>166</v>
      </c>
      <c r="AU223" s="13" t="s">
        <v>92</v>
      </c>
      <c r="AY223" s="13" t="s">
        <v>164</v>
      </c>
      <c r="BE223" s="229">
        <f>IF(N223="základná",J223,0)</f>
        <v>0</v>
      </c>
      <c r="BF223" s="229">
        <f>IF(N223="znížená",J223,0)</f>
        <v>0</v>
      </c>
      <c r="BG223" s="229">
        <f>IF(N223="zákl. prenesená",J223,0)</f>
        <v>0</v>
      </c>
      <c r="BH223" s="229">
        <f>IF(N223="zníž. prenesená",J223,0)</f>
        <v>0</v>
      </c>
      <c r="BI223" s="229">
        <f>IF(N223="nulová",J223,0)</f>
        <v>0</v>
      </c>
      <c r="BJ223" s="13" t="s">
        <v>92</v>
      </c>
      <c r="BK223" s="229">
        <f>ROUND(I223*H223,2)</f>
        <v>0</v>
      </c>
      <c r="BL223" s="13" t="s">
        <v>87</v>
      </c>
      <c r="BM223" s="13" t="s">
        <v>2068</v>
      </c>
    </row>
    <row r="224" s="1" customFormat="1" ht="16.5" customHeight="1">
      <c r="B224" s="35"/>
      <c r="C224" s="230" t="s">
        <v>621</v>
      </c>
      <c r="D224" s="230" t="s">
        <v>218</v>
      </c>
      <c r="E224" s="231" t="s">
        <v>2069</v>
      </c>
      <c r="F224" s="232" t="s">
        <v>2070</v>
      </c>
      <c r="G224" s="233" t="s">
        <v>238</v>
      </c>
      <c r="H224" s="234">
        <v>3</v>
      </c>
      <c r="I224" s="235"/>
      <c r="J224" s="236">
        <f>ROUND(I224*H224,2)</f>
        <v>0</v>
      </c>
      <c r="K224" s="232" t="s">
        <v>2055</v>
      </c>
      <c r="L224" s="237"/>
      <c r="M224" s="238" t="s">
        <v>1</v>
      </c>
      <c r="N224" s="239" t="s">
        <v>52</v>
      </c>
      <c r="O224" s="76"/>
      <c r="P224" s="227">
        <f>O224*H224</f>
        <v>0</v>
      </c>
      <c r="Q224" s="227">
        <v>0.00080000000000000004</v>
      </c>
      <c r="R224" s="227">
        <f>Q224*H224</f>
        <v>0.0024000000000000002</v>
      </c>
      <c r="S224" s="227">
        <v>0</v>
      </c>
      <c r="T224" s="228">
        <f>S224*H224</f>
        <v>0</v>
      </c>
      <c r="AR224" s="13" t="s">
        <v>92</v>
      </c>
      <c r="AT224" s="13" t="s">
        <v>218</v>
      </c>
      <c r="AU224" s="13" t="s">
        <v>92</v>
      </c>
      <c r="AY224" s="13" t="s">
        <v>164</v>
      </c>
      <c r="BE224" s="229">
        <f>IF(N224="základná",J224,0)</f>
        <v>0</v>
      </c>
      <c r="BF224" s="229">
        <f>IF(N224="znížená",J224,0)</f>
        <v>0</v>
      </c>
      <c r="BG224" s="229">
        <f>IF(N224="zákl. prenesená",J224,0)</f>
        <v>0</v>
      </c>
      <c r="BH224" s="229">
        <f>IF(N224="zníž. prenesená",J224,0)</f>
        <v>0</v>
      </c>
      <c r="BI224" s="229">
        <f>IF(N224="nulová",J224,0)</f>
        <v>0</v>
      </c>
      <c r="BJ224" s="13" t="s">
        <v>92</v>
      </c>
      <c r="BK224" s="229">
        <f>ROUND(I224*H224,2)</f>
        <v>0</v>
      </c>
      <c r="BL224" s="13" t="s">
        <v>87</v>
      </c>
      <c r="BM224" s="13" t="s">
        <v>2071</v>
      </c>
    </row>
    <row r="225" s="1" customFormat="1" ht="16.5" customHeight="1">
      <c r="B225" s="35"/>
      <c r="C225" s="218" t="s">
        <v>625</v>
      </c>
      <c r="D225" s="218" t="s">
        <v>166</v>
      </c>
      <c r="E225" s="219" t="s">
        <v>2072</v>
      </c>
      <c r="F225" s="220" t="s">
        <v>2073</v>
      </c>
      <c r="G225" s="221" t="s">
        <v>238</v>
      </c>
      <c r="H225" s="222">
        <v>2</v>
      </c>
      <c r="I225" s="223"/>
      <c r="J225" s="224">
        <f>ROUND(I225*H225,2)</f>
        <v>0</v>
      </c>
      <c r="K225" s="220" t="s">
        <v>1745</v>
      </c>
      <c r="L225" s="40"/>
      <c r="M225" s="225" t="s">
        <v>1</v>
      </c>
      <c r="N225" s="226" t="s">
        <v>52</v>
      </c>
      <c r="O225" s="76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13" t="s">
        <v>230</v>
      </c>
      <c r="AT225" s="13" t="s">
        <v>166</v>
      </c>
      <c r="AU225" s="13" t="s">
        <v>92</v>
      </c>
      <c r="AY225" s="13" t="s">
        <v>164</v>
      </c>
      <c r="BE225" s="229">
        <f>IF(N225="základná",J225,0)</f>
        <v>0</v>
      </c>
      <c r="BF225" s="229">
        <f>IF(N225="znížená",J225,0)</f>
        <v>0</v>
      </c>
      <c r="BG225" s="229">
        <f>IF(N225="zákl. prenesená",J225,0)</f>
        <v>0</v>
      </c>
      <c r="BH225" s="229">
        <f>IF(N225="zníž. prenesená",J225,0)</f>
        <v>0</v>
      </c>
      <c r="BI225" s="229">
        <f>IF(N225="nulová",J225,0)</f>
        <v>0</v>
      </c>
      <c r="BJ225" s="13" t="s">
        <v>92</v>
      </c>
      <c r="BK225" s="229">
        <f>ROUND(I225*H225,2)</f>
        <v>0</v>
      </c>
      <c r="BL225" s="13" t="s">
        <v>230</v>
      </c>
      <c r="BM225" s="13" t="s">
        <v>2074</v>
      </c>
    </row>
    <row r="226" s="1" customFormat="1" ht="16.5" customHeight="1">
      <c r="B226" s="35"/>
      <c r="C226" s="230" t="s">
        <v>629</v>
      </c>
      <c r="D226" s="230" t="s">
        <v>218</v>
      </c>
      <c r="E226" s="231" t="s">
        <v>2075</v>
      </c>
      <c r="F226" s="232" t="s">
        <v>2076</v>
      </c>
      <c r="G226" s="233" t="s">
        <v>238</v>
      </c>
      <c r="H226" s="234">
        <v>2</v>
      </c>
      <c r="I226" s="235"/>
      <c r="J226" s="236">
        <f>ROUND(I226*H226,2)</f>
        <v>0</v>
      </c>
      <c r="K226" s="232" t="s">
        <v>1745</v>
      </c>
      <c r="L226" s="237"/>
      <c r="M226" s="238" t="s">
        <v>1</v>
      </c>
      <c r="N226" s="239" t="s">
        <v>52</v>
      </c>
      <c r="O226" s="76"/>
      <c r="P226" s="227">
        <f>O226*H226</f>
        <v>0</v>
      </c>
      <c r="Q226" s="227">
        <v>0.0028</v>
      </c>
      <c r="R226" s="227">
        <f>Q226*H226</f>
        <v>0.0055999999999999999</v>
      </c>
      <c r="S226" s="227">
        <v>0</v>
      </c>
      <c r="T226" s="228">
        <f>S226*H226</f>
        <v>0</v>
      </c>
      <c r="AR226" s="13" t="s">
        <v>296</v>
      </c>
      <c r="AT226" s="13" t="s">
        <v>218</v>
      </c>
      <c r="AU226" s="13" t="s">
        <v>92</v>
      </c>
      <c r="AY226" s="13" t="s">
        <v>164</v>
      </c>
      <c r="BE226" s="229">
        <f>IF(N226="základná",J226,0)</f>
        <v>0</v>
      </c>
      <c r="BF226" s="229">
        <f>IF(N226="znížená",J226,0)</f>
        <v>0</v>
      </c>
      <c r="BG226" s="229">
        <f>IF(N226="zákl. prenesená",J226,0)</f>
        <v>0</v>
      </c>
      <c r="BH226" s="229">
        <f>IF(N226="zníž. prenesená",J226,0)</f>
        <v>0</v>
      </c>
      <c r="BI226" s="229">
        <f>IF(N226="nulová",J226,0)</f>
        <v>0</v>
      </c>
      <c r="BJ226" s="13" t="s">
        <v>92</v>
      </c>
      <c r="BK226" s="229">
        <f>ROUND(I226*H226,2)</f>
        <v>0</v>
      </c>
      <c r="BL226" s="13" t="s">
        <v>230</v>
      </c>
      <c r="BM226" s="13" t="s">
        <v>2077</v>
      </c>
    </row>
    <row r="227" s="1" customFormat="1" ht="16.5" customHeight="1">
      <c r="B227" s="35"/>
      <c r="C227" s="218" t="s">
        <v>633</v>
      </c>
      <c r="D227" s="218" t="s">
        <v>166</v>
      </c>
      <c r="E227" s="219" t="s">
        <v>2078</v>
      </c>
      <c r="F227" s="220" t="s">
        <v>2079</v>
      </c>
      <c r="G227" s="221" t="s">
        <v>238</v>
      </c>
      <c r="H227" s="222">
        <v>3</v>
      </c>
      <c r="I227" s="223"/>
      <c r="J227" s="224">
        <f>ROUND(I227*H227,2)</f>
        <v>0</v>
      </c>
      <c r="K227" s="220" t="s">
        <v>2055</v>
      </c>
      <c r="L227" s="40"/>
      <c r="M227" s="225" t="s">
        <v>1</v>
      </c>
      <c r="N227" s="226" t="s">
        <v>52</v>
      </c>
      <c r="O227" s="76"/>
      <c r="P227" s="227">
        <f>O227*H227</f>
        <v>0</v>
      </c>
      <c r="Q227" s="227">
        <v>0</v>
      </c>
      <c r="R227" s="227">
        <f>Q227*H227</f>
        <v>0</v>
      </c>
      <c r="S227" s="227">
        <v>0</v>
      </c>
      <c r="T227" s="228">
        <f>S227*H227</f>
        <v>0</v>
      </c>
      <c r="AR227" s="13" t="s">
        <v>230</v>
      </c>
      <c r="AT227" s="13" t="s">
        <v>166</v>
      </c>
      <c r="AU227" s="13" t="s">
        <v>92</v>
      </c>
      <c r="AY227" s="13" t="s">
        <v>164</v>
      </c>
      <c r="BE227" s="229">
        <f>IF(N227="základná",J227,0)</f>
        <v>0</v>
      </c>
      <c r="BF227" s="229">
        <f>IF(N227="znížená",J227,0)</f>
        <v>0</v>
      </c>
      <c r="BG227" s="229">
        <f>IF(N227="zákl. prenesená",J227,0)</f>
        <v>0</v>
      </c>
      <c r="BH227" s="229">
        <f>IF(N227="zníž. prenesená",J227,0)</f>
        <v>0</v>
      </c>
      <c r="BI227" s="229">
        <f>IF(N227="nulová",J227,0)</f>
        <v>0</v>
      </c>
      <c r="BJ227" s="13" t="s">
        <v>92</v>
      </c>
      <c r="BK227" s="229">
        <f>ROUND(I227*H227,2)</f>
        <v>0</v>
      </c>
      <c r="BL227" s="13" t="s">
        <v>230</v>
      </c>
      <c r="BM227" s="13" t="s">
        <v>2080</v>
      </c>
    </row>
    <row r="228" s="1" customFormat="1" ht="16.5" customHeight="1">
      <c r="B228" s="35"/>
      <c r="C228" s="230" t="s">
        <v>637</v>
      </c>
      <c r="D228" s="230" t="s">
        <v>218</v>
      </c>
      <c r="E228" s="231" t="s">
        <v>2081</v>
      </c>
      <c r="F228" s="232" t="s">
        <v>2082</v>
      </c>
      <c r="G228" s="233" t="s">
        <v>238</v>
      </c>
      <c r="H228" s="234">
        <v>3</v>
      </c>
      <c r="I228" s="235"/>
      <c r="J228" s="236">
        <f>ROUND(I228*H228,2)</f>
        <v>0</v>
      </c>
      <c r="K228" s="232" t="s">
        <v>1745</v>
      </c>
      <c r="L228" s="237"/>
      <c r="M228" s="238" t="s">
        <v>1</v>
      </c>
      <c r="N228" s="239" t="s">
        <v>52</v>
      </c>
      <c r="O228" s="76"/>
      <c r="P228" s="227">
        <f>O228*H228</f>
        <v>0</v>
      </c>
      <c r="Q228" s="227">
        <v>6.0000000000000002E-05</v>
      </c>
      <c r="R228" s="227">
        <f>Q228*H228</f>
        <v>0.00018000000000000001</v>
      </c>
      <c r="S228" s="227">
        <v>0</v>
      </c>
      <c r="T228" s="228">
        <f>S228*H228</f>
        <v>0</v>
      </c>
      <c r="AR228" s="13" t="s">
        <v>296</v>
      </c>
      <c r="AT228" s="13" t="s">
        <v>218</v>
      </c>
      <c r="AU228" s="13" t="s">
        <v>92</v>
      </c>
      <c r="AY228" s="13" t="s">
        <v>164</v>
      </c>
      <c r="BE228" s="229">
        <f>IF(N228="základná",J228,0)</f>
        <v>0</v>
      </c>
      <c r="BF228" s="229">
        <f>IF(N228="znížená",J228,0)</f>
        <v>0</v>
      </c>
      <c r="BG228" s="229">
        <f>IF(N228="zákl. prenesená",J228,0)</f>
        <v>0</v>
      </c>
      <c r="BH228" s="229">
        <f>IF(N228="zníž. prenesená",J228,0)</f>
        <v>0</v>
      </c>
      <c r="BI228" s="229">
        <f>IF(N228="nulová",J228,0)</f>
        <v>0</v>
      </c>
      <c r="BJ228" s="13" t="s">
        <v>92</v>
      </c>
      <c r="BK228" s="229">
        <f>ROUND(I228*H228,2)</f>
        <v>0</v>
      </c>
      <c r="BL228" s="13" t="s">
        <v>230</v>
      </c>
      <c r="BM228" s="13" t="s">
        <v>2083</v>
      </c>
    </row>
    <row r="229" s="1" customFormat="1" ht="16.5" customHeight="1">
      <c r="B229" s="35"/>
      <c r="C229" s="218" t="s">
        <v>642</v>
      </c>
      <c r="D229" s="218" t="s">
        <v>166</v>
      </c>
      <c r="E229" s="219" t="s">
        <v>2084</v>
      </c>
      <c r="F229" s="220" t="s">
        <v>2085</v>
      </c>
      <c r="G229" s="221" t="s">
        <v>857</v>
      </c>
      <c r="H229" s="240"/>
      <c r="I229" s="223"/>
      <c r="J229" s="224">
        <f>ROUND(I229*H229,2)</f>
        <v>0</v>
      </c>
      <c r="K229" s="220" t="s">
        <v>243</v>
      </c>
      <c r="L229" s="40"/>
      <c r="M229" s="225" t="s">
        <v>1</v>
      </c>
      <c r="N229" s="226" t="s">
        <v>52</v>
      </c>
      <c r="O229" s="76"/>
      <c r="P229" s="227">
        <f>O229*H229</f>
        <v>0</v>
      </c>
      <c r="Q229" s="227">
        <v>0</v>
      </c>
      <c r="R229" s="227">
        <f>Q229*H229</f>
        <v>0</v>
      </c>
      <c r="S229" s="227">
        <v>0</v>
      </c>
      <c r="T229" s="228">
        <f>S229*H229</f>
        <v>0</v>
      </c>
      <c r="AR229" s="13" t="s">
        <v>230</v>
      </c>
      <c r="AT229" s="13" t="s">
        <v>166</v>
      </c>
      <c r="AU229" s="13" t="s">
        <v>92</v>
      </c>
      <c r="AY229" s="13" t="s">
        <v>164</v>
      </c>
      <c r="BE229" s="229">
        <f>IF(N229="základná",J229,0)</f>
        <v>0</v>
      </c>
      <c r="BF229" s="229">
        <f>IF(N229="znížená",J229,0)</f>
        <v>0</v>
      </c>
      <c r="BG229" s="229">
        <f>IF(N229="zákl. prenesená",J229,0)</f>
        <v>0</v>
      </c>
      <c r="BH229" s="229">
        <f>IF(N229="zníž. prenesená",J229,0)</f>
        <v>0</v>
      </c>
      <c r="BI229" s="229">
        <f>IF(N229="nulová",J229,0)</f>
        <v>0</v>
      </c>
      <c r="BJ229" s="13" t="s">
        <v>92</v>
      </c>
      <c r="BK229" s="229">
        <f>ROUND(I229*H229,2)</f>
        <v>0</v>
      </c>
      <c r="BL229" s="13" t="s">
        <v>230</v>
      </c>
      <c r="BM229" s="13" t="s">
        <v>2086</v>
      </c>
    </row>
    <row r="230" s="11" customFormat="1" ht="25.92" customHeight="1">
      <c r="B230" s="202"/>
      <c r="C230" s="203"/>
      <c r="D230" s="204" t="s">
        <v>79</v>
      </c>
      <c r="E230" s="205" t="s">
        <v>1720</v>
      </c>
      <c r="F230" s="205" t="s">
        <v>1721</v>
      </c>
      <c r="G230" s="203"/>
      <c r="H230" s="203"/>
      <c r="I230" s="206"/>
      <c r="J230" s="207">
        <f>BK230</f>
        <v>0</v>
      </c>
      <c r="K230" s="203"/>
      <c r="L230" s="208"/>
      <c r="M230" s="209"/>
      <c r="N230" s="210"/>
      <c r="O230" s="210"/>
      <c r="P230" s="211">
        <f>P231</f>
        <v>0</v>
      </c>
      <c r="Q230" s="210"/>
      <c r="R230" s="211">
        <f>R231</f>
        <v>0</v>
      </c>
      <c r="S230" s="210"/>
      <c r="T230" s="212">
        <f>T231</f>
        <v>0</v>
      </c>
      <c r="AR230" s="213" t="s">
        <v>170</v>
      </c>
      <c r="AT230" s="214" t="s">
        <v>79</v>
      </c>
      <c r="AU230" s="214" t="s">
        <v>80</v>
      </c>
      <c r="AY230" s="213" t="s">
        <v>164</v>
      </c>
      <c r="BK230" s="215">
        <f>BK231</f>
        <v>0</v>
      </c>
    </row>
    <row r="231" s="1" customFormat="1" ht="22.5" customHeight="1">
      <c r="B231" s="35"/>
      <c r="C231" s="218" t="s">
        <v>646</v>
      </c>
      <c r="D231" s="218" t="s">
        <v>166</v>
      </c>
      <c r="E231" s="219" t="s">
        <v>2087</v>
      </c>
      <c r="F231" s="220" t="s">
        <v>2088</v>
      </c>
      <c r="G231" s="221" t="s">
        <v>681</v>
      </c>
      <c r="H231" s="222">
        <v>48</v>
      </c>
      <c r="I231" s="223"/>
      <c r="J231" s="224">
        <f>ROUND(I231*H231,2)</f>
        <v>0</v>
      </c>
      <c r="K231" s="220" t="s">
        <v>1</v>
      </c>
      <c r="L231" s="40"/>
      <c r="M231" s="241" t="s">
        <v>1</v>
      </c>
      <c r="N231" s="242" t="s">
        <v>52</v>
      </c>
      <c r="O231" s="243"/>
      <c r="P231" s="244">
        <f>O231*H231</f>
        <v>0</v>
      </c>
      <c r="Q231" s="244">
        <v>0</v>
      </c>
      <c r="R231" s="244">
        <f>Q231*H231</f>
        <v>0</v>
      </c>
      <c r="S231" s="244">
        <v>0</v>
      </c>
      <c r="T231" s="245">
        <f>S231*H231</f>
        <v>0</v>
      </c>
      <c r="AR231" s="13" t="s">
        <v>1724</v>
      </c>
      <c r="AT231" s="13" t="s">
        <v>166</v>
      </c>
      <c r="AU231" s="13" t="s">
        <v>87</v>
      </c>
      <c r="AY231" s="13" t="s">
        <v>164</v>
      </c>
      <c r="BE231" s="229">
        <f>IF(N231="základná",J231,0)</f>
        <v>0</v>
      </c>
      <c r="BF231" s="229">
        <f>IF(N231="znížená",J231,0)</f>
        <v>0</v>
      </c>
      <c r="BG231" s="229">
        <f>IF(N231="zákl. prenesená",J231,0)</f>
        <v>0</v>
      </c>
      <c r="BH231" s="229">
        <f>IF(N231="zníž. prenesená",J231,0)</f>
        <v>0</v>
      </c>
      <c r="BI231" s="229">
        <f>IF(N231="nulová",J231,0)</f>
        <v>0</v>
      </c>
      <c r="BJ231" s="13" t="s">
        <v>92</v>
      </c>
      <c r="BK231" s="229">
        <f>ROUND(I231*H231,2)</f>
        <v>0</v>
      </c>
      <c r="BL231" s="13" t="s">
        <v>1724</v>
      </c>
      <c r="BM231" s="13" t="s">
        <v>2089</v>
      </c>
    </row>
    <row r="232" s="1" customFormat="1" ht="6.96" customHeight="1">
      <c r="B232" s="54"/>
      <c r="C232" s="55"/>
      <c r="D232" s="55"/>
      <c r="E232" s="55"/>
      <c r="F232" s="55"/>
      <c r="G232" s="55"/>
      <c r="H232" s="55"/>
      <c r="I232" s="168"/>
      <c r="J232" s="55"/>
      <c r="K232" s="55"/>
      <c r="L232" s="40"/>
    </row>
  </sheetData>
  <sheetProtection sheet="1" autoFilter="0" formatColumns="0" formatRows="0" objects="1" scenarios="1" spinCount="100000" saltValue="5Vdy8rlGkjw56m76LQy59IChtSRyMtkIt4BjChnCIFPiTa5sqe8u2UBmyvY6SbPvHQo7+vAG15ixSUP0rJ7k4g==" hashValue="l9GTpuP97MCX/43oEgeya5AvY7TmY1nqZ9GW7eLvIIcnu7TNj8RvUbQP/4w7k8QEzjGQQQzfjre1T9aFIerJXQ==" algorithmName="SHA-512" password="CC35"/>
  <autoFilter ref="C101:K23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8:H88"/>
    <mergeCell ref="E92:H92"/>
    <mergeCell ref="E90:H90"/>
    <mergeCell ref="E94:H9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112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1226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2090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2091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ROUND(J104,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ROUND((SUM(BE104:BE218)),  2)</f>
        <v>0</v>
      </c>
      <c r="I37" s="157">
        <v>0.20000000000000001</v>
      </c>
      <c r="J37" s="156">
        <f>ROUND(((SUM(BE104:BE218))*I37),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ROUND((SUM(BF104:BF218)),  2)</f>
        <v>0</v>
      </c>
      <c r="I38" s="157">
        <v>0.20000000000000001</v>
      </c>
      <c r="J38" s="156">
        <f>ROUND(((SUM(BF104:BF218))*I38),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ROUND((SUM(BG104:BG218)),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ROUND((SUM(BH104:BH218)),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ROUND((SUM(BI104:BI218)),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1226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2018004.2B.3 - Vykurovanie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Ing. Lukáš Rácz, PhD.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J104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128</v>
      </c>
      <c r="E68" s="181"/>
      <c r="F68" s="181"/>
      <c r="G68" s="181"/>
      <c r="H68" s="181"/>
      <c r="I68" s="182"/>
      <c r="J68" s="183">
        <f>J105</f>
        <v>0</v>
      </c>
      <c r="K68" s="179"/>
      <c r="L68" s="184"/>
    </row>
    <row r="69" s="9" customFormat="1" ht="19.92" customHeight="1">
      <c r="B69" s="185"/>
      <c r="C69" s="118"/>
      <c r="D69" s="186" t="s">
        <v>134</v>
      </c>
      <c r="E69" s="187"/>
      <c r="F69" s="187"/>
      <c r="G69" s="187"/>
      <c r="H69" s="187"/>
      <c r="I69" s="188"/>
      <c r="J69" s="189">
        <f>J106</f>
        <v>0</v>
      </c>
      <c r="K69" s="118"/>
      <c r="L69" s="190"/>
    </row>
    <row r="70" s="9" customFormat="1" ht="19.92" customHeight="1">
      <c r="B70" s="185"/>
      <c r="C70" s="118"/>
      <c r="D70" s="186" t="s">
        <v>136</v>
      </c>
      <c r="E70" s="187"/>
      <c r="F70" s="187"/>
      <c r="G70" s="187"/>
      <c r="H70" s="187"/>
      <c r="I70" s="188"/>
      <c r="J70" s="189">
        <f>J108</f>
        <v>0</v>
      </c>
      <c r="K70" s="118"/>
      <c r="L70" s="190"/>
    </row>
    <row r="71" s="9" customFormat="1" ht="19.92" customHeight="1">
      <c r="B71" s="185"/>
      <c r="C71" s="118"/>
      <c r="D71" s="186" t="s">
        <v>137</v>
      </c>
      <c r="E71" s="187"/>
      <c r="F71" s="187"/>
      <c r="G71" s="187"/>
      <c r="H71" s="187"/>
      <c r="I71" s="188"/>
      <c r="J71" s="189">
        <f>J117</f>
        <v>0</v>
      </c>
      <c r="K71" s="118"/>
      <c r="L71" s="190"/>
    </row>
    <row r="72" s="8" customFormat="1" ht="24.96" customHeight="1">
      <c r="B72" s="178"/>
      <c r="C72" s="179"/>
      <c r="D72" s="180" t="s">
        <v>138</v>
      </c>
      <c r="E72" s="181"/>
      <c r="F72" s="181"/>
      <c r="G72" s="181"/>
      <c r="H72" s="181"/>
      <c r="I72" s="182"/>
      <c r="J72" s="183">
        <f>J119</f>
        <v>0</v>
      </c>
      <c r="K72" s="179"/>
      <c r="L72" s="184"/>
    </row>
    <row r="73" s="9" customFormat="1" ht="19.92" customHeight="1">
      <c r="B73" s="185"/>
      <c r="C73" s="118"/>
      <c r="D73" s="186" t="s">
        <v>2092</v>
      </c>
      <c r="E73" s="187"/>
      <c r="F73" s="187"/>
      <c r="G73" s="187"/>
      <c r="H73" s="187"/>
      <c r="I73" s="188"/>
      <c r="J73" s="189">
        <f>J120</f>
        <v>0</v>
      </c>
      <c r="K73" s="118"/>
      <c r="L73" s="190"/>
    </row>
    <row r="74" s="9" customFormat="1" ht="19.92" customHeight="1">
      <c r="B74" s="185"/>
      <c r="C74" s="118"/>
      <c r="D74" s="186" t="s">
        <v>2093</v>
      </c>
      <c r="E74" s="187"/>
      <c r="F74" s="187"/>
      <c r="G74" s="187"/>
      <c r="H74" s="187"/>
      <c r="I74" s="188"/>
      <c r="J74" s="189">
        <f>J127</f>
        <v>0</v>
      </c>
      <c r="K74" s="118"/>
      <c r="L74" s="190"/>
    </row>
    <row r="75" s="9" customFormat="1" ht="19.92" customHeight="1">
      <c r="B75" s="185"/>
      <c r="C75" s="118"/>
      <c r="D75" s="186" t="s">
        <v>2094</v>
      </c>
      <c r="E75" s="187"/>
      <c r="F75" s="187"/>
      <c r="G75" s="187"/>
      <c r="H75" s="187"/>
      <c r="I75" s="188"/>
      <c r="J75" s="189">
        <f>J142</f>
        <v>0</v>
      </c>
      <c r="K75" s="118"/>
      <c r="L75" s="190"/>
    </row>
    <row r="76" s="9" customFormat="1" ht="19.92" customHeight="1">
      <c r="B76" s="185"/>
      <c r="C76" s="118"/>
      <c r="D76" s="186" t="s">
        <v>2095</v>
      </c>
      <c r="E76" s="187"/>
      <c r="F76" s="187"/>
      <c r="G76" s="187"/>
      <c r="H76" s="187"/>
      <c r="I76" s="188"/>
      <c r="J76" s="189">
        <f>J154</f>
        <v>0</v>
      </c>
      <c r="K76" s="118"/>
      <c r="L76" s="190"/>
    </row>
    <row r="77" s="9" customFormat="1" ht="19.92" customHeight="1">
      <c r="B77" s="185"/>
      <c r="C77" s="118"/>
      <c r="D77" s="186" t="s">
        <v>2096</v>
      </c>
      <c r="E77" s="187"/>
      <c r="F77" s="187"/>
      <c r="G77" s="187"/>
      <c r="H77" s="187"/>
      <c r="I77" s="188"/>
      <c r="J77" s="189">
        <f>J170</f>
        <v>0</v>
      </c>
      <c r="K77" s="118"/>
      <c r="L77" s="190"/>
    </row>
    <row r="78" s="8" customFormat="1" ht="24.96" customHeight="1">
      <c r="B78" s="178"/>
      <c r="C78" s="179"/>
      <c r="D78" s="180" t="s">
        <v>148</v>
      </c>
      <c r="E78" s="181"/>
      <c r="F78" s="181"/>
      <c r="G78" s="181"/>
      <c r="H78" s="181"/>
      <c r="I78" s="182"/>
      <c r="J78" s="183">
        <f>J212</f>
        <v>0</v>
      </c>
      <c r="K78" s="179"/>
      <c r="L78" s="184"/>
    </row>
    <row r="79" s="9" customFormat="1" ht="19.92" customHeight="1">
      <c r="B79" s="185"/>
      <c r="C79" s="118"/>
      <c r="D79" s="186" t="s">
        <v>2097</v>
      </c>
      <c r="E79" s="187"/>
      <c r="F79" s="187"/>
      <c r="G79" s="187"/>
      <c r="H79" s="187"/>
      <c r="I79" s="188"/>
      <c r="J79" s="189">
        <f>J213</f>
        <v>0</v>
      </c>
      <c r="K79" s="118"/>
      <c r="L79" s="190"/>
    </row>
    <row r="80" s="8" customFormat="1" ht="24.96" customHeight="1">
      <c r="B80" s="178"/>
      <c r="C80" s="179"/>
      <c r="D80" s="180" t="s">
        <v>1234</v>
      </c>
      <c r="E80" s="181"/>
      <c r="F80" s="181"/>
      <c r="G80" s="181"/>
      <c r="H80" s="181"/>
      <c r="I80" s="182"/>
      <c r="J80" s="183">
        <f>J215</f>
        <v>0</v>
      </c>
      <c r="K80" s="179"/>
      <c r="L80" s="184"/>
    </row>
    <row r="81" s="1" customFormat="1" ht="21.84" customHeight="1">
      <c r="B81" s="35"/>
      <c r="C81" s="36"/>
      <c r="D81" s="36"/>
      <c r="E81" s="36"/>
      <c r="F81" s="36"/>
      <c r="G81" s="36"/>
      <c r="H81" s="36"/>
      <c r="I81" s="141"/>
      <c r="J81" s="36"/>
      <c r="K81" s="36"/>
      <c r="L81" s="40"/>
    </row>
    <row r="82" s="1" customFormat="1" ht="6.96" customHeight="1">
      <c r="B82" s="54"/>
      <c r="C82" s="55"/>
      <c r="D82" s="55"/>
      <c r="E82" s="55"/>
      <c r="F82" s="55"/>
      <c r="G82" s="55"/>
      <c r="H82" s="55"/>
      <c r="I82" s="168"/>
      <c r="J82" s="55"/>
      <c r="K82" s="55"/>
      <c r="L82" s="40"/>
    </row>
    <row r="86" s="1" customFormat="1" ht="6.96" customHeight="1">
      <c r="B86" s="56"/>
      <c r="C86" s="57"/>
      <c r="D86" s="57"/>
      <c r="E86" s="57"/>
      <c r="F86" s="57"/>
      <c r="G86" s="57"/>
      <c r="H86" s="57"/>
      <c r="I86" s="171"/>
      <c r="J86" s="57"/>
      <c r="K86" s="57"/>
      <c r="L86" s="40"/>
    </row>
    <row r="87" s="1" customFormat="1" ht="24.96" customHeight="1">
      <c r="B87" s="35"/>
      <c r="C87" s="19" t="s">
        <v>150</v>
      </c>
      <c r="D87" s="36"/>
      <c r="E87" s="36"/>
      <c r="F87" s="36"/>
      <c r="G87" s="36"/>
      <c r="H87" s="36"/>
      <c r="I87" s="141"/>
      <c r="J87" s="36"/>
      <c r="K87" s="36"/>
      <c r="L87" s="40"/>
    </row>
    <row r="88" s="1" customFormat="1" ht="6.96" customHeight="1">
      <c r="B88" s="35"/>
      <c r="C88" s="36"/>
      <c r="D88" s="36"/>
      <c r="E88" s="36"/>
      <c r="F88" s="36"/>
      <c r="G88" s="36"/>
      <c r="H88" s="36"/>
      <c r="I88" s="141"/>
      <c r="J88" s="36"/>
      <c r="K88" s="36"/>
      <c r="L88" s="40"/>
    </row>
    <row r="89" s="1" customFormat="1" ht="12" customHeight="1">
      <c r="B89" s="35"/>
      <c r="C89" s="28" t="s">
        <v>15</v>
      </c>
      <c r="D89" s="36"/>
      <c r="E89" s="36"/>
      <c r="F89" s="36"/>
      <c r="G89" s="36"/>
      <c r="H89" s="36"/>
      <c r="I89" s="141"/>
      <c r="J89" s="36"/>
      <c r="K89" s="36"/>
      <c r="L89" s="40"/>
    </row>
    <row r="90" s="1" customFormat="1" ht="16.5" customHeight="1">
      <c r="B90" s="35"/>
      <c r="C90" s="36"/>
      <c r="D90" s="36"/>
      <c r="E90" s="172" t="str">
        <f>E7</f>
        <v>Zavŕšenie transformačného procesu s cieľom sociálnej integrácie občanov s mentálnym postihnutím v DSS Slatinka</v>
      </c>
      <c r="F90" s="28"/>
      <c r="G90" s="28"/>
      <c r="H90" s="28"/>
      <c r="I90" s="141"/>
      <c r="J90" s="36"/>
      <c r="K90" s="36"/>
      <c r="L90" s="40"/>
    </row>
    <row r="91" ht="12" customHeight="1">
      <c r="B91" s="17"/>
      <c r="C91" s="28" t="s">
        <v>117</v>
      </c>
      <c r="D91" s="18"/>
      <c r="E91" s="18"/>
      <c r="F91" s="18"/>
      <c r="G91" s="18"/>
      <c r="H91" s="18"/>
      <c r="I91" s="134"/>
      <c r="J91" s="18"/>
      <c r="K91" s="18"/>
      <c r="L91" s="16"/>
    </row>
    <row r="92" ht="16.5" customHeight="1">
      <c r="B92" s="17"/>
      <c r="C92" s="18"/>
      <c r="D92" s="18"/>
      <c r="E92" s="172" t="s">
        <v>118</v>
      </c>
      <c r="F92" s="18"/>
      <c r="G92" s="18"/>
      <c r="H92" s="18"/>
      <c r="I92" s="134"/>
      <c r="J92" s="18"/>
      <c r="K92" s="18"/>
      <c r="L92" s="16"/>
    </row>
    <row r="93" ht="12" customHeight="1">
      <c r="B93" s="17"/>
      <c r="C93" s="28" t="s">
        <v>119</v>
      </c>
      <c r="D93" s="18"/>
      <c r="E93" s="18"/>
      <c r="F93" s="18"/>
      <c r="G93" s="18"/>
      <c r="H93" s="18"/>
      <c r="I93" s="134"/>
      <c r="J93" s="18"/>
      <c r="K93" s="18"/>
      <c r="L93" s="16"/>
    </row>
    <row r="94" s="1" customFormat="1" ht="16.5" customHeight="1">
      <c r="B94" s="35"/>
      <c r="C94" s="36"/>
      <c r="D94" s="36"/>
      <c r="E94" s="28" t="s">
        <v>1226</v>
      </c>
      <c r="F94" s="36"/>
      <c r="G94" s="36"/>
      <c r="H94" s="36"/>
      <c r="I94" s="141"/>
      <c r="J94" s="36"/>
      <c r="K94" s="36"/>
      <c r="L94" s="40"/>
    </row>
    <row r="95" s="1" customFormat="1" ht="12" customHeight="1">
      <c r="B95" s="35"/>
      <c r="C95" s="28" t="s">
        <v>121</v>
      </c>
      <c r="D95" s="36"/>
      <c r="E95" s="36"/>
      <c r="F95" s="36"/>
      <c r="G95" s="36"/>
      <c r="H95" s="36"/>
      <c r="I95" s="141"/>
      <c r="J95" s="36"/>
      <c r="K95" s="36"/>
      <c r="L95" s="40"/>
    </row>
    <row r="96" s="1" customFormat="1" ht="16.5" customHeight="1">
      <c r="B96" s="35"/>
      <c r="C96" s="36"/>
      <c r="D96" s="36"/>
      <c r="E96" s="61" t="str">
        <f>E13</f>
        <v>2018004.2B.3 - Vykurovanie</v>
      </c>
      <c r="F96" s="36"/>
      <c r="G96" s="36"/>
      <c r="H96" s="36"/>
      <c r="I96" s="141"/>
      <c r="J96" s="36"/>
      <c r="K96" s="36"/>
      <c r="L96" s="40"/>
    </row>
    <row r="97" s="1" customFormat="1" ht="6.96" customHeight="1">
      <c r="B97" s="35"/>
      <c r="C97" s="36"/>
      <c r="D97" s="36"/>
      <c r="E97" s="36"/>
      <c r="F97" s="36"/>
      <c r="G97" s="36"/>
      <c r="H97" s="36"/>
      <c r="I97" s="141"/>
      <c r="J97" s="36"/>
      <c r="K97" s="36"/>
      <c r="L97" s="40"/>
    </row>
    <row r="98" s="1" customFormat="1" ht="12" customHeight="1">
      <c r="B98" s="35"/>
      <c r="C98" s="28" t="s">
        <v>21</v>
      </c>
      <c r="D98" s="36"/>
      <c r="E98" s="36"/>
      <c r="F98" s="23" t="str">
        <f>F16</f>
        <v>Lučenec</v>
      </c>
      <c r="G98" s="36"/>
      <c r="H98" s="36"/>
      <c r="I98" s="143" t="s">
        <v>23</v>
      </c>
      <c r="J98" s="64" t="str">
        <f>IF(J16="","",J16)</f>
        <v>21. 1. 2019</v>
      </c>
      <c r="K98" s="36"/>
      <c r="L98" s="40"/>
    </row>
    <row r="99" s="1" customFormat="1" ht="6.96" customHeight="1">
      <c r="B99" s="35"/>
      <c r="C99" s="36"/>
      <c r="D99" s="36"/>
      <c r="E99" s="36"/>
      <c r="F99" s="36"/>
      <c r="G99" s="36"/>
      <c r="H99" s="36"/>
      <c r="I99" s="141"/>
      <c r="J99" s="36"/>
      <c r="K99" s="36"/>
      <c r="L99" s="40"/>
    </row>
    <row r="100" s="1" customFormat="1" ht="13.65" customHeight="1">
      <c r="B100" s="35"/>
      <c r="C100" s="28" t="s">
        <v>29</v>
      </c>
      <c r="D100" s="36"/>
      <c r="E100" s="36"/>
      <c r="F100" s="23" t="str">
        <f>E19</f>
        <v>Domov sociálnych služieb SLATINKA</v>
      </c>
      <c r="G100" s="36"/>
      <c r="H100" s="36"/>
      <c r="I100" s="143" t="s">
        <v>37</v>
      </c>
      <c r="J100" s="33" t="str">
        <f>E25</f>
        <v>PROMOST s.r.o.</v>
      </c>
      <c r="K100" s="36"/>
      <c r="L100" s="40"/>
    </row>
    <row r="101" s="1" customFormat="1" ht="13.65" customHeight="1">
      <c r="B101" s="35"/>
      <c r="C101" s="28" t="s">
        <v>35</v>
      </c>
      <c r="D101" s="36"/>
      <c r="E101" s="36"/>
      <c r="F101" s="23" t="str">
        <f>IF(E22="","",E22)</f>
        <v>Vyplň údaj</v>
      </c>
      <c r="G101" s="36"/>
      <c r="H101" s="36"/>
      <c r="I101" s="143" t="s">
        <v>41</v>
      </c>
      <c r="J101" s="33" t="str">
        <f>E28</f>
        <v>Ing. Lukáš Rácz, PhD.</v>
      </c>
      <c r="K101" s="36"/>
      <c r="L101" s="40"/>
    </row>
    <row r="102" s="1" customFormat="1" ht="10.32" customHeight="1">
      <c r="B102" s="35"/>
      <c r="C102" s="36"/>
      <c r="D102" s="36"/>
      <c r="E102" s="36"/>
      <c r="F102" s="36"/>
      <c r="G102" s="36"/>
      <c r="H102" s="36"/>
      <c r="I102" s="141"/>
      <c r="J102" s="36"/>
      <c r="K102" s="36"/>
      <c r="L102" s="40"/>
    </row>
    <row r="103" s="10" customFormat="1" ht="29.28" customHeight="1">
      <c r="B103" s="191"/>
      <c r="C103" s="192" t="s">
        <v>151</v>
      </c>
      <c r="D103" s="193" t="s">
        <v>65</v>
      </c>
      <c r="E103" s="193" t="s">
        <v>61</v>
      </c>
      <c r="F103" s="193" t="s">
        <v>62</v>
      </c>
      <c r="G103" s="193" t="s">
        <v>152</v>
      </c>
      <c r="H103" s="193" t="s">
        <v>153</v>
      </c>
      <c r="I103" s="194" t="s">
        <v>154</v>
      </c>
      <c r="J103" s="195" t="s">
        <v>125</v>
      </c>
      <c r="K103" s="196" t="s">
        <v>155</v>
      </c>
      <c r="L103" s="197"/>
      <c r="M103" s="85" t="s">
        <v>1</v>
      </c>
      <c r="N103" s="86" t="s">
        <v>50</v>
      </c>
      <c r="O103" s="86" t="s">
        <v>156</v>
      </c>
      <c r="P103" s="86" t="s">
        <v>157</v>
      </c>
      <c r="Q103" s="86" t="s">
        <v>158</v>
      </c>
      <c r="R103" s="86" t="s">
        <v>159</v>
      </c>
      <c r="S103" s="86" t="s">
        <v>160</v>
      </c>
      <c r="T103" s="87" t="s">
        <v>161</v>
      </c>
    </row>
    <row r="104" s="1" customFormat="1" ht="22.8" customHeight="1">
      <c r="B104" s="35"/>
      <c r="C104" s="92" t="s">
        <v>126</v>
      </c>
      <c r="D104" s="36"/>
      <c r="E104" s="36"/>
      <c r="F104" s="36"/>
      <c r="G104" s="36"/>
      <c r="H104" s="36"/>
      <c r="I104" s="141"/>
      <c r="J104" s="198">
        <f>BK104</f>
        <v>0</v>
      </c>
      <c r="K104" s="36"/>
      <c r="L104" s="40"/>
      <c r="M104" s="88"/>
      <c r="N104" s="89"/>
      <c r="O104" s="89"/>
      <c r="P104" s="199">
        <f>P105+P119+P212+P215</f>
        <v>0</v>
      </c>
      <c r="Q104" s="89"/>
      <c r="R104" s="199">
        <f>R105+R119+R212+R215</f>
        <v>3.0799659999999998</v>
      </c>
      <c r="S104" s="89"/>
      <c r="T104" s="200">
        <f>T105+T119+T212+T215</f>
        <v>1.52</v>
      </c>
      <c r="AT104" s="13" t="s">
        <v>79</v>
      </c>
      <c r="AU104" s="13" t="s">
        <v>127</v>
      </c>
      <c r="BK104" s="201">
        <f>BK105+BK119+BK212+BK215</f>
        <v>0</v>
      </c>
    </row>
    <row r="105" s="11" customFormat="1" ht="25.92" customHeight="1">
      <c r="B105" s="202"/>
      <c r="C105" s="203"/>
      <c r="D105" s="204" t="s">
        <v>79</v>
      </c>
      <c r="E105" s="205" t="s">
        <v>162</v>
      </c>
      <c r="F105" s="205" t="s">
        <v>163</v>
      </c>
      <c r="G105" s="203"/>
      <c r="H105" s="203"/>
      <c r="I105" s="206"/>
      <c r="J105" s="207">
        <f>BK105</f>
        <v>0</v>
      </c>
      <c r="K105" s="203"/>
      <c r="L105" s="208"/>
      <c r="M105" s="209"/>
      <c r="N105" s="210"/>
      <c r="O105" s="210"/>
      <c r="P105" s="211">
        <f>P106+P108+P117</f>
        <v>0</v>
      </c>
      <c r="Q105" s="210"/>
      <c r="R105" s="211">
        <f>R106+R108+R117</f>
        <v>1.7346959999999998</v>
      </c>
      <c r="S105" s="210"/>
      <c r="T105" s="212">
        <f>T106+T108+T117</f>
        <v>1.52</v>
      </c>
      <c r="AR105" s="213" t="s">
        <v>87</v>
      </c>
      <c r="AT105" s="214" t="s">
        <v>79</v>
      </c>
      <c r="AU105" s="214" t="s">
        <v>80</v>
      </c>
      <c r="AY105" s="213" t="s">
        <v>164</v>
      </c>
      <c r="BK105" s="215">
        <f>BK106+BK108+BK117</f>
        <v>0</v>
      </c>
    </row>
    <row r="106" s="11" customFormat="1" ht="22.8" customHeight="1">
      <c r="B106" s="202"/>
      <c r="C106" s="203"/>
      <c r="D106" s="204" t="s">
        <v>79</v>
      </c>
      <c r="E106" s="216" t="s">
        <v>188</v>
      </c>
      <c r="F106" s="216" t="s">
        <v>440</v>
      </c>
      <c r="G106" s="203"/>
      <c r="H106" s="203"/>
      <c r="I106" s="206"/>
      <c r="J106" s="217">
        <f>BK106</f>
        <v>0</v>
      </c>
      <c r="K106" s="203"/>
      <c r="L106" s="208"/>
      <c r="M106" s="209"/>
      <c r="N106" s="210"/>
      <c r="O106" s="210"/>
      <c r="P106" s="211">
        <f>P107</f>
        <v>0</v>
      </c>
      <c r="Q106" s="210"/>
      <c r="R106" s="211">
        <f>R107</f>
        <v>1.7346959999999998</v>
      </c>
      <c r="S106" s="210"/>
      <c r="T106" s="212">
        <f>T107</f>
        <v>0</v>
      </c>
      <c r="AR106" s="213" t="s">
        <v>87</v>
      </c>
      <c r="AT106" s="214" t="s">
        <v>79</v>
      </c>
      <c r="AU106" s="214" t="s">
        <v>87</v>
      </c>
      <c r="AY106" s="213" t="s">
        <v>164</v>
      </c>
      <c r="BK106" s="215">
        <f>BK107</f>
        <v>0</v>
      </c>
    </row>
    <row r="107" s="1" customFormat="1" ht="16.5" customHeight="1">
      <c r="B107" s="35"/>
      <c r="C107" s="218" t="s">
        <v>87</v>
      </c>
      <c r="D107" s="218" t="s">
        <v>166</v>
      </c>
      <c r="E107" s="219" t="s">
        <v>2098</v>
      </c>
      <c r="F107" s="220" t="s">
        <v>2099</v>
      </c>
      <c r="G107" s="221" t="s">
        <v>169</v>
      </c>
      <c r="H107" s="222">
        <v>16.199999999999999</v>
      </c>
      <c r="I107" s="223"/>
      <c r="J107" s="224">
        <f>ROUND(I107*H107,2)</f>
        <v>0</v>
      </c>
      <c r="K107" s="220" t="s">
        <v>222</v>
      </c>
      <c r="L107" s="40"/>
      <c r="M107" s="225" t="s">
        <v>1</v>
      </c>
      <c r="N107" s="226" t="s">
        <v>52</v>
      </c>
      <c r="O107" s="76"/>
      <c r="P107" s="227">
        <f>O107*H107</f>
        <v>0</v>
      </c>
      <c r="Q107" s="227">
        <v>0.10708</v>
      </c>
      <c r="R107" s="227">
        <f>Q107*H107</f>
        <v>1.7346959999999998</v>
      </c>
      <c r="S107" s="227">
        <v>0</v>
      </c>
      <c r="T107" s="228">
        <f>S107*H107</f>
        <v>0</v>
      </c>
      <c r="AR107" s="13" t="s">
        <v>170</v>
      </c>
      <c r="AT107" s="13" t="s">
        <v>166</v>
      </c>
      <c r="AU107" s="13" t="s">
        <v>92</v>
      </c>
      <c r="AY107" s="13" t="s">
        <v>164</v>
      </c>
      <c r="BE107" s="229">
        <f>IF(N107="základná",J107,0)</f>
        <v>0</v>
      </c>
      <c r="BF107" s="229">
        <f>IF(N107="znížená",J107,0)</f>
        <v>0</v>
      </c>
      <c r="BG107" s="229">
        <f>IF(N107="zákl. prenesená",J107,0)</f>
        <v>0</v>
      </c>
      <c r="BH107" s="229">
        <f>IF(N107="zníž. prenesená",J107,0)</f>
        <v>0</v>
      </c>
      <c r="BI107" s="229">
        <f>IF(N107="nulová",J107,0)</f>
        <v>0</v>
      </c>
      <c r="BJ107" s="13" t="s">
        <v>92</v>
      </c>
      <c r="BK107" s="229">
        <f>ROUND(I107*H107,2)</f>
        <v>0</v>
      </c>
      <c r="BL107" s="13" t="s">
        <v>170</v>
      </c>
      <c r="BM107" s="13" t="s">
        <v>2100</v>
      </c>
    </row>
    <row r="108" s="11" customFormat="1" ht="22.8" customHeight="1">
      <c r="B108" s="202"/>
      <c r="C108" s="203"/>
      <c r="D108" s="204" t="s">
        <v>79</v>
      </c>
      <c r="E108" s="216" t="s">
        <v>200</v>
      </c>
      <c r="F108" s="216" t="s">
        <v>641</v>
      </c>
      <c r="G108" s="203"/>
      <c r="H108" s="203"/>
      <c r="I108" s="206"/>
      <c r="J108" s="217">
        <f>BK108</f>
        <v>0</v>
      </c>
      <c r="K108" s="203"/>
      <c r="L108" s="208"/>
      <c r="M108" s="209"/>
      <c r="N108" s="210"/>
      <c r="O108" s="210"/>
      <c r="P108" s="211">
        <f>SUM(P109:P116)</f>
        <v>0</v>
      </c>
      <c r="Q108" s="210"/>
      <c r="R108" s="211">
        <f>SUM(R109:R116)</f>
        <v>0</v>
      </c>
      <c r="S108" s="210"/>
      <c r="T108" s="212">
        <f>SUM(T109:T116)</f>
        <v>1.52</v>
      </c>
      <c r="AR108" s="213" t="s">
        <v>87</v>
      </c>
      <c r="AT108" s="214" t="s">
        <v>79</v>
      </c>
      <c r="AU108" s="214" t="s">
        <v>87</v>
      </c>
      <c r="AY108" s="213" t="s">
        <v>164</v>
      </c>
      <c r="BK108" s="215">
        <f>SUM(BK109:BK116)</f>
        <v>0</v>
      </c>
    </row>
    <row r="109" s="1" customFormat="1" ht="16.5" customHeight="1">
      <c r="B109" s="35"/>
      <c r="C109" s="218" t="s">
        <v>92</v>
      </c>
      <c r="D109" s="218" t="s">
        <v>166</v>
      </c>
      <c r="E109" s="219" t="s">
        <v>2101</v>
      </c>
      <c r="F109" s="220" t="s">
        <v>2102</v>
      </c>
      <c r="G109" s="221" t="s">
        <v>255</v>
      </c>
      <c r="H109" s="222">
        <v>80</v>
      </c>
      <c r="I109" s="223"/>
      <c r="J109" s="224">
        <f>ROUND(I109*H109,2)</f>
        <v>0</v>
      </c>
      <c r="K109" s="220" t="s">
        <v>222</v>
      </c>
      <c r="L109" s="40"/>
      <c r="M109" s="225" t="s">
        <v>1</v>
      </c>
      <c r="N109" s="226" t="s">
        <v>52</v>
      </c>
      <c r="O109" s="76"/>
      <c r="P109" s="227">
        <f>O109*H109</f>
        <v>0</v>
      </c>
      <c r="Q109" s="227">
        <v>0</v>
      </c>
      <c r="R109" s="227">
        <f>Q109*H109</f>
        <v>0</v>
      </c>
      <c r="S109" s="227">
        <v>0.019</v>
      </c>
      <c r="T109" s="228">
        <f>S109*H109</f>
        <v>1.52</v>
      </c>
      <c r="AR109" s="13" t="s">
        <v>170</v>
      </c>
      <c r="AT109" s="13" t="s">
        <v>166</v>
      </c>
      <c r="AU109" s="13" t="s">
        <v>92</v>
      </c>
      <c r="AY109" s="13" t="s">
        <v>164</v>
      </c>
      <c r="BE109" s="229">
        <f>IF(N109="základná",J109,0)</f>
        <v>0</v>
      </c>
      <c r="BF109" s="229">
        <f>IF(N109="znížená",J109,0)</f>
        <v>0</v>
      </c>
      <c r="BG109" s="229">
        <f>IF(N109="zákl. prenesená",J109,0)</f>
        <v>0</v>
      </c>
      <c r="BH109" s="229">
        <f>IF(N109="zníž. prenesená",J109,0)</f>
        <v>0</v>
      </c>
      <c r="BI109" s="229">
        <f>IF(N109="nulová",J109,0)</f>
        <v>0</v>
      </c>
      <c r="BJ109" s="13" t="s">
        <v>92</v>
      </c>
      <c r="BK109" s="229">
        <f>ROUND(I109*H109,2)</f>
        <v>0</v>
      </c>
      <c r="BL109" s="13" t="s">
        <v>170</v>
      </c>
      <c r="BM109" s="13" t="s">
        <v>2103</v>
      </c>
    </row>
    <row r="110" s="1" customFormat="1" ht="16.5" customHeight="1">
      <c r="B110" s="35"/>
      <c r="C110" s="218" t="s">
        <v>97</v>
      </c>
      <c r="D110" s="218" t="s">
        <v>166</v>
      </c>
      <c r="E110" s="219" t="s">
        <v>776</v>
      </c>
      <c r="F110" s="220" t="s">
        <v>777</v>
      </c>
      <c r="G110" s="221" t="s">
        <v>221</v>
      </c>
      <c r="H110" s="222">
        <v>2.6200000000000001</v>
      </c>
      <c r="I110" s="223"/>
      <c r="J110" s="224">
        <f>ROUND(I110*H110,2)</f>
        <v>0</v>
      </c>
      <c r="K110" s="220" t="s">
        <v>222</v>
      </c>
      <c r="L110" s="40"/>
      <c r="M110" s="225" t="s">
        <v>1</v>
      </c>
      <c r="N110" s="226" t="s">
        <v>52</v>
      </c>
      <c r="O110" s="76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13" t="s">
        <v>170</v>
      </c>
      <c r="AT110" s="13" t="s">
        <v>166</v>
      </c>
      <c r="AU110" s="13" t="s">
        <v>92</v>
      </c>
      <c r="AY110" s="13" t="s">
        <v>164</v>
      </c>
      <c r="BE110" s="229">
        <f>IF(N110="základná",J110,0)</f>
        <v>0</v>
      </c>
      <c r="BF110" s="229">
        <f>IF(N110="znížená",J110,0)</f>
        <v>0</v>
      </c>
      <c r="BG110" s="229">
        <f>IF(N110="zákl. prenesená",J110,0)</f>
        <v>0</v>
      </c>
      <c r="BH110" s="229">
        <f>IF(N110="zníž. prenesená",J110,0)</f>
        <v>0</v>
      </c>
      <c r="BI110" s="229">
        <f>IF(N110="nulová",J110,0)</f>
        <v>0</v>
      </c>
      <c r="BJ110" s="13" t="s">
        <v>92</v>
      </c>
      <c r="BK110" s="229">
        <f>ROUND(I110*H110,2)</f>
        <v>0</v>
      </c>
      <c r="BL110" s="13" t="s">
        <v>170</v>
      </c>
      <c r="BM110" s="13" t="s">
        <v>2104</v>
      </c>
    </row>
    <row r="111" s="1" customFormat="1" ht="16.5" customHeight="1">
      <c r="B111" s="35"/>
      <c r="C111" s="218" t="s">
        <v>170</v>
      </c>
      <c r="D111" s="218" t="s">
        <v>166</v>
      </c>
      <c r="E111" s="219" t="s">
        <v>781</v>
      </c>
      <c r="F111" s="220" t="s">
        <v>782</v>
      </c>
      <c r="G111" s="221" t="s">
        <v>221</v>
      </c>
      <c r="H111" s="222">
        <v>26.199999999999999</v>
      </c>
      <c r="I111" s="223"/>
      <c r="J111" s="224">
        <f>ROUND(I111*H111,2)</f>
        <v>0</v>
      </c>
      <c r="K111" s="220" t="s">
        <v>222</v>
      </c>
      <c r="L111" s="40"/>
      <c r="M111" s="225" t="s">
        <v>1</v>
      </c>
      <c r="N111" s="226" t="s">
        <v>52</v>
      </c>
      <c r="O111" s="7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13" t="s">
        <v>170</v>
      </c>
      <c r="AT111" s="13" t="s">
        <v>166</v>
      </c>
      <c r="AU111" s="13" t="s">
        <v>92</v>
      </c>
      <c r="AY111" s="13" t="s">
        <v>164</v>
      </c>
      <c r="BE111" s="229">
        <f>IF(N111="základná",J111,0)</f>
        <v>0</v>
      </c>
      <c r="BF111" s="229">
        <f>IF(N111="znížená",J111,0)</f>
        <v>0</v>
      </c>
      <c r="BG111" s="229">
        <f>IF(N111="zákl. prenesená",J111,0)</f>
        <v>0</v>
      </c>
      <c r="BH111" s="229">
        <f>IF(N111="zníž. prenesená",J111,0)</f>
        <v>0</v>
      </c>
      <c r="BI111" s="229">
        <f>IF(N111="nulová",J111,0)</f>
        <v>0</v>
      </c>
      <c r="BJ111" s="13" t="s">
        <v>92</v>
      </c>
      <c r="BK111" s="229">
        <f>ROUND(I111*H111,2)</f>
        <v>0</v>
      </c>
      <c r="BL111" s="13" t="s">
        <v>170</v>
      </c>
      <c r="BM111" s="13" t="s">
        <v>2105</v>
      </c>
    </row>
    <row r="112" s="1" customFormat="1" ht="16.5" customHeight="1">
      <c r="B112" s="35"/>
      <c r="C112" s="218" t="s">
        <v>184</v>
      </c>
      <c r="D112" s="218" t="s">
        <v>166</v>
      </c>
      <c r="E112" s="219" t="s">
        <v>785</v>
      </c>
      <c r="F112" s="220" t="s">
        <v>786</v>
      </c>
      <c r="G112" s="221" t="s">
        <v>221</v>
      </c>
      <c r="H112" s="222">
        <v>2.6200000000000001</v>
      </c>
      <c r="I112" s="223"/>
      <c r="J112" s="224">
        <f>ROUND(I112*H112,2)</f>
        <v>0</v>
      </c>
      <c r="K112" s="220" t="s">
        <v>222</v>
      </c>
      <c r="L112" s="40"/>
      <c r="M112" s="225" t="s">
        <v>1</v>
      </c>
      <c r="N112" s="226" t="s">
        <v>52</v>
      </c>
      <c r="O112" s="76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13" t="s">
        <v>170</v>
      </c>
      <c r="AT112" s="13" t="s">
        <v>166</v>
      </c>
      <c r="AU112" s="13" t="s">
        <v>92</v>
      </c>
      <c r="AY112" s="13" t="s">
        <v>164</v>
      </c>
      <c r="BE112" s="229">
        <f>IF(N112="základná",J112,0)</f>
        <v>0</v>
      </c>
      <c r="BF112" s="229">
        <f>IF(N112="znížená",J112,0)</f>
        <v>0</v>
      </c>
      <c r="BG112" s="229">
        <f>IF(N112="zákl. prenesená",J112,0)</f>
        <v>0</v>
      </c>
      <c r="BH112" s="229">
        <f>IF(N112="zníž. prenesená",J112,0)</f>
        <v>0</v>
      </c>
      <c r="BI112" s="229">
        <f>IF(N112="nulová",J112,0)</f>
        <v>0</v>
      </c>
      <c r="BJ112" s="13" t="s">
        <v>92</v>
      </c>
      <c r="BK112" s="229">
        <f>ROUND(I112*H112,2)</f>
        <v>0</v>
      </c>
      <c r="BL112" s="13" t="s">
        <v>170</v>
      </c>
      <c r="BM112" s="13" t="s">
        <v>2106</v>
      </c>
    </row>
    <row r="113" s="1" customFormat="1" ht="16.5" customHeight="1">
      <c r="B113" s="35"/>
      <c r="C113" s="218" t="s">
        <v>188</v>
      </c>
      <c r="D113" s="218" t="s">
        <v>166</v>
      </c>
      <c r="E113" s="219" t="s">
        <v>789</v>
      </c>
      <c r="F113" s="220" t="s">
        <v>790</v>
      </c>
      <c r="G113" s="221" t="s">
        <v>221</v>
      </c>
      <c r="H113" s="222">
        <v>20.960000000000001</v>
      </c>
      <c r="I113" s="223"/>
      <c r="J113" s="224">
        <f>ROUND(I113*H113,2)</f>
        <v>0</v>
      </c>
      <c r="K113" s="220" t="s">
        <v>222</v>
      </c>
      <c r="L113" s="40"/>
      <c r="M113" s="225" t="s">
        <v>1</v>
      </c>
      <c r="N113" s="226" t="s">
        <v>52</v>
      </c>
      <c r="O113" s="76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13" t="s">
        <v>170</v>
      </c>
      <c r="AT113" s="13" t="s">
        <v>166</v>
      </c>
      <c r="AU113" s="13" t="s">
        <v>92</v>
      </c>
      <c r="AY113" s="13" t="s">
        <v>164</v>
      </c>
      <c r="BE113" s="229">
        <f>IF(N113="základná",J113,0)</f>
        <v>0</v>
      </c>
      <c r="BF113" s="229">
        <f>IF(N113="znížená",J113,0)</f>
        <v>0</v>
      </c>
      <c r="BG113" s="229">
        <f>IF(N113="zákl. prenesená",J113,0)</f>
        <v>0</v>
      </c>
      <c r="BH113" s="229">
        <f>IF(N113="zníž. prenesená",J113,0)</f>
        <v>0</v>
      </c>
      <c r="BI113" s="229">
        <f>IF(N113="nulová",J113,0)</f>
        <v>0</v>
      </c>
      <c r="BJ113" s="13" t="s">
        <v>92</v>
      </c>
      <c r="BK113" s="229">
        <f>ROUND(I113*H113,2)</f>
        <v>0</v>
      </c>
      <c r="BL113" s="13" t="s">
        <v>170</v>
      </c>
      <c r="BM113" s="13" t="s">
        <v>2107</v>
      </c>
    </row>
    <row r="114" s="1" customFormat="1" ht="16.5" customHeight="1">
      <c r="B114" s="35"/>
      <c r="C114" s="218" t="s">
        <v>192</v>
      </c>
      <c r="D114" s="218" t="s">
        <v>166</v>
      </c>
      <c r="E114" s="219" t="s">
        <v>793</v>
      </c>
      <c r="F114" s="220" t="s">
        <v>794</v>
      </c>
      <c r="G114" s="221" t="s">
        <v>221</v>
      </c>
      <c r="H114" s="222">
        <v>1.52</v>
      </c>
      <c r="I114" s="223"/>
      <c r="J114" s="224">
        <f>ROUND(I114*H114,2)</f>
        <v>0</v>
      </c>
      <c r="K114" s="220" t="s">
        <v>222</v>
      </c>
      <c r="L114" s="40"/>
      <c r="M114" s="225" t="s">
        <v>1</v>
      </c>
      <c r="N114" s="226" t="s">
        <v>52</v>
      </c>
      <c r="O114" s="76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13" t="s">
        <v>170</v>
      </c>
      <c r="AT114" s="13" t="s">
        <v>166</v>
      </c>
      <c r="AU114" s="13" t="s">
        <v>92</v>
      </c>
      <c r="AY114" s="13" t="s">
        <v>164</v>
      </c>
      <c r="BE114" s="229">
        <f>IF(N114="základná",J114,0)</f>
        <v>0</v>
      </c>
      <c r="BF114" s="229">
        <f>IF(N114="znížená",J114,0)</f>
        <v>0</v>
      </c>
      <c r="BG114" s="229">
        <f>IF(N114="zákl. prenesená",J114,0)</f>
        <v>0</v>
      </c>
      <c r="BH114" s="229">
        <f>IF(N114="zníž. prenesená",J114,0)</f>
        <v>0</v>
      </c>
      <c r="BI114" s="229">
        <f>IF(N114="nulová",J114,0)</f>
        <v>0</v>
      </c>
      <c r="BJ114" s="13" t="s">
        <v>92</v>
      </c>
      <c r="BK114" s="229">
        <f>ROUND(I114*H114,2)</f>
        <v>0</v>
      </c>
      <c r="BL114" s="13" t="s">
        <v>170</v>
      </c>
      <c r="BM114" s="13" t="s">
        <v>2108</v>
      </c>
    </row>
    <row r="115" s="1" customFormat="1" ht="16.5" customHeight="1">
      <c r="B115" s="35"/>
      <c r="C115" s="218" t="s">
        <v>196</v>
      </c>
      <c r="D115" s="218" t="s">
        <v>166</v>
      </c>
      <c r="E115" s="219" t="s">
        <v>2109</v>
      </c>
      <c r="F115" s="220" t="s">
        <v>2110</v>
      </c>
      <c r="G115" s="221" t="s">
        <v>221</v>
      </c>
      <c r="H115" s="222">
        <v>1.1000000000000001</v>
      </c>
      <c r="I115" s="223"/>
      <c r="J115" s="224">
        <f>ROUND(I115*H115,2)</f>
        <v>0</v>
      </c>
      <c r="K115" s="220" t="s">
        <v>222</v>
      </c>
      <c r="L115" s="40"/>
      <c r="M115" s="225" t="s">
        <v>1</v>
      </c>
      <c r="N115" s="226" t="s">
        <v>52</v>
      </c>
      <c r="O115" s="76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13" t="s">
        <v>170</v>
      </c>
      <c r="AT115" s="13" t="s">
        <v>166</v>
      </c>
      <c r="AU115" s="13" t="s">
        <v>92</v>
      </c>
      <c r="AY115" s="13" t="s">
        <v>164</v>
      </c>
      <c r="BE115" s="229">
        <f>IF(N115="základná",J115,0)</f>
        <v>0</v>
      </c>
      <c r="BF115" s="229">
        <f>IF(N115="znížená",J115,0)</f>
        <v>0</v>
      </c>
      <c r="BG115" s="229">
        <f>IF(N115="zákl. prenesená",J115,0)</f>
        <v>0</v>
      </c>
      <c r="BH115" s="229">
        <f>IF(N115="zníž. prenesená",J115,0)</f>
        <v>0</v>
      </c>
      <c r="BI115" s="229">
        <f>IF(N115="nulová",J115,0)</f>
        <v>0</v>
      </c>
      <c r="BJ115" s="13" t="s">
        <v>92</v>
      </c>
      <c r="BK115" s="229">
        <f>ROUND(I115*H115,2)</f>
        <v>0</v>
      </c>
      <c r="BL115" s="13" t="s">
        <v>170</v>
      </c>
      <c r="BM115" s="13" t="s">
        <v>2111</v>
      </c>
    </row>
    <row r="116" s="1" customFormat="1" ht="16.5" customHeight="1">
      <c r="B116" s="35"/>
      <c r="C116" s="218" t="s">
        <v>200</v>
      </c>
      <c r="D116" s="218" t="s">
        <v>166</v>
      </c>
      <c r="E116" s="219" t="s">
        <v>2112</v>
      </c>
      <c r="F116" s="220" t="s">
        <v>2113</v>
      </c>
      <c r="G116" s="221" t="s">
        <v>221</v>
      </c>
      <c r="H116" s="222">
        <v>2.6200000000000001</v>
      </c>
      <c r="I116" s="223"/>
      <c r="J116" s="224">
        <f>ROUND(I116*H116,2)</f>
        <v>0</v>
      </c>
      <c r="K116" s="220" t="s">
        <v>222</v>
      </c>
      <c r="L116" s="40"/>
      <c r="M116" s="225" t="s">
        <v>1</v>
      </c>
      <c r="N116" s="226" t="s">
        <v>52</v>
      </c>
      <c r="O116" s="76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13" t="s">
        <v>170</v>
      </c>
      <c r="AT116" s="13" t="s">
        <v>166</v>
      </c>
      <c r="AU116" s="13" t="s">
        <v>92</v>
      </c>
      <c r="AY116" s="13" t="s">
        <v>164</v>
      </c>
      <c r="BE116" s="229">
        <f>IF(N116="základná",J116,0)</f>
        <v>0</v>
      </c>
      <c r="BF116" s="229">
        <f>IF(N116="znížená",J116,0)</f>
        <v>0</v>
      </c>
      <c r="BG116" s="229">
        <f>IF(N116="zákl. prenesená",J116,0)</f>
        <v>0</v>
      </c>
      <c r="BH116" s="229">
        <f>IF(N116="zníž. prenesená",J116,0)</f>
        <v>0</v>
      </c>
      <c r="BI116" s="229">
        <f>IF(N116="nulová",J116,0)</f>
        <v>0</v>
      </c>
      <c r="BJ116" s="13" t="s">
        <v>92</v>
      </c>
      <c r="BK116" s="229">
        <f>ROUND(I116*H116,2)</f>
        <v>0</v>
      </c>
      <c r="BL116" s="13" t="s">
        <v>170</v>
      </c>
      <c r="BM116" s="13" t="s">
        <v>2114</v>
      </c>
    </row>
    <row r="117" s="11" customFormat="1" ht="22.8" customHeight="1">
      <c r="B117" s="202"/>
      <c r="C117" s="203"/>
      <c r="D117" s="204" t="s">
        <v>79</v>
      </c>
      <c r="E117" s="216" t="s">
        <v>570</v>
      </c>
      <c r="F117" s="216" t="s">
        <v>796</v>
      </c>
      <c r="G117" s="203"/>
      <c r="H117" s="203"/>
      <c r="I117" s="206"/>
      <c r="J117" s="217">
        <f>BK117</f>
        <v>0</v>
      </c>
      <c r="K117" s="203"/>
      <c r="L117" s="208"/>
      <c r="M117" s="209"/>
      <c r="N117" s="210"/>
      <c r="O117" s="210"/>
      <c r="P117" s="211">
        <f>P118</f>
        <v>0</v>
      </c>
      <c r="Q117" s="210"/>
      <c r="R117" s="211">
        <f>R118</f>
        <v>0</v>
      </c>
      <c r="S117" s="210"/>
      <c r="T117" s="212">
        <f>T118</f>
        <v>0</v>
      </c>
      <c r="AR117" s="213" t="s">
        <v>87</v>
      </c>
      <c r="AT117" s="214" t="s">
        <v>79</v>
      </c>
      <c r="AU117" s="214" t="s">
        <v>87</v>
      </c>
      <c r="AY117" s="213" t="s">
        <v>164</v>
      </c>
      <c r="BK117" s="215">
        <f>BK118</f>
        <v>0</v>
      </c>
    </row>
    <row r="118" s="1" customFormat="1" ht="16.5" customHeight="1">
      <c r="B118" s="35"/>
      <c r="C118" s="218" t="s">
        <v>204</v>
      </c>
      <c r="D118" s="218" t="s">
        <v>166</v>
      </c>
      <c r="E118" s="219" t="s">
        <v>798</v>
      </c>
      <c r="F118" s="220" t="s">
        <v>799</v>
      </c>
      <c r="G118" s="221" t="s">
        <v>221</v>
      </c>
      <c r="H118" s="222">
        <v>1.7350000000000001</v>
      </c>
      <c r="I118" s="223"/>
      <c r="J118" s="224">
        <f>ROUND(I118*H118,2)</f>
        <v>0</v>
      </c>
      <c r="K118" s="220" t="s">
        <v>222</v>
      </c>
      <c r="L118" s="40"/>
      <c r="M118" s="225" t="s">
        <v>1</v>
      </c>
      <c r="N118" s="226" t="s">
        <v>52</v>
      </c>
      <c r="O118" s="76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13" t="s">
        <v>170</v>
      </c>
      <c r="AT118" s="13" t="s">
        <v>166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170</v>
      </c>
      <c r="BM118" s="13" t="s">
        <v>2115</v>
      </c>
    </row>
    <row r="119" s="11" customFormat="1" ht="25.92" customHeight="1">
      <c r="B119" s="202"/>
      <c r="C119" s="203"/>
      <c r="D119" s="204" t="s">
        <v>79</v>
      </c>
      <c r="E119" s="205" t="s">
        <v>801</v>
      </c>
      <c r="F119" s="205" t="s">
        <v>802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P120+P127+P142+P154+P170</f>
        <v>0</v>
      </c>
      <c r="Q119" s="210"/>
      <c r="R119" s="211">
        <f>R120+R127+R142+R154+R170</f>
        <v>1.34527</v>
      </c>
      <c r="S119" s="210"/>
      <c r="T119" s="212">
        <f>T120+T127+T142+T154+T170</f>
        <v>0</v>
      </c>
      <c r="AR119" s="213" t="s">
        <v>92</v>
      </c>
      <c r="AT119" s="214" t="s">
        <v>79</v>
      </c>
      <c r="AU119" s="214" t="s">
        <v>80</v>
      </c>
      <c r="AY119" s="213" t="s">
        <v>164</v>
      </c>
      <c r="BK119" s="215">
        <f>BK120+BK127+BK142+BK154+BK170</f>
        <v>0</v>
      </c>
    </row>
    <row r="120" s="11" customFormat="1" ht="22.8" customHeight="1">
      <c r="B120" s="202"/>
      <c r="C120" s="203"/>
      <c r="D120" s="204" t="s">
        <v>79</v>
      </c>
      <c r="E120" s="216" t="s">
        <v>2116</v>
      </c>
      <c r="F120" s="216" t="s">
        <v>2117</v>
      </c>
      <c r="G120" s="203"/>
      <c r="H120" s="203"/>
      <c r="I120" s="206"/>
      <c r="J120" s="217">
        <f>BK120</f>
        <v>0</v>
      </c>
      <c r="K120" s="203"/>
      <c r="L120" s="208"/>
      <c r="M120" s="209"/>
      <c r="N120" s="210"/>
      <c r="O120" s="210"/>
      <c r="P120" s="211">
        <f>SUM(P121:P126)</f>
        <v>0</v>
      </c>
      <c r="Q120" s="210"/>
      <c r="R120" s="211">
        <f>SUM(R121:R126)</f>
        <v>0</v>
      </c>
      <c r="S120" s="210"/>
      <c r="T120" s="212">
        <f>SUM(T121:T126)</f>
        <v>0</v>
      </c>
      <c r="AR120" s="213" t="s">
        <v>92</v>
      </c>
      <c r="AT120" s="214" t="s">
        <v>79</v>
      </c>
      <c r="AU120" s="214" t="s">
        <v>87</v>
      </c>
      <c r="AY120" s="213" t="s">
        <v>164</v>
      </c>
      <c r="BK120" s="215">
        <f>SUM(BK121:BK126)</f>
        <v>0</v>
      </c>
    </row>
    <row r="121" s="1" customFormat="1" ht="16.5" customHeight="1">
      <c r="B121" s="35"/>
      <c r="C121" s="218" t="s">
        <v>208</v>
      </c>
      <c r="D121" s="218" t="s">
        <v>166</v>
      </c>
      <c r="E121" s="219" t="s">
        <v>2118</v>
      </c>
      <c r="F121" s="220" t="s">
        <v>2119</v>
      </c>
      <c r="G121" s="221" t="s">
        <v>238</v>
      </c>
      <c r="H121" s="222">
        <v>1</v>
      </c>
      <c r="I121" s="223"/>
      <c r="J121" s="224">
        <f>ROUND(I121*H121,2)</f>
        <v>0</v>
      </c>
      <c r="K121" s="220" t="s">
        <v>1</v>
      </c>
      <c r="L121" s="40"/>
      <c r="M121" s="225" t="s">
        <v>1</v>
      </c>
      <c r="N121" s="226" t="s">
        <v>52</v>
      </c>
      <c r="O121" s="76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13" t="s">
        <v>230</v>
      </c>
      <c r="AT121" s="13" t="s">
        <v>166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230</v>
      </c>
      <c r="BM121" s="13" t="s">
        <v>2120</v>
      </c>
    </row>
    <row r="122" s="1" customFormat="1" ht="16.5" customHeight="1">
      <c r="B122" s="35"/>
      <c r="C122" s="230" t="s">
        <v>212</v>
      </c>
      <c r="D122" s="230" t="s">
        <v>218</v>
      </c>
      <c r="E122" s="231" t="s">
        <v>2121</v>
      </c>
      <c r="F122" s="232" t="s">
        <v>2122</v>
      </c>
      <c r="G122" s="233" t="s">
        <v>238</v>
      </c>
      <c r="H122" s="234">
        <v>1</v>
      </c>
      <c r="I122" s="235"/>
      <c r="J122" s="236">
        <f>ROUND(I122*H122,2)</f>
        <v>0</v>
      </c>
      <c r="K122" s="232" t="s">
        <v>1</v>
      </c>
      <c r="L122" s="237"/>
      <c r="M122" s="238" t="s">
        <v>1</v>
      </c>
      <c r="N122" s="239" t="s">
        <v>52</v>
      </c>
      <c r="O122" s="76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13" t="s">
        <v>296</v>
      </c>
      <c r="AT122" s="13" t="s">
        <v>218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230</v>
      </c>
      <c r="BM122" s="13" t="s">
        <v>2123</v>
      </c>
    </row>
    <row r="123" s="1" customFormat="1" ht="16.5" customHeight="1">
      <c r="B123" s="35"/>
      <c r="C123" s="230" t="s">
        <v>217</v>
      </c>
      <c r="D123" s="230" t="s">
        <v>218</v>
      </c>
      <c r="E123" s="231" t="s">
        <v>2124</v>
      </c>
      <c r="F123" s="232" t="s">
        <v>2125</v>
      </c>
      <c r="G123" s="233" t="s">
        <v>238</v>
      </c>
      <c r="H123" s="234">
        <v>1</v>
      </c>
      <c r="I123" s="235"/>
      <c r="J123" s="236">
        <f>ROUND(I123*H123,2)</f>
        <v>0</v>
      </c>
      <c r="K123" s="232" t="s">
        <v>1</v>
      </c>
      <c r="L123" s="237"/>
      <c r="M123" s="238" t="s">
        <v>1</v>
      </c>
      <c r="N123" s="239" t="s">
        <v>52</v>
      </c>
      <c r="O123" s="76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13" t="s">
        <v>296</v>
      </c>
      <c r="AT123" s="13" t="s">
        <v>218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230</v>
      </c>
      <c r="BM123" s="13" t="s">
        <v>2126</v>
      </c>
    </row>
    <row r="124" s="1" customFormat="1" ht="16.5" customHeight="1">
      <c r="B124" s="35"/>
      <c r="C124" s="230" t="s">
        <v>224</v>
      </c>
      <c r="D124" s="230" t="s">
        <v>218</v>
      </c>
      <c r="E124" s="231" t="s">
        <v>2127</v>
      </c>
      <c r="F124" s="232" t="s">
        <v>2128</v>
      </c>
      <c r="G124" s="233" t="s">
        <v>238</v>
      </c>
      <c r="H124" s="234">
        <v>1</v>
      </c>
      <c r="I124" s="235"/>
      <c r="J124" s="236">
        <f>ROUND(I124*H124,2)</f>
        <v>0</v>
      </c>
      <c r="K124" s="232" t="s">
        <v>1</v>
      </c>
      <c r="L124" s="237"/>
      <c r="M124" s="238" t="s">
        <v>1</v>
      </c>
      <c r="N124" s="239" t="s">
        <v>52</v>
      </c>
      <c r="O124" s="76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13" t="s">
        <v>296</v>
      </c>
      <c r="AT124" s="13" t="s">
        <v>218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230</v>
      </c>
      <c r="BM124" s="13" t="s">
        <v>2129</v>
      </c>
    </row>
    <row r="125" s="1" customFormat="1" ht="16.5" customHeight="1">
      <c r="B125" s="35"/>
      <c r="C125" s="230" t="s">
        <v>226</v>
      </c>
      <c r="D125" s="230" t="s">
        <v>218</v>
      </c>
      <c r="E125" s="231" t="s">
        <v>2130</v>
      </c>
      <c r="F125" s="232" t="s">
        <v>2131</v>
      </c>
      <c r="G125" s="233" t="s">
        <v>238</v>
      </c>
      <c r="H125" s="234">
        <v>1</v>
      </c>
      <c r="I125" s="235"/>
      <c r="J125" s="236">
        <f>ROUND(I125*H125,2)</f>
        <v>0</v>
      </c>
      <c r="K125" s="232" t="s">
        <v>1</v>
      </c>
      <c r="L125" s="237"/>
      <c r="M125" s="238" t="s">
        <v>1</v>
      </c>
      <c r="N125" s="239" t="s">
        <v>52</v>
      </c>
      <c r="O125" s="76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13" t="s">
        <v>296</v>
      </c>
      <c r="AT125" s="13" t="s">
        <v>218</v>
      </c>
      <c r="AU125" s="13" t="s">
        <v>92</v>
      </c>
      <c r="AY125" s="13" t="s">
        <v>164</v>
      </c>
      <c r="BE125" s="229">
        <f>IF(N125="základná",J125,0)</f>
        <v>0</v>
      </c>
      <c r="BF125" s="229">
        <f>IF(N125="znížená",J125,0)</f>
        <v>0</v>
      </c>
      <c r="BG125" s="229">
        <f>IF(N125="zákl. prenesená",J125,0)</f>
        <v>0</v>
      </c>
      <c r="BH125" s="229">
        <f>IF(N125="zníž. prenesená",J125,0)</f>
        <v>0</v>
      </c>
      <c r="BI125" s="229">
        <f>IF(N125="nulová",J125,0)</f>
        <v>0</v>
      </c>
      <c r="BJ125" s="13" t="s">
        <v>92</v>
      </c>
      <c r="BK125" s="229">
        <f>ROUND(I125*H125,2)</f>
        <v>0</v>
      </c>
      <c r="BL125" s="13" t="s">
        <v>230</v>
      </c>
      <c r="BM125" s="13" t="s">
        <v>2132</v>
      </c>
    </row>
    <row r="126" s="1" customFormat="1" ht="16.5" customHeight="1">
      <c r="B126" s="35"/>
      <c r="C126" s="218" t="s">
        <v>230</v>
      </c>
      <c r="D126" s="218" t="s">
        <v>166</v>
      </c>
      <c r="E126" s="219" t="s">
        <v>2133</v>
      </c>
      <c r="F126" s="220" t="s">
        <v>2134</v>
      </c>
      <c r="G126" s="221" t="s">
        <v>857</v>
      </c>
      <c r="H126" s="240"/>
      <c r="I126" s="223"/>
      <c r="J126" s="224">
        <f>ROUND(I126*H126,2)</f>
        <v>0</v>
      </c>
      <c r="K126" s="220" t="s">
        <v>222</v>
      </c>
      <c r="L126" s="40"/>
      <c r="M126" s="225" t="s">
        <v>1</v>
      </c>
      <c r="N126" s="226" t="s">
        <v>52</v>
      </c>
      <c r="O126" s="76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13" t="s">
        <v>230</v>
      </c>
      <c r="AT126" s="13" t="s">
        <v>166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230</v>
      </c>
      <c r="BM126" s="13" t="s">
        <v>2135</v>
      </c>
    </row>
    <row r="127" s="11" customFormat="1" ht="22.8" customHeight="1">
      <c r="B127" s="202"/>
      <c r="C127" s="203"/>
      <c r="D127" s="204" t="s">
        <v>79</v>
      </c>
      <c r="E127" s="216" t="s">
        <v>2136</v>
      </c>
      <c r="F127" s="216" t="s">
        <v>2137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SUM(P128:P141)</f>
        <v>0</v>
      </c>
      <c r="Q127" s="210"/>
      <c r="R127" s="211">
        <f>SUM(R128:R141)</f>
        <v>0.01209</v>
      </c>
      <c r="S127" s="210"/>
      <c r="T127" s="212">
        <f>SUM(T128:T141)</f>
        <v>0</v>
      </c>
      <c r="AR127" s="213" t="s">
        <v>92</v>
      </c>
      <c r="AT127" s="214" t="s">
        <v>79</v>
      </c>
      <c r="AU127" s="214" t="s">
        <v>87</v>
      </c>
      <c r="AY127" s="213" t="s">
        <v>164</v>
      </c>
      <c r="BK127" s="215">
        <f>SUM(BK128:BK141)</f>
        <v>0</v>
      </c>
    </row>
    <row r="128" s="1" customFormat="1" ht="16.5" customHeight="1">
      <c r="B128" s="35"/>
      <c r="C128" s="218" t="s">
        <v>235</v>
      </c>
      <c r="D128" s="218" t="s">
        <v>166</v>
      </c>
      <c r="E128" s="219" t="s">
        <v>2138</v>
      </c>
      <c r="F128" s="220" t="s">
        <v>2139</v>
      </c>
      <c r="G128" s="221" t="s">
        <v>238</v>
      </c>
      <c r="H128" s="222">
        <v>1</v>
      </c>
      <c r="I128" s="223"/>
      <c r="J128" s="224">
        <f>ROUND(I128*H128,2)</f>
        <v>0</v>
      </c>
      <c r="K128" s="220" t="s">
        <v>1</v>
      </c>
      <c r="L128" s="40"/>
      <c r="M128" s="225" t="s">
        <v>1</v>
      </c>
      <c r="N128" s="226" t="s">
        <v>52</v>
      </c>
      <c r="O128" s="76"/>
      <c r="P128" s="227">
        <f>O128*H128</f>
        <v>0</v>
      </c>
      <c r="Q128" s="227">
        <v>0.00017000000000000001</v>
      </c>
      <c r="R128" s="227">
        <f>Q128*H128</f>
        <v>0.00017000000000000001</v>
      </c>
      <c r="S128" s="227">
        <v>0</v>
      </c>
      <c r="T128" s="228">
        <f>S128*H128</f>
        <v>0</v>
      </c>
      <c r="AR128" s="13" t="s">
        <v>230</v>
      </c>
      <c r="AT128" s="13" t="s">
        <v>166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230</v>
      </c>
      <c r="BM128" s="13" t="s">
        <v>2140</v>
      </c>
    </row>
    <row r="129" s="1" customFormat="1" ht="16.5" customHeight="1">
      <c r="B129" s="35"/>
      <c r="C129" s="218" t="s">
        <v>240</v>
      </c>
      <c r="D129" s="218" t="s">
        <v>166</v>
      </c>
      <c r="E129" s="219" t="s">
        <v>2141</v>
      </c>
      <c r="F129" s="220" t="s">
        <v>2142</v>
      </c>
      <c r="G129" s="221" t="s">
        <v>238</v>
      </c>
      <c r="H129" s="222">
        <v>1</v>
      </c>
      <c r="I129" s="223"/>
      <c r="J129" s="224">
        <f>ROUND(I129*H129,2)</f>
        <v>0</v>
      </c>
      <c r="K129" s="220" t="s">
        <v>1</v>
      </c>
      <c r="L129" s="40"/>
      <c r="M129" s="225" t="s">
        <v>1</v>
      </c>
      <c r="N129" s="226" t="s">
        <v>52</v>
      </c>
      <c r="O129" s="76"/>
      <c r="P129" s="227">
        <f>O129*H129</f>
        <v>0</v>
      </c>
      <c r="Q129" s="227">
        <v>0.0020600000000000002</v>
      </c>
      <c r="R129" s="227">
        <f>Q129*H129</f>
        <v>0.0020600000000000002</v>
      </c>
      <c r="S129" s="227">
        <v>0</v>
      </c>
      <c r="T129" s="228">
        <f>S129*H129</f>
        <v>0</v>
      </c>
      <c r="AR129" s="13" t="s">
        <v>230</v>
      </c>
      <c r="AT129" s="13" t="s">
        <v>166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230</v>
      </c>
      <c r="BM129" s="13" t="s">
        <v>2143</v>
      </c>
    </row>
    <row r="130" s="1" customFormat="1" ht="16.5" customHeight="1">
      <c r="B130" s="35"/>
      <c r="C130" s="218" t="s">
        <v>245</v>
      </c>
      <c r="D130" s="218" t="s">
        <v>166</v>
      </c>
      <c r="E130" s="219" t="s">
        <v>2144</v>
      </c>
      <c r="F130" s="220" t="s">
        <v>2145</v>
      </c>
      <c r="G130" s="221" t="s">
        <v>238</v>
      </c>
      <c r="H130" s="222">
        <v>1</v>
      </c>
      <c r="I130" s="223"/>
      <c r="J130" s="224">
        <f>ROUND(I130*H130,2)</f>
        <v>0</v>
      </c>
      <c r="K130" s="220" t="s">
        <v>222</v>
      </c>
      <c r="L130" s="40"/>
      <c r="M130" s="225" t="s">
        <v>1</v>
      </c>
      <c r="N130" s="226" t="s">
        <v>52</v>
      </c>
      <c r="O130" s="76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13" t="s">
        <v>230</v>
      </c>
      <c r="AT130" s="13" t="s">
        <v>166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230</v>
      </c>
      <c r="BM130" s="13" t="s">
        <v>2146</v>
      </c>
    </row>
    <row r="131" s="1" customFormat="1" ht="16.5" customHeight="1">
      <c r="B131" s="35"/>
      <c r="C131" s="230" t="s">
        <v>7</v>
      </c>
      <c r="D131" s="230" t="s">
        <v>218</v>
      </c>
      <c r="E131" s="231" t="s">
        <v>2147</v>
      </c>
      <c r="F131" s="232" t="s">
        <v>2148</v>
      </c>
      <c r="G131" s="233" t="s">
        <v>238</v>
      </c>
      <c r="H131" s="234">
        <v>1</v>
      </c>
      <c r="I131" s="235"/>
      <c r="J131" s="236">
        <f>ROUND(I131*H131,2)</f>
        <v>0</v>
      </c>
      <c r="K131" s="232" t="s">
        <v>1</v>
      </c>
      <c r="L131" s="237"/>
      <c r="M131" s="238" t="s">
        <v>1</v>
      </c>
      <c r="N131" s="239" t="s">
        <v>52</v>
      </c>
      <c r="O131" s="76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13" t="s">
        <v>296</v>
      </c>
      <c r="AT131" s="13" t="s">
        <v>218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230</v>
      </c>
      <c r="BM131" s="13" t="s">
        <v>2149</v>
      </c>
    </row>
    <row r="132" s="1" customFormat="1" ht="16.5" customHeight="1">
      <c r="B132" s="35"/>
      <c r="C132" s="230" t="s">
        <v>252</v>
      </c>
      <c r="D132" s="230" t="s">
        <v>218</v>
      </c>
      <c r="E132" s="231" t="s">
        <v>2150</v>
      </c>
      <c r="F132" s="232" t="s">
        <v>2151</v>
      </c>
      <c r="G132" s="233" t="s">
        <v>238</v>
      </c>
      <c r="H132" s="234">
        <v>1</v>
      </c>
      <c r="I132" s="235"/>
      <c r="J132" s="236">
        <f>ROUND(I132*H132,2)</f>
        <v>0</v>
      </c>
      <c r="K132" s="232" t="s">
        <v>1</v>
      </c>
      <c r="L132" s="237"/>
      <c r="M132" s="238" t="s">
        <v>1</v>
      </c>
      <c r="N132" s="239" t="s">
        <v>52</v>
      </c>
      <c r="O132" s="76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13" t="s">
        <v>296</v>
      </c>
      <c r="AT132" s="13" t="s">
        <v>218</v>
      </c>
      <c r="AU132" s="13" t="s">
        <v>92</v>
      </c>
      <c r="AY132" s="13" t="s">
        <v>164</v>
      </c>
      <c r="BE132" s="229">
        <f>IF(N132="základná",J132,0)</f>
        <v>0</v>
      </c>
      <c r="BF132" s="229">
        <f>IF(N132="znížená",J132,0)</f>
        <v>0</v>
      </c>
      <c r="BG132" s="229">
        <f>IF(N132="zákl. prenesená",J132,0)</f>
        <v>0</v>
      </c>
      <c r="BH132" s="229">
        <f>IF(N132="zníž. prenesená",J132,0)</f>
        <v>0</v>
      </c>
      <c r="BI132" s="229">
        <f>IF(N132="nulová",J132,0)</f>
        <v>0</v>
      </c>
      <c r="BJ132" s="13" t="s">
        <v>92</v>
      </c>
      <c r="BK132" s="229">
        <f>ROUND(I132*H132,2)</f>
        <v>0</v>
      </c>
      <c r="BL132" s="13" t="s">
        <v>230</v>
      </c>
      <c r="BM132" s="13" t="s">
        <v>2152</v>
      </c>
    </row>
    <row r="133" s="1" customFormat="1" ht="16.5" customHeight="1">
      <c r="B133" s="35"/>
      <c r="C133" s="218" t="s">
        <v>257</v>
      </c>
      <c r="D133" s="218" t="s">
        <v>166</v>
      </c>
      <c r="E133" s="219" t="s">
        <v>2153</v>
      </c>
      <c r="F133" s="220" t="s">
        <v>2154</v>
      </c>
      <c r="G133" s="221" t="s">
        <v>238</v>
      </c>
      <c r="H133" s="222">
        <v>1</v>
      </c>
      <c r="I133" s="223"/>
      <c r="J133" s="224">
        <f>ROUND(I133*H133,2)</f>
        <v>0</v>
      </c>
      <c r="K133" s="220" t="s">
        <v>222</v>
      </c>
      <c r="L133" s="40"/>
      <c r="M133" s="225" t="s">
        <v>1</v>
      </c>
      <c r="N133" s="226" t="s">
        <v>52</v>
      </c>
      <c r="O133" s="76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13" t="s">
        <v>230</v>
      </c>
      <c r="AT133" s="13" t="s">
        <v>166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230</v>
      </c>
      <c r="BM133" s="13" t="s">
        <v>2155</v>
      </c>
    </row>
    <row r="134" s="1" customFormat="1" ht="16.5" customHeight="1">
      <c r="B134" s="35"/>
      <c r="C134" s="230" t="s">
        <v>259</v>
      </c>
      <c r="D134" s="230" t="s">
        <v>218</v>
      </c>
      <c r="E134" s="231" t="s">
        <v>2156</v>
      </c>
      <c r="F134" s="232" t="s">
        <v>2157</v>
      </c>
      <c r="G134" s="233" t="s">
        <v>238</v>
      </c>
      <c r="H134" s="234">
        <v>1</v>
      </c>
      <c r="I134" s="235"/>
      <c r="J134" s="236">
        <f>ROUND(I134*H134,2)</f>
        <v>0</v>
      </c>
      <c r="K134" s="232" t="s">
        <v>222</v>
      </c>
      <c r="L134" s="237"/>
      <c r="M134" s="238" t="s">
        <v>1</v>
      </c>
      <c r="N134" s="239" t="s">
        <v>52</v>
      </c>
      <c r="O134" s="76"/>
      <c r="P134" s="227">
        <f>O134*H134</f>
        <v>0</v>
      </c>
      <c r="Q134" s="227">
        <v>0.0035999999999999999</v>
      </c>
      <c r="R134" s="227">
        <f>Q134*H134</f>
        <v>0.0035999999999999999</v>
      </c>
      <c r="S134" s="227">
        <v>0</v>
      </c>
      <c r="T134" s="228">
        <f>S134*H134</f>
        <v>0</v>
      </c>
      <c r="AR134" s="13" t="s">
        <v>296</v>
      </c>
      <c r="AT134" s="13" t="s">
        <v>218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230</v>
      </c>
      <c r="BM134" s="13" t="s">
        <v>2158</v>
      </c>
    </row>
    <row r="135" s="1" customFormat="1" ht="16.5" customHeight="1">
      <c r="B135" s="35"/>
      <c r="C135" s="218" t="s">
        <v>263</v>
      </c>
      <c r="D135" s="218" t="s">
        <v>166</v>
      </c>
      <c r="E135" s="219" t="s">
        <v>2159</v>
      </c>
      <c r="F135" s="220" t="s">
        <v>2160</v>
      </c>
      <c r="G135" s="221" t="s">
        <v>1897</v>
      </c>
      <c r="H135" s="222">
        <v>2</v>
      </c>
      <c r="I135" s="223"/>
      <c r="J135" s="224">
        <f>ROUND(I135*H135,2)</f>
        <v>0</v>
      </c>
      <c r="K135" s="220" t="s">
        <v>222</v>
      </c>
      <c r="L135" s="40"/>
      <c r="M135" s="225" t="s">
        <v>1</v>
      </c>
      <c r="N135" s="226" t="s">
        <v>52</v>
      </c>
      <c r="O135" s="76"/>
      <c r="P135" s="227">
        <f>O135*H135</f>
        <v>0</v>
      </c>
      <c r="Q135" s="227">
        <v>3.0000000000000001E-05</v>
      </c>
      <c r="R135" s="227">
        <f>Q135*H135</f>
        <v>6.0000000000000002E-05</v>
      </c>
      <c r="S135" s="227">
        <v>0</v>
      </c>
      <c r="T135" s="228">
        <f>S135*H135</f>
        <v>0</v>
      </c>
      <c r="AR135" s="13" t="s">
        <v>230</v>
      </c>
      <c r="AT135" s="13" t="s">
        <v>166</v>
      </c>
      <c r="AU135" s="13" t="s">
        <v>92</v>
      </c>
      <c r="AY135" s="13" t="s">
        <v>164</v>
      </c>
      <c r="BE135" s="229">
        <f>IF(N135="základná",J135,0)</f>
        <v>0</v>
      </c>
      <c r="BF135" s="229">
        <f>IF(N135="znížená",J135,0)</f>
        <v>0</v>
      </c>
      <c r="BG135" s="229">
        <f>IF(N135="zákl. prenesená",J135,0)</f>
        <v>0</v>
      </c>
      <c r="BH135" s="229">
        <f>IF(N135="zníž. prenesená",J135,0)</f>
        <v>0</v>
      </c>
      <c r="BI135" s="229">
        <f>IF(N135="nulová",J135,0)</f>
        <v>0</v>
      </c>
      <c r="BJ135" s="13" t="s">
        <v>92</v>
      </c>
      <c r="BK135" s="229">
        <f>ROUND(I135*H135,2)</f>
        <v>0</v>
      </c>
      <c r="BL135" s="13" t="s">
        <v>230</v>
      </c>
      <c r="BM135" s="13" t="s">
        <v>2161</v>
      </c>
    </row>
    <row r="136" s="1" customFormat="1" ht="16.5" customHeight="1">
      <c r="B136" s="35"/>
      <c r="C136" s="230" t="s">
        <v>267</v>
      </c>
      <c r="D136" s="230" t="s">
        <v>218</v>
      </c>
      <c r="E136" s="231" t="s">
        <v>2162</v>
      </c>
      <c r="F136" s="232" t="s">
        <v>2163</v>
      </c>
      <c r="G136" s="233" t="s">
        <v>238</v>
      </c>
      <c r="H136" s="234">
        <v>2</v>
      </c>
      <c r="I136" s="235"/>
      <c r="J136" s="236">
        <f>ROUND(I136*H136,2)</f>
        <v>0</v>
      </c>
      <c r="K136" s="232" t="s">
        <v>222</v>
      </c>
      <c r="L136" s="237"/>
      <c r="M136" s="238" t="s">
        <v>1</v>
      </c>
      <c r="N136" s="239" t="s">
        <v>52</v>
      </c>
      <c r="O136" s="76"/>
      <c r="P136" s="227">
        <f>O136*H136</f>
        <v>0</v>
      </c>
      <c r="Q136" s="227">
        <v>0.0021800000000000001</v>
      </c>
      <c r="R136" s="227">
        <f>Q136*H136</f>
        <v>0.0043600000000000002</v>
      </c>
      <c r="S136" s="227">
        <v>0</v>
      </c>
      <c r="T136" s="228">
        <f>S136*H136</f>
        <v>0</v>
      </c>
      <c r="AR136" s="13" t="s">
        <v>296</v>
      </c>
      <c r="AT136" s="13" t="s">
        <v>218</v>
      </c>
      <c r="AU136" s="13" t="s">
        <v>92</v>
      </c>
      <c r="AY136" s="13" t="s">
        <v>164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3" t="s">
        <v>92</v>
      </c>
      <c r="BK136" s="229">
        <f>ROUND(I136*H136,2)</f>
        <v>0</v>
      </c>
      <c r="BL136" s="13" t="s">
        <v>230</v>
      </c>
      <c r="BM136" s="13" t="s">
        <v>2164</v>
      </c>
    </row>
    <row r="137" s="1" customFormat="1" ht="16.5" customHeight="1">
      <c r="B137" s="35"/>
      <c r="C137" s="218" t="s">
        <v>271</v>
      </c>
      <c r="D137" s="218" t="s">
        <v>166</v>
      </c>
      <c r="E137" s="219" t="s">
        <v>2165</v>
      </c>
      <c r="F137" s="220" t="s">
        <v>2166</v>
      </c>
      <c r="G137" s="221" t="s">
        <v>238</v>
      </c>
      <c r="H137" s="222">
        <v>1</v>
      </c>
      <c r="I137" s="223"/>
      <c r="J137" s="224">
        <f>ROUND(I137*H137,2)</f>
        <v>0</v>
      </c>
      <c r="K137" s="220" t="s">
        <v>1</v>
      </c>
      <c r="L137" s="40"/>
      <c r="M137" s="225" t="s">
        <v>1</v>
      </c>
      <c r="N137" s="226" t="s">
        <v>52</v>
      </c>
      <c r="O137" s="76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13" t="s">
        <v>230</v>
      </c>
      <c r="AT137" s="13" t="s">
        <v>166</v>
      </c>
      <c r="AU137" s="13" t="s">
        <v>92</v>
      </c>
      <c r="AY137" s="13" t="s">
        <v>164</v>
      </c>
      <c r="BE137" s="229">
        <f>IF(N137="základná",J137,0)</f>
        <v>0</v>
      </c>
      <c r="BF137" s="229">
        <f>IF(N137="znížená",J137,0)</f>
        <v>0</v>
      </c>
      <c r="BG137" s="229">
        <f>IF(N137="zákl. prenesená",J137,0)</f>
        <v>0</v>
      </c>
      <c r="BH137" s="229">
        <f>IF(N137="zníž. prenesená",J137,0)</f>
        <v>0</v>
      </c>
      <c r="BI137" s="229">
        <f>IF(N137="nulová",J137,0)</f>
        <v>0</v>
      </c>
      <c r="BJ137" s="13" t="s">
        <v>92</v>
      </c>
      <c r="BK137" s="229">
        <f>ROUND(I137*H137,2)</f>
        <v>0</v>
      </c>
      <c r="BL137" s="13" t="s">
        <v>230</v>
      </c>
      <c r="BM137" s="13" t="s">
        <v>2167</v>
      </c>
    </row>
    <row r="138" s="1" customFormat="1" ht="16.5" customHeight="1">
      <c r="B138" s="35"/>
      <c r="C138" s="230" t="s">
        <v>275</v>
      </c>
      <c r="D138" s="230" t="s">
        <v>218</v>
      </c>
      <c r="E138" s="231" t="s">
        <v>2168</v>
      </c>
      <c r="F138" s="232" t="s">
        <v>2169</v>
      </c>
      <c r="G138" s="233" t="s">
        <v>238</v>
      </c>
      <c r="H138" s="234">
        <v>1</v>
      </c>
      <c r="I138" s="235"/>
      <c r="J138" s="236">
        <f>ROUND(I138*H138,2)</f>
        <v>0</v>
      </c>
      <c r="K138" s="232" t="s">
        <v>1</v>
      </c>
      <c r="L138" s="237"/>
      <c r="M138" s="238" t="s">
        <v>1</v>
      </c>
      <c r="N138" s="239" t="s">
        <v>52</v>
      </c>
      <c r="O138" s="76"/>
      <c r="P138" s="227">
        <f>O138*H138</f>
        <v>0</v>
      </c>
      <c r="Q138" s="227">
        <v>0.00040000000000000002</v>
      </c>
      <c r="R138" s="227">
        <f>Q138*H138</f>
        <v>0.00040000000000000002</v>
      </c>
      <c r="S138" s="227">
        <v>0</v>
      </c>
      <c r="T138" s="228">
        <f>S138*H138</f>
        <v>0</v>
      </c>
      <c r="AR138" s="13" t="s">
        <v>296</v>
      </c>
      <c r="AT138" s="13" t="s">
        <v>218</v>
      </c>
      <c r="AU138" s="13" t="s">
        <v>92</v>
      </c>
      <c r="AY138" s="13" t="s">
        <v>164</v>
      </c>
      <c r="BE138" s="229">
        <f>IF(N138="základná",J138,0)</f>
        <v>0</v>
      </c>
      <c r="BF138" s="229">
        <f>IF(N138="znížená",J138,0)</f>
        <v>0</v>
      </c>
      <c r="BG138" s="229">
        <f>IF(N138="zákl. prenesená",J138,0)</f>
        <v>0</v>
      </c>
      <c r="BH138" s="229">
        <f>IF(N138="zníž. prenesená",J138,0)</f>
        <v>0</v>
      </c>
      <c r="BI138" s="229">
        <f>IF(N138="nulová",J138,0)</f>
        <v>0</v>
      </c>
      <c r="BJ138" s="13" t="s">
        <v>92</v>
      </c>
      <c r="BK138" s="229">
        <f>ROUND(I138*H138,2)</f>
        <v>0</v>
      </c>
      <c r="BL138" s="13" t="s">
        <v>230</v>
      </c>
      <c r="BM138" s="13" t="s">
        <v>2170</v>
      </c>
    </row>
    <row r="139" s="1" customFormat="1" ht="16.5" customHeight="1">
      <c r="B139" s="35"/>
      <c r="C139" s="218" t="s">
        <v>279</v>
      </c>
      <c r="D139" s="218" t="s">
        <v>166</v>
      </c>
      <c r="E139" s="219" t="s">
        <v>2171</v>
      </c>
      <c r="F139" s="220" t="s">
        <v>2172</v>
      </c>
      <c r="G139" s="221" t="s">
        <v>238</v>
      </c>
      <c r="H139" s="222">
        <v>1</v>
      </c>
      <c r="I139" s="223"/>
      <c r="J139" s="224">
        <f>ROUND(I139*H139,2)</f>
        <v>0</v>
      </c>
      <c r="K139" s="220" t="s">
        <v>222</v>
      </c>
      <c r="L139" s="40"/>
      <c r="M139" s="225" t="s">
        <v>1</v>
      </c>
      <c r="N139" s="226" t="s">
        <v>52</v>
      </c>
      <c r="O139" s="76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13" t="s">
        <v>230</v>
      </c>
      <c r="AT139" s="13" t="s">
        <v>166</v>
      </c>
      <c r="AU139" s="13" t="s">
        <v>92</v>
      </c>
      <c r="AY139" s="13" t="s">
        <v>164</v>
      </c>
      <c r="BE139" s="229">
        <f>IF(N139="základná",J139,0)</f>
        <v>0</v>
      </c>
      <c r="BF139" s="229">
        <f>IF(N139="znížená",J139,0)</f>
        <v>0</v>
      </c>
      <c r="BG139" s="229">
        <f>IF(N139="zákl. prenesená",J139,0)</f>
        <v>0</v>
      </c>
      <c r="BH139" s="229">
        <f>IF(N139="zníž. prenesená",J139,0)</f>
        <v>0</v>
      </c>
      <c r="BI139" s="229">
        <f>IF(N139="nulová",J139,0)</f>
        <v>0</v>
      </c>
      <c r="BJ139" s="13" t="s">
        <v>92</v>
      </c>
      <c r="BK139" s="229">
        <f>ROUND(I139*H139,2)</f>
        <v>0</v>
      </c>
      <c r="BL139" s="13" t="s">
        <v>230</v>
      </c>
      <c r="BM139" s="13" t="s">
        <v>2173</v>
      </c>
    </row>
    <row r="140" s="1" customFormat="1" ht="16.5" customHeight="1">
      <c r="B140" s="35"/>
      <c r="C140" s="230" t="s">
        <v>283</v>
      </c>
      <c r="D140" s="230" t="s">
        <v>218</v>
      </c>
      <c r="E140" s="231" t="s">
        <v>2174</v>
      </c>
      <c r="F140" s="232" t="s">
        <v>2175</v>
      </c>
      <c r="G140" s="233" t="s">
        <v>238</v>
      </c>
      <c r="H140" s="234">
        <v>1</v>
      </c>
      <c r="I140" s="235"/>
      <c r="J140" s="236">
        <f>ROUND(I140*H140,2)</f>
        <v>0</v>
      </c>
      <c r="K140" s="232" t="s">
        <v>222</v>
      </c>
      <c r="L140" s="237"/>
      <c r="M140" s="238" t="s">
        <v>1</v>
      </c>
      <c r="N140" s="239" t="s">
        <v>52</v>
      </c>
      <c r="O140" s="76"/>
      <c r="P140" s="227">
        <f>O140*H140</f>
        <v>0</v>
      </c>
      <c r="Q140" s="227">
        <v>0.0014400000000000001</v>
      </c>
      <c r="R140" s="227">
        <f>Q140*H140</f>
        <v>0.0014400000000000001</v>
      </c>
      <c r="S140" s="227">
        <v>0</v>
      </c>
      <c r="T140" s="228">
        <f>S140*H140</f>
        <v>0</v>
      </c>
      <c r="AR140" s="13" t="s">
        <v>296</v>
      </c>
      <c r="AT140" s="13" t="s">
        <v>218</v>
      </c>
      <c r="AU140" s="13" t="s">
        <v>92</v>
      </c>
      <c r="AY140" s="13" t="s">
        <v>164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3" t="s">
        <v>92</v>
      </c>
      <c r="BK140" s="229">
        <f>ROUND(I140*H140,2)</f>
        <v>0</v>
      </c>
      <c r="BL140" s="13" t="s">
        <v>230</v>
      </c>
      <c r="BM140" s="13" t="s">
        <v>2176</v>
      </c>
    </row>
    <row r="141" s="1" customFormat="1" ht="16.5" customHeight="1">
      <c r="B141" s="35"/>
      <c r="C141" s="218" t="s">
        <v>287</v>
      </c>
      <c r="D141" s="218" t="s">
        <v>166</v>
      </c>
      <c r="E141" s="219" t="s">
        <v>2177</v>
      </c>
      <c r="F141" s="220" t="s">
        <v>2178</v>
      </c>
      <c r="G141" s="221" t="s">
        <v>857</v>
      </c>
      <c r="H141" s="240"/>
      <c r="I141" s="223"/>
      <c r="J141" s="224">
        <f>ROUND(I141*H141,2)</f>
        <v>0</v>
      </c>
      <c r="K141" s="220" t="s">
        <v>222</v>
      </c>
      <c r="L141" s="40"/>
      <c r="M141" s="225" t="s">
        <v>1</v>
      </c>
      <c r="N141" s="226" t="s">
        <v>52</v>
      </c>
      <c r="O141" s="76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13" t="s">
        <v>230</v>
      </c>
      <c r="AT141" s="13" t="s">
        <v>166</v>
      </c>
      <c r="AU141" s="13" t="s">
        <v>92</v>
      </c>
      <c r="AY141" s="13" t="s">
        <v>164</v>
      </c>
      <c r="BE141" s="229">
        <f>IF(N141="základná",J141,0)</f>
        <v>0</v>
      </c>
      <c r="BF141" s="229">
        <f>IF(N141="znížená",J141,0)</f>
        <v>0</v>
      </c>
      <c r="BG141" s="229">
        <f>IF(N141="zákl. prenesená",J141,0)</f>
        <v>0</v>
      </c>
      <c r="BH141" s="229">
        <f>IF(N141="zníž. prenesená",J141,0)</f>
        <v>0</v>
      </c>
      <c r="BI141" s="229">
        <f>IF(N141="nulová",J141,0)</f>
        <v>0</v>
      </c>
      <c r="BJ141" s="13" t="s">
        <v>92</v>
      </c>
      <c r="BK141" s="229">
        <f>ROUND(I141*H141,2)</f>
        <v>0</v>
      </c>
      <c r="BL141" s="13" t="s">
        <v>230</v>
      </c>
      <c r="BM141" s="13" t="s">
        <v>2179</v>
      </c>
    </row>
    <row r="142" s="11" customFormat="1" ht="22.8" customHeight="1">
      <c r="B142" s="202"/>
      <c r="C142" s="203"/>
      <c r="D142" s="204" t="s">
        <v>79</v>
      </c>
      <c r="E142" s="216" t="s">
        <v>2180</v>
      </c>
      <c r="F142" s="216" t="s">
        <v>2181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SUM(P143:P153)</f>
        <v>0</v>
      </c>
      <c r="Q142" s="210"/>
      <c r="R142" s="211">
        <f>SUM(R143:R153)</f>
        <v>0.41169999999999995</v>
      </c>
      <c r="S142" s="210"/>
      <c r="T142" s="212">
        <f>SUM(T143:T153)</f>
        <v>0</v>
      </c>
      <c r="AR142" s="213" t="s">
        <v>92</v>
      </c>
      <c r="AT142" s="214" t="s">
        <v>79</v>
      </c>
      <c r="AU142" s="214" t="s">
        <v>87</v>
      </c>
      <c r="AY142" s="213" t="s">
        <v>164</v>
      </c>
      <c r="BK142" s="215">
        <f>SUM(BK143:BK153)</f>
        <v>0</v>
      </c>
    </row>
    <row r="143" s="1" customFormat="1" ht="16.5" customHeight="1">
      <c r="B143" s="35"/>
      <c r="C143" s="218" t="s">
        <v>291</v>
      </c>
      <c r="D143" s="218" t="s">
        <v>166</v>
      </c>
      <c r="E143" s="219" t="s">
        <v>2182</v>
      </c>
      <c r="F143" s="220" t="s">
        <v>2183</v>
      </c>
      <c r="G143" s="221" t="s">
        <v>238</v>
      </c>
      <c r="H143" s="222">
        <v>60</v>
      </c>
      <c r="I143" s="223"/>
      <c r="J143" s="224">
        <f>ROUND(I143*H143,2)</f>
        <v>0</v>
      </c>
      <c r="K143" s="220" t="s">
        <v>2184</v>
      </c>
      <c r="L143" s="40"/>
      <c r="M143" s="225" t="s">
        <v>1</v>
      </c>
      <c r="N143" s="226" t="s">
        <v>52</v>
      </c>
      <c r="O143" s="76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13" t="s">
        <v>230</v>
      </c>
      <c r="AT143" s="13" t="s">
        <v>166</v>
      </c>
      <c r="AU143" s="13" t="s">
        <v>92</v>
      </c>
      <c r="AY143" s="13" t="s">
        <v>164</v>
      </c>
      <c r="BE143" s="229">
        <f>IF(N143="základná",J143,0)</f>
        <v>0</v>
      </c>
      <c r="BF143" s="229">
        <f>IF(N143="znížená",J143,0)</f>
        <v>0</v>
      </c>
      <c r="BG143" s="229">
        <f>IF(N143="zákl. prenesená",J143,0)</f>
        <v>0</v>
      </c>
      <c r="BH143" s="229">
        <f>IF(N143="zníž. prenesená",J143,0)</f>
        <v>0</v>
      </c>
      <c r="BI143" s="229">
        <f>IF(N143="nulová",J143,0)</f>
        <v>0</v>
      </c>
      <c r="BJ143" s="13" t="s">
        <v>92</v>
      </c>
      <c r="BK143" s="229">
        <f>ROUND(I143*H143,2)</f>
        <v>0</v>
      </c>
      <c r="BL143" s="13" t="s">
        <v>230</v>
      </c>
      <c r="BM143" s="13" t="s">
        <v>2185</v>
      </c>
    </row>
    <row r="144" s="1" customFormat="1" ht="16.5" customHeight="1">
      <c r="B144" s="35"/>
      <c r="C144" s="230" t="s">
        <v>296</v>
      </c>
      <c r="D144" s="230" t="s">
        <v>218</v>
      </c>
      <c r="E144" s="231" t="s">
        <v>2186</v>
      </c>
      <c r="F144" s="232" t="s">
        <v>2187</v>
      </c>
      <c r="G144" s="233" t="s">
        <v>238</v>
      </c>
      <c r="H144" s="234">
        <v>30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52</v>
      </c>
      <c r="O144" s="76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13" t="s">
        <v>296</v>
      </c>
      <c r="AT144" s="13" t="s">
        <v>218</v>
      </c>
      <c r="AU144" s="13" t="s">
        <v>92</v>
      </c>
      <c r="AY144" s="13" t="s">
        <v>164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3" t="s">
        <v>92</v>
      </c>
      <c r="BK144" s="229">
        <f>ROUND(I144*H144,2)</f>
        <v>0</v>
      </c>
      <c r="BL144" s="13" t="s">
        <v>230</v>
      </c>
      <c r="BM144" s="13" t="s">
        <v>2188</v>
      </c>
    </row>
    <row r="145" s="1" customFormat="1" ht="16.5" customHeight="1">
      <c r="B145" s="35"/>
      <c r="C145" s="218" t="s">
        <v>300</v>
      </c>
      <c r="D145" s="218" t="s">
        <v>166</v>
      </c>
      <c r="E145" s="219" t="s">
        <v>2189</v>
      </c>
      <c r="F145" s="220" t="s">
        <v>2190</v>
      </c>
      <c r="G145" s="221" t="s">
        <v>255</v>
      </c>
      <c r="H145" s="222">
        <v>4</v>
      </c>
      <c r="I145" s="223"/>
      <c r="J145" s="224">
        <f>ROUND(I145*H145,2)</f>
        <v>0</v>
      </c>
      <c r="K145" s="220" t="s">
        <v>222</v>
      </c>
      <c r="L145" s="40"/>
      <c r="M145" s="225" t="s">
        <v>1</v>
      </c>
      <c r="N145" s="226" t="s">
        <v>52</v>
      </c>
      <c r="O145" s="76"/>
      <c r="P145" s="227">
        <f>O145*H145</f>
        <v>0</v>
      </c>
      <c r="Q145" s="227">
        <v>0.0019300000000000001</v>
      </c>
      <c r="R145" s="227">
        <f>Q145*H145</f>
        <v>0.0077200000000000003</v>
      </c>
      <c r="S145" s="227">
        <v>0</v>
      </c>
      <c r="T145" s="228">
        <f>S145*H145</f>
        <v>0</v>
      </c>
      <c r="AR145" s="13" t="s">
        <v>230</v>
      </c>
      <c r="AT145" s="13" t="s">
        <v>166</v>
      </c>
      <c r="AU145" s="13" t="s">
        <v>92</v>
      </c>
      <c r="AY145" s="13" t="s">
        <v>164</v>
      </c>
      <c r="BE145" s="229">
        <f>IF(N145="základná",J145,0)</f>
        <v>0</v>
      </c>
      <c r="BF145" s="229">
        <f>IF(N145="znížená",J145,0)</f>
        <v>0</v>
      </c>
      <c r="BG145" s="229">
        <f>IF(N145="zákl. prenesená",J145,0)</f>
        <v>0</v>
      </c>
      <c r="BH145" s="229">
        <f>IF(N145="zníž. prenesená",J145,0)</f>
        <v>0</v>
      </c>
      <c r="BI145" s="229">
        <f>IF(N145="nulová",J145,0)</f>
        <v>0</v>
      </c>
      <c r="BJ145" s="13" t="s">
        <v>92</v>
      </c>
      <c r="BK145" s="229">
        <f>ROUND(I145*H145,2)</f>
        <v>0</v>
      </c>
      <c r="BL145" s="13" t="s">
        <v>230</v>
      </c>
      <c r="BM145" s="13" t="s">
        <v>2191</v>
      </c>
    </row>
    <row r="146" s="1" customFormat="1" ht="16.5" customHeight="1">
      <c r="B146" s="35"/>
      <c r="C146" s="218" t="s">
        <v>304</v>
      </c>
      <c r="D146" s="218" t="s">
        <v>166</v>
      </c>
      <c r="E146" s="219" t="s">
        <v>2192</v>
      </c>
      <c r="F146" s="220" t="s">
        <v>2193</v>
      </c>
      <c r="G146" s="221" t="s">
        <v>255</v>
      </c>
      <c r="H146" s="222">
        <v>6</v>
      </c>
      <c r="I146" s="223"/>
      <c r="J146" s="224">
        <f>ROUND(I146*H146,2)</f>
        <v>0</v>
      </c>
      <c r="K146" s="220" t="s">
        <v>222</v>
      </c>
      <c r="L146" s="40"/>
      <c r="M146" s="225" t="s">
        <v>1</v>
      </c>
      <c r="N146" s="226" t="s">
        <v>52</v>
      </c>
      <c r="O146" s="76"/>
      <c r="P146" s="227">
        <f>O146*H146</f>
        <v>0</v>
      </c>
      <c r="Q146" s="227">
        <v>0.00165</v>
      </c>
      <c r="R146" s="227">
        <f>Q146*H146</f>
        <v>0.0098999999999999991</v>
      </c>
      <c r="S146" s="227">
        <v>0</v>
      </c>
      <c r="T146" s="228">
        <f>S146*H146</f>
        <v>0</v>
      </c>
      <c r="AR146" s="13" t="s">
        <v>230</v>
      </c>
      <c r="AT146" s="13" t="s">
        <v>166</v>
      </c>
      <c r="AU146" s="13" t="s">
        <v>92</v>
      </c>
      <c r="AY146" s="13" t="s">
        <v>164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3" t="s">
        <v>92</v>
      </c>
      <c r="BK146" s="229">
        <f>ROUND(I146*H146,2)</f>
        <v>0</v>
      </c>
      <c r="BL146" s="13" t="s">
        <v>230</v>
      </c>
      <c r="BM146" s="13" t="s">
        <v>2194</v>
      </c>
    </row>
    <row r="147" s="1" customFormat="1" ht="16.5" customHeight="1">
      <c r="B147" s="35"/>
      <c r="C147" s="218" t="s">
        <v>308</v>
      </c>
      <c r="D147" s="218" t="s">
        <v>166</v>
      </c>
      <c r="E147" s="219" t="s">
        <v>2195</v>
      </c>
      <c r="F147" s="220" t="s">
        <v>2196</v>
      </c>
      <c r="G147" s="221" t="s">
        <v>255</v>
      </c>
      <c r="H147" s="222">
        <v>188</v>
      </c>
      <c r="I147" s="223"/>
      <c r="J147" s="224">
        <f>ROUND(I147*H147,2)</f>
        <v>0</v>
      </c>
      <c r="K147" s="220" t="s">
        <v>222</v>
      </c>
      <c r="L147" s="40"/>
      <c r="M147" s="225" t="s">
        <v>1</v>
      </c>
      <c r="N147" s="226" t="s">
        <v>52</v>
      </c>
      <c r="O147" s="76"/>
      <c r="P147" s="227">
        <f>O147*H147</f>
        <v>0</v>
      </c>
      <c r="Q147" s="227">
        <v>0.00024000000000000001</v>
      </c>
      <c r="R147" s="227">
        <f>Q147*H147</f>
        <v>0.04512</v>
      </c>
      <c r="S147" s="227">
        <v>0</v>
      </c>
      <c r="T147" s="228">
        <f>S147*H147</f>
        <v>0</v>
      </c>
      <c r="AR147" s="13" t="s">
        <v>230</v>
      </c>
      <c r="AT147" s="13" t="s">
        <v>166</v>
      </c>
      <c r="AU147" s="13" t="s">
        <v>92</v>
      </c>
      <c r="AY147" s="13" t="s">
        <v>164</v>
      </c>
      <c r="BE147" s="229">
        <f>IF(N147="základná",J147,0)</f>
        <v>0</v>
      </c>
      <c r="BF147" s="229">
        <f>IF(N147="znížená",J147,0)</f>
        <v>0</v>
      </c>
      <c r="BG147" s="229">
        <f>IF(N147="zákl. prenesená",J147,0)</f>
        <v>0</v>
      </c>
      <c r="BH147" s="229">
        <f>IF(N147="zníž. prenesená",J147,0)</f>
        <v>0</v>
      </c>
      <c r="BI147" s="229">
        <f>IF(N147="nulová",J147,0)</f>
        <v>0</v>
      </c>
      <c r="BJ147" s="13" t="s">
        <v>92</v>
      </c>
      <c r="BK147" s="229">
        <f>ROUND(I147*H147,2)</f>
        <v>0</v>
      </c>
      <c r="BL147" s="13" t="s">
        <v>230</v>
      </c>
      <c r="BM147" s="13" t="s">
        <v>2197</v>
      </c>
    </row>
    <row r="148" s="1" customFormat="1" ht="16.5" customHeight="1">
      <c r="B148" s="35"/>
      <c r="C148" s="218" t="s">
        <v>312</v>
      </c>
      <c r="D148" s="218" t="s">
        <v>166</v>
      </c>
      <c r="E148" s="219" t="s">
        <v>2198</v>
      </c>
      <c r="F148" s="220" t="s">
        <v>2199</v>
      </c>
      <c r="G148" s="221" t="s">
        <v>255</v>
      </c>
      <c r="H148" s="222">
        <v>32</v>
      </c>
      <c r="I148" s="223"/>
      <c r="J148" s="224">
        <f>ROUND(I148*H148,2)</f>
        <v>0</v>
      </c>
      <c r="K148" s="220" t="s">
        <v>222</v>
      </c>
      <c r="L148" s="40"/>
      <c r="M148" s="225" t="s">
        <v>1</v>
      </c>
      <c r="N148" s="226" t="s">
        <v>52</v>
      </c>
      <c r="O148" s="76"/>
      <c r="P148" s="227">
        <f>O148*H148</f>
        <v>0</v>
      </c>
      <c r="Q148" s="227">
        <v>0.00033</v>
      </c>
      <c r="R148" s="227">
        <f>Q148*H148</f>
        <v>0.01056</v>
      </c>
      <c r="S148" s="227">
        <v>0</v>
      </c>
      <c r="T148" s="228">
        <f>S148*H148</f>
        <v>0</v>
      </c>
      <c r="AR148" s="13" t="s">
        <v>230</v>
      </c>
      <c r="AT148" s="13" t="s">
        <v>166</v>
      </c>
      <c r="AU148" s="13" t="s">
        <v>92</v>
      </c>
      <c r="AY148" s="13" t="s">
        <v>164</v>
      </c>
      <c r="BE148" s="229">
        <f>IF(N148="základná",J148,0)</f>
        <v>0</v>
      </c>
      <c r="BF148" s="229">
        <f>IF(N148="znížená",J148,0)</f>
        <v>0</v>
      </c>
      <c r="BG148" s="229">
        <f>IF(N148="zákl. prenesená",J148,0)</f>
        <v>0</v>
      </c>
      <c r="BH148" s="229">
        <f>IF(N148="zníž. prenesená",J148,0)</f>
        <v>0</v>
      </c>
      <c r="BI148" s="229">
        <f>IF(N148="nulová",J148,0)</f>
        <v>0</v>
      </c>
      <c r="BJ148" s="13" t="s">
        <v>92</v>
      </c>
      <c r="BK148" s="229">
        <f>ROUND(I148*H148,2)</f>
        <v>0</v>
      </c>
      <c r="BL148" s="13" t="s">
        <v>230</v>
      </c>
      <c r="BM148" s="13" t="s">
        <v>2200</v>
      </c>
    </row>
    <row r="149" s="1" customFormat="1" ht="16.5" customHeight="1">
      <c r="B149" s="35"/>
      <c r="C149" s="218" t="s">
        <v>316</v>
      </c>
      <c r="D149" s="218" t="s">
        <v>166</v>
      </c>
      <c r="E149" s="219" t="s">
        <v>2201</v>
      </c>
      <c r="F149" s="220" t="s">
        <v>2202</v>
      </c>
      <c r="G149" s="221" t="s">
        <v>255</v>
      </c>
      <c r="H149" s="222">
        <v>32</v>
      </c>
      <c r="I149" s="223"/>
      <c r="J149" s="224">
        <f>ROUND(I149*H149,2)</f>
        <v>0</v>
      </c>
      <c r="K149" s="220" t="s">
        <v>222</v>
      </c>
      <c r="L149" s="40"/>
      <c r="M149" s="225" t="s">
        <v>1</v>
      </c>
      <c r="N149" s="226" t="s">
        <v>52</v>
      </c>
      <c r="O149" s="76"/>
      <c r="P149" s="227">
        <f>O149*H149</f>
        <v>0</v>
      </c>
      <c r="Q149" s="227">
        <v>0.00054000000000000001</v>
      </c>
      <c r="R149" s="227">
        <f>Q149*H149</f>
        <v>0.01728</v>
      </c>
      <c r="S149" s="227">
        <v>0</v>
      </c>
      <c r="T149" s="228">
        <f>S149*H149</f>
        <v>0</v>
      </c>
      <c r="AR149" s="13" t="s">
        <v>230</v>
      </c>
      <c r="AT149" s="13" t="s">
        <v>166</v>
      </c>
      <c r="AU149" s="13" t="s">
        <v>92</v>
      </c>
      <c r="AY149" s="13" t="s">
        <v>164</v>
      </c>
      <c r="BE149" s="229">
        <f>IF(N149="základná",J149,0)</f>
        <v>0</v>
      </c>
      <c r="BF149" s="229">
        <f>IF(N149="znížená",J149,0)</f>
        <v>0</v>
      </c>
      <c r="BG149" s="229">
        <f>IF(N149="zákl. prenesená",J149,0)</f>
        <v>0</v>
      </c>
      <c r="BH149" s="229">
        <f>IF(N149="zníž. prenesená",J149,0)</f>
        <v>0</v>
      </c>
      <c r="BI149" s="229">
        <f>IF(N149="nulová",J149,0)</f>
        <v>0</v>
      </c>
      <c r="BJ149" s="13" t="s">
        <v>92</v>
      </c>
      <c r="BK149" s="229">
        <f>ROUND(I149*H149,2)</f>
        <v>0</v>
      </c>
      <c r="BL149" s="13" t="s">
        <v>230</v>
      </c>
      <c r="BM149" s="13" t="s">
        <v>2203</v>
      </c>
    </row>
    <row r="150" s="1" customFormat="1" ht="16.5" customHeight="1">
      <c r="B150" s="35"/>
      <c r="C150" s="218" t="s">
        <v>320</v>
      </c>
      <c r="D150" s="218" t="s">
        <v>166</v>
      </c>
      <c r="E150" s="219" t="s">
        <v>2204</v>
      </c>
      <c r="F150" s="220" t="s">
        <v>2205</v>
      </c>
      <c r="G150" s="221" t="s">
        <v>255</v>
      </c>
      <c r="H150" s="222">
        <v>24</v>
      </c>
      <c r="I150" s="223"/>
      <c r="J150" s="224">
        <f>ROUND(I150*H150,2)</f>
        <v>0</v>
      </c>
      <c r="K150" s="220" t="s">
        <v>222</v>
      </c>
      <c r="L150" s="40"/>
      <c r="M150" s="225" t="s">
        <v>1</v>
      </c>
      <c r="N150" s="226" t="s">
        <v>52</v>
      </c>
      <c r="O150" s="76"/>
      <c r="P150" s="227">
        <f>O150*H150</f>
        <v>0</v>
      </c>
      <c r="Q150" s="227">
        <v>0.00084000000000000003</v>
      </c>
      <c r="R150" s="227">
        <f>Q150*H150</f>
        <v>0.020160000000000001</v>
      </c>
      <c r="S150" s="227">
        <v>0</v>
      </c>
      <c r="T150" s="228">
        <f>S150*H150</f>
        <v>0</v>
      </c>
      <c r="AR150" s="13" t="s">
        <v>230</v>
      </c>
      <c r="AT150" s="13" t="s">
        <v>166</v>
      </c>
      <c r="AU150" s="13" t="s">
        <v>92</v>
      </c>
      <c r="AY150" s="13" t="s">
        <v>164</v>
      </c>
      <c r="BE150" s="229">
        <f>IF(N150="základná",J150,0)</f>
        <v>0</v>
      </c>
      <c r="BF150" s="229">
        <f>IF(N150="znížená",J150,0)</f>
        <v>0</v>
      </c>
      <c r="BG150" s="229">
        <f>IF(N150="zákl. prenesená",J150,0)</f>
        <v>0</v>
      </c>
      <c r="BH150" s="229">
        <f>IF(N150="zníž. prenesená",J150,0)</f>
        <v>0</v>
      </c>
      <c r="BI150" s="229">
        <f>IF(N150="nulová",J150,0)</f>
        <v>0</v>
      </c>
      <c r="BJ150" s="13" t="s">
        <v>92</v>
      </c>
      <c r="BK150" s="229">
        <f>ROUND(I150*H150,2)</f>
        <v>0</v>
      </c>
      <c r="BL150" s="13" t="s">
        <v>230</v>
      </c>
      <c r="BM150" s="13" t="s">
        <v>2206</v>
      </c>
    </row>
    <row r="151" s="1" customFormat="1" ht="16.5" customHeight="1">
      <c r="B151" s="35"/>
      <c r="C151" s="218" t="s">
        <v>324</v>
      </c>
      <c r="D151" s="218" t="s">
        <v>166</v>
      </c>
      <c r="E151" s="219" t="s">
        <v>2207</v>
      </c>
      <c r="F151" s="220" t="s">
        <v>2208</v>
      </c>
      <c r="G151" s="221" t="s">
        <v>255</v>
      </c>
      <c r="H151" s="222">
        <v>10</v>
      </c>
      <c r="I151" s="223"/>
      <c r="J151" s="224">
        <f>ROUND(I151*H151,2)</f>
        <v>0</v>
      </c>
      <c r="K151" s="220" t="s">
        <v>222</v>
      </c>
      <c r="L151" s="40"/>
      <c r="M151" s="225" t="s">
        <v>1</v>
      </c>
      <c r="N151" s="226" t="s">
        <v>52</v>
      </c>
      <c r="O151" s="76"/>
      <c r="P151" s="227">
        <f>O151*H151</f>
        <v>0</v>
      </c>
      <c r="Q151" s="227">
        <v>0.0077400000000000004</v>
      </c>
      <c r="R151" s="227">
        <f>Q151*H151</f>
        <v>0.077399999999999997</v>
      </c>
      <c r="S151" s="227">
        <v>0</v>
      </c>
      <c r="T151" s="228">
        <f>S151*H151</f>
        <v>0</v>
      </c>
      <c r="AR151" s="13" t="s">
        <v>230</v>
      </c>
      <c r="AT151" s="13" t="s">
        <v>166</v>
      </c>
      <c r="AU151" s="13" t="s">
        <v>92</v>
      </c>
      <c r="AY151" s="13" t="s">
        <v>164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3" t="s">
        <v>92</v>
      </c>
      <c r="BK151" s="229">
        <f>ROUND(I151*H151,2)</f>
        <v>0</v>
      </c>
      <c r="BL151" s="13" t="s">
        <v>230</v>
      </c>
      <c r="BM151" s="13" t="s">
        <v>2209</v>
      </c>
    </row>
    <row r="152" s="1" customFormat="1" ht="16.5" customHeight="1">
      <c r="B152" s="35"/>
      <c r="C152" s="218" t="s">
        <v>328</v>
      </c>
      <c r="D152" s="218" t="s">
        <v>166</v>
      </c>
      <c r="E152" s="219" t="s">
        <v>2210</v>
      </c>
      <c r="F152" s="220" t="s">
        <v>2211</v>
      </c>
      <c r="G152" s="221" t="s">
        <v>255</v>
      </c>
      <c r="H152" s="222">
        <v>276</v>
      </c>
      <c r="I152" s="223"/>
      <c r="J152" s="224">
        <f>ROUND(I152*H152,2)</f>
        <v>0</v>
      </c>
      <c r="K152" s="220" t="s">
        <v>222</v>
      </c>
      <c r="L152" s="40"/>
      <c r="M152" s="225" t="s">
        <v>1</v>
      </c>
      <c r="N152" s="226" t="s">
        <v>52</v>
      </c>
      <c r="O152" s="76"/>
      <c r="P152" s="227">
        <f>O152*H152</f>
        <v>0</v>
      </c>
      <c r="Q152" s="227">
        <v>0.00080999999999999996</v>
      </c>
      <c r="R152" s="227">
        <f>Q152*H152</f>
        <v>0.22355999999999998</v>
      </c>
      <c r="S152" s="227">
        <v>0</v>
      </c>
      <c r="T152" s="228">
        <f>S152*H152</f>
        <v>0</v>
      </c>
      <c r="AR152" s="13" t="s">
        <v>230</v>
      </c>
      <c r="AT152" s="13" t="s">
        <v>166</v>
      </c>
      <c r="AU152" s="13" t="s">
        <v>92</v>
      </c>
      <c r="AY152" s="13" t="s">
        <v>164</v>
      </c>
      <c r="BE152" s="229">
        <f>IF(N152="základná",J152,0)</f>
        <v>0</v>
      </c>
      <c r="BF152" s="229">
        <f>IF(N152="znížená",J152,0)</f>
        <v>0</v>
      </c>
      <c r="BG152" s="229">
        <f>IF(N152="zákl. prenesená",J152,0)</f>
        <v>0</v>
      </c>
      <c r="BH152" s="229">
        <f>IF(N152="zníž. prenesená",J152,0)</f>
        <v>0</v>
      </c>
      <c r="BI152" s="229">
        <f>IF(N152="nulová",J152,0)</f>
        <v>0</v>
      </c>
      <c r="BJ152" s="13" t="s">
        <v>92</v>
      </c>
      <c r="BK152" s="229">
        <f>ROUND(I152*H152,2)</f>
        <v>0</v>
      </c>
      <c r="BL152" s="13" t="s">
        <v>230</v>
      </c>
      <c r="BM152" s="13" t="s">
        <v>2212</v>
      </c>
    </row>
    <row r="153" s="1" customFormat="1" ht="16.5" customHeight="1">
      <c r="B153" s="35"/>
      <c r="C153" s="218" t="s">
        <v>333</v>
      </c>
      <c r="D153" s="218" t="s">
        <v>166</v>
      </c>
      <c r="E153" s="219" t="s">
        <v>2213</v>
      </c>
      <c r="F153" s="220" t="s">
        <v>2214</v>
      </c>
      <c r="G153" s="221" t="s">
        <v>857</v>
      </c>
      <c r="H153" s="240"/>
      <c r="I153" s="223"/>
      <c r="J153" s="224">
        <f>ROUND(I153*H153,2)</f>
        <v>0</v>
      </c>
      <c r="K153" s="220" t="s">
        <v>222</v>
      </c>
      <c r="L153" s="40"/>
      <c r="M153" s="225" t="s">
        <v>1</v>
      </c>
      <c r="N153" s="226" t="s">
        <v>52</v>
      </c>
      <c r="O153" s="76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13" t="s">
        <v>230</v>
      </c>
      <c r="AT153" s="13" t="s">
        <v>166</v>
      </c>
      <c r="AU153" s="13" t="s">
        <v>92</v>
      </c>
      <c r="AY153" s="13" t="s">
        <v>164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3" t="s">
        <v>92</v>
      </c>
      <c r="BK153" s="229">
        <f>ROUND(I153*H153,2)</f>
        <v>0</v>
      </c>
      <c r="BL153" s="13" t="s">
        <v>230</v>
      </c>
      <c r="BM153" s="13" t="s">
        <v>2215</v>
      </c>
    </row>
    <row r="154" s="11" customFormat="1" ht="22.8" customHeight="1">
      <c r="B154" s="202"/>
      <c r="C154" s="203"/>
      <c r="D154" s="204" t="s">
        <v>79</v>
      </c>
      <c r="E154" s="216" t="s">
        <v>2216</v>
      </c>
      <c r="F154" s="216" t="s">
        <v>2217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SUM(P155:P169)</f>
        <v>0</v>
      </c>
      <c r="Q154" s="210"/>
      <c r="R154" s="211">
        <f>SUM(R155:R169)</f>
        <v>0.063320000000000015</v>
      </c>
      <c r="S154" s="210"/>
      <c r="T154" s="212">
        <f>SUM(T155:T169)</f>
        <v>0</v>
      </c>
      <c r="AR154" s="213" t="s">
        <v>92</v>
      </c>
      <c r="AT154" s="214" t="s">
        <v>79</v>
      </c>
      <c r="AU154" s="214" t="s">
        <v>87</v>
      </c>
      <c r="AY154" s="213" t="s">
        <v>164</v>
      </c>
      <c r="BK154" s="215">
        <f>SUM(BK155:BK169)</f>
        <v>0</v>
      </c>
    </row>
    <row r="155" s="1" customFormat="1" ht="16.5" customHeight="1">
      <c r="B155" s="35"/>
      <c r="C155" s="218" t="s">
        <v>337</v>
      </c>
      <c r="D155" s="218" t="s">
        <v>166</v>
      </c>
      <c r="E155" s="219" t="s">
        <v>2218</v>
      </c>
      <c r="F155" s="220" t="s">
        <v>2219</v>
      </c>
      <c r="G155" s="221" t="s">
        <v>238</v>
      </c>
      <c r="H155" s="222">
        <v>6</v>
      </c>
      <c r="I155" s="223"/>
      <c r="J155" s="224">
        <f>ROUND(I155*H155,2)</f>
        <v>0</v>
      </c>
      <c r="K155" s="220" t="s">
        <v>222</v>
      </c>
      <c r="L155" s="40"/>
      <c r="M155" s="225" t="s">
        <v>1</v>
      </c>
      <c r="N155" s="226" t="s">
        <v>52</v>
      </c>
      <c r="O155" s="76"/>
      <c r="P155" s="227">
        <f>O155*H155</f>
        <v>0</v>
      </c>
      <c r="Q155" s="227">
        <v>1.0000000000000001E-05</v>
      </c>
      <c r="R155" s="227">
        <f>Q155*H155</f>
        <v>6.0000000000000008E-05</v>
      </c>
      <c r="S155" s="227">
        <v>0</v>
      </c>
      <c r="T155" s="228">
        <f>S155*H155</f>
        <v>0</v>
      </c>
      <c r="AR155" s="13" t="s">
        <v>230</v>
      </c>
      <c r="AT155" s="13" t="s">
        <v>166</v>
      </c>
      <c r="AU155" s="13" t="s">
        <v>92</v>
      </c>
      <c r="AY155" s="13" t="s">
        <v>164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3" t="s">
        <v>92</v>
      </c>
      <c r="BK155" s="229">
        <f>ROUND(I155*H155,2)</f>
        <v>0</v>
      </c>
      <c r="BL155" s="13" t="s">
        <v>230</v>
      </c>
      <c r="BM155" s="13" t="s">
        <v>2220</v>
      </c>
    </row>
    <row r="156" s="1" customFormat="1" ht="16.5" customHeight="1">
      <c r="B156" s="35"/>
      <c r="C156" s="230" t="s">
        <v>341</v>
      </c>
      <c r="D156" s="230" t="s">
        <v>218</v>
      </c>
      <c r="E156" s="231" t="s">
        <v>2221</v>
      </c>
      <c r="F156" s="232" t="s">
        <v>2222</v>
      </c>
      <c r="G156" s="233" t="s">
        <v>238</v>
      </c>
      <c r="H156" s="234">
        <v>6</v>
      </c>
      <c r="I156" s="235"/>
      <c r="J156" s="236">
        <f>ROUND(I156*H156,2)</f>
        <v>0</v>
      </c>
      <c r="K156" s="232" t="s">
        <v>1</v>
      </c>
      <c r="L156" s="237"/>
      <c r="M156" s="238" t="s">
        <v>1</v>
      </c>
      <c r="N156" s="239" t="s">
        <v>52</v>
      </c>
      <c r="O156" s="76"/>
      <c r="P156" s="227">
        <f>O156*H156</f>
        <v>0</v>
      </c>
      <c r="Q156" s="227">
        <v>0.00021000000000000001</v>
      </c>
      <c r="R156" s="227">
        <f>Q156*H156</f>
        <v>0.0012600000000000001</v>
      </c>
      <c r="S156" s="227">
        <v>0</v>
      </c>
      <c r="T156" s="228">
        <f>S156*H156</f>
        <v>0</v>
      </c>
      <c r="AR156" s="13" t="s">
        <v>296</v>
      </c>
      <c r="AT156" s="13" t="s">
        <v>218</v>
      </c>
      <c r="AU156" s="13" t="s">
        <v>92</v>
      </c>
      <c r="AY156" s="13" t="s">
        <v>164</v>
      </c>
      <c r="BE156" s="229">
        <f>IF(N156="základná",J156,0)</f>
        <v>0</v>
      </c>
      <c r="BF156" s="229">
        <f>IF(N156="znížená",J156,0)</f>
        <v>0</v>
      </c>
      <c r="BG156" s="229">
        <f>IF(N156="zákl. prenesená",J156,0)</f>
        <v>0</v>
      </c>
      <c r="BH156" s="229">
        <f>IF(N156="zníž. prenesená",J156,0)</f>
        <v>0</v>
      </c>
      <c r="BI156" s="229">
        <f>IF(N156="nulová",J156,0)</f>
        <v>0</v>
      </c>
      <c r="BJ156" s="13" t="s">
        <v>92</v>
      </c>
      <c r="BK156" s="229">
        <f>ROUND(I156*H156,2)</f>
        <v>0</v>
      </c>
      <c r="BL156" s="13" t="s">
        <v>230</v>
      </c>
      <c r="BM156" s="13" t="s">
        <v>2223</v>
      </c>
    </row>
    <row r="157" s="1" customFormat="1" ht="16.5" customHeight="1">
      <c r="B157" s="35"/>
      <c r="C157" s="218" t="s">
        <v>345</v>
      </c>
      <c r="D157" s="218" t="s">
        <v>166</v>
      </c>
      <c r="E157" s="219" t="s">
        <v>2224</v>
      </c>
      <c r="F157" s="220" t="s">
        <v>2225</v>
      </c>
      <c r="G157" s="221" t="s">
        <v>1897</v>
      </c>
      <c r="H157" s="222">
        <v>30</v>
      </c>
      <c r="I157" s="223"/>
      <c r="J157" s="224">
        <f>ROUND(I157*H157,2)</f>
        <v>0</v>
      </c>
      <c r="K157" s="220" t="s">
        <v>222</v>
      </c>
      <c r="L157" s="40"/>
      <c r="M157" s="225" t="s">
        <v>1</v>
      </c>
      <c r="N157" s="226" t="s">
        <v>52</v>
      </c>
      <c r="O157" s="76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13" t="s">
        <v>230</v>
      </c>
      <c r="AT157" s="13" t="s">
        <v>166</v>
      </c>
      <c r="AU157" s="13" t="s">
        <v>92</v>
      </c>
      <c r="AY157" s="13" t="s">
        <v>164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3" t="s">
        <v>92</v>
      </c>
      <c r="BK157" s="229">
        <f>ROUND(I157*H157,2)</f>
        <v>0</v>
      </c>
      <c r="BL157" s="13" t="s">
        <v>230</v>
      </c>
      <c r="BM157" s="13" t="s">
        <v>2226</v>
      </c>
    </row>
    <row r="158" s="1" customFormat="1" ht="16.5" customHeight="1">
      <c r="B158" s="35"/>
      <c r="C158" s="230" t="s">
        <v>349</v>
      </c>
      <c r="D158" s="230" t="s">
        <v>218</v>
      </c>
      <c r="E158" s="231" t="s">
        <v>2227</v>
      </c>
      <c r="F158" s="232" t="s">
        <v>2228</v>
      </c>
      <c r="G158" s="233" t="s">
        <v>238</v>
      </c>
      <c r="H158" s="234">
        <v>30</v>
      </c>
      <c r="I158" s="235"/>
      <c r="J158" s="236">
        <f>ROUND(I158*H158,2)</f>
        <v>0</v>
      </c>
      <c r="K158" s="232" t="s">
        <v>222</v>
      </c>
      <c r="L158" s="237"/>
      <c r="M158" s="238" t="s">
        <v>1</v>
      </c>
      <c r="N158" s="239" t="s">
        <v>52</v>
      </c>
      <c r="O158" s="76"/>
      <c r="P158" s="227">
        <f>O158*H158</f>
        <v>0</v>
      </c>
      <c r="Q158" s="227">
        <v>0.0014</v>
      </c>
      <c r="R158" s="227">
        <f>Q158*H158</f>
        <v>0.042000000000000003</v>
      </c>
      <c r="S158" s="227">
        <v>0</v>
      </c>
      <c r="T158" s="228">
        <f>S158*H158</f>
        <v>0</v>
      </c>
      <c r="AR158" s="13" t="s">
        <v>296</v>
      </c>
      <c r="AT158" s="13" t="s">
        <v>218</v>
      </c>
      <c r="AU158" s="13" t="s">
        <v>92</v>
      </c>
      <c r="AY158" s="13" t="s">
        <v>164</v>
      </c>
      <c r="BE158" s="229">
        <f>IF(N158="základná",J158,0)</f>
        <v>0</v>
      </c>
      <c r="BF158" s="229">
        <f>IF(N158="znížená",J158,0)</f>
        <v>0</v>
      </c>
      <c r="BG158" s="229">
        <f>IF(N158="zákl. prenesená",J158,0)</f>
        <v>0</v>
      </c>
      <c r="BH158" s="229">
        <f>IF(N158="zníž. prenesená",J158,0)</f>
        <v>0</v>
      </c>
      <c r="BI158" s="229">
        <f>IF(N158="nulová",J158,0)</f>
        <v>0</v>
      </c>
      <c r="BJ158" s="13" t="s">
        <v>92</v>
      </c>
      <c r="BK158" s="229">
        <f>ROUND(I158*H158,2)</f>
        <v>0</v>
      </c>
      <c r="BL158" s="13" t="s">
        <v>230</v>
      </c>
      <c r="BM158" s="13" t="s">
        <v>2229</v>
      </c>
    </row>
    <row r="159" s="1" customFormat="1" ht="16.5" customHeight="1">
      <c r="B159" s="35"/>
      <c r="C159" s="218" t="s">
        <v>353</v>
      </c>
      <c r="D159" s="218" t="s">
        <v>166</v>
      </c>
      <c r="E159" s="219" t="s">
        <v>2230</v>
      </c>
      <c r="F159" s="220" t="s">
        <v>2231</v>
      </c>
      <c r="G159" s="221" t="s">
        <v>238</v>
      </c>
      <c r="H159" s="222">
        <v>12</v>
      </c>
      <c r="I159" s="223"/>
      <c r="J159" s="224">
        <f>ROUND(I159*H159,2)</f>
        <v>0</v>
      </c>
      <c r="K159" s="220" t="s">
        <v>222</v>
      </c>
      <c r="L159" s="40"/>
      <c r="M159" s="225" t="s">
        <v>1</v>
      </c>
      <c r="N159" s="226" t="s">
        <v>52</v>
      </c>
      <c r="O159" s="76"/>
      <c r="P159" s="227">
        <f>O159*H159</f>
        <v>0</v>
      </c>
      <c r="Q159" s="227">
        <v>0.00075000000000000002</v>
      </c>
      <c r="R159" s="227">
        <f>Q159*H159</f>
        <v>0.0090000000000000011</v>
      </c>
      <c r="S159" s="227">
        <v>0</v>
      </c>
      <c r="T159" s="228">
        <f>S159*H159</f>
        <v>0</v>
      </c>
      <c r="AR159" s="13" t="s">
        <v>230</v>
      </c>
      <c r="AT159" s="13" t="s">
        <v>166</v>
      </c>
      <c r="AU159" s="13" t="s">
        <v>92</v>
      </c>
      <c r="AY159" s="13" t="s">
        <v>164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3" t="s">
        <v>92</v>
      </c>
      <c r="BK159" s="229">
        <f>ROUND(I159*H159,2)</f>
        <v>0</v>
      </c>
      <c r="BL159" s="13" t="s">
        <v>230</v>
      </c>
      <c r="BM159" s="13" t="s">
        <v>2232</v>
      </c>
    </row>
    <row r="160" s="1" customFormat="1" ht="16.5" customHeight="1">
      <c r="B160" s="35"/>
      <c r="C160" s="218" t="s">
        <v>358</v>
      </c>
      <c r="D160" s="218" t="s">
        <v>166</v>
      </c>
      <c r="E160" s="219" t="s">
        <v>2233</v>
      </c>
      <c r="F160" s="220" t="s">
        <v>2234</v>
      </c>
      <c r="G160" s="221" t="s">
        <v>238</v>
      </c>
      <c r="H160" s="222">
        <v>2</v>
      </c>
      <c r="I160" s="223"/>
      <c r="J160" s="224">
        <f>ROUND(I160*H160,2)</f>
        <v>0</v>
      </c>
      <c r="K160" s="220" t="s">
        <v>222</v>
      </c>
      <c r="L160" s="40"/>
      <c r="M160" s="225" t="s">
        <v>1</v>
      </c>
      <c r="N160" s="226" t="s">
        <v>52</v>
      </c>
      <c r="O160" s="76"/>
      <c r="P160" s="227">
        <f>O160*H160</f>
        <v>0</v>
      </c>
      <c r="Q160" s="227">
        <v>0.0010399999999999999</v>
      </c>
      <c r="R160" s="227">
        <f>Q160*H160</f>
        <v>0.0020799999999999998</v>
      </c>
      <c r="S160" s="227">
        <v>0</v>
      </c>
      <c r="T160" s="228">
        <f>S160*H160</f>
        <v>0</v>
      </c>
      <c r="AR160" s="13" t="s">
        <v>230</v>
      </c>
      <c r="AT160" s="13" t="s">
        <v>166</v>
      </c>
      <c r="AU160" s="13" t="s">
        <v>92</v>
      </c>
      <c r="AY160" s="13" t="s">
        <v>164</v>
      </c>
      <c r="BE160" s="229">
        <f>IF(N160="základná",J160,0)</f>
        <v>0</v>
      </c>
      <c r="BF160" s="229">
        <f>IF(N160="znížená",J160,0)</f>
        <v>0</v>
      </c>
      <c r="BG160" s="229">
        <f>IF(N160="zákl. prenesená",J160,0)</f>
        <v>0</v>
      </c>
      <c r="BH160" s="229">
        <f>IF(N160="zníž. prenesená",J160,0)</f>
        <v>0</v>
      </c>
      <c r="BI160" s="229">
        <f>IF(N160="nulová",J160,0)</f>
        <v>0</v>
      </c>
      <c r="BJ160" s="13" t="s">
        <v>92</v>
      </c>
      <c r="BK160" s="229">
        <f>ROUND(I160*H160,2)</f>
        <v>0</v>
      </c>
      <c r="BL160" s="13" t="s">
        <v>230</v>
      </c>
      <c r="BM160" s="13" t="s">
        <v>2235</v>
      </c>
    </row>
    <row r="161" s="1" customFormat="1" ht="16.5" customHeight="1">
      <c r="B161" s="35"/>
      <c r="C161" s="218" t="s">
        <v>363</v>
      </c>
      <c r="D161" s="218" t="s">
        <v>166</v>
      </c>
      <c r="E161" s="219" t="s">
        <v>2236</v>
      </c>
      <c r="F161" s="220" t="s">
        <v>2237</v>
      </c>
      <c r="G161" s="221" t="s">
        <v>238</v>
      </c>
      <c r="H161" s="222">
        <v>2</v>
      </c>
      <c r="I161" s="223"/>
      <c r="J161" s="224">
        <f>ROUND(I161*H161,2)</f>
        <v>0</v>
      </c>
      <c r="K161" s="220" t="s">
        <v>222</v>
      </c>
      <c r="L161" s="40"/>
      <c r="M161" s="225" t="s">
        <v>1</v>
      </c>
      <c r="N161" s="226" t="s">
        <v>52</v>
      </c>
      <c r="O161" s="76"/>
      <c r="P161" s="227">
        <f>O161*H161</f>
        <v>0</v>
      </c>
      <c r="Q161" s="227">
        <v>5.0000000000000002E-05</v>
      </c>
      <c r="R161" s="227">
        <f>Q161*H161</f>
        <v>0.00010000000000000001</v>
      </c>
      <c r="S161" s="227">
        <v>0</v>
      </c>
      <c r="T161" s="228">
        <f>S161*H161</f>
        <v>0</v>
      </c>
      <c r="AR161" s="13" t="s">
        <v>230</v>
      </c>
      <c r="AT161" s="13" t="s">
        <v>166</v>
      </c>
      <c r="AU161" s="13" t="s">
        <v>92</v>
      </c>
      <c r="AY161" s="13" t="s">
        <v>164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3" t="s">
        <v>92</v>
      </c>
      <c r="BK161" s="229">
        <f>ROUND(I161*H161,2)</f>
        <v>0</v>
      </c>
      <c r="BL161" s="13" t="s">
        <v>230</v>
      </c>
      <c r="BM161" s="13" t="s">
        <v>2238</v>
      </c>
    </row>
    <row r="162" s="1" customFormat="1" ht="16.5" customHeight="1">
      <c r="B162" s="35"/>
      <c r="C162" s="230" t="s">
        <v>367</v>
      </c>
      <c r="D162" s="230" t="s">
        <v>218</v>
      </c>
      <c r="E162" s="231" t="s">
        <v>2239</v>
      </c>
      <c r="F162" s="232" t="s">
        <v>2240</v>
      </c>
      <c r="G162" s="233" t="s">
        <v>238</v>
      </c>
      <c r="H162" s="234">
        <v>2</v>
      </c>
      <c r="I162" s="235"/>
      <c r="J162" s="236">
        <f>ROUND(I162*H162,2)</f>
        <v>0</v>
      </c>
      <c r="K162" s="232" t="s">
        <v>222</v>
      </c>
      <c r="L162" s="237"/>
      <c r="M162" s="238" t="s">
        <v>1</v>
      </c>
      <c r="N162" s="239" t="s">
        <v>52</v>
      </c>
      <c r="O162" s="76"/>
      <c r="P162" s="227">
        <f>O162*H162</f>
        <v>0</v>
      </c>
      <c r="Q162" s="227">
        <v>0.0010300000000000001</v>
      </c>
      <c r="R162" s="227">
        <f>Q162*H162</f>
        <v>0.0020600000000000002</v>
      </c>
      <c r="S162" s="227">
        <v>0</v>
      </c>
      <c r="T162" s="228">
        <f>S162*H162</f>
        <v>0</v>
      </c>
      <c r="AR162" s="13" t="s">
        <v>296</v>
      </c>
      <c r="AT162" s="13" t="s">
        <v>218</v>
      </c>
      <c r="AU162" s="13" t="s">
        <v>92</v>
      </c>
      <c r="AY162" s="13" t="s">
        <v>164</v>
      </c>
      <c r="BE162" s="229">
        <f>IF(N162="základná",J162,0)</f>
        <v>0</v>
      </c>
      <c r="BF162" s="229">
        <f>IF(N162="znížená",J162,0)</f>
        <v>0</v>
      </c>
      <c r="BG162" s="229">
        <f>IF(N162="zákl. prenesená",J162,0)</f>
        <v>0</v>
      </c>
      <c r="BH162" s="229">
        <f>IF(N162="zníž. prenesená",J162,0)</f>
        <v>0</v>
      </c>
      <c r="BI162" s="229">
        <f>IF(N162="nulová",J162,0)</f>
        <v>0</v>
      </c>
      <c r="BJ162" s="13" t="s">
        <v>92</v>
      </c>
      <c r="BK162" s="229">
        <f>ROUND(I162*H162,2)</f>
        <v>0</v>
      </c>
      <c r="BL162" s="13" t="s">
        <v>230</v>
      </c>
      <c r="BM162" s="13" t="s">
        <v>2241</v>
      </c>
    </row>
    <row r="163" s="1" customFormat="1" ht="16.5" customHeight="1">
      <c r="B163" s="35"/>
      <c r="C163" s="218" t="s">
        <v>371</v>
      </c>
      <c r="D163" s="218" t="s">
        <v>166</v>
      </c>
      <c r="E163" s="219" t="s">
        <v>2242</v>
      </c>
      <c r="F163" s="220" t="s">
        <v>2243</v>
      </c>
      <c r="G163" s="221" t="s">
        <v>238</v>
      </c>
      <c r="H163" s="222">
        <v>5</v>
      </c>
      <c r="I163" s="223"/>
      <c r="J163" s="224">
        <f>ROUND(I163*H163,2)</f>
        <v>0</v>
      </c>
      <c r="K163" s="220" t="s">
        <v>222</v>
      </c>
      <c r="L163" s="40"/>
      <c r="M163" s="225" t="s">
        <v>1</v>
      </c>
      <c r="N163" s="226" t="s">
        <v>52</v>
      </c>
      <c r="O163" s="76"/>
      <c r="P163" s="227">
        <f>O163*H163</f>
        <v>0</v>
      </c>
      <c r="Q163" s="227">
        <v>2.0000000000000002E-05</v>
      </c>
      <c r="R163" s="227">
        <f>Q163*H163</f>
        <v>0.00010000000000000001</v>
      </c>
      <c r="S163" s="227">
        <v>0</v>
      </c>
      <c r="T163" s="228">
        <f>S163*H163</f>
        <v>0</v>
      </c>
      <c r="AR163" s="13" t="s">
        <v>230</v>
      </c>
      <c r="AT163" s="13" t="s">
        <v>166</v>
      </c>
      <c r="AU163" s="13" t="s">
        <v>92</v>
      </c>
      <c r="AY163" s="13" t="s">
        <v>164</v>
      </c>
      <c r="BE163" s="229">
        <f>IF(N163="základná",J163,0)</f>
        <v>0</v>
      </c>
      <c r="BF163" s="229">
        <f>IF(N163="znížená",J163,0)</f>
        <v>0</v>
      </c>
      <c r="BG163" s="229">
        <f>IF(N163="zákl. prenesená",J163,0)</f>
        <v>0</v>
      </c>
      <c r="BH163" s="229">
        <f>IF(N163="zníž. prenesená",J163,0)</f>
        <v>0</v>
      </c>
      <c r="BI163" s="229">
        <f>IF(N163="nulová",J163,0)</f>
        <v>0</v>
      </c>
      <c r="BJ163" s="13" t="s">
        <v>92</v>
      </c>
      <c r="BK163" s="229">
        <f>ROUND(I163*H163,2)</f>
        <v>0</v>
      </c>
      <c r="BL163" s="13" t="s">
        <v>230</v>
      </c>
      <c r="BM163" s="13" t="s">
        <v>2244</v>
      </c>
    </row>
    <row r="164" s="1" customFormat="1" ht="16.5" customHeight="1">
      <c r="B164" s="35"/>
      <c r="C164" s="230" t="s">
        <v>375</v>
      </c>
      <c r="D164" s="230" t="s">
        <v>218</v>
      </c>
      <c r="E164" s="231" t="s">
        <v>2245</v>
      </c>
      <c r="F164" s="232" t="s">
        <v>2246</v>
      </c>
      <c r="G164" s="233" t="s">
        <v>238</v>
      </c>
      <c r="H164" s="234">
        <v>5</v>
      </c>
      <c r="I164" s="235"/>
      <c r="J164" s="236">
        <f>ROUND(I164*H164,2)</f>
        <v>0</v>
      </c>
      <c r="K164" s="232" t="s">
        <v>222</v>
      </c>
      <c r="L164" s="237"/>
      <c r="M164" s="238" t="s">
        <v>1</v>
      </c>
      <c r="N164" s="239" t="s">
        <v>52</v>
      </c>
      <c r="O164" s="76"/>
      <c r="P164" s="227">
        <f>O164*H164</f>
        <v>0</v>
      </c>
      <c r="Q164" s="227">
        <v>0.00054000000000000001</v>
      </c>
      <c r="R164" s="227">
        <f>Q164*H164</f>
        <v>0.0027000000000000001</v>
      </c>
      <c r="S164" s="227">
        <v>0</v>
      </c>
      <c r="T164" s="228">
        <f>S164*H164</f>
        <v>0</v>
      </c>
      <c r="AR164" s="13" t="s">
        <v>296</v>
      </c>
      <c r="AT164" s="13" t="s">
        <v>218</v>
      </c>
      <c r="AU164" s="13" t="s">
        <v>92</v>
      </c>
      <c r="AY164" s="13" t="s">
        <v>164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3" t="s">
        <v>92</v>
      </c>
      <c r="BK164" s="229">
        <f>ROUND(I164*H164,2)</f>
        <v>0</v>
      </c>
      <c r="BL164" s="13" t="s">
        <v>230</v>
      </c>
      <c r="BM164" s="13" t="s">
        <v>2247</v>
      </c>
    </row>
    <row r="165" s="1" customFormat="1" ht="16.5" customHeight="1">
      <c r="B165" s="35"/>
      <c r="C165" s="218" t="s">
        <v>379</v>
      </c>
      <c r="D165" s="218" t="s">
        <v>166</v>
      </c>
      <c r="E165" s="219" t="s">
        <v>2248</v>
      </c>
      <c r="F165" s="220" t="s">
        <v>2249</v>
      </c>
      <c r="G165" s="221" t="s">
        <v>238</v>
      </c>
      <c r="H165" s="222">
        <v>5</v>
      </c>
      <c r="I165" s="223"/>
      <c r="J165" s="224">
        <f>ROUND(I165*H165,2)</f>
        <v>0</v>
      </c>
      <c r="K165" s="220" t="s">
        <v>222</v>
      </c>
      <c r="L165" s="40"/>
      <c r="M165" s="225" t="s">
        <v>1</v>
      </c>
      <c r="N165" s="226" t="s">
        <v>52</v>
      </c>
      <c r="O165" s="76"/>
      <c r="P165" s="227">
        <f>O165*H165</f>
        <v>0</v>
      </c>
      <c r="Q165" s="227">
        <v>0.00048999999999999998</v>
      </c>
      <c r="R165" s="227">
        <f>Q165*H165</f>
        <v>0.0024499999999999999</v>
      </c>
      <c r="S165" s="227">
        <v>0</v>
      </c>
      <c r="T165" s="228">
        <f>S165*H165</f>
        <v>0</v>
      </c>
      <c r="AR165" s="13" t="s">
        <v>230</v>
      </c>
      <c r="AT165" s="13" t="s">
        <v>166</v>
      </c>
      <c r="AU165" s="13" t="s">
        <v>92</v>
      </c>
      <c r="AY165" s="13" t="s">
        <v>164</v>
      </c>
      <c r="BE165" s="229">
        <f>IF(N165="základná",J165,0)</f>
        <v>0</v>
      </c>
      <c r="BF165" s="229">
        <f>IF(N165="znížená",J165,0)</f>
        <v>0</v>
      </c>
      <c r="BG165" s="229">
        <f>IF(N165="zákl. prenesená",J165,0)</f>
        <v>0</v>
      </c>
      <c r="BH165" s="229">
        <f>IF(N165="zníž. prenesená",J165,0)</f>
        <v>0</v>
      </c>
      <c r="BI165" s="229">
        <f>IF(N165="nulová",J165,0)</f>
        <v>0</v>
      </c>
      <c r="BJ165" s="13" t="s">
        <v>92</v>
      </c>
      <c r="BK165" s="229">
        <f>ROUND(I165*H165,2)</f>
        <v>0</v>
      </c>
      <c r="BL165" s="13" t="s">
        <v>230</v>
      </c>
      <c r="BM165" s="13" t="s">
        <v>2250</v>
      </c>
    </row>
    <row r="166" s="1" customFormat="1" ht="16.5" customHeight="1">
      <c r="B166" s="35"/>
      <c r="C166" s="218" t="s">
        <v>383</v>
      </c>
      <c r="D166" s="218" t="s">
        <v>166</v>
      </c>
      <c r="E166" s="219" t="s">
        <v>2251</v>
      </c>
      <c r="F166" s="220" t="s">
        <v>2252</v>
      </c>
      <c r="G166" s="221" t="s">
        <v>238</v>
      </c>
      <c r="H166" s="222">
        <v>2</v>
      </c>
      <c r="I166" s="223"/>
      <c r="J166" s="224">
        <f>ROUND(I166*H166,2)</f>
        <v>0</v>
      </c>
      <c r="K166" s="220" t="s">
        <v>222</v>
      </c>
      <c r="L166" s="40"/>
      <c r="M166" s="225" t="s">
        <v>1</v>
      </c>
      <c r="N166" s="226" t="s">
        <v>52</v>
      </c>
      <c r="O166" s="76"/>
      <c r="P166" s="227">
        <f>O166*H166</f>
        <v>0</v>
      </c>
      <c r="Q166" s="227">
        <v>5.0000000000000002E-05</v>
      </c>
      <c r="R166" s="227">
        <f>Q166*H166</f>
        <v>0.00010000000000000001</v>
      </c>
      <c r="S166" s="227">
        <v>0</v>
      </c>
      <c r="T166" s="228">
        <f>S166*H166</f>
        <v>0</v>
      </c>
      <c r="AR166" s="13" t="s">
        <v>230</v>
      </c>
      <c r="AT166" s="13" t="s">
        <v>166</v>
      </c>
      <c r="AU166" s="13" t="s">
        <v>92</v>
      </c>
      <c r="AY166" s="13" t="s">
        <v>164</v>
      </c>
      <c r="BE166" s="229">
        <f>IF(N166="základná",J166,0)</f>
        <v>0</v>
      </c>
      <c r="BF166" s="229">
        <f>IF(N166="znížená",J166,0)</f>
        <v>0</v>
      </c>
      <c r="BG166" s="229">
        <f>IF(N166="zákl. prenesená",J166,0)</f>
        <v>0</v>
      </c>
      <c r="BH166" s="229">
        <f>IF(N166="zníž. prenesená",J166,0)</f>
        <v>0</v>
      </c>
      <c r="BI166" s="229">
        <f>IF(N166="nulová",J166,0)</f>
        <v>0</v>
      </c>
      <c r="BJ166" s="13" t="s">
        <v>92</v>
      </c>
      <c r="BK166" s="229">
        <f>ROUND(I166*H166,2)</f>
        <v>0</v>
      </c>
      <c r="BL166" s="13" t="s">
        <v>230</v>
      </c>
      <c r="BM166" s="13" t="s">
        <v>2253</v>
      </c>
    </row>
    <row r="167" s="1" customFormat="1" ht="16.5" customHeight="1">
      <c r="B167" s="35"/>
      <c r="C167" s="230" t="s">
        <v>387</v>
      </c>
      <c r="D167" s="230" t="s">
        <v>218</v>
      </c>
      <c r="E167" s="231" t="s">
        <v>2254</v>
      </c>
      <c r="F167" s="232" t="s">
        <v>2255</v>
      </c>
      <c r="G167" s="233" t="s">
        <v>238</v>
      </c>
      <c r="H167" s="234">
        <v>2</v>
      </c>
      <c r="I167" s="235"/>
      <c r="J167" s="236">
        <f>ROUND(I167*H167,2)</f>
        <v>0</v>
      </c>
      <c r="K167" s="232" t="s">
        <v>222</v>
      </c>
      <c r="L167" s="237"/>
      <c r="M167" s="238" t="s">
        <v>1</v>
      </c>
      <c r="N167" s="239" t="s">
        <v>52</v>
      </c>
      <c r="O167" s="76"/>
      <c r="P167" s="227">
        <f>O167*H167</f>
        <v>0</v>
      </c>
      <c r="Q167" s="227">
        <v>0.00068999999999999997</v>
      </c>
      <c r="R167" s="227">
        <f>Q167*H167</f>
        <v>0.0013799999999999999</v>
      </c>
      <c r="S167" s="227">
        <v>0</v>
      </c>
      <c r="T167" s="228">
        <f>S167*H167</f>
        <v>0</v>
      </c>
      <c r="AR167" s="13" t="s">
        <v>296</v>
      </c>
      <c r="AT167" s="13" t="s">
        <v>218</v>
      </c>
      <c r="AU167" s="13" t="s">
        <v>92</v>
      </c>
      <c r="AY167" s="13" t="s">
        <v>164</v>
      </c>
      <c r="BE167" s="229">
        <f>IF(N167="základná",J167,0)</f>
        <v>0</v>
      </c>
      <c r="BF167" s="229">
        <f>IF(N167="znížená",J167,0)</f>
        <v>0</v>
      </c>
      <c r="BG167" s="229">
        <f>IF(N167="zákl. prenesená",J167,0)</f>
        <v>0</v>
      </c>
      <c r="BH167" s="229">
        <f>IF(N167="zníž. prenesená",J167,0)</f>
        <v>0</v>
      </c>
      <c r="BI167" s="229">
        <f>IF(N167="nulová",J167,0)</f>
        <v>0</v>
      </c>
      <c r="BJ167" s="13" t="s">
        <v>92</v>
      </c>
      <c r="BK167" s="229">
        <f>ROUND(I167*H167,2)</f>
        <v>0</v>
      </c>
      <c r="BL167" s="13" t="s">
        <v>230</v>
      </c>
      <c r="BM167" s="13" t="s">
        <v>2256</v>
      </c>
    </row>
    <row r="168" s="1" customFormat="1" ht="16.5" customHeight="1">
      <c r="B168" s="35"/>
      <c r="C168" s="218" t="s">
        <v>391</v>
      </c>
      <c r="D168" s="218" t="s">
        <v>166</v>
      </c>
      <c r="E168" s="219" t="s">
        <v>2257</v>
      </c>
      <c r="F168" s="220" t="s">
        <v>2258</v>
      </c>
      <c r="G168" s="221" t="s">
        <v>238</v>
      </c>
      <c r="H168" s="222">
        <v>1</v>
      </c>
      <c r="I168" s="223"/>
      <c r="J168" s="224">
        <f>ROUND(I168*H168,2)</f>
        <v>0</v>
      </c>
      <c r="K168" s="220" t="s">
        <v>1</v>
      </c>
      <c r="L168" s="40"/>
      <c r="M168" s="225" t="s">
        <v>1</v>
      </c>
      <c r="N168" s="226" t="s">
        <v>52</v>
      </c>
      <c r="O168" s="76"/>
      <c r="P168" s="227">
        <f>O168*H168</f>
        <v>0</v>
      </c>
      <c r="Q168" s="227">
        <v>3.0000000000000001E-05</v>
      </c>
      <c r="R168" s="227">
        <f>Q168*H168</f>
        <v>3.0000000000000001E-05</v>
      </c>
      <c r="S168" s="227">
        <v>0</v>
      </c>
      <c r="T168" s="228">
        <f>S168*H168</f>
        <v>0</v>
      </c>
      <c r="AR168" s="13" t="s">
        <v>230</v>
      </c>
      <c r="AT168" s="13" t="s">
        <v>166</v>
      </c>
      <c r="AU168" s="13" t="s">
        <v>92</v>
      </c>
      <c r="AY168" s="13" t="s">
        <v>164</v>
      </c>
      <c r="BE168" s="229">
        <f>IF(N168="základná",J168,0)</f>
        <v>0</v>
      </c>
      <c r="BF168" s="229">
        <f>IF(N168="znížená",J168,0)</f>
        <v>0</v>
      </c>
      <c r="BG168" s="229">
        <f>IF(N168="zákl. prenesená",J168,0)</f>
        <v>0</v>
      </c>
      <c r="BH168" s="229">
        <f>IF(N168="zníž. prenesená",J168,0)</f>
        <v>0</v>
      </c>
      <c r="BI168" s="229">
        <f>IF(N168="nulová",J168,0)</f>
        <v>0</v>
      </c>
      <c r="BJ168" s="13" t="s">
        <v>92</v>
      </c>
      <c r="BK168" s="229">
        <f>ROUND(I168*H168,2)</f>
        <v>0</v>
      </c>
      <c r="BL168" s="13" t="s">
        <v>230</v>
      </c>
      <c r="BM168" s="13" t="s">
        <v>2259</v>
      </c>
    </row>
    <row r="169" s="1" customFormat="1" ht="16.5" customHeight="1">
      <c r="B169" s="35"/>
      <c r="C169" s="218" t="s">
        <v>395</v>
      </c>
      <c r="D169" s="218" t="s">
        <v>166</v>
      </c>
      <c r="E169" s="219" t="s">
        <v>2260</v>
      </c>
      <c r="F169" s="220" t="s">
        <v>2261</v>
      </c>
      <c r="G169" s="221" t="s">
        <v>857</v>
      </c>
      <c r="H169" s="240"/>
      <c r="I169" s="223"/>
      <c r="J169" s="224">
        <f>ROUND(I169*H169,2)</f>
        <v>0</v>
      </c>
      <c r="K169" s="220" t="s">
        <v>222</v>
      </c>
      <c r="L169" s="40"/>
      <c r="M169" s="225" t="s">
        <v>1</v>
      </c>
      <c r="N169" s="226" t="s">
        <v>52</v>
      </c>
      <c r="O169" s="7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13" t="s">
        <v>230</v>
      </c>
      <c r="AT169" s="13" t="s">
        <v>166</v>
      </c>
      <c r="AU169" s="13" t="s">
        <v>92</v>
      </c>
      <c r="AY169" s="13" t="s">
        <v>164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3" t="s">
        <v>92</v>
      </c>
      <c r="BK169" s="229">
        <f>ROUND(I169*H169,2)</f>
        <v>0</v>
      </c>
      <c r="BL169" s="13" t="s">
        <v>230</v>
      </c>
      <c r="BM169" s="13" t="s">
        <v>2262</v>
      </c>
    </row>
    <row r="170" s="11" customFormat="1" ht="22.8" customHeight="1">
      <c r="B170" s="202"/>
      <c r="C170" s="203"/>
      <c r="D170" s="204" t="s">
        <v>79</v>
      </c>
      <c r="E170" s="216" t="s">
        <v>2263</v>
      </c>
      <c r="F170" s="216" t="s">
        <v>2264</v>
      </c>
      <c r="G170" s="203"/>
      <c r="H170" s="203"/>
      <c r="I170" s="206"/>
      <c r="J170" s="217">
        <f>BK170</f>
        <v>0</v>
      </c>
      <c r="K170" s="203"/>
      <c r="L170" s="208"/>
      <c r="M170" s="209"/>
      <c r="N170" s="210"/>
      <c r="O170" s="210"/>
      <c r="P170" s="211">
        <f>SUM(P171:P211)</f>
        <v>0</v>
      </c>
      <c r="Q170" s="210"/>
      <c r="R170" s="211">
        <f>SUM(R171:R211)</f>
        <v>0.85816000000000003</v>
      </c>
      <c r="S170" s="210"/>
      <c r="T170" s="212">
        <f>SUM(T171:T211)</f>
        <v>0</v>
      </c>
      <c r="AR170" s="213" t="s">
        <v>92</v>
      </c>
      <c r="AT170" s="214" t="s">
        <v>79</v>
      </c>
      <c r="AU170" s="214" t="s">
        <v>87</v>
      </c>
      <c r="AY170" s="213" t="s">
        <v>164</v>
      </c>
      <c r="BK170" s="215">
        <f>SUM(BK171:BK211)</f>
        <v>0</v>
      </c>
    </row>
    <row r="171" s="1" customFormat="1" ht="16.5" customHeight="1">
      <c r="B171" s="35"/>
      <c r="C171" s="218" t="s">
        <v>399</v>
      </c>
      <c r="D171" s="218" t="s">
        <v>166</v>
      </c>
      <c r="E171" s="219" t="s">
        <v>2265</v>
      </c>
      <c r="F171" s="220" t="s">
        <v>2266</v>
      </c>
      <c r="G171" s="221" t="s">
        <v>238</v>
      </c>
      <c r="H171" s="222">
        <v>30</v>
      </c>
      <c r="I171" s="223"/>
      <c r="J171" s="224">
        <f>ROUND(I171*H171,2)</f>
        <v>0</v>
      </c>
      <c r="K171" s="220" t="s">
        <v>222</v>
      </c>
      <c r="L171" s="40"/>
      <c r="M171" s="225" t="s">
        <v>1</v>
      </c>
      <c r="N171" s="226" t="s">
        <v>52</v>
      </c>
      <c r="O171" s="76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13" t="s">
        <v>170</v>
      </c>
      <c r="AT171" s="13" t="s">
        <v>166</v>
      </c>
      <c r="AU171" s="13" t="s">
        <v>92</v>
      </c>
      <c r="AY171" s="13" t="s">
        <v>164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3" t="s">
        <v>92</v>
      </c>
      <c r="BK171" s="229">
        <f>ROUND(I171*H171,2)</f>
        <v>0</v>
      </c>
      <c r="BL171" s="13" t="s">
        <v>170</v>
      </c>
      <c r="BM171" s="13" t="s">
        <v>2267</v>
      </c>
    </row>
    <row r="172" s="1" customFormat="1" ht="16.5" customHeight="1">
      <c r="B172" s="35"/>
      <c r="C172" s="218" t="s">
        <v>403</v>
      </c>
      <c r="D172" s="218" t="s">
        <v>166</v>
      </c>
      <c r="E172" s="219" t="s">
        <v>2268</v>
      </c>
      <c r="F172" s="220" t="s">
        <v>2269</v>
      </c>
      <c r="G172" s="221" t="s">
        <v>238</v>
      </c>
      <c r="H172" s="222">
        <v>30</v>
      </c>
      <c r="I172" s="223"/>
      <c r="J172" s="224">
        <f>ROUND(I172*H172,2)</f>
        <v>0</v>
      </c>
      <c r="K172" s="220" t="s">
        <v>2184</v>
      </c>
      <c r="L172" s="40"/>
      <c r="M172" s="225" t="s">
        <v>1</v>
      </c>
      <c r="N172" s="226" t="s">
        <v>52</v>
      </c>
      <c r="O172" s="76"/>
      <c r="P172" s="227">
        <f>O172*H172</f>
        <v>0</v>
      </c>
      <c r="Q172" s="227">
        <v>5.0000000000000002E-05</v>
      </c>
      <c r="R172" s="227">
        <f>Q172*H172</f>
        <v>0.0015</v>
      </c>
      <c r="S172" s="227">
        <v>0</v>
      </c>
      <c r="T172" s="228">
        <f>S172*H172</f>
        <v>0</v>
      </c>
      <c r="AR172" s="13" t="s">
        <v>230</v>
      </c>
      <c r="AT172" s="13" t="s">
        <v>166</v>
      </c>
      <c r="AU172" s="13" t="s">
        <v>92</v>
      </c>
      <c r="AY172" s="13" t="s">
        <v>164</v>
      </c>
      <c r="BE172" s="229">
        <f>IF(N172="základná",J172,0)</f>
        <v>0</v>
      </c>
      <c r="BF172" s="229">
        <f>IF(N172="znížená",J172,0)</f>
        <v>0</v>
      </c>
      <c r="BG172" s="229">
        <f>IF(N172="zákl. prenesená",J172,0)</f>
        <v>0</v>
      </c>
      <c r="BH172" s="229">
        <f>IF(N172="zníž. prenesená",J172,0)</f>
        <v>0</v>
      </c>
      <c r="BI172" s="229">
        <f>IF(N172="nulová",J172,0)</f>
        <v>0</v>
      </c>
      <c r="BJ172" s="13" t="s">
        <v>92</v>
      </c>
      <c r="BK172" s="229">
        <f>ROUND(I172*H172,2)</f>
        <v>0</v>
      </c>
      <c r="BL172" s="13" t="s">
        <v>230</v>
      </c>
      <c r="BM172" s="13" t="s">
        <v>2270</v>
      </c>
    </row>
    <row r="173" s="1" customFormat="1" ht="16.5" customHeight="1">
      <c r="B173" s="35"/>
      <c r="C173" s="218" t="s">
        <v>407</v>
      </c>
      <c r="D173" s="218" t="s">
        <v>166</v>
      </c>
      <c r="E173" s="219" t="s">
        <v>2271</v>
      </c>
      <c r="F173" s="220" t="s">
        <v>2272</v>
      </c>
      <c r="G173" s="221" t="s">
        <v>238</v>
      </c>
      <c r="H173" s="222">
        <v>2</v>
      </c>
      <c r="I173" s="223"/>
      <c r="J173" s="224">
        <f>ROUND(I173*H173,2)</f>
        <v>0</v>
      </c>
      <c r="K173" s="220" t="s">
        <v>222</v>
      </c>
      <c r="L173" s="40"/>
      <c r="M173" s="225" t="s">
        <v>1</v>
      </c>
      <c r="N173" s="226" t="s">
        <v>52</v>
      </c>
      <c r="O173" s="76"/>
      <c r="P173" s="227">
        <f>O173*H173</f>
        <v>0</v>
      </c>
      <c r="Q173" s="227">
        <v>2.0000000000000002E-05</v>
      </c>
      <c r="R173" s="227">
        <f>Q173*H173</f>
        <v>4.0000000000000003E-05</v>
      </c>
      <c r="S173" s="227">
        <v>0</v>
      </c>
      <c r="T173" s="228">
        <f>S173*H173</f>
        <v>0</v>
      </c>
      <c r="AR173" s="13" t="s">
        <v>230</v>
      </c>
      <c r="AT173" s="13" t="s">
        <v>166</v>
      </c>
      <c r="AU173" s="13" t="s">
        <v>92</v>
      </c>
      <c r="AY173" s="13" t="s">
        <v>164</v>
      </c>
      <c r="BE173" s="229">
        <f>IF(N173="základná",J173,0)</f>
        <v>0</v>
      </c>
      <c r="BF173" s="229">
        <f>IF(N173="znížená",J173,0)</f>
        <v>0</v>
      </c>
      <c r="BG173" s="229">
        <f>IF(N173="zákl. prenesená",J173,0)</f>
        <v>0</v>
      </c>
      <c r="BH173" s="229">
        <f>IF(N173="zníž. prenesená",J173,0)</f>
        <v>0</v>
      </c>
      <c r="BI173" s="229">
        <f>IF(N173="nulová",J173,0)</f>
        <v>0</v>
      </c>
      <c r="BJ173" s="13" t="s">
        <v>92</v>
      </c>
      <c r="BK173" s="229">
        <f>ROUND(I173*H173,2)</f>
        <v>0</v>
      </c>
      <c r="BL173" s="13" t="s">
        <v>230</v>
      </c>
      <c r="BM173" s="13" t="s">
        <v>2273</v>
      </c>
    </row>
    <row r="174" s="1" customFormat="1" ht="16.5" customHeight="1">
      <c r="B174" s="35"/>
      <c r="C174" s="218" t="s">
        <v>411</v>
      </c>
      <c r="D174" s="218" t="s">
        <v>166</v>
      </c>
      <c r="E174" s="219" t="s">
        <v>2274</v>
      </c>
      <c r="F174" s="220" t="s">
        <v>2275</v>
      </c>
      <c r="G174" s="221" t="s">
        <v>238</v>
      </c>
      <c r="H174" s="222">
        <v>2</v>
      </c>
      <c r="I174" s="223"/>
      <c r="J174" s="224">
        <f>ROUND(I174*H174,2)</f>
        <v>0</v>
      </c>
      <c r="K174" s="220" t="s">
        <v>222</v>
      </c>
      <c r="L174" s="40"/>
      <c r="M174" s="225" t="s">
        <v>1</v>
      </c>
      <c r="N174" s="226" t="s">
        <v>52</v>
      </c>
      <c r="O174" s="76"/>
      <c r="P174" s="227">
        <f>O174*H174</f>
        <v>0</v>
      </c>
      <c r="Q174" s="227">
        <v>2.0000000000000002E-05</v>
      </c>
      <c r="R174" s="227">
        <f>Q174*H174</f>
        <v>4.0000000000000003E-05</v>
      </c>
      <c r="S174" s="227">
        <v>0</v>
      </c>
      <c r="T174" s="228">
        <f>S174*H174</f>
        <v>0</v>
      </c>
      <c r="AR174" s="13" t="s">
        <v>230</v>
      </c>
      <c r="AT174" s="13" t="s">
        <v>166</v>
      </c>
      <c r="AU174" s="13" t="s">
        <v>92</v>
      </c>
      <c r="AY174" s="13" t="s">
        <v>164</v>
      </c>
      <c r="BE174" s="229">
        <f>IF(N174="základná",J174,0)</f>
        <v>0</v>
      </c>
      <c r="BF174" s="229">
        <f>IF(N174="znížená",J174,0)</f>
        <v>0</v>
      </c>
      <c r="BG174" s="229">
        <f>IF(N174="zákl. prenesená",J174,0)</f>
        <v>0</v>
      </c>
      <c r="BH174" s="229">
        <f>IF(N174="zníž. prenesená",J174,0)</f>
        <v>0</v>
      </c>
      <c r="BI174" s="229">
        <f>IF(N174="nulová",J174,0)</f>
        <v>0</v>
      </c>
      <c r="BJ174" s="13" t="s">
        <v>92</v>
      </c>
      <c r="BK174" s="229">
        <f>ROUND(I174*H174,2)</f>
        <v>0</v>
      </c>
      <c r="BL174" s="13" t="s">
        <v>230</v>
      </c>
      <c r="BM174" s="13" t="s">
        <v>2276</v>
      </c>
    </row>
    <row r="175" s="1" customFormat="1" ht="16.5" customHeight="1">
      <c r="B175" s="35"/>
      <c r="C175" s="218" t="s">
        <v>415</v>
      </c>
      <c r="D175" s="218" t="s">
        <v>166</v>
      </c>
      <c r="E175" s="219" t="s">
        <v>2277</v>
      </c>
      <c r="F175" s="220" t="s">
        <v>2278</v>
      </c>
      <c r="G175" s="221" t="s">
        <v>238</v>
      </c>
      <c r="H175" s="222">
        <v>2</v>
      </c>
      <c r="I175" s="223"/>
      <c r="J175" s="224">
        <f>ROUND(I175*H175,2)</f>
        <v>0</v>
      </c>
      <c r="K175" s="220" t="s">
        <v>222</v>
      </c>
      <c r="L175" s="40"/>
      <c r="M175" s="225" t="s">
        <v>1</v>
      </c>
      <c r="N175" s="226" t="s">
        <v>52</v>
      </c>
      <c r="O175" s="76"/>
      <c r="P175" s="227">
        <f>O175*H175</f>
        <v>0</v>
      </c>
      <c r="Q175" s="227">
        <v>2.0000000000000002E-05</v>
      </c>
      <c r="R175" s="227">
        <f>Q175*H175</f>
        <v>4.0000000000000003E-05</v>
      </c>
      <c r="S175" s="227">
        <v>0</v>
      </c>
      <c r="T175" s="228">
        <f>S175*H175</f>
        <v>0</v>
      </c>
      <c r="AR175" s="13" t="s">
        <v>230</v>
      </c>
      <c r="AT175" s="13" t="s">
        <v>166</v>
      </c>
      <c r="AU175" s="13" t="s">
        <v>92</v>
      </c>
      <c r="AY175" s="13" t="s">
        <v>164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3" t="s">
        <v>92</v>
      </c>
      <c r="BK175" s="229">
        <f>ROUND(I175*H175,2)</f>
        <v>0</v>
      </c>
      <c r="BL175" s="13" t="s">
        <v>230</v>
      </c>
      <c r="BM175" s="13" t="s">
        <v>2279</v>
      </c>
    </row>
    <row r="176" s="1" customFormat="1" ht="16.5" customHeight="1">
      <c r="B176" s="35"/>
      <c r="C176" s="218" t="s">
        <v>419</v>
      </c>
      <c r="D176" s="218" t="s">
        <v>166</v>
      </c>
      <c r="E176" s="219" t="s">
        <v>2280</v>
      </c>
      <c r="F176" s="220" t="s">
        <v>2281</v>
      </c>
      <c r="G176" s="221" t="s">
        <v>238</v>
      </c>
      <c r="H176" s="222">
        <v>2</v>
      </c>
      <c r="I176" s="223"/>
      <c r="J176" s="224">
        <f>ROUND(I176*H176,2)</f>
        <v>0</v>
      </c>
      <c r="K176" s="220" t="s">
        <v>222</v>
      </c>
      <c r="L176" s="40"/>
      <c r="M176" s="225" t="s">
        <v>1</v>
      </c>
      <c r="N176" s="226" t="s">
        <v>52</v>
      </c>
      <c r="O176" s="76"/>
      <c r="P176" s="227">
        <f>O176*H176</f>
        <v>0</v>
      </c>
      <c r="Q176" s="227">
        <v>2.0000000000000002E-05</v>
      </c>
      <c r="R176" s="227">
        <f>Q176*H176</f>
        <v>4.0000000000000003E-05</v>
      </c>
      <c r="S176" s="227">
        <v>0</v>
      </c>
      <c r="T176" s="228">
        <f>S176*H176</f>
        <v>0</v>
      </c>
      <c r="AR176" s="13" t="s">
        <v>230</v>
      </c>
      <c r="AT176" s="13" t="s">
        <v>166</v>
      </c>
      <c r="AU176" s="13" t="s">
        <v>92</v>
      </c>
      <c r="AY176" s="13" t="s">
        <v>164</v>
      </c>
      <c r="BE176" s="229">
        <f>IF(N176="základná",J176,0)</f>
        <v>0</v>
      </c>
      <c r="BF176" s="229">
        <f>IF(N176="znížená",J176,0)</f>
        <v>0</v>
      </c>
      <c r="BG176" s="229">
        <f>IF(N176="zákl. prenesená",J176,0)</f>
        <v>0</v>
      </c>
      <c r="BH176" s="229">
        <f>IF(N176="zníž. prenesená",J176,0)</f>
        <v>0</v>
      </c>
      <c r="BI176" s="229">
        <f>IF(N176="nulová",J176,0)</f>
        <v>0</v>
      </c>
      <c r="BJ176" s="13" t="s">
        <v>92</v>
      </c>
      <c r="BK176" s="229">
        <f>ROUND(I176*H176,2)</f>
        <v>0</v>
      </c>
      <c r="BL176" s="13" t="s">
        <v>230</v>
      </c>
      <c r="BM176" s="13" t="s">
        <v>2282</v>
      </c>
    </row>
    <row r="177" s="1" customFormat="1" ht="16.5" customHeight="1">
      <c r="B177" s="35"/>
      <c r="C177" s="218" t="s">
        <v>423</v>
      </c>
      <c r="D177" s="218" t="s">
        <v>166</v>
      </c>
      <c r="E177" s="219" t="s">
        <v>2283</v>
      </c>
      <c r="F177" s="220" t="s">
        <v>2284</v>
      </c>
      <c r="G177" s="221" t="s">
        <v>238</v>
      </c>
      <c r="H177" s="222">
        <v>1</v>
      </c>
      <c r="I177" s="223"/>
      <c r="J177" s="224">
        <f>ROUND(I177*H177,2)</f>
        <v>0</v>
      </c>
      <c r="K177" s="220" t="s">
        <v>222</v>
      </c>
      <c r="L177" s="40"/>
      <c r="M177" s="225" t="s">
        <v>1</v>
      </c>
      <c r="N177" s="226" t="s">
        <v>52</v>
      </c>
      <c r="O177" s="76"/>
      <c r="P177" s="227">
        <f>O177*H177</f>
        <v>0</v>
      </c>
      <c r="Q177" s="227">
        <v>2.0000000000000002E-05</v>
      </c>
      <c r="R177" s="227">
        <f>Q177*H177</f>
        <v>2.0000000000000002E-05</v>
      </c>
      <c r="S177" s="227">
        <v>0</v>
      </c>
      <c r="T177" s="228">
        <f>S177*H177</f>
        <v>0</v>
      </c>
      <c r="AR177" s="13" t="s">
        <v>230</v>
      </c>
      <c r="AT177" s="13" t="s">
        <v>166</v>
      </c>
      <c r="AU177" s="13" t="s">
        <v>92</v>
      </c>
      <c r="AY177" s="13" t="s">
        <v>164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3" t="s">
        <v>92</v>
      </c>
      <c r="BK177" s="229">
        <f>ROUND(I177*H177,2)</f>
        <v>0</v>
      </c>
      <c r="BL177" s="13" t="s">
        <v>230</v>
      </c>
      <c r="BM177" s="13" t="s">
        <v>2285</v>
      </c>
    </row>
    <row r="178" s="1" customFormat="1" ht="16.5" customHeight="1">
      <c r="B178" s="35"/>
      <c r="C178" s="230" t="s">
        <v>428</v>
      </c>
      <c r="D178" s="230" t="s">
        <v>218</v>
      </c>
      <c r="E178" s="231" t="s">
        <v>2286</v>
      </c>
      <c r="F178" s="232" t="s">
        <v>2287</v>
      </c>
      <c r="G178" s="233" t="s">
        <v>238</v>
      </c>
      <c r="H178" s="234">
        <v>2</v>
      </c>
      <c r="I178" s="235"/>
      <c r="J178" s="236">
        <f>ROUND(I178*H178,2)</f>
        <v>0</v>
      </c>
      <c r="K178" s="232" t="s">
        <v>2184</v>
      </c>
      <c r="L178" s="237"/>
      <c r="M178" s="238" t="s">
        <v>1</v>
      </c>
      <c r="N178" s="239" t="s">
        <v>52</v>
      </c>
      <c r="O178" s="76"/>
      <c r="P178" s="227">
        <f>O178*H178</f>
        <v>0</v>
      </c>
      <c r="Q178" s="227">
        <v>0.0070000000000000001</v>
      </c>
      <c r="R178" s="227">
        <f>Q178*H178</f>
        <v>0.014</v>
      </c>
      <c r="S178" s="227">
        <v>0</v>
      </c>
      <c r="T178" s="228">
        <f>S178*H178</f>
        <v>0</v>
      </c>
      <c r="AR178" s="13" t="s">
        <v>296</v>
      </c>
      <c r="AT178" s="13" t="s">
        <v>218</v>
      </c>
      <c r="AU178" s="13" t="s">
        <v>92</v>
      </c>
      <c r="AY178" s="13" t="s">
        <v>164</v>
      </c>
      <c r="BE178" s="229">
        <f>IF(N178="základná",J178,0)</f>
        <v>0</v>
      </c>
      <c r="BF178" s="229">
        <f>IF(N178="znížená",J178,0)</f>
        <v>0</v>
      </c>
      <c r="BG178" s="229">
        <f>IF(N178="zákl. prenesená",J178,0)</f>
        <v>0</v>
      </c>
      <c r="BH178" s="229">
        <f>IF(N178="zníž. prenesená",J178,0)</f>
        <v>0</v>
      </c>
      <c r="BI178" s="229">
        <f>IF(N178="nulová",J178,0)</f>
        <v>0</v>
      </c>
      <c r="BJ178" s="13" t="s">
        <v>92</v>
      </c>
      <c r="BK178" s="229">
        <f>ROUND(I178*H178,2)</f>
        <v>0</v>
      </c>
      <c r="BL178" s="13" t="s">
        <v>230</v>
      </c>
      <c r="BM178" s="13" t="s">
        <v>2288</v>
      </c>
    </row>
    <row r="179" s="1" customFormat="1" ht="16.5" customHeight="1">
      <c r="B179" s="35"/>
      <c r="C179" s="230" t="s">
        <v>432</v>
      </c>
      <c r="D179" s="230" t="s">
        <v>218</v>
      </c>
      <c r="E179" s="231" t="s">
        <v>2289</v>
      </c>
      <c r="F179" s="232" t="s">
        <v>2290</v>
      </c>
      <c r="G179" s="233" t="s">
        <v>238</v>
      </c>
      <c r="H179" s="234">
        <v>1</v>
      </c>
      <c r="I179" s="235"/>
      <c r="J179" s="236">
        <f>ROUND(I179*H179,2)</f>
        <v>0</v>
      </c>
      <c r="K179" s="232" t="s">
        <v>2184</v>
      </c>
      <c r="L179" s="237"/>
      <c r="M179" s="238" t="s">
        <v>1</v>
      </c>
      <c r="N179" s="239" t="s">
        <v>52</v>
      </c>
      <c r="O179" s="76"/>
      <c r="P179" s="227">
        <f>O179*H179</f>
        <v>0</v>
      </c>
      <c r="Q179" s="227">
        <v>0.012</v>
      </c>
      <c r="R179" s="227">
        <f>Q179*H179</f>
        <v>0.012</v>
      </c>
      <c r="S179" s="227">
        <v>0</v>
      </c>
      <c r="T179" s="228">
        <f>S179*H179</f>
        <v>0</v>
      </c>
      <c r="AR179" s="13" t="s">
        <v>296</v>
      </c>
      <c r="AT179" s="13" t="s">
        <v>218</v>
      </c>
      <c r="AU179" s="13" t="s">
        <v>92</v>
      </c>
      <c r="AY179" s="13" t="s">
        <v>164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3" t="s">
        <v>92</v>
      </c>
      <c r="BK179" s="229">
        <f>ROUND(I179*H179,2)</f>
        <v>0</v>
      </c>
      <c r="BL179" s="13" t="s">
        <v>230</v>
      </c>
      <c r="BM179" s="13" t="s">
        <v>2291</v>
      </c>
    </row>
    <row r="180" s="1" customFormat="1" ht="16.5" customHeight="1">
      <c r="B180" s="35"/>
      <c r="C180" s="230" t="s">
        <v>436</v>
      </c>
      <c r="D180" s="230" t="s">
        <v>218</v>
      </c>
      <c r="E180" s="231" t="s">
        <v>2292</v>
      </c>
      <c r="F180" s="232" t="s">
        <v>2293</v>
      </c>
      <c r="G180" s="233" t="s">
        <v>238</v>
      </c>
      <c r="H180" s="234">
        <v>1</v>
      </c>
      <c r="I180" s="235"/>
      <c r="J180" s="236">
        <f>ROUND(I180*H180,2)</f>
        <v>0</v>
      </c>
      <c r="K180" s="232" t="s">
        <v>2184</v>
      </c>
      <c r="L180" s="237"/>
      <c r="M180" s="238" t="s">
        <v>1</v>
      </c>
      <c r="N180" s="239" t="s">
        <v>52</v>
      </c>
      <c r="O180" s="76"/>
      <c r="P180" s="227">
        <f>O180*H180</f>
        <v>0</v>
      </c>
      <c r="Q180" s="227">
        <v>0.010999999999999999</v>
      </c>
      <c r="R180" s="227">
        <f>Q180*H180</f>
        <v>0.010999999999999999</v>
      </c>
      <c r="S180" s="227">
        <v>0</v>
      </c>
      <c r="T180" s="228">
        <f>S180*H180</f>
        <v>0</v>
      </c>
      <c r="AR180" s="13" t="s">
        <v>296</v>
      </c>
      <c r="AT180" s="13" t="s">
        <v>218</v>
      </c>
      <c r="AU180" s="13" t="s">
        <v>92</v>
      </c>
      <c r="AY180" s="13" t="s">
        <v>164</v>
      </c>
      <c r="BE180" s="229">
        <f>IF(N180="základná",J180,0)</f>
        <v>0</v>
      </c>
      <c r="BF180" s="229">
        <f>IF(N180="znížená",J180,0)</f>
        <v>0</v>
      </c>
      <c r="BG180" s="229">
        <f>IF(N180="zákl. prenesená",J180,0)</f>
        <v>0</v>
      </c>
      <c r="BH180" s="229">
        <f>IF(N180="zníž. prenesená",J180,0)</f>
        <v>0</v>
      </c>
      <c r="BI180" s="229">
        <f>IF(N180="nulová",J180,0)</f>
        <v>0</v>
      </c>
      <c r="BJ180" s="13" t="s">
        <v>92</v>
      </c>
      <c r="BK180" s="229">
        <f>ROUND(I180*H180,2)</f>
        <v>0</v>
      </c>
      <c r="BL180" s="13" t="s">
        <v>230</v>
      </c>
      <c r="BM180" s="13" t="s">
        <v>2294</v>
      </c>
    </row>
    <row r="181" s="1" customFormat="1" ht="16.5" customHeight="1">
      <c r="B181" s="35"/>
      <c r="C181" s="230" t="s">
        <v>441</v>
      </c>
      <c r="D181" s="230" t="s">
        <v>218</v>
      </c>
      <c r="E181" s="231" t="s">
        <v>2295</v>
      </c>
      <c r="F181" s="232" t="s">
        <v>2296</v>
      </c>
      <c r="G181" s="233" t="s">
        <v>238</v>
      </c>
      <c r="H181" s="234">
        <v>1</v>
      </c>
      <c r="I181" s="235"/>
      <c r="J181" s="236">
        <f>ROUND(I181*H181,2)</f>
        <v>0</v>
      </c>
      <c r="K181" s="232" t="s">
        <v>2184</v>
      </c>
      <c r="L181" s="237"/>
      <c r="M181" s="238" t="s">
        <v>1</v>
      </c>
      <c r="N181" s="239" t="s">
        <v>52</v>
      </c>
      <c r="O181" s="76"/>
      <c r="P181" s="227">
        <f>O181*H181</f>
        <v>0</v>
      </c>
      <c r="Q181" s="227">
        <v>0.012</v>
      </c>
      <c r="R181" s="227">
        <f>Q181*H181</f>
        <v>0.012</v>
      </c>
      <c r="S181" s="227">
        <v>0</v>
      </c>
      <c r="T181" s="228">
        <f>S181*H181</f>
        <v>0</v>
      </c>
      <c r="AR181" s="13" t="s">
        <v>296</v>
      </c>
      <c r="AT181" s="13" t="s">
        <v>218</v>
      </c>
      <c r="AU181" s="13" t="s">
        <v>92</v>
      </c>
      <c r="AY181" s="13" t="s">
        <v>164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3" t="s">
        <v>92</v>
      </c>
      <c r="BK181" s="229">
        <f>ROUND(I181*H181,2)</f>
        <v>0</v>
      </c>
      <c r="BL181" s="13" t="s">
        <v>230</v>
      </c>
      <c r="BM181" s="13" t="s">
        <v>2297</v>
      </c>
    </row>
    <row r="182" s="1" customFormat="1" ht="16.5" customHeight="1">
      <c r="B182" s="35"/>
      <c r="C182" s="230" t="s">
        <v>445</v>
      </c>
      <c r="D182" s="230" t="s">
        <v>218</v>
      </c>
      <c r="E182" s="231" t="s">
        <v>2298</v>
      </c>
      <c r="F182" s="232" t="s">
        <v>2299</v>
      </c>
      <c r="G182" s="233" t="s">
        <v>238</v>
      </c>
      <c r="H182" s="234">
        <v>2</v>
      </c>
      <c r="I182" s="235"/>
      <c r="J182" s="236">
        <f>ROUND(I182*H182,2)</f>
        <v>0</v>
      </c>
      <c r="K182" s="232" t="s">
        <v>2184</v>
      </c>
      <c r="L182" s="237"/>
      <c r="M182" s="238" t="s">
        <v>1</v>
      </c>
      <c r="N182" s="239" t="s">
        <v>52</v>
      </c>
      <c r="O182" s="76"/>
      <c r="P182" s="227">
        <f>O182*H182</f>
        <v>0</v>
      </c>
      <c r="Q182" s="227">
        <v>0.01</v>
      </c>
      <c r="R182" s="227">
        <f>Q182*H182</f>
        <v>0.02</v>
      </c>
      <c r="S182" s="227">
        <v>0</v>
      </c>
      <c r="T182" s="228">
        <f>S182*H182</f>
        <v>0</v>
      </c>
      <c r="AR182" s="13" t="s">
        <v>296</v>
      </c>
      <c r="AT182" s="13" t="s">
        <v>218</v>
      </c>
      <c r="AU182" s="13" t="s">
        <v>92</v>
      </c>
      <c r="AY182" s="13" t="s">
        <v>164</v>
      </c>
      <c r="BE182" s="229">
        <f>IF(N182="základná",J182,0)</f>
        <v>0</v>
      </c>
      <c r="BF182" s="229">
        <f>IF(N182="znížená",J182,0)</f>
        <v>0</v>
      </c>
      <c r="BG182" s="229">
        <f>IF(N182="zákl. prenesená",J182,0)</f>
        <v>0</v>
      </c>
      <c r="BH182" s="229">
        <f>IF(N182="zníž. prenesená",J182,0)</f>
        <v>0</v>
      </c>
      <c r="BI182" s="229">
        <f>IF(N182="nulová",J182,0)</f>
        <v>0</v>
      </c>
      <c r="BJ182" s="13" t="s">
        <v>92</v>
      </c>
      <c r="BK182" s="229">
        <f>ROUND(I182*H182,2)</f>
        <v>0</v>
      </c>
      <c r="BL182" s="13" t="s">
        <v>230</v>
      </c>
      <c r="BM182" s="13" t="s">
        <v>2300</v>
      </c>
    </row>
    <row r="183" s="1" customFormat="1" ht="16.5" customHeight="1">
      <c r="B183" s="35"/>
      <c r="C183" s="230" t="s">
        <v>449</v>
      </c>
      <c r="D183" s="230" t="s">
        <v>218</v>
      </c>
      <c r="E183" s="231" t="s">
        <v>2301</v>
      </c>
      <c r="F183" s="232" t="s">
        <v>2302</v>
      </c>
      <c r="G183" s="233" t="s">
        <v>238</v>
      </c>
      <c r="H183" s="234">
        <v>1</v>
      </c>
      <c r="I183" s="235"/>
      <c r="J183" s="236">
        <f>ROUND(I183*H183,2)</f>
        <v>0</v>
      </c>
      <c r="K183" s="232" t="s">
        <v>1</v>
      </c>
      <c r="L183" s="237"/>
      <c r="M183" s="238" t="s">
        <v>1</v>
      </c>
      <c r="N183" s="239" t="s">
        <v>52</v>
      </c>
      <c r="O183" s="76"/>
      <c r="P183" s="227">
        <f>O183*H183</f>
        <v>0</v>
      </c>
      <c r="Q183" s="227">
        <v>0.012</v>
      </c>
      <c r="R183" s="227">
        <f>Q183*H183</f>
        <v>0.012</v>
      </c>
      <c r="S183" s="227">
        <v>0</v>
      </c>
      <c r="T183" s="228">
        <f>S183*H183</f>
        <v>0</v>
      </c>
      <c r="AR183" s="13" t="s">
        <v>296</v>
      </c>
      <c r="AT183" s="13" t="s">
        <v>218</v>
      </c>
      <c r="AU183" s="13" t="s">
        <v>92</v>
      </c>
      <c r="AY183" s="13" t="s">
        <v>164</v>
      </c>
      <c r="BE183" s="229">
        <f>IF(N183="základná",J183,0)</f>
        <v>0</v>
      </c>
      <c r="BF183" s="229">
        <f>IF(N183="znížená",J183,0)</f>
        <v>0</v>
      </c>
      <c r="BG183" s="229">
        <f>IF(N183="zákl. prenesená",J183,0)</f>
        <v>0</v>
      </c>
      <c r="BH183" s="229">
        <f>IF(N183="zníž. prenesená",J183,0)</f>
        <v>0</v>
      </c>
      <c r="BI183" s="229">
        <f>IF(N183="nulová",J183,0)</f>
        <v>0</v>
      </c>
      <c r="BJ183" s="13" t="s">
        <v>92</v>
      </c>
      <c r="BK183" s="229">
        <f>ROUND(I183*H183,2)</f>
        <v>0</v>
      </c>
      <c r="BL183" s="13" t="s">
        <v>230</v>
      </c>
      <c r="BM183" s="13" t="s">
        <v>2303</v>
      </c>
    </row>
    <row r="184" s="1" customFormat="1" ht="16.5" customHeight="1">
      <c r="B184" s="35"/>
      <c r="C184" s="230" t="s">
        <v>453</v>
      </c>
      <c r="D184" s="230" t="s">
        <v>218</v>
      </c>
      <c r="E184" s="231" t="s">
        <v>2304</v>
      </c>
      <c r="F184" s="232" t="s">
        <v>2305</v>
      </c>
      <c r="G184" s="233" t="s">
        <v>238</v>
      </c>
      <c r="H184" s="234">
        <v>1</v>
      </c>
      <c r="I184" s="235"/>
      <c r="J184" s="236">
        <f>ROUND(I184*H184,2)</f>
        <v>0</v>
      </c>
      <c r="K184" s="232" t="s">
        <v>2184</v>
      </c>
      <c r="L184" s="237"/>
      <c r="M184" s="238" t="s">
        <v>1</v>
      </c>
      <c r="N184" s="239" t="s">
        <v>52</v>
      </c>
      <c r="O184" s="76"/>
      <c r="P184" s="227">
        <f>O184*H184</f>
        <v>0</v>
      </c>
      <c r="Q184" s="227">
        <v>0.012999999999999999</v>
      </c>
      <c r="R184" s="227">
        <f>Q184*H184</f>
        <v>0.012999999999999999</v>
      </c>
      <c r="S184" s="227">
        <v>0</v>
      </c>
      <c r="T184" s="228">
        <f>S184*H184</f>
        <v>0</v>
      </c>
      <c r="AR184" s="13" t="s">
        <v>296</v>
      </c>
      <c r="AT184" s="13" t="s">
        <v>218</v>
      </c>
      <c r="AU184" s="13" t="s">
        <v>92</v>
      </c>
      <c r="AY184" s="13" t="s">
        <v>164</v>
      </c>
      <c r="BE184" s="229">
        <f>IF(N184="základná",J184,0)</f>
        <v>0</v>
      </c>
      <c r="BF184" s="229">
        <f>IF(N184="znížená",J184,0)</f>
        <v>0</v>
      </c>
      <c r="BG184" s="229">
        <f>IF(N184="zákl. prenesená",J184,0)</f>
        <v>0</v>
      </c>
      <c r="BH184" s="229">
        <f>IF(N184="zníž. prenesená",J184,0)</f>
        <v>0</v>
      </c>
      <c r="BI184" s="229">
        <f>IF(N184="nulová",J184,0)</f>
        <v>0</v>
      </c>
      <c r="BJ184" s="13" t="s">
        <v>92</v>
      </c>
      <c r="BK184" s="229">
        <f>ROUND(I184*H184,2)</f>
        <v>0</v>
      </c>
      <c r="BL184" s="13" t="s">
        <v>230</v>
      </c>
      <c r="BM184" s="13" t="s">
        <v>2306</v>
      </c>
    </row>
    <row r="185" s="1" customFormat="1" ht="16.5" customHeight="1">
      <c r="B185" s="35"/>
      <c r="C185" s="218" t="s">
        <v>457</v>
      </c>
      <c r="D185" s="218" t="s">
        <v>166</v>
      </c>
      <c r="E185" s="219" t="s">
        <v>2307</v>
      </c>
      <c r="F185" s="220" t="s">
        <v>2308</v>
      </c>
      <c r="G185" s="221" t="s">
        <v>238</v>
      </c>
      <c r="H185" s="222">
        <v>1</v>
      </c>
      <c r="I185" s="223"/>
      <c r="J185" s="224">
        <f>ROUND(I185*H185,2)</f>
        <v>0</v>
      </c>
      <c r="K185" s="220" t="s">
        <v>222</v>
      </c>
      <c r="L185" s="40"/>
      <c r="M185" s="225" t="s">
        <v>1</v>
      </c>
      <c r="N185" s="226" t="s">
        <v>52</v>
      </c>
      <c r="O185" s="76"/>
      <c r="P185" s="227">
        <f>O185*H185</f>
        <v>0</v>
      </c>
      <c r="Q185" s="227">
        <v>2.0000000000000002E-05</v>
      </c>
      <c r="R185" s="227">
        <f>Q185*H185</f>
        <v>2.0000000000000002E-05</v>
      </c>
      <c r="S185" s="227">
        <v>0</v>
      </c>
      <c r="T185" s="228">
        <f>S185*H185</f>
        <v>0</v>
      </c>
      <c r="AR185" s="13" t="s">
        <v>230</v>
      </c>
      <c r="AT185" s="13" t="s">
        <v>166</v>
      </c>
      <c r="AU185" s="13" t="s">
        <v>92</v>
      </c>
      <c r="AY185" s="13" t="s">
        <v>164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3" t="s">
        <v>92</v>
      </c>
      <c r="BK185" s="229">
        <f>ROUND(I185*H185,2)</f>
        <v>0</v>
      </c>
      <c r="BL185" s="13" t="s">
        <v>230</v>
      </c>
      <c r="BM185" s="13" t="s">
        <v>2309</v>
      </c>
    </row>
    <row r="186" s="1" customFormat="1" ht="16.5" customHeight="1">
      <c r="B186" s="35"/>
      <c r="C186" s="218" t="s">
        <v>461</v>
      </c>
      <c r="D186" s="218" t="s">
        <v>166</v>
      </c>
      <c r="E186" s="219" t="s">
        <v>2310</v>
      </c>
      <c r="F186" s="220" t="s">
        <v>2311</v>
      </c>
      <c r="G186" s="221" t="s">
        <v>238</v>
      </c>
      <c r="H186" s="222">
        <v>4</v>
      </c>
      <c r="I186" s="223"/>
      <c r="J186" s="224">
        <f>ROUND(I186*H186,2)</f>
        <v>0</v>
      </c>
      <c r="K186" s="220" t="s">
        <v>222</v>
      </c>
      <c r="L186" s="40"/>
      <c r="M186" s="225" t="s">
        <v>1</v>
      </c>
      <c r="N186" s="226" t="s">
        <v>52</v>
      </c>
      <c r="O186" s="76"/>
      <c r="P186" s="227">
        <f>O186*H186</f>
        <v>0</v>
      </c>
      <c r="Q186" s="227">
        <v>2.0000000000000002E-05</v>
      </c>
      <c r="R186" s="227">
        <f>Q186*H186</f>
        <v>8.0000000000000007E-05</v>
      </c>
      <c r="S186" s="227">
        <v>0</v>
      </c>
      <c r="T186" s="228">
        <f>S186*H186</f>
        <v>0</v>
      </c>
      <c r="AR186" s="13" t="s">
        <v>230</v>
      </c>
      <c r="AT186" s="13" t="s">
        <v>166</v>
      </c>
      <c r="AU186" s="13" t="s">
        <v>92</v>
      </c>
      <c r="AY186" s="13" t="s">
        <v>164</v>
      </c>
      <c r="BE186" s="229">
        <f>IF(N186="základná",J186,0)</f>
        <v>0</v>
      </c>
      <c r="BF186" s="229">
        <f>IF(N186="znížená",J186,0)</f>
        <v>0</v>
      </c>
      <c r="BG186" s="229">
        <f>IF(N186="zákl. prenesená",J186,0)</f>
        <v>0</v>
      </c>
      <c r="BH186" s="229">
        <f>IF(N186="zníž. prenesená",J186,0)</f>
        <v>0</v>
      </c>
      <c r="BI186" s="229">
        <f>IF(N186="nulová",J186,0)</f>
        <v>0</v>
      </c>
      <c r="BJ186" s="13" t="s">
        <v>92</v>
      </c>
      <c r="BK186" s="229">
        <f>ROUND(I186*H186,2)</f>
        <v>0</v>
      </c>
      <c r="BL186" s="13" t="s">
        <v>230</v>
      </c>
      <c r="BM186" s="13" t="s">
        <v>2312</v>
      </c>
    </row>
    <row r="187" s="1" customFormat="1" ht="16.5" customHeight="1">
      <c r="B187" s="35"/>
      <c r="C187" s="218" t="s">
        <v>465</v>
      </c>
      <c r="D187" s="218" t="s">
        <v>166</v>
      </c>
      <c r="E187" s="219" t="s">
        <v>2313</v>
      </c>
      <c r="F187" s="220" t="s">
        <v>2314</v>
      </c>
      <c r="G187" s="221" t="s">
        <v>238</v>
      </c>
      <c r="H187" s="222">
        <v>4</v>
      </c>
      <c r="I187" s="223"/>
      <c r="J187" s="224">
        <f>ROUND(I187*H187,2)</f>
        <v>0</v>
      </c>
      <c r="K187" s="220" t="s">
        <v>222</v>
      </c>
      <c r="L187" s="40"/>
      <c r="M187" s="225" t="s">
        <v>1</v>
      </c>
      <c r="N187" s="226" t="s">
        <v>52</v>
      </c>
      <c r="O187" s="76"/>
      <c r="P187" s="227">
        <f>O187*H187</f>
        <v>0</v>
      </c>
      <c r="Q187" s="227">
        <v>2.0000000000000002E-05</v>
      </c>
      <c r="R187" s="227">
        <f>Q187*H187</f>
        <v>8.0000000000000007E-05</v>
      </c>
      <c r="S187" s="227">
        <v>0</v>
      </c>
      <c r="T187" s="228">
        <f>S187*H187</f>
        <v>0</v>
      </c>
      <c r="AR187" s="13" t="s">
        <v>230</v>
      </c>
      <c r="AT187" s="13" t="s">
        <v>166</v>
      </c>
      <c r="AU187" s="13" t="s">
        <v>92</v>
      </c>
      <c r="AY187" s="13" t="s">
        <v>164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3" t="s">
        <v>92</v>
      </c>
      <c r="BK187" s="229">
        <f>ROUND(I187*H187,2)</f>
        <v>0</v>
      </c>
      <c r="BL187" s="13" t="s">
        <v>230</v>
      </c>
      <c r="BM187" s="13" t="s">
        <v>2315</v>
      </c>
    </row>
    <row r="188" s="1" customFormat="1" ht="16.5" customHeight="1">
      <c r="B188" s="35"/>
      <c r="C188" s="218" t="s">
        <v>469</v>
      </c>
      <c r="D188" s="218" t="s">
        <v>166</v>
      </c>
      <c r="E188" s="219" t="s">
        <v>2316</v>
      </c>
      <c r="F188" s="220" t="s">
        <v>2317</v>
      </c>
      <c r="G188" s="221" t="s">
        <v>238</v>
      </c>
      <c r="H188" s="222">
        <v>1</v>
      </c>
      <c r="I188" s="223"/>
      <c r="J188" s="224">
        <f>ROUND(I188*H188,2)</f>
        <v>0</v>
      </c>
      <c r="K188" s="220" t="s">
        <v>2184</v>
      </c>
      <c r="L188" s="40"/>
      <c r="M188" s="225" t="s">
        <v>1</v>
      </c>
      <c r="N188" s="226" t="s">
        <v>52</v>
      </c>
      <c r="O188" s="76"/>
      <c r="P188" s="227">
        <f>O188*H188</f>
        <v>0</v>
      </c>
      <c r="Q188" s="227">
        <v>2.0000000000000002E-05</v>
      </c>
      <c r="R188" s="227">
        <f>Q188*H188</f>
        <v>2.0000000000000002E-05</v>
      </c>
      <c r="S188" s="227">
        <v>0</v>
      </c>
      <c r="T188" s="228">
        <f>S188*H188</f>
        <v>0</v>
      </c>
      <c r="AR188" s="13" t="s">
        <v>230</v>
      </c>
      <c r="AT188" s="13" t="s">
        <v>166</v>
      </c>
      <c r="AU188" s="13" t="s">
        <v>92</v>
      </c>
      <c r="AY188" s="13" t="s">
        <v>164</v>
      </c>
      <c r="BE188" s="229">
        <f>IF(N188="základná",J188,0)</f>
        <v>0</v>
      </c>
      <c r="BF188" s="229">
        <f>IF(N188="znížená",J188,0)</f>
        <v>0</v>
      </c>
      <c r="BG188" s="229">
        <f>IF(N188="zákl. prenesená",J188,0)</f>
        <v>0</v>
      </c>
      <c r="BH188" s="229">
        <f>IF(N188="zníž. prenesená",J188,0)</f>
        <v>0</v>
      </c>
      <c r="BI188" s="229">
        <f>IF(N188="nulová",J188,0)</f>
        <v>0</v>
      </c>
      <c r="BJ188" s="13" t="s">
        <v>92</v>
      </c>
      <c r="BK188" s="229">
        <f>ROUND(I188*H188,2)</f>
        <v>0</v>
      </c>
      <c r="BL188" s="13" t="s">
        <v>230</v>
      </c>
      <c r="BM188" s="13" t="s">
        <v>2318</v>
      </c>
    </row>
    <row r="189" s="1" customFormat="1" ht="16.5" customHeight="1">
      <c r="B189" s="35"/>
      <c r="C189" s="218" t="s">
        <v>473</v>
      </c>
      <c r="D189" s="218" t="s">
        <v>166</v>
      </c>
      <c r="E189" s="219" t="s">
        <v>2319</v>
      </c>
      <c r="F189" s="220" t="s">
        <v>2320</v>
      </c>
      <c r="G189" s="221" t="s">
        <v>238</v>
      </c>
      <c r="H189" s="222">
        <v>3</v>
      </c>
      <c r="I189" s="223"/>
      <c r="J189" s="224">
        <f>ROUND(I189*H189,2)</f>
        <v>0</v>
      </c>
      <c r="K189" s="220" t="s">
        <v>222</v>
      </c>
      <c r="L189" s="40"/>
      <c r="M189" s="225" t="s">
        <v>1</v>
      </c>
      <c r="N189" s="226" t="s">
        <v>52</v>
      </c>
      <c r="O189" s="76"/>
      <c r="P189" s="227">
        <f>O189*H189</f>
        <v>0</v>
      </c>
      <c r="Q189" s="227">
        <v>2.0000000000000002E-05</v>
      </c>
      <c r="R189" s="227">
        <f>Q189*H189</f>
        <v>6.0000000000000008E-05</v>
      </c>
      <c r="S189" s="227">
        <v>0</v>
      </c>
      <c r="T189" s="228">
        <f>S189*H189</f>
        <v>0</v>
      </c>
      <c r="AR189" s="13" t="s">
        <v>230</v>
      </c>
      <c r="AT189" s="13" t="s">
        <v>166</v>
      </c>
      <c r="AU189" s="13" t="s">
        <v>92</v>
      </c>
      <c r="AY189" s="13" t="s">
        <v>164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3" t="s">
        <v>92</v>
      </c>
      <c r="BK189" s="229">
        <f>ROUND(I189*H189,2)</f>
        <v>0</v>
      </c>
      <c r="BL189" s="13" t="s">
        <v>230</v>
      </c>
      <c r="BM189" s="13" t="s">
        <v>2321</v>
      </c>
    </row>
    <row r="190" s="1" customFormat="1" ht="16.5" customHeight="1">
      <c r="B190" s="35"/>
      <c r="C190" s="218" t="s">
        <v>477</v>
      </c>
      <c r="D190" s="218" t="s">
        <v>166</v>
      </c>
      <c r="E190" s="219" t="s">
        <v>2322</v>
      </c>
      <c r="F190" s="220" t="s">
        <v>2323</v>
      </c>
      <c r="G190" s="221" t="s">
        <v>238</v>
      </c>
      <c r="H190" s="222">
        <v>2</v>
      </c>
      <c r="I190" s="223"/>
      <c r="J190" s="224">
        <f>ROUND(I190*H190,2)</f>
        <v>0</v>
      </c>
      <c r="K190" s="220" t="s">
        <v>222</v>
      </c>
      <c r="L190" s="40"/>
      <c r="M190" s="225" t="s">
        <v>1</v>
      </c>
      <c r="N190" s="226" t="s">
        <v>52</v>
      </c>
      <c r="O190" s="76"/>
      <c r="P190" s="227">
        <f>O190*H190</f>
        <v>0</v>
      </c>
      <c r="Q190" s="227">
        <v>2.0000000000000002E-05</v>
      </c>
      <c r="R190" s="227">
        <f>Q190*H190</f>
        <v>4.0000000000000003E-05</v>
      </c>
      <c r="S190" s="227">
        <v>0</v>
      </c>
      <c r="T190" s="228">
        <f>S190*H190</f>
        <v>0</v>
      </c>
      <c r="AR190" s="13" t="s">
        <v>230</v>
      </c>
      <c r="AT190" s="13" t="s">
        <v>166</v>
      </c>
      <c r="AU190" s="13" t="s">
        <v>92</v>
      </c>
      <c r="AY190" s="13" t="s">
        <v>164</v>
      </c>
      <c r="BE190" s="229">
        <f>IF(N190="základná",J190,0)</f>
        <v>0</v>
      </c>
      <c r="BF190" s="229">
        <f>IF(N190="znížená",J190,0)</f>
        <v>0</v>
      </c>
      <c r="BG190" s="229">
        <f>IF(N190="zákl. prenesená",J190,0)</f>
        <v>0</v>
      </c>
      <c r="BH190" s="229">
        <f>IF(N190="zníž. prenesená",J190,0)</f>
        <v>0</v>
      </c>
      <c r="BI190" s="229">
        <f>IF(N190="nulová",J190,0)</f>
        <v>0</v>
      </c>
      <c r="BJ190" s="13" t="s">
        <v>92</v>
      </c>
      <c r="BK190" s="229">
        <f>ROUND(I190*H190,2)</f>
        <v>0</v>
      </c>
      <c r="BL190" s="13" t="s">
        <v>230</v>
      </c>
      <c r="BM190" s="13" t="s">
        <v>2324</v>
      </c>
    </row>
    <row r="191" s="1" customFormat="1" ht="16.5" customHeight="1">
      <c r="B191" s="35"/>
      <c r="C191" s="218" t="s">
        <v>481</v>
      </c>
      <c r="D191" s="218" t="s">
        <v>166</v>
      </c>
      <c r="E191" s="219" t="s">
        <v>2325</v>
      </c>
      <c r="F191" s="220" t="s">
        <v>2326</v>
      </c>
      <c r="G191" s="221" t="s">
        <v>238</v>
      </c>
      <c r="H191" s="222">
        <v>5</v>
      </c>
      <c r="I191" s="223"/>
      <c r="J191" s="224">
        <f>ROUND(I191*H191,2)</f>
        <v>0</v>
      </c>
      <c r="K191" s="220" t="s">
        <v>222</v>
      </c>
      <c r="L191" s="40"/>
      <c r="M191" s="225" t="s">
        <v>1</v>
      </c>
      <c r="N191" s="226" t="s">
        <v>52</v>
      </c>
      <c r="O191" s="76"/>
      <c r="P191" s="227">
        <f>O191*H191</f>
        <v>0</v>
      </c>
      <c r="Q191" s="227">
        <v>2.0000000000000002E-05</v>
      </c>
      <c r="R191" s="227">
        <f>Q191*H191</f>
        <v>0.00010000000000000001</v>
      </c>
      <c r="S191" s="227">
        <v>0</v>
      </c>
      <c r="T191" s="228">
        <f>S191*H191</f>
        <v>0</v>
      </c>
      <c r="AR191" s="13" t="s">
        <v>230</v>
      </c>
      <c r="AT191" s="13" t="s">
        <v>166</v>
      </c>
      <c r="AU191" s="13" t="s">
        <v>92</v>
      </c>
      <c r="AY191" s="13" t="s">
        <v>164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3" t="s">
        <v>92</v>
      </c>
      <c r="BK191" s="229">
        <f>ROUND(I191*H191,2)</f>
        <v>0</v>
      </c>
      <c r="BL191" s="13" t="s">
        <v>230</v>
      </c>
      <c r="BM191" s="13" t="s">
        <v>2327</v>
      </c>
    </row>
    <row r="192" s="1" customFormat="1" ht="16.5" customHeight="1">
      <c r="B192" s="35"/>
      <c r="C192" s="230" t="s">
        <v>485</v>
      </c>
      <c r="D192" s="230" t="s">
        <v>218</v>
      </c>
      <c r="E192" s="231" t="s">
        <v>2328</v>
      </c>
      <c r="F192" s="232" t="s">
        <v>2329</v>
      </c>
      <c r="G192" s="233" t="s">
        <v>238</v>
      </c>
      <c r="H192" s="234">
        <v>1</v>
      </c>
      <c r="I192" s="235"/>
      <c r="J192" s="236">
        <f>ROUND(I192*H192,2)</f>
        <v>0</v>
      </c>
      <c r="K192" s="232" t="s">
        <v>222</v>
      </c>
      <c r="L192" s="237"/>
      <c r="M192" s="238" t="s">
        <v>1</v>
      </c>
      <c r="N192" s="239" t="s">
        <v>52</v>
      </c>
      <c r="O192" s="76"/>
      <c r="P192" s="227">
        <f>O192*H192</f>
        <v>0</v>
      </c>
      <c r="Q192" s="227">
        <v>0.023789999999999999</v>
      </c>
      <c r="R192" s="227">
        <f>Q192*H192</f>
        <v>0.023789999999999999</v>
      </c>
      <c r="S192" s="227">
        <v>0</v>
      </c>
      <c r="T192" s="228">
        <f>S192*H192</f>
        <v>0</v>
      </c>
      <c r="AR192" s="13" t="s">
        <v>296</v>
      </c>
      <c r="AT192" s="13" t="s">
        <v>218</v>
      </c>
      <c r="AU192" s="13" t="s">
        <v>92</v>
      </c>
      <c r="AY192" s="13" t="s">
        <v>164</v>
      </c>
      <c r="BE192" s="229">
        <f>IF(N192="základná",J192,0)</f>
        <v>0</v>
      </c>
      <c r="BF192" s="229">
        <f>IF(N192="znížená",J192,0)</f>
        <v>0</v>
      </c>
      <c r="BG192" s="229">
        <f>IF(N192="zákl. prenesená",J192,0)</f>
        <v>0</v>
      </c>
      <c r="BH192" s="229">
        <f>IF(N192="zníž. prenesená",J192,0)</f>
        <v>0</v>
      </c>
      <c r="BI192" s="229">
        <f>IF(N192="nulová",J192,0)</f>
        <v>0</v>
      </c>
      <c r="BJ192" s="13" t="s">
        <v>92</v>
      </c>
      <c r="BK192" s="229">
        <f>ROUND(I192*H192,2)</f>
        <v>0</v>
      </c>
      <c r="BL192" s="13" t="s">
        <v>230</v>
      </c>
      <c r="BM192" s="13" t="s">
        <v>2330</v>
      </c>
    </row>
    <row r="193" s="1" customFormat="1" ht="16.5" customHeight="1">
      <c r="B193" s="35"/>
      <c r="C193" s="230" t="s">
        <v>489</v>
      </c>
      <c r="D193" s="230" t="s">
        <v>218</v>
      </c>
      <c r="E193" s="231" t="s">
        <v>2331</v>
      </c>
      <c r="F193" s="232" t="s">
        <v>2332</v>
      </c>
      <c r="G193" s="233" t="s">
        <v>238</v>
      </c>
      <c r="H193" s="234">
        <v>3</v>
      </c>
      <c r="I193" s="235"/>
      <c r="J193" s="236">
        <f>ROUND(I193*H193,2)</f>
        <v>0</v>
      </c>
      <c r="K193" s="232" t="s">
        <v>222</v>
      </c>
      <c r="L193" s="237"/>
      <c r="M193" s="238" t="s">
        <v>1</v>
      </c>
      <c r="N193" s="239" t="s">
        <v>52</v>
      </c>
      <c r="O193" s="76"/>
      <c r="P193" s="227">
        <f>O193*H193</f>
        <v>0</v>
      </c>
      <c r="Q193" s="227">
        <v>0.032599999999999997</v>
      </c>
      <c r="R193" s="227">
        <f>Q193*H193</f>
        <v>0.097799999999999998</v>
      </c>
      <c r="S193" s="227">
        <v>0</v>
      </c>
      <c r="T193" s="228">
        <f>S193*H193</f>
        <v>0</v>
      </c>
      <c r="AR193" s="13" t="s">
        <v>296</v>
      </c>
      <c r="AT193" s="13" t="s">
        <v>218</v>
      </c>
      <c r="AU193" s="13" t="s">
        <v>92</v>
      </c>
      <c r="AY193" s="13" t="s">
        <v>164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3" t="s">
        <v>92</v>
      </c>
      <c r="BK193" s="229">
        <f>ROUND(I193*H193,2)</f>
        <v>0</v>
      </c>
      <c r="BL193" s="13" t="s">
        <v>230</v>
      </c>
      <c r="BM193" s="13" t="s">
        <v>2333</v>
      </c>
    </row>
    <row r="194" s="1" customFormat="1" ht="16.5" customHeight="1">
      <c r="B194" s="35"/>
      <c r="C194" s="230" t="s">
        <v>493</v>
      </c>
      <c r="D194" s="230" t="s">
        <v>218</v>
      </c>
      <c r="E194" s="231" t="s">
        <v>2334</v>
      </c>
      <c r="F194" s="232" t="s">
        <v>2335</v>
      </c>
      <c r="G194" s="233" t="s">
        <v>238</v>
      </c>
      <c r="H194" s="234">
        <v>1</v>
      </c>
      <c r="I194" s="235"/>
      <c r="J194" s="236">
        <f>ROUND(I194*H194,2)</f>
        <v>0</v>
      </c>
      <c r="K194" s="232" t="s">
        <v>222</v>
      </c>
      <c r="L194" s="237"/>
      <c r="M194" s="238" t="s">
        <v>1</v>
      </c>
      <c r="N194" s="239" t="s">
        <v>52</v>
      </c>
      <c r="O194" s="76"/>
      <c r="P194" s="227">
        <f>O194*H194</f>
        <v>0</v>
      </c>
      <c r="Q194" s="227">
        <v>0.026020000000000001</v>
      </c>
      <c r="R194" s="227">
        <f>Q194*H194</f>
        <v>0.026020000000000001</v>
      </c>
      <c r="S194" s="227">
        <v>0</v>
      </c>
      <c r="T194" s="228">
        <f>S194*H194</f>
        <v>0</v>
      </c>
      <c r="AR194" s="13" t="s">
        <v>296</v>
      </c>
      <c r="AT194" s="13" t="s">
        <v>218</v>
      </c>
      <c r="AU194" s="13" t="s">
        <v>92</v>
      </c>
      <c r="AY194" s="13" t="s">
        <v>164</v>
      </c>
      <c r="BE194" s="229">
        <f>IF(N194="základná",J194,0)</f>
        <v>0</v>
      </c>
      <c r="BF194" s="229">
        <f>IF(N194="znížená",J194,0)</f>
        <v>0</v>
      </c>
      <c r="BG194" s="229">
        <f>IF(N194="zákl. prenesená",J194,0)</f>
        <v>0</v>
      </c>
      <c r="BH194" s="229">
        <f>IF(N194="zníž. prenesená",J194,0)</f>
        <v>0</v>
      </c>
      <c r="BI194" s="229">
        <f>IF(N194="nulová",J194,0)</f>
        <v>0</v>
      </c>
      <c r="BJ194" s="13" t="s">
        <v>92</v>
      </c>
      <c r="BK194" s="229">
        <f>ROUND(I194*H194,2)</f>
        <v>0</v>
      </c>
      <c r="BL194" s="13" t="s">
        <v>230</v>
      </c>
      <c r="BM194" s="13" t="s">
        <v>2336</v>
      </c>
    </row>
    <row r="195" s="1" customFormat="1" ht="16.5" customHeight="1">
      <c r="B195" s="35"/>
      <c r="C195" s="230" t="s">
        <v>497</v>
      </c>
      <c r="D195" s="230" t="s">
        <v>218</v>
      </c>
      <c r="E195" s="231" t="s">
        <v>2337</v>
      </c>
      <c r="F195" s="232" t="s">
        <v>2338</v>
      </c>
      <c r="G195" s="233" t="s">
        <v>238</v>
      </c>
      <c r="H195" s="234">
        <v>1</v>
      </c>
      <c r="I195" s="235"/>
      <c r="J195" s="236">
        <f>ROUND(I195*H195,2)</f>
        <v>0</v>
      </c>
      <c r="K195" s="232" t="s">
        <v>222</v>
      </c>
      <c r="L195" s="237"/>
      <c r="M195" s="238" t="s">
        <v>1</v>
      </c>
      <c r="N195" s="239" t="s">
        <v>52</v>
      </c>
      <c r="O195" s="76"/>
      <c r="P195" s="227">
        <f>O195*H195</f>
        <v>0</v>
      </c>
      <c r="Q195" s="227">
        <v>0.043209999999999998</v>
      </c>
      <c r="R195" s="227">
        <f>Q195*H195</f>
        <v>0.043209999999999998</v>
      </c>
      <c r="S195" s="227">
        <v>0</v>
      </c>
      <c r="T195" s="228">
        <f>S195*H195</f>
        <v>0</v>
      </c>
      <c r="AR195" s="13" t="s">
        <v>296</v>
      </c>
      <c r="AT195" s="13" t="s">
        <v>218</v>
      </c>
      <c r="AU195" s="13" t="s">
        <v>92</v>
      </c>
      <c r="AY195" s="13" t="s">
        <v>164</v>
      </c>
      <c r="BE195" s="229">
        <f>IF(N195="základná",J195,0)</f>
        <v>0</v>
      </c>
      <c r="BF195" s="229">
        <f>IF(N195="znížená",J195,0)</f>
        <v>0</v>
      </c>
      <c r="BG195" s="229">
        <f>IF(N195="zákl. prenesená",J195,0)</f>
        <v>0</v>
      </c>
      <c r="BH195" s="229">
        <f>IF(N195="zníž. prenesená",J195,0)</f>
        <v>0</v>
      </c>
      <c r="BI195" s="229">
        <f>IF(N195="nulová",J195,0)</f>
        <v>0</v>
      </c>
      <c r="BJ195" s="13" t="s">
        <v>92</v>
      </c>
      <c r="BK195" s="229">
        <f>ROUND(I195*H195,2)</f>
        <v>0</v>
      </c>
      <c r="BL195" s="13" t="s">
        <v>230</v>
      </c>
      <c r="BM195" s="13" t="s">
        <v>2339</v>
      </c>
    </row>
    <row r="196" s="1" customFormat="1" ht="16.5" customHeight="1">
      <c r="B196" s="35"/>
      <c r="C196" s="230" t="s">
        <v>501</v>
      </c>
      <c r="D196" s="230" t="s">
        <v>218</v>
      </c>
      <c r="E196" s="231" t="s">
        <v>2340</v>
      </c>
      <c r="F196" s="232" t="s">
        <v>2341</v>
      </c>
      <c r="G196" s="233" t="s">
        <v>238</v>
      </c>
      <c r="H196" s="234">
        <v>1</v>
      </c>
      <c r="I196" s="235"/>
      <c r="J196" s="236">
        <f>ROUND(I196*H196,2)</f>
        <v>0</v>
      </c>
      <c r="K196" s="232" t="s">
        <v>222</v>
      </c>
      <c r="L196" s="237"/>
      <c r="M196" s="238" t="s">
        <v>1</v>
      </c>
      <c r="N196" s="239" t="s">
        <v>52</v>
      </c>
      <c r="O196" s="76"/>
      <c r="P196" s="227">
        <f>O196*H196</f>
        <v>0</v>
      </c>
      <c r="Q196" s="227">
        <v>0.01481</v>
      </c>
      <c r="R196" s="227">
        <f>Q196*H196</f>
        <v>0.01481</v>
      </c>
      <c r="S196" s="227">
        <v>0</v>
      </c>
      <c r="T196" s="228">
        <f>S196*H196</f>
        <v>0</v>
      </c>
      <c r="AR196" s="13" t="s">
        <v>296</v>
      </c>
      <c r="AT196" s="13" t="s">
        <v>218</v>
      </c>
      <c r="AU196" s="13" t="s">
        <v>92</v>
      </c>
      <c r="AY196" s="13" t="s">
        <v>164</v>
      </c>
      <c r="BE196" s="229">
        <f>IF(N196="základná",J196,0)</f>
        <v>0</v>
      </c>
      <c r="BF196" s="229">
        <f>IF(N196="znížená",J196,0)</f>
        <v>0</v>
      </c>
      <c r="BG196" s="229">
        <f>IF(N196="zákl. prenesená",J196,0)</f>
        <v>0</v>
      </c>
      <c r="BH196" s="229">
        <f>IF(N196="zníž. prenesená",J196,0)</f>
        <v>0</v>
      </c>
      <c r="BI196" s="229">
        <f>IF(N196="nulová",J196,0)</f>
        <v>0</v>
      </c>
      <c r="BJ196" s="13" t="s">
        <v>92</v>
      </c>
      <c r="BK196" s="229">
        <f>ROUND(I196*H196,2)</f>
        <v>0</v>
      </c>
      <c r="BL196" s="13" t="s">
        <v>230</v>
      </c>
      <c r="BM196" s="13" t="s">
        <v>2342</v>
      </c>
    </row>
    <row r="197" s="1" customFormat="1" ht="16.5" customHeight="1">
      <c r="B197" s="35"/>
      <c r="C197" s="230" t="s">
        <v>505</v>
      </c>
      <c r="D197" s="230" t="s">
        <v>218</v>
      </c>
      <c r="E197" s="231" t="s">
        <v>2343</v>
      </c>
      <c r="F197" s="232" t="s">
        <v>2344</v>
      </c>
      <c r="G197" s="233" t="s">
        <v>238</v>
      </c>
      <c r="H197" s="234">
        <v>1</v>
      </c>
      <c r="I197" s="235"/>
      <c r="J197" s="236">
        <f>ROUND(I197*H197,2)</f>
        <v>0</v>
      </c>
      <c r="K197" s="232" t="s">
        <v>1</v>
      </c>
      <c r="L197" s="237"/>
      <c r="M197" s="238" t="s">
        <v>1</v>
      </c>
      <c r="N197" s="239" t="s">
        <v>52</v>
      </c>
      <c r="O197" s="76"/>
      <c r="P197" s="227">
        <f>O197*H197</f>
        <v>0</v>
      </c>
      <c r="Q197" s="227">
        <v>0.023789999999999999</v>
      </c>
      <c r="R197" s="227">
        <f>Q197*H197</f>
        <v>0.023789999999999999</v>
      </c>
      <c r="S197" s="227">
        <v>0</v>
      </c>
      <c r="T197" s="228">
        <f>S197*H197</f>
        <v>0</v>
      </c>
      <c r="AR197" s="13" t="s">
        <v>296</v>
      </c>
      <c r="AT197" s="13" t="s">
        <v>218</v>
      </c>
      <c r="AU197" s="13" t="s">
        <v>92</v>
      </c>
      <c r="AY197" s="13" t="s">
        <v>164</v>
      </c>
      <c r="BE197" s="229">
        <f>IF(N197="základná",J197,0)</f>
        <v>0</v>
      </c>
      <c r="BF197" s="229">
        <f>IF(N197="znížená",J197,0)</f>
        <v>0</v>
      </c>
      <c r="BG197" s="229">
        <f>IF(N197="zákl. prenesená",J197,0)</f>
        <v>0</v>
      </c>
      <c r="BH197" s="229">
        <f>IF(N197="zníž. prenesená",J197,0)</f>
        <v>0</v>
      </c>
      <c r="BI197" s="229">
        <f>IF(N197="nulová",J197,0)</f>
        <v>0</v>
      </c>
      <c r="BJ197" s="13" t="s">
        <v>92</v>
      </c>
      <c r="BK197" s="229">
        <f>ROUND(I197*H197,2)</f>
        <v>0</v>
      </c>
      <c r="BL197" s="13" t="s">
        <v>230</v>
      </c>
      <c r="BM197" s="13" t="s">
        <v>2345</v>
      </c>
    </row>
    <row r="198" s="1" customFormat="1" ht="16.5" customHeight="1">
      <c r="B198" s="35"/>
      <c r="C198" s="230" t="s">
        <v>509</v>
      </c>
      <c r="D198" s="230" t="s">
        <v>218</v>
      </c>
      <c r="E198" s="231" t="s">
        <v>2346</v>
      </c>
      <c r="F198" s="232" t="s">
        <v>2347</v>
      </c>
      <c r="G198" s="233" t="s">
        <v>238</v>
      </c>
      <c r="H198" s="234">
        <v>2</v>
      </c>
      <c r="I198" s="235"/>
      <c r="J198" s="236">
        <f>ROUND(I198*H198,2)</f>
        <v>0</v>
      </c>
      <c r="K198" s="232" t="s">
        <v>222</v>
      </c>
      <c r="L198" s="237"/>
      <c r="M198" s="238" t="s">
        <v>1</v>
      </c>
      <c r="N198" s="239" t="s">
        <v>52</v>
      </c>
      <c r="O198" s="76"/>
      <c r="P198" s="227">
        <f>O198*H198</f>
        <v>0</v>
      </c>
      <c r="Q198" s="227">
        <v>0.028330000000000001</v>
      </c>
      <c r="R198" s="227">
        <f>Q198*H198</f>
        <v>0.056660000000000002</v>
      </c>
      <c r="S198" s="227">
        <v>0</v>
      </c>
      <c r="T198" s="228">
        <f>S198*H198</f>
        <v>0</v>
      </c>
      <c r="AR198" s="13" t="s">
        <v>296</v>
      </c>
      <c r="AT198" s="13" t="s">
        <v>218</v>
      </c>
      <c r="AU198" s="13" t="s">
        <v>92</v>
      </c>
      <c r="AY198" s="13" t="s">
        <v>164</v>
      </c>
      <c r="BE198" s="229">
        <f>IF(N198="základná",J198,0)</f>
        <v>0</v>
      </c>
      <c r="BF198" s="229">
        <f>IF(N198="znížená",J198,0)</f>
        <v>0</v>
      </c>
      <c r="BG198" s="229">
        <f>IF(N198="zákl. prenesená",J198,0)</f>
        <v>0</v>
      </c>
      <c r="BH198" s="229">
        <f>IF(N198="zníž. prenesená",J198,0)</f>
        <v>0</v>
      </c>
      <c r="BI198" s="229">
        <f>IF(N198="nulová",J198,0)</f>
        <v>0</v>
      </c>
      <c r="BJ198" s="13" t="s">
        <v>92</v>
      </c>
      <c r="BK198" s="229">
        <f>ROUND(I198*H198,2)</f>
        <v>0</v>
      </c>
      <c r="BL198" s="13" t="s">
        <v>230</v>
      </c>
      <c r="BM198" s="13" t="s">
        <v>2348</v>
      </c>
    </row>
    <row r="199" s="1" customFormat="1" ht="16.5" customHeight="1">
      <c r="B199" s="35"/>
      <c r="C199" s="230" t="s">
        <v>513</v>
      </c>
      <c r="D199" s="230" t="s">
        <v>218</v>
      </c>
      <c r="E199" s="231" t="s">
        <v>2349</v>
      </c>
      <c r="F199" s="232" t="s">
        <v>2350</v>
      </c>
      <c r="G199" s="233" t="s">
        <v>238</v>
      </c>
      <c r="H199" s="234">
        <v>1</v>
      </c>
      <c r="I199" s="235"/>
      <c r="J199" s="236">
        <f>ROUND(I199*H199,2)</f>
        <v>0</v>
      </c>
      <c r="K199" s="232" t="s">
        <v>222</v>
      </c>
      <c r="L199" s="237"/>
      <c r="M199" s="238" t="s">
        <v>1</v>
      </c>
      <c r="N199" s="239" t="s">
        <v>52</v>
      </c>
      <c r="O199" s="76"/>
      <c r="P199" s="227">
        <f>O199*H199</f>
        <v>0</v>
      </c>
      <c r="Q199" s="227">
        <v>0.017489999999999999</v>
      </c>
      <c r="R199" s="227">
        <f>Q199*H199</f>
        <v>0.017489999999999999</v>
      </c>
      <c r="S199" s="227">
        <v>0</v>
      </c>
      <c r="T199" s="228">
        <f>S199*H199</f>
        <v>0</v>
      </c>
      <c r="AR199" s="13" t="s">
        <v>296</v>
      </c>
      <c r="AT199" s="13" t="s">
        <v>218</v>
      </c>
      <c r="AU199" s="13" t="s">
        <v>92</v>
      </c>
      <c r="AY199" s="13" t="s">
        <v>164</v>
      </c>
      <c r="BE199" s="229">
        <f>IF(N199="základná",J199,0)</f>
        <v>0</v>
      </c>
      <c r="BF199" s="229">
        <f>IF(N199="znížená",J199,0)</f>
        <v>0</v>
      </c>
      <c r="BG199" s="229">
        <f>IF(N199="zákl. prenesená",J199,0)</f>
        <v>0</v>
      </c>
      <c r="BH199" s="229">
        <f>IF(N199="zníž. prenesená",J199,0)</f>
        <v>0</v>
      </c>
      <c r="BI199" s="229">
        <f>IF(N199="nulová",J199,0)</f>
        <v>0</v>
      </c>
      <c r="BJ199" s="13" t="s">
        <v>92</v>
      </c>
      <c r="BK199" s="229">
        <f>ROUND(I199*H199,2)</f>
        <v>0</v>
      </c>
      <c r="BL199" s="13" t="s">
        <v>230</v>
      </c>
      <c r="BM199" s="13" t="s">
        <v>2351</v>
      </c>
    </row>
    <row r="200" s="1" customFormat="1" ht="16.5" customHeight="1">
      <c r="B200" s="35"/>
      <c r="C200" s="230" t="s">
        <v>517</v>
      </c>
      <c r="D200" s="230" t="s">
        <v>218</v>
      </c>
      <c r="E200" s="231" t="s">
        <v>2352</v>
      </c>
      <c r="F200" s="232" t="s">
        <v>2353</v>
      </c>
      <c r="G200" s="233" t="s">
        <v>238</v>
      </c>
      <c r="H200" s="234">
        <v>2</v>
      </c>
      <c r="I200" s="235"/>
      <c r="J200" s="236">
        <f>ROUND(I200*H200,2)</f>
        <v>0</v>
      </c>
      <c r="K200" s="232" t="s">
        <v>1</v>
      </c>
      <c r="L200" s="237"/>
      <c r="M200" s="238" t="s">
        <v>1</v>
      </c>
      <c r="N200" s="239" t="s">
        <v>52</v>
      </c>
      <c r="O200" s="76"/>
      <c r="P200" s="227">
        <f>O200*H200</f>
        <v>0</v>
      </c>
      <c r="Q200" s="227">
        <v>0.026020000000000001</v>
      </c>
      <c r="R200" s="227">
        <f>Q200*H200</f>
        <v>0.052040000000000003</v>
      </c>
      <c r="S200" s="227">
        <v>0</v>
      </c>
      <c r="T200" s="228">
        <f>S200*H200</f>
        <v>0</v>
      </c>
      <c r="AR200" s="13" t="s">
        <v>296</v>
      </c>
      <c r="AT200" s="13" t="s">
        <v>218</v>
      </c>
      <c r="AU200" s="13" t="s">
        <v>92</v>
      </c>
      <c r="AY200" s="13" t="s">
        <v>164</v>
      </c>
      <c r="BE200" s="229">
        <f>IF(N200="základná",J200,0)</f>
        <v>0</v>
      </c>
      <c r="BF200" s="229">
        <f>IF(N200="znížená",J200,0)</f>
        <v>0</v>
      </c>
      <c r="BG200" s="229">
        <f>IF(N200="zákl. prenesená",J200,0)</f>
        <v>0</v>
      </c>
      <c r="BH200" s="229">
        <f>IF(N200="zníž. prenesená",J200,0)</f>
        <v>0</v>
      </c>
      <c r="BI200" s="229">
        <f>IF(N200="nulová",J200,0)</f>
        <v>0</v>
      </c>
      <c r="BJ200" s="13" t="s">
        <v>92</v>
      </c>
      <c r="BK200" s="229">
        <f>ROUND(I200*H200,2)</f>
        <v>0</v>
      </c>
      <c r="BL200" s="13" t="s">
        <v>230</v>
      </c>
      <c r="BM200" s="13" t="s">
        <v>2354</v>
      </c>
    </row>
    <row r="201" s="1" customFormat="1" ht="16.5" customHeight="1">
      <c r="B201" s="35"/>
      <c r="C201" s="230" t="s">
        <v>521</v>
      </c>
      <c r="D201" s="230" t="s">
        <v>218</v>
      </c>
      <c r="E201" s="231" t="s">
        <v>2355</v>
      </c>
      <c r="F201" s="232" t="s">
        <v>2356</v>
      </c>
      <c r="G201" s="233" t="s">
        <v>238</v>
      </c>
      <c r="H201" s="234">
        <v>2</v>
      </c>
      <c r="I201" s="235"/>
      <c r="J201" s="236">
        <f>ROUND(I201*H201,2)</f>
        <v>0</v>
      </c>
      <c r="K201" s="232" t="s">
        <v>222</v>
      </c>
      <c r="L201" s="237"/>
      <c r="M201" s="238" t="s">
        <v>1</v>
      </c>
      <c r="N201" s="239" t="s">
        <v>52</v>
      </c>
      <c r="O201" s="76"/>
      <c r="P201" s="227">
        <f>O201*H201</f>
        <v>0</v>
      </c>
      <c r="Q201" s="227">
        <v>0.03542</v>
      </c>
      <c r="R201" s="227">
        <f>Q201*H201</f>
        <v>0.07084</v>
      </c>
      <c r="S201" s="227">
        <v>0</v>
      </c>
      <c r="T201" s="228">
        <f>S201*H201</f>
        <v>0</v>
      </c>
      <c r="AR201" s="13" t="s">
        <v>296</v>
      </c>
      <c r="AT201" s="13" t="s">
        <v>218</v>
      </c>
      <c r="AU201" s="13" t="s">
        <v>92</v>
      </c>
      <c r="AY201" s="13" t="s">
        <v>164</v>
      </c>
      <c r="BE201" s="229">
        <f>IF(N201="základná",J201,0)</f>
        <v>0</v>
      </c>
      <c r="BF201" s="229">
        <f>IF(N201="znížená",J201,0)</f>
        <v>0</v>
      </c>
      <c r="BG201" s="229">
        <f>IF(N201="zákl. prenesená",J201,0)</f>
        <v>0</v>
      </c>
      <c r="BH201" s="229">
        <f>IF(N201="zníž. prenesená",J201,0)</f>
        <v>0</v>
      </c>
      <c r="BI201" s="229">
        <f>IF(N201="nulová",J201,0)</f>
        <v>0</v>
      </c>
      <c r="BJ201" s="13" t="s">
        <v>92</v>
      </c>
      <c r="BK201" s="229">
        <f>ROUND(I201*H201,2)</f>
        <v>0</v>
      </c>
      <c r="BL201" s="13" t="s">
        <v>230</v>
      </c>
      <c r="BM201" s="13" t="s">
        <v>2357</v>
      </c>
    </row>
    <row r="202" s="1" customFormat="1" ht="16.5" customHeight="1">
      <c r="B202" s="35"/>
      <c r="C202" s="230" t="s">
        <v>525</v>
      </c>
      <c r="D202" s="230" t="s">
        <v>218</v>
      </c>
      <c r="E202" s="231" t="s">
        <v>2358</v>
      </c>
      <c r="F202" s="232" t="s">
        <v>2359</v>
      </c>
      <c r="G202" s="233" t="s">
        <v>238</v>
      </c>
      <c r="H202" s="234">
        <v>2</v>
      </c>
      <c r="I202" s="235"/>
      <c r="J202" s="236">
        <f>ROUND(I202*H202,2)</f>
        <v>0</v>
      </c>
      <c r="K202" s="232" t="s">
        <v>222</v>
      </c>
      <c r="L202" s="237"/>
      <c r="M202" s="238" t="s">
        <v>1</v>
      </c>
      <c r="N202" s="239" t="s">
        <v>52</v>
      </c>
      <c r="O202" s="76"/>
      <c r="P202" s="227">
        <f>O202*H202</f>
        <v>0</v>
      </c>
      <c r="Q202" s="227">
        <v>0.049799999999999997</v>
      </c>
      <c r="R202" s="227">
        <f>Q202*H202</f>
        <v>0.099599999999999994</v>
      </c>
      <c r="S202" s="227">
        <v>0</v>
      </c>
      <c r="T202" s="228">
        <f>S202*H202</f>
        <v>0</v>
      </c>
      <c r="AR202" s="13" t="s">
        <v>296</v>
      </c>
      <c r="AT202" s="13" t="s">
        <v>218</v>
      </c>
      <c r="AU202" s="13" t="s">
        <v>92</v>
      </c>
      <c r="AY202" s="13" t="s">
        <v>164</v>
      </c>
      <c r="BE202" s="229">
        <f>IF(N202="základná",J202,0)</f>
        <v>0</v>
      </c>
      <c r="BF202" s="229">
        <f>IF(N202="znížená",J202,0)</f>
        <v>0</v>
      </c>
      <c r="BG202" s="229">
        <f>IF(N202="zákl. prenesená",J202,0)</f>
        <v>0</v>
      </c>
      <c r="BH202" s="229">
        <f>IF(N202="zníž. prenesená",J202,0)</f>
        <v>0</v>
      </c>
      <c r="BI202" s="229">
        <f>IF(N202="nulová",J202,0)</f>
        <v>0</v>
      </c>
      <c r="BJ202" s="13" t="s">
        <v>92</v>
      </c>
      <c r="BK202" s="229">
        <f>ROUND(I202*H202,2)</f>
        <v>0</v>
      </c>
      <c r="BL202" s="13" t="s">
        <v>230</v>
      </c>
      <c r="BM202" s="13" t="s">
        <v>2360</v>
      </c>
    </row>
    <row r="203" s="1" customFormat="1" ht="16.5" customHeight="1">
      <c r="B203" s="35"/>
      <c r="C203" s="230" t="s">
        <v>529</v>
      </c>
      <c r="D203" s="230" t="s">
        <v>218</v>
      </c>
      <c r="E203" s="231" t="s">
        <v>2361</v>
      </c>
      <c r="F203" s="232" t="s">
        <v>2362</v>
      </c>
      <c r="G203" s="233" t="s">
        <v>238</v>
      </c>
      <c r="H203" s="234">
        <v>1</v>
      </c>
      <c r="I203" s="235"/>
      <c r="J203" s="236">
        <f>ROUND(I203*H203,2)</f>
        <v>0</v>
      </c>
      <c r="K203" s="232" t="s">
        <v>222</v>
      </c>
      <c r="L203" s="237"/>
      <c r="M203" s="238" t="s">
        <v>1</v>
      </c>
      <c r="N203" s="239" t="s">
        <v>52</v>
      </c>
      <c r="O203" s="76"/>
      <c r="P203" s="227">
        <f>O203*H203</f>
        <v>0</v>
      </c>
      <c r="Q203" s="227">
        <v>0.042619999999999998</v>
      </c>
      <c r="R203" s="227">
        <f>Q203*H203</f>
        <v>0.042619999999999998</v>
      </c>
      <c r="S203" s="227">
        <v>0</v>
      </c>
      <c r="T203" s="228">
        <f>S203*H203</f>
        <v>0</v>
      </c>
      <c r="AR203" s="13" t="s">
        <v>296</v>
      </c>
      <c r="AT203" s="13" t="s">
        <v>218</v>
      </c>
      <c r="AU203" s="13" t="s">
        <v>92</v>
      </c>
      <c r="AY203" s="13" t="s">
        <v>164</v>
      </c>
      <c r="BE203" s="229">
        <f>IF(N203="základná",J203,0)</f>
        <v>0</v>
      </c>
      <c r="BF203" s="229">
        <f>IF(N203="znížená",J203,0)</f>
        <v>0</v>
      </c>
      <c r="BG203" s="229">
        <f>IF(N203="zákl. prenesená",J203,0)</f>
        <v>0</v>
      </c>
      <c r="BH203" s="229">
        <f>IF(N203="zníž. prenesená",J203,0)</f>
        <v>0</v>
      </c>
      <c r="BI203" s="229">
        <f>IF(N203="nulová",J203,0)</f>
        <v>0</v>
      </c>
      <c r="BJ203" s="13" t="s">
        <v>92</v>
      </c>
      <c r="BK203" s="229">
        <f>ROUND(I203*H203,2)</f>
        <v>0</v>
      </c>
      <c r="BL203" s="13" t="s">
        <v>230</v>
      </c>
      <c r="BM203" s="13" t="s">
        <v>2363</v>
      </c>
    </row>
    <row r="204" s="1" customFormat="1" ht="16.5" customHeight="1">
      <c r="B204" s="35"/>
      <c r="C204" s="230" t="s">
        <v>533</v>
      </c>
      <c r="D204" s="230" t="s">
        <v>218</v>
      </c>
      <c r="E204" s="231" t="s">
        <v>2364</v>
      </c>
      <c r="F204" s="232" t="s">
        <v>2359</v>
      </c>
      <c r="G204" s="233" t="s">
        <v>238</v>
      </c>
      <c r="H204" s="234">
        <v>2</v>
      </c>
      <c r="I204" s="235"/>
      <c r="J204" s="236">
        <f>ROUND(I204*H204,2)</f>
        <v>0</v>
      </c>
      <c r="K204" s="232" t="s">
        <v>1</v>
      </c>
      <c r="L204" s="237"/>
      <c r="M204" s="238" t="s">
        <v>1</v>
      </c>
      <c r="N204" s="239" t="s">
        <v>52</v>
      </c>
      <c r="O204" s="76"/>
      <c r="P204" s="227">
        <f>O204*H204</f>
        <v>0</v>
      </c>
      <c r="Q204" s="227">
        <v>0.049799999999999997</v>
      </c>
      <c r="R204" s="227">
        <f>Q204*H204</f>
        <v>0.099599999999999994</v>
      </c>
      <c r="S204" s="227">
        <v>0</v>
      </c>
      <c r="T204" s="228">
        <f>S204*H204</f>
        <v>0</v>
      </c>
      <c r="AR204" s="13" t="s">
        <v>296</v>
      </c>
      <c r="AT204" s="13" t="s">
        <v>218</v>
      </c>
      <c r="AU204" s="13" t="s">
        <v>92</v>
      </c>
      <c r="AY204" s="13" t="s">
        <v>164</v>
      </c>
      <c r="BE204" s="229">
        <f>IF(N204="základná",J204,0)</f>
        <v>0</v>
      </c>
      <c r="BF204" s="229">
        <f>IF(N204="znížená",J204,0)</f>
        <v>0</v>
      </c>
      <c r="BG204" s="229">
        <f>IF(N204="zákl. prenesená",J204,0)</f>
        <v>0</v>
      </c>
      <c r="BH204" s="229">
        <f>IF(N204="zníž. prenesená",J204,0)</f>
        <v>0</v>
      </c>
      <c r="BI204" s="229">
        <f>IF(N204="nulová",J204,0)</f>
        <v>0</v>
      </c>
      <c r="BJ204" s="13" t="s">
        <v>92</v>
      </c>
      <c r="BK204" s="229">
        <f>ROUND(I204*H204,2)</f>
        <v>0</v>
      </c>
      <c r="BL204" s="13" t="s">
        <v>230</v>
      </c>
      <c r="BM204" s="13" t="s">
        <v>2365</v>
      </c>
    </row>
    <row r="205" s="1" customFormat="1" ht="16.5" customHeight="1">
      <c r="B205" s="35"/>
      <c r="C205" s="218" t="s">
        <v>537</v>
      </c>
      <c r="D205" s="218" t="s">
        <v>166</v>
      </c>
      <c r="E205" s="219" t="s">
        <v>2366</v>
      </c>
      <c r="F205" s="220" t="s">
        <v>2367</v>
      </c>
      <c r="G205" s="221" t="s">
        <v>238</v>
      </c>
      <c r="H205" s="222">
        <v>1</v>
      </c>
      <c r="I205" s="223"/>
      <c r="J205" s="224">
        <f>ROUND(I205*H205,2)</f>
        <v>0</v>
      </c>
      <c r="K205" s="220" t="s">
        <v>222</v>
      </c>
      <c r="L205" s="40"/>
      <c r="M205" s="225" t="s">
        <v>1</v>
      </c>
      <c r="N205" s="226" t="s">
        <v>52</v>
      </c>
      <c r="O205" s="76"/>
      <c r="P205" s="227">
        <f>O205*H205</f>
        <v>0</v>
      </c>
      <c r="Q205" s="227">
        <v>2.0000000000000002E-05</v>
      </c>
      <c r="R205" s="227">
        <f>Q205*H205</f>
        <v>2.0000000000000002E-05</v>
      </c>
      <c r="S205" s="227">
        <v>0</v>
      </c>
      <c r="T205" s="228">
        <f>S205*H205</f>
        <v>0</v>
      </c>
      <c r="AR205" s="13" t="s">
        <v>230</v>
      </c>
      <c r="AT205" s="13" t="s">
        <v>166</v>
      </c>
      <c r="AU205" s="13" t="s">
        <v>92</v>
      </c>
      <c r="AY205" s="13" t="s">
        <v>164</v>
      </c>
      <c r="BE205" s="229">
        <f>IF(N205="základná",J205,0)</f>
        <v>0</v>
      </c>
      <c r="BF205" s="229">
        <f>IF(N205="znížená",J205,0)</f>
        <v>0</v>
      </c>
      <c r="BG205" s="229">
        <f>IF(N205="zákl. prenesená",J205,0)</f>
        <v>0</v>
      </c>
      <c r="BH205" s="229">
        <f>IF(N205="zníž. prenesená",J205,0)</f>
        <v>0</v>
      </c>
      <c r="BI205" s="229">
        <f>IF(N205="nulová",J205,0)</f>
        <v>0</v>
      </c>
      <c r="BJ205" s="13" t="s">
        <v>92</v>
      </c>
      <c r="BK205" s="229">
        <f>ROUND(I205*H205,2)</f>
        <v>0</v>
      </c>
      <c r="BL205" s="13" t="s">
        <v>230</v>
      </c>
      <c r="BM205" s="13" t="s">
        <v>2368</v>
      </c>
    </row>
    <row r="206" s="1" customFormat="1" ht="16.5" customHeight="1">
      <c r="B206" s="35"/>
      <c r="C206" s="230" t="s">
        <v>541</v>
      </c>
      <c r="D206" s="230" t="s">
        <v>218</v>
      </c>
      <c r="E206" s="231" t="s">
        <v>2369</v>
      </c>
      <c r="F206" s="232" t="s">
        <v>2370</v>
      </c>
      <c r="G206" s="233" t="s">
        <v>238</v>
      </c>
      <c r="H206" s="234">
        <v>1</v>
      </c>
      <c r="I206" s="235"/>
      <c r="J206" s="236">
        <f>ROUND(I206*H206,2)</f>
        <v>0</v>
      </c>
      <c r="K206" s="232" t="s">
        <v>222</v>
      </c>
      <c r="L206" s="237"/>
      <c r="M206" s="238" t="s">
        <v>1</v>
      </c>
      <c r="N206" s="239" t="s">
        <v>52</v>
      </c>
      <c r="O206" s="76"/>
      <c r="P206" s="227">
        <f>O206*H206</f>
        <v>0</v>
      </c>
      <c r="Q206" s="227">
        <v>0.04555</v>
      </c>
      <c r="R206" s="227">
        <f>Q206*H206</f>
        <v>0.04555</v>
      </c>
      <c r="S206" s="227">
        <v>0</v>
      </c>
      <c r="T206" s="228">
        <f>S206*H206</f>
        <v>0</v>
      </c>
      <c r="AR206" s="13" t="s">
        <v>296</v>
      </c>
      <c r="AT206" s="13" t="s">
        <v>218</v>
      </c>
      <c r="AU206" s="13" t="s">
        <v>92</v>
      </c>
      <c r="AY206" s="13" t="s">
        <v>164</v>
      </c>
      <c r="BE206" s="229">
        <f>IF(N206="základná",J206,0)</f>
        <v>0</v>
      </c>
      <c r="BF206" s="229">
        <f>IF(N206="znížená",J206,0)</f>
        <v>0</v>
      </c>
      <c r="BG206" s="229">
        <f>IF(N206="zákl. prenesená",J206,0)</f>
        <v>0</v>
      </c>
      <c r="BH206" s="229">
        <f>IF(N206="zníž. prenesená",J206,0)</f>
        <v>0</v>
      </c>
      <c r="BI206" s="229">
        <f>IF(N206="nulová",J206,0)</f>
        <v>0</v>
      </c>
      <c r="BJ206" s="13" t="s">
        <v>92</v>
      </c>
      <c r="BK206" s="229">
        <f>ROUND(I206*H206,2)</f>
        <v>0</v>
      </c>
      <c r="BL206" s="13" t="s">
        <v>230</v>
      </c>
      <c r="BM206" s="13" t="s">
        <v>2371</v>
      </c>
    </row>
    <row r="207" s="1" customFormat="1" ht="16.5" customHeight="1">
      <c r="B207" s="35"/>
      <c r="C207" s="218" t="s">
        <v>545</v>
      </c>
      <c r="D207" s="218" t="s">
        <v>166</v>
      </c>
      <c r="E207" s="219" t="s">
        <v>2372</v>
      </c>
      <c r="F207" s="220" t="s">
        <v>2373</v>
      </c>
      <c r="G207" s="221" t="s">
        <v>238</v>
      </c>
      <c r="H207" s="222">
        <v>9</v>
      </c>
      <c r="I207" s="223"/>
      <c r="J207" s="224">
        <f>ROUND(I207*H207,2)</f>
        <v>0</v>
      </c>
      <c r="K207" s="220" t="s">
        <v>2184</v>
      </c>
      <c r="L207" s="40"/>
      <c r="M207" s="225" t="s">
        <v>1</v>
      </c>
      <c r="N207" s="226" t="s">
        <v>52</v>
      </c>
      <c r="O207" s="76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13" t="s">
        <v>230</v>
      </c>
      <c r="AT207" s="13" t="s">
        <v>166</v>
      </c>
      <c r="AU207" s="13" t="s">
        <v>92</v>
      </c>
      <c r="AY207" s="13" t="s">
        <v>164</v>
      </c>
      <c r="BE207" s="229">
        <f>IF(N207="základná",J207,0)</f>
        <v>0</v>
      </c>
      <c r="BF207" s="229">
        <f>IF(N207="znížená",J207,0)</f>
        <v>0</v>
      </c>
      <c r="BG207" s="229">
        <f>IF(N207="zákl. prenesená",J207,0)</f>
        <v>0</v>
      </c>
      <c r="BH207" s="229">
        <f>IF(N207="zníž. prenesená",J207,0)</f>
        <v>0</v>
      </c>
      <c r="BI207" s="229">
        <f>IF(N207="nulová",J207,0)</f>
        <v>0</v>
      </c>
      <c r="BJ207" s="13" t="s">
        <v>92</v>
      </c>
      <c r="BK207" s="229">
        <f>ROUND(I207*H207,2)</f>
        <v>0</v>
      </c>
      <c r="BL207" s="13" t="s">
        <v>230</v>
      </c>
      <c r="BM207" s="13" t="s">
        <v>2374</v>
      </c>
    </row>
    <row r="208" s="1" customFormat="1" ht="16.5" customHeight="1">
      <c r="B208" s="35"/>
      <c r="C208" s="218" t="s">
        <v>549</v>
      </c>
      <c r="D208" s="218" t="s">
        <v>166</v>
      </c>
      <c r="E208" s="219" t="s">
        <v>2375</v>
      </c>
      <c r="F208" s="220" t="s">
        <v>2376</v>
      </c>
      <c r="G208" s="221" t="s">
        <v>238</v>
      </c>
      <c r="H208" s="222">
        <v>20</v>
      </c>
      <c r="I208" s="223"/>
      <c r="J208" s="224">
        <f>ROUND(I208*H208,2)</f>
        <v>0</v>
      </c>
      <c r="K208" s="220" t="s">
        <v>2184</v>
      </c>
      <c r="L208" s="40"/>
      <c r="M208" s="225" t="s">
        <v>1</v>
      </c>
      <c r="N208" s="226" t="s">
        <v>52</v>
      </c>
      <c r="O208" s="76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13" t="s">
        <v>230</v>
      </c>
      <c r="AT208" s="13" t="s">
        <v>166</v>
      </c>
      <c r="AU208" s="13" t="s">
        <v>92</v>
      </c>
      <c r="AY208" s="13" t="s">
        <v>164</v>
      </c>
      <c r="BE208" s="229">
        <f>IF(N208="základná",J208,0)</f>
        <v>0</v>
      </c>
      <c r="BF208" s="229">
        <f>IF(N208="znížená",J208,0)</f>
        <v>0</v>
      </c>
      <c r="BG208" s="229">
        <f>IF(N208="zákl. prenesená",J208,0)</f>
        <v>0</v>
      </c>
      <c r="BH208" s="229">
        <f>IF(N208="zníž. prenesená",J208,0)</f>
        <v>0</v>
      </c>
      <c r="BI208" s="229">
        <f>IF(N208="nulová",J208,0)</f>
        <v>0</v>
      </c>
      <c r="BJ208" s="13" t="s">
        <v>92</v>
      </c>
      <c r="BK208" s="229">
        <f>ROUND(I208*H208,2)</f>
        <v>0</v>
      </c>
      <c r="BL208" s="13" t="s">
        <v>230</v>
      </c>
      <c r="BM208" s="13" t="s">
        <v>2377</v>
      </c>
    </row>
    <row r="209" s="1" customFormat="1" ht="16.5" customHeight="1">
      <c r="B209" s="35"/>
      <c r="C209" s="218" t="s">
        <v>553</v>
      </c>
      <c r="D209" s="218" t="s">
        <v>166</v>
      </c>
      <c r="E209" s="219" t="s">
        <v>2378</v>
      </c>
      <c r="F209" s="220" t="s">
        <v>2379</v>
      </c>
      <c r="G209" s="221" t="s">
        <v>238</v>
      </c>
      <c r="H209" s="222">
        <v>1</v>
      </c>
      <c r="I209" s="223"/>
      <c r="J209" s="224">
        <f>ROUND(I209*H209,2)</f>
        <v>0</v>
      </c>
      <c r="K209" s="220" t="s">
        <v>1</v>
      </c>
      <c r="L209" s="40"/>
      <c r="M209" s="225" t="s">
        <v>1</v>
      </c>
      <c r="N209" s="226" t="s">
        <v>52</v>
      </c>
      <c r="O209" s="76"/>
      <c r="P209" s="227">
        <f>O209*H209</f>
        <v>0</v>
      </c>
      <c r="Q209" s="227">
        <v>0.048239999999999998</v>
      </c>
      <c r="R209" s="227">
        <f>Q209*H209</f>
        <v>0.048239999999999998</v>
      </c>
      <c r="S209" s="227">
        <v>0</v>
      </c>
      <c r="T209" s="228">
        <f>S209*H209</f>
        <v>0</v>
      </c>
      <c r="AR209" s="13" t="s">
        <v>230</v>
      </c>
      <c r="AT209" s="13" t="s">
        <v>166</v>
      </c>
      <c r="AU209" s="13" t="s">
        <v>92</v>
      </c>
      <c r="AY209" s="13" t="s">
        <v>164</v>
      </c>
      <c r="BE209" s="229">
        <f>IF(N209="základná",J209,0)</f>
        <v>0</v>
      </c>
      <c r="BF209" s="229">
        <f>IF(N209="znížená",J209,0)</f>
        <v>0</v>
      </c>
      <c r="BG209" s="229">
        <f>IF(N209="zákl. prenesená",J209,0)</f>
        <v>0</v>
      </c>
      <c r="BH209" s="229">
        <f>IF(N209="zníž. prenesená",J209,0)</f>
        <v>0</v>
      </c>
      <c r="BI209" s="229">
        <f>IF(N209="nulová",J209,0)</f>
        <v>0</v>
      </c>
      <c r="BJ209" s="13" t="s">
        <v>92</v>
      </c>
      <c r="BK209" s="229">
        <f>ROUND(I209*H209,2)</f>
        <v>0</v>
      </c>
      <c r="BL209" s="13" t="s">
        <v>230</v>
      </c>
      <c r="BM209" s="13" t="s">
        <v>2380</v>
      </c>
    </row>
    <row r="210" s="1" customFormat="1" ht="16.5" customHeight="1">
      <c r="B210" s="35"/>
      <c r="C210" s="218" t="s">
        <v>558</v>
      </c>
      <c r="D210" s="218" t="s">
        <v>166</v>
      </c>
      <c r="E210" s="219" t="s">
        <v>2381</v>
      </c>
      <c r="F210" s="220" t="s">
        <v>2382</v>
      </c>
      <c r="G210" s="221" t="s">
        <v>2383</v>
      </c>
      <c r="H210" s="222">
        <v>1</v>
      </c>
      <c r="I210" s="223"/>
      <c r="J210" s="224">
        <f>ROUND(I210*H210,2)</f>
        <v>0</v>
      </c>
      <c r="K210" s="220" t="s">
        <v>1</v>
      </c>
      <c r="L210" s="40"/>
      <c r="M210" s="225" t="s">
        <v>1</v>
      </c>
      <c r="N210" s="226" t="s">
        <v>52</v>
      </c>
      <c r="O210" s="76"/>
      <c r="P210" s="227">
        <f>O210*H210</f>
        <v>0</v>
      </c>
      <c r="Q210" s="227">
        <v>0</v>
      </c>
      <c r="R210" s="227">
        <f>Q210*H210</f>
        <v>0</v>
      </c>
      <c r="S210" s="227">
        <v>0</v>
      </c>
      <c r="T210" s="228">
        <f>S210*H210</f>
        <v>0</v>
      </c>
      <c r="AR210" s="13" t="s">
        <v>230</v>
      </c>
      <c r="AT210" s="13" t="s">
        <v>166</v>
      </c>
      <c r="AU210" s="13" t="s">
        <v>92</v>
      </c>
      <c r="AY210" s="13" t="s">
        <v>164</v>
      </c>
      <c r="BE210" s="229">
        <f>IF(N210="základná",J210,0)</f>
        <v>0</v>
      </c>
      <c r="BF210" s="229">
        <f>IF(N210="znížená",J210,0)</f>
        <v>0</v>
      </c>
      <c r="BG210" s="229">
        <f>IF(N210="zákl. prenesená",J210,0)</f>
        <v>0</v>
      </c>
      <c r="BH210" s="229">
        <f>IF(N210="zníž. prenesená",J210,0)</f>
        <v>0</v>
      </c>
      <c r="BI210" s="229">
        <f>IF(N210="nulová",J210,0)</f>
        <v>0</v>
      </c>
      <c r="BJ210" s="13" t="s">
        <v>92</v>
      </c>
      <c r="BK210" s="229">
        <f>ROUND(I210*H210,2)</f>
        <v>0</v>
      </c>
      <c r="BL210" s="13" t="s">
        <v>230</v>
      </c>
      <c r="BM210" s="13" t="s">
        <v>2384</v>
      </c>
    </row>
    <row r="211" s="1" customFormat="1" ht="16.5" customHeight="1">
      <c r="B211" s="35"/>
      <c r="C211" s="218" t="s">
        <v>562</v>
      </c>
      <c r="D211" s="218" t="s">
        <v>166</v>
      </c>
      <c r="E211" s="219" t="s">
        <v>2385</v>
      </c>
      <c r="F211" s="220" t="s">
        <v>2386</v>
      </c>
      <c r="G211" s="221" t="s">
        <v>857</v>
      </c>
      <c r="H211" s="240"/>
      <c r="I211" s="223"/>
      <c r="J211" s="224">
        <f>ROUND(I211*H211,2)</f>
        <v>0</v>
      </c>
      <c r="K211" s="220" t="s">
        <v>222</v>
      </c>
      <c r="L211" s="40"/>
      <c r="M211" s="225" t="s">
        <v>1</v>
      </c>
      <c r="N211" s="226" t="s">
        <v>52</v>
      </c>
      <c r="O211" s="76"/>
      <c r="P211" s="227">
        <f>O211*H211</f>
        <v>0</v>
      </c>
      <c r="Q211" s="227">
        <v>0</v>
      </c>
      <c r="R211" s="227">
        <f>Q211*H211</f>
        <v>0</v>
      </c>
      <c r="S211" s="227">
        <v>0</v>
      </c>
      <c r="T211" s="228">
        <f>S211*H211</f>
        <v>0</v>
      </c>
      <c r="AR211" s="13" t="s">
        <v>230</v>
      </c>
      <c r="AT211" s="13" t="s">
        <v>166</v>
      </c>
      <c r="AU211" s="13" t="s">
        <v>92</v>
      </c>
      <c r="AY211" s="13" t="s">
        <v>164</v>
      </c>
      <c r="BE211" s="229">
        <f>IF(N211="základná",J211,0)</f>
        <v>0</v>
      </c>
      <c r="BF211" s="229">
        <f>IF(N211="znížená",J211,0)</f>
        <v>0</v>
      </c>
      <c r="BG211" s="229">
        <f>IF(N211="zákl. prenesená",J211,0)</f>
        <v>0</v>
      </c>
      <c r="BH211" s="229">
        <f>IF(N211="zníž. prenesená",J211,0)</f>
        <v>0</v>
      </c>
      <c r="BI211" s="229">
        <f>IF(N211="nulová",J211,0)</f>
        <v>0</v>
      </c>
      <c r="BJ211" s="13" t="s">
        <v>92</v>
      </c>
      <c r="BK211" s="229">
        <f>ROUND(I211*H211,2)</f>
        <v>0</v>
      </c>
      <c r="BL211" s="13" t="s">
        <v>230</v>
      </c>
      <c r="BM211" s="13" t="s">
        <v>2387</v>
      </c>
    </row>
    <row r="212" s="11" customFormat="1" ht="25.92" customHeight="1">
      <c r="B212" s="202"/>
      <c r="C212" s="203"/>
      <c r="D212" s="204" t="s">
        <v>79</v>
      </c>
      <c r="E212" s="205" t="s">
        <v>218</v>
      </c>
      <c r="F212" s="205" t="s">
        <v>1085</v>
      </c>
      <c r="G212" s="203"/>
      <c r="H212" s="203"/>
      <c r="I212" s="206"/>
      <c r="J212" s="207">
        <f>BK212</f>
        <v>0</v>
      </c>
      <c r="K212" s="203"/>
      <c r="L212" s="208"/>
      <c r="M212" s="209"/>
      <c r="N212" s="210"/>
      <c r="O212" s="210"/>
      <c r="P212" s="211">
        <f>P213</f>
        <v>0</v>
      </c>
      <c r="Q212" s="210"/>
      <c r="R212" s="211">
        <f>R213</f>
        <v>0</v>
      </c>
      <c r="S212" s="210"/>
      <c r="T212" s="212">
        <f>T213</f>
        <v>0</v>
      </c>
      <c r="AR212" s="213" t="s">
        <v>97</v>
      </c>
      <c r="AT212" s="214" t="s">
        <v>79</v>
      </c>
      <c r="AU212" s="214" t="s">
        <v>80</v>
      </c>
      <c r="AY212" s="213" t="s">
        <v>164</v>
      </c>
      <c r="BK212" s="215">
        <f>BK213</f>
        <v>0</v>
      </c>
    </row>
    <row r="213" s="11" customFormat="1" ht="22.8" customHeight="1">
      <c r="B213" s="202"/>
      <c r="C213" s="203"/>
      <c r="D213" s="204" t="s">
        <v>79</v>
      </c>
      <c r="E213" s="216" t="s">
        <v>2388</v>
      </c>
      <c r="F213" s="216" t="s">
        <v>2389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P214</f>
        <v>0</v>
      </c>
      <c r="Q213" s="210"/>
      <c r="R213" s="211">
        <f>R214</f>
        <v>0</v>
      </c>
      <c r="S213" s="210"/>
      <c r="T213" s="212">
        <f>T214</f>
        <v>0</v>
      </c>
      <c r="AR213" s="213" t="s">
        <v>97</v>
      </c>
      <c r="AT213" s="214" t="s">
        <v>79</v>
      </c>
      <c r="AU213" s="214" t="s">
        <v>87</v>
      </c>
      <c r="AY213" s="213" t="s">
        <v>164</v>
      </c>
      <c r="BK213" s="215">
        <f>BK214</f>
        <v>0</v>
      </c>
    </row>
    <row r="214" s="1" customFormat="1" ht="16.5" customHeight="1">
      <c r="B214" s="35"/>
      <c r="C214" s="218" t="s">
        <v>566</v>
      </c>
      <c r="D214" s="218" t="s">
        <v>166</v>
      </c>
      <c r="E214" s="219" t="s">
        <v>2390</v>
      </c>
      <c r="F214" s="220" t="s">
        <v>2391</v>
      </c>
      <c r="G214" s="221" t="s">
        <v>238</v>
      </c>
      <c r="H214" s="222">
        <v>1</v>
      </c>
      <c r="I214" s="223"/>
      <c r="J214" s="224">
        <f>ROUND(I214*H214,2)</f>
        <v>0</v>
      </c>
      <c r="K214" s="220" t="s">
        <v>1</v>
      </c>
      <c r="L214" s="40"/>
      <c r="M214" s="225" t="s">
        <v>1</v>
      </c>
      <c r="N214" s="226" t="s">
        <v>52</v>
      </c>
      <c r="O214" s="76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13" t="s">
        <v>428</v>
      </c>
      <c r="AT214" s="13" t="s">
        <v>166</v>
      </c>
      <c r="AU214" s="13" t="s">
        <v>92</v>
      </c>
      <c r="AY214" s="13" t="s">
        <v>164</v>
      </c>
      <c r="BE214" s="229">
        <f>IF(N214="základná",J214,0)</f>
        <v>0</v>
      </c>
      <c r="BF214" s="229">
        <f>IF(N214="znížená",J214,0)</f>
        <v>0</v>
      </c>
      <c r="BG214" s="229">
        <f>IF(N214="zákl. prenesená",J214,0)</f>
        <v>0</v>
      </c>
      <c r="BH214" s="229">
        <f>IF(N214="zníž. prenesená",J214,0)</f>
        <v>0</v>
      </c>
      <c r="BI214" s="229">
        <f>IF(N214="nulová",J214,0)</f>
        <v>0</v>
      </c>
      <c r="BJ214" s="13" t="s">
        <v>92</v>
      </c>
      <c r="BK214" s="229">
        <f>ROUND(I214*H214,2)</f>
        <v>0</v>
      </c>
      <c r="BL214" s="13" t="s">
        <v>428</v>
      </c>
      <c r="BM214" s="13" t="s">
        <v>2392</v>
      </c>
    </row>
    <row r="215" s="11" customFormat="1" ht="25.92" customHeight="1">
      <c r="B215" s="202"/>
      <c r="C215" s="203"/>
      <c r="D215" s="204" t="s">
        <v>79</v>
      </c>
      <c r="E215" s="205" t="s">
        <v>1720</v>
      </c>
      <c r="F215" s="205" t="s">
        <v>1721</v>
      </c>
      <c r="G215" s="203"/>
      <c r="H215" s="203"/>
      <c r="I215" s="206"/>
      <c r="J215" s="207">
        <f>BK215</f>
        <v>0</v>
      </c>
      <c r="K215" s="203"/>
      <c r="L215" s="208"/>
      <c r="M215" s="209"/>
      <c r="N215" s="210"/>
      <c r="O215" s="210"/>
      <c r="P215" s="211">
        <f>SUM(P216:P218)</f>
        <v>0</v>
      </c>
      <c r="Q215" s="210"/>
      <c r="R215" s="211">
        <f>SUM(R216:R218)</f>
        <v>0</v>
      </c>
      <c r="S215" s="210"/>
      <c r="T215" s="212">
        <f>SUM(T216:T218)</f>
        <v>0</v>
      </c>
      <c r="AR215" s="213" t="s">
        <v>170</v>
      </c>
      <c r="AT215" s="214" t="s">
        <v>79</v>
      </c>
      <c r="AU215" s="214" t="s">
        <v>80</v>
      </c>
      <c r="AY215" s="213" t="s">
        <v>164</v>
      </c>
      <c r="BK215" s="215">
        <f>SUM(BK216:BK218)</f>
        <v>0</v>
      </c>
    </row>
    <row r="216" s="1" customFormat="1" ht="22.5" customHeight="1">
      <c r="B216" s="35"/>
      <c r="C216" s="218" t="s">
        <v>570</v>
      </c>
      <c r="D216" s="218" t="s">
        <v>166</v>
      </c>
      <c r="E216" s="219" t="s">
        <v>2393</v>
      </c>
      <c r="F216" s="220" t="s">
        <v>2394</v>
      </c>
      <c r="G216" s="221" t="s">
        <v>681</v>
      </c>
      <c r="H216" s="222">
        <v>64</v>
      </c>
      <c r="I216" s="223"/>
      <c r="J216" s="224">
        <f>ROUND(I216*H216,2)</f>
        <v>0</v>
      </c>
      <c r="K216" s="220" t="s">
        <v>222</v>
      </c>
      <c r="L216" s="40"/>
      <c r="M216" s="225" t="s">
        <v>1</v>
      </c>
      <c r="N216" s="226" t="s">
        <v>52</v>
      </c>
      <c r="O216" s="76"/>
      <c r="P216" s="227">
        <f>O216*H216</f>
        <v>0</v>
      </c>
      <c r="Q216" s="227">
        <v>0</v>
      </c>
      <c r="R216" s="227">
        <f>Q216*H216</f>
        <v>0</v>
      </c>
      <c r="S216" s="227">
        <v>0</v>
      </c>
      <c r="T216" s="228">
        <f>S216*H216</f>
        <v>0</v>
      </c>
      <c r="AR216" s="13" t="s">
        <v>1724</v>
      </c>
      <c r="AT216" s="13" t="s">
        <v>166</v>
      </c>
      <c r="AU216" s="13" t="s">
        <v>87</v>
      </c>
      <c r="AY216" s="13" t="s">
        <v>164</v>
      </c>
      <c r="BE216" s="229">
        <f>IF(N216="základná",J216,0)</f>
        <v>0</v>
      </c>
      <c r="BF216" s="229">
        <f>IF(N216="znížená",J216,0)</f>
        <v>0</v>
      </c>
      <c r="BG216" s="229">
        <f>IF(N216="zákl. prenesená",J216,0)</f>
        <v>0</v>
      </c>
      <c r="BH216" s="229">
        <f>IF(N216="zníž. prenesená",J216,0)</f>
        <v>0</v>
      </c>
      <c r="BI216" s="229">
        <f>IF(N216="nulová",J216,0)</f>
        <v>0</v>
      </c>
      <c r="BJ216" s="13" t="s">
        <v>92</v>
      </c>
      <c r="BK216" s="229">
        <f>ROUND(I216*H216,2)</f>
        <v>0</v>
      </c>
      <c r="BL216" s="13" t="s">
        <v>1724</v>
      </c>
      <c r="BM216" s="13" t="s">
        <v>2395</v>
      </c>
    </row>
    <row r="217" s="1" customFormat="1" ht="22.5" customHeight="1">
      <c r="B217" s="35"/>
      <c r="C217" s="218" t="s">
        <v>574</v>
      </c>
      <c r="D217" s="218" t="s">
        <v>166</v>
      </c>
      <c r="E217" s="219" t="s">
        <v>2396</v>
      </c>
      <c r="F217" s="220" t="s">
        <v>2397</v>
      </c>
      <c r="G217" s="221" t="s">
        <v>681</v>
      </c>
      <c r="H217" s="222">
        <v>72</v>
      </c>
      <c r="I217" s="223"/>
      <c r="J217" s="224">
        <f>ROUND(I217*H217,2)</f>
        <v>0</v>
      </c>
      <c r="K217" s="220" t="s">
        <v>222</v>
      </c>
      <c r="L217" s="40"/>
      <c r="M217" s="225" t="s">
        <v>1</v>
      </c>
      <c r="N217" s="226" t="s">
        <v>52</v>
      </c>
      <c r="O217" s="76"/>
      <c r="P217" s="227">
        <f>O217*H217</f>
        <v>0</v>
      </c>
      <c r="Q217" s="227">
        <v>0</v>
      </c>
      <c r="R217" s="227">
        <f>Q217*H217</f>
        <v>0</v>
      </c>
      <c r="S217" s="227">
        <v>0</v>
      </c>
      <c r="T217" s="228">
        <f>S217*H217</f>
        <v>0</v>
      </c>
      <c r="AR217" s="13" t="s">
        <v>1724</v>
      </c>
      <c r="AT217" s="13" t="s">
        <v>166</v>
      </c>
      <c r="AU217" s="13" t="s">
        <v>87</v>
      </c>
      <c r="AY217" s="13" t="s">
        <v>164</v>
      </c>
      <c r="BE217" s="229">
        <f>IF(N217="základná",J217,0)</f>
        <v>0</v>
      </c>
      <c r="BF217" s="229">
        <f>IF(N217="znížená",J217,0)</f>
        <v>0</v>
      </c>
      <c r="BG217" s="229">
        <f>IF(N217="zákl. prenesená",J217,0)</f>
        <v>0</v>
      </c>
      <c r="BH217" s="229">
        <f>IF(N217="zníž. prenesená",J217,0)</f>
        <v>0</v>
      </c>
      <c r="BI217" s="229">
        <f>IF(N217="nulová",J217,0)</f>
        <v>0</v>
      </c>
      <c r="BJ217" s="13" t="s">
        <v>92</v>
      </c>
      <c r="BK217" s="229">
        <f>ROUND(I217*H217,2)</f>
        <v>0</v>
      </c>
      <c r="BL217" s="13" t="s">
        <v>1724</v>
      </c>
      <c r="BM217" s="13" t="s">
        <v>2398</v>
      </c>
    </row>
    <row r="218" s="1" customFormat="1" ht="22.5" customHeight="1">
      <c r="B218" s="35"/>
      <c r="C218" s="218" t="s">
        <v>578</v>
      </c>
      <c r="D218" s="218" t="s">
        <v>166</v>
      </c>
      <c r="E218" s="219" t="s">
        <v>2399</v>
      </c>
      <c r="F218" s="220" t="s">
        <v>2400</v>
      </c>
      <c r="G218" s="221" t="s">
        <v>681</v>
      </c>
      <c r="H218" s="222">
        <v>16</v>
      </c>
      <c r="I218" s="223"/>
      <c r="J218" s="224">
        <f>ROUND(I218*H218,2)</f>
        <v>0</v>
      </c>
      <c r="K218" s="220" t="s">
        <v>222</v>
      </c>
      <c r="L218" s="40"/>
      <c r="M218" s="241" t="s">
        <v>1</v>
      </c>
      <c r="N218" s="242" t="s">
        <v>52</v>
      </c>
      <c r="O218" s="243"/>
      <c r="P218" s="244">
        <f>O218*H218</f>
        <v>0</v>
      </c>
      <c r="Q218" s="244">
        <v>0</v>
      </c>
      <c r="R218" s="244">
        <f>Q218*H218</f>
        <v>0</v>
      </c>
      <c r="S218" s="244">
        <v>0</v>
      </c>
      <c r="T218" s="245">
        <f>S218*H218</f>
        <v>0</v>
      </c>
      <c r="AR218" s="13" t="s">
        <v>1724</v>
      </c>
      <c r="AT218" s="13" t="s">
        <v>166</v>
      </c>
      <c r="AU218" s="13" t="s">
        <v>87</v>
      </c>
      <c r="AY218" s="13" t="s">
        <v>164</v>
      </c>
      <c r="BE218" s="229">
        <f>IF(N218="základná",J218,0)</f>
        <v>0</v>
      </c>
      <c r="BF218" s="229">
        <f>IF(N218="znížená",J218,0)</f>
        <v>0</v>
      </c>
      <c r="BG218" s="229">
        <f>IF(N218="zákl. prenesená",J218,0)</f>
        <v>0</v>
      </c>
      <c r="BH218" s="229">
        <f>IF(N218="zníž. prenesená",J218,0)</f>
        <v>0</v>
      </c>
      <c r="BI218" s="229">
        <f>IF(N218="nulová",J218,0)</f>
        <v>0</v>
      </c>
      <c r="BJ218" s="13" t="s">
        <v>92</v>
      </c>
      <c r="BK218" s="229">
        <f>ROUND(I218*H218,2)</f>
        <v>0</v>
      </c>
      <c r="BL218" s="13" t="s">
        <v>1724</v>
      </c>
      <c r="BM218" s="13" t="s">
        <v>2401</v>
      </c>
    </row>
    <row r="219" s="1" customFormat="1" ht="6.96" customHeight="1">
      <c r="B219" s="54"/>
      <c r="C219" s="55"/>
      <c r="D219" s="55"/>
      <c r="E219" s="55"/>
      <c r="F219" s="55"/>
      <c r="G219" s="55"/>
      <c r="H219" s="55"/>
      <c r="I219" s="168"/>
      <c r="J219" s="55"/>
      <c r="K219" s="55"/>
      <c r="L219" s="40"/>
    </row>
  </sheetData>
  <sheetProtection sheet="1" autoFilter="0" formatColumns="0" formatRows="0" objects="1" scenarios="1" spinCount="100000" saltValue="d0vWgJKJa8kdr1bgO0yhmX8H2qPGJnvcZnjqVuqp5RHEd2qGGArppR1C5JB8vmos9LtvJmbrLuu/hth4ey+jIQ==" hashValue="0S2wRbSZnbzYRqv98AQhH/gd0x0UEguBkEJx8AuM2sTruF3YmiB1GxbeqavCea6O7OF2DSQx7qheFZrYW06qAg==" algorithmName="SHA-512" password="CC35"/>
  <autoFilter ref="C103:K218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90:H90"/>
    <mergeCell ref="E94:H94"/>
    <mergeCell ref="E92:H92"/>
    <mergeCell ref="E96:H9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4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3" t="s">
        <v>115</v>
      </c>
    </row>
    <row r="3" ht="6.96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6"/>
      <c r="AT3" s="13" t="s">
        <v>80</v>
      </c>
    </row>
    <row r="4" ht="24.96" customHeight="1">
      <c r="B4" s="16"/>
      <c r="D4" s="138" t="s">
        <v>116</v>
      </c>
      <c r="L4" s="16"/>
      <c r="M4" s="20" t="s">
        <v>9</v>
      </c>
      <c r="AT4" s="13" t="s">
        <v>4</v>
      </c>
    </row>
    <row r="5" ht="6.96" customHeight="1">
      <c r="B5" s="16"/>
      <c r="L5" s="16"/>
    </row>
    <row r="6" ht="12" customHeight="1">
      <c r="B6" s="16"/>
      <c r="D6" s="139" t="s">
        <v>15</v>
      </c>
      <c r="L6" s="16"/>
    </row>
    <row r="7" ht="16.5" customHeight="1">
      <c r="B7" s="16"/>
      <c r="E7" s="140" t="str">
        <f>'Rekapitulácia stavby'!K6</f>
        <v>Zavŕšenie transformačného procesu s cieľom sociálnej integrácie občanov s mentálnym postihnutím v DSS Slatinka</v>
      </c>
      <c r="F7" s="139"/>
      <c r="G7" s="139"/>
      <c r="H7" s="139"/>
      <c r="L7" s="16"/>
    </row>
    <row r="8">
      <c r="B8" s="16"/>
      <c r="D8" s="139" t="s">
        <v>117</v>
      </c>
      <c r="L8" s="16"/>
    </row>
    <row r="9" ht="16.5" customHeight="1">
      <c r="B9" s="16"/>
      <c r="E9" s="140" t="s">
        <v>118</v>
      </c>
      <c r="L9" s="16"/>
    </row>
    <row r="10" ht="12" customHeight="1">
      <c r="B10" s="16"/>
      <c r="D10" s="139" t="s">
        <v>119</v>
      </c>
      <c r="L10" s="16"/>
    </row>
    <row r="11" s="1" customFormat="1" ht="16.5" customHeight="1">
      <c r="B11" s="40"/>
      <c r="E11" s="139" t="s">
        <v>1226</v>
      </c>
      <c r="F11" s="1"/>
      <c r="G11" s="1"/>
      <c r="H11" s="1"/>
      <c r="I11" s="141"/>
      <c r="L11" s="40"/>
    </row>
    <row r="12" s="1" customFormat="1" ht="12" customHeight="1">
      <c r="B12" s="40"/>
      <c r="D12" s="139" t="s">
        <v>121</v>
      </c>
      <c r="I12" s="141"/>
      <c r="L12" s="40"/>
    </row>
    <row r="13" s="1" customFormat="1" ht="36.96" customHeight="1">
      <c r="B13" s="40"/>
      <c r="E13" s="142" t="s">
        <v>2402</v>
      </c>
      <c r="F13" s="1"/>
      <c r="G13" s="1"/>
      <c r="H13" s="1"/>
      <c r="I13" s="141"/>
      <c r="L13" s="40"/>
    </row>
    <row r="14" s="1" customFormat="1">
      <c r="B14" s="40"/>
      <c r="I14" s="141"/>
      <c r="L14" s="40"/>
    </row>
    <row r="15" s="1" customFormat="1" ht="12" customHeight="1">
      <c r="B15" s="40"/>
      <c r="D15" s="139" t="s">
        <v>17</v>
      </c>
      <c r="F15" s="13" t="s">
        <v>18</v>
      </c>
      <c r="I15" s="143" t="s">
        <v>19</v>
      </c>
      <c r="J15" s="13" t="s">
        <v>20</v>
      </c>
      <c r="L15" s="40"/>
    </row>
    <row r="16" s="1" customFormat="1" ht="12" customHeight="1">
      <c r="B16" s="40"/>
      <c r="D16" s="139" t="s">
        <v>21</v>
      </c>
      <c r="F16" s="13" t="s">
        <v>22</v>
      </c>
      <c r="I16" s="143" t="s">
        <v>23</v>
      </c>
      <c r="J16" s="144" t="str">
        <f>'Rekapitulácia stavby'!AN8</f>
        <v>21. 1. 2019</v>
      </c>
      <c r="L16" s="40"/>
    </row>
    <row r="17" s="1" customFormat="1" ht="21.84" customHeight="1">
      <c r="B17" s="40"/>
      <c r="D17" s="145" t="s">
        <v>25</v>
      </c>
      <c r="F17" s="146" t="s">
        <v>26</v>
      </c>
      <c r="I17" s="147" t="s">
        <v>27</v>
      </c>
      <c r="J17" s="146" t="s">
        <v>28</v>
      </c>
      <c r="L17" s="40"/>
    </row>
    <row r="18" s="1" customFormat="1" ht="12" customHeight="1">
      <c r="B18" s="40"/>
      <c r="D18" s="139" t="s">
        <v>29</v>
      </c>
      <c r="I18" s="143" t="s">
        <v>30</v>
      </c>
      <c r="J18" s="13" t="s">
        <v>31</v>
      </c>
      <c r="L18" s="40"/>
    </row>
    <row r="19" s="1" customFormat="1" ht="18" customHeight="1">
      <c r="B19" s="40"/>
      <c r="E19" s="13" t="s">
        <v>32</v>
      </c>
      <c r="I19" s="143" t="s">
        <v>33</v>
      </c>
      <c r="J19" s="13" t="s">
        <v>34</v>
      </c>
      <c r="L19" s="40"/>
    </row>
    <row r="20" s="1" customFormat="1" ht="6.96" customHeight="1">
      <c r="B20" s="40"/>
      <c r="I20" s="141"/>
      <c r="L20" s="40"/>
    </row>
    <row r="21" s="1" customFormat="1" ht="12" customHeight="1">
      <c r="B21" s="40"/>
      <c r="D21" s="139" t="s">
        <v>35</v>
      </c>
      <c r="I21" s="143" t="s">
        <v>30</v>
      </c>
      <c r="J21" s="29" t="str">
        <f>'Rekapitulácia stavby'!AN13</f>
        <v>Vyplň údaj</v>
      </c>
      <c r="L21" s="40"/>
    </row>
    <row r="22" s="1" customFormat="1" ht="18" customHeight="1">
      <c r="B22" s="40"/>
      <c r="E22" s="29" t="str">
        <f>'Rekapitulácia stavby'!E14</f>
        <v>Vyplň údaj</v>
      </c>
      <c r="F22" s="13"/>
      <c r="G22" s="13"/>
      <c r="H22" s="13"/>
      <c r="I22" s="143" t="s">
        <v>33</v>
      </c>
      <c r="J22" s="29" t="str">
        <f>'Rekapitulácia stavby'!AN14</f>
        <v>Vyplň údaj</v>
      </c>
      <c r="L22" s="40"/>
    </row>
    <row r="23" s="1" customFormat="1" ht="6.96" customHeight="1">
      <c r="B23" s="40"/>
      <c r="I23" s="141"/>
      <c r="L23" s="40"/>
    </row>
    <row r="24" s="1" customFormat="1" ht="12" customHeight="1">
      <c r="B24" s="40"/>
      <c r="D24" s="139" t="s">
        <v>37</v>
      </c>
      <c r="I24" s="143" t="s">
        <v>30</v>
      </c>
      <c r="J24" s="13" t="s">
        <v>38</v>
      </c>
      <c r="L24" s="40"/>
    </row>
    <row r="25" s="1" customFormat="1" ht="18" customHeight="1">
      <c r="B25" s="40"/>
      <c r="E25" s="13" t="s">
        <v>39</v>
      </c>
      <c r="I25" s="143" t="s">
        <v>33</v>
      </c>
      <c r="J25" s="13" t="s">
        <v>40</v>
      </c>
      <c r="L25" s="40"/>
    </row>
    <row r="26" s="1" customFormat="1" ht="6.96" customHeight="1">
      <c r="B26" s="40"/>
      <c r="I26" s="141"/>
      <c r="L26" s="40"/>
    </row>
    <row r="27" s="1" customFormat="1" ht="12" customHeight="1">
      <c r="B27" s="40"/>
      <c r="D27" s="139" t="s">
        <v>41</v>
      </c>
      <c r="I27" s="143" t="s">
        <v>30</v>
      </c>
      <c r="J27" s="13" t="s">
        <v>42</v>
      </c>
      <c r="L27" s="40"/>
    </row>
    <row r="28" s="1" customFormat="1" ht="18" customHeight="1">
      <c r="B28" s="40"/>
      <c r="E28" s="13" t="s">
        <v>1105</v>
      </c>
      <c r="I28" s="143" t="s">
        <v>33</v>
      </c>
      <c r="J28" s="13" t="s">
        <v>42</v>
      </c>
      <c r="L28" s="40"/>
    </row>
    <row r="29" s="1" customFormat="1" ht="6.96" customHeight="1">
      <c r="B29" s="40"/>
      <c r="I29" s="141"/>
      <c r="L29" s="40"/>
    </row>
    <row r="30" s="1" customFormat="1" ht="12" customHeight="1">
      <c r="B30" s="40"/>
      <c r="D30" s="139" t="s">
        <v>45</v>
      </c>
      <c r="I30" s="141"/>
      <c r="L30" s="40"/>
    </row>
    <row r="31" s="7" customFormat="1" ht="16.5" customHeight="1">
      <c r="B31" s="148"/>
      <c r="E31" s="149" t="s">
        <v>1</v>
      </c>
      <c r="F31" s="149"/>
      <c r="G31" s="149"/>
      <c r="H31" s="149"/>
      <c r="I31" s="150"/>
      <c r="L31" s="148"/>
    </row>
    <row r="32" s="1" customFormat="1" ht="6.96" customHeight="1">
      <c r="B32" s="40"/>
      <c r="I32" s="141"/>
      <c r="L32" s="40"/>
    </row>
    <row r="33" s="1" customFormat="1" ht="6.96" customHeight="1">
      <c r="B33" s="40"/>
      <c r="D33" s="68"/>
      <c r="E33" s="68"/>
      <c r="F33" s="68"/>
      <c r="G33" s="68"/>
      <c r="H33" s="68"/>
      <c r="I33" s="151"/>
      <c r="J33" s="68"/>
      <c r="K33" s="68"/>
      <c r="L33" s="40"/>
    </row>
    <row r="34" s="1" customFormat="1" ht="25.44" customHeight="1">
      <c r="B34" s="40"/>
      <c r="D34" s="152" t="s">
        <v>46</v>
      </c>
      <c r="I34" s="141"/>
      <c r="J34" s="153">
        <f>ROUND(J98, 2)</f>
        <v>0</v>
      </c>
      <c r="L34" s="40"/>
    </row>
    <row r="35" s="1" customFormat="1" ht="6.96" customHeight="1">
      <c r="B35" s="40"/>
      <c r="D35" s="68"/>
      <c r="E35" s="68"/>
      <c r="F35" s="68"/>
      <c r="G35" s="68"/>
      <c r="H35" s="68"/>
      <c r="I35" s="151"/>
      <c r="J35" s="68"/>
      <c r="K35" s="68"/>
      <c r="L35" s="40"/>
    </row>
    <row r="36" s="1" customFormat="1" ht="14.4" customHeight="1">
      <c r="B36" s="40"/>
      <c r="F36" s="154" t="s">
        <v>48</v>
      </c>
      <c r="I36" s="155" t="s">
        <v>47</v>
      </c>
      <c r="J36" s="154" t="s">
        <v>49</v>
      </c>
      <c r="L36" s="40"/>
    </row>
    <row r="37" s="1" customFormat="1" ht="14.4" customHeight="1">
      <c r="B37" s="40"/>
      <c r="D37" s="139" t="s">
        <v>50</v>
      </c>
      <c r="E37" s="139" t="s">
        <v>51</v>
      </c>
      <c r="F37" s="156">
        <f>ROUND((SUM(BE98:BE194)),  2)</f>
        <v>0</v>
      </c>
      <c r="I37" s="157">
        <v>0.20000000000000001</v>
      </c>
      <c r="J37" s="156">
        <f>ROUND(((SUM(BE98:BE194))*I37),  2)</f>
        <v>0</v>
      </c>
      <c r="L37" s="40"/>
    </row>
    <row r="38" s="1" customFormat="1" ht="14.4" customHeight="1">
      <c r="B38" s="40"/>
      <c r="E38" s="139" t="s">
        <v>52</v>
      </c>
      <c r="F38" s="156">
        <f>ROUND((SUM(BF98:BF194)),  2)</f>
        <v>0</v>
      </c>
      <c r="I38" s="157">
        <v>0.20000000000000001</v>
      </c>
      <c r="J38" s="156">
        <f>ROUND(((SUM(BF98:BF194))*I38),  2)</f>
        <v>0</v>
      </c>
      <c r="L38" s="40"/>
    </row>
    <row r="39" hidden="1" s="1" customFormat="1" ht="14.4" customHeight="1">
      <c r="B39" s="40"/>
      <c r="E39" s="139" t="s">
        <v>53</v>
      </c>
      <c r="F39" s="156">
        <f>ROUND((SUM(BG98:BG194)),  2)</f>
        <v>0</v>
      </c>
      <c r="I39" s="157">
        <v>0.20000000000000001</v>
      </c>
      <c r="J39" s="156">
        <f>0</f>
        <v>0</v>
      </c>
      <c r="L39" s="40"/>
    </row>
    <row r="40" hidden="1" s="1" customFormat="1" ht="14.4" customHeight="1">
      <c r="B40" s="40"/>
      <c r="E40" s="139" t="s">
        <v>54</v>
      </c>
      <c r="F40" s="156">
        <f>ROUND((SUM(BH98:BH194)),  2)</f>
        <v>0</v>
      </c>
      <c r="I40" s="157">
        <v>0.20000000000000001</v>
      </c>
      <c r="J40" s="156">
        <f>0</f>
        <v>0</v>
      </c>
      <c r="L40" s="40"/>
    </row>
    <row r="41" hidden="1" s="1" customFormat="1" ht="14.4" customHeight="1">
      <c r="B41" s="40"/>
      <c r="E41" s="139" t="s">
        <v>55</v>
      </c>
      <c r="F41" s="156">
        <f>ROUND((SUM(BI98:BI194)),  2)</f>
        <v>0</v>
      </c>
      <c r="I41" s="157">
        <v>0</v>
      </c>
      <c r="J41" s="156">
        <f>0</f>
        <v>0</v>
      </c>
      <c r="L41" s="40"/>
    </row>
    <row r="42" s="1" customFormat="1" ht="6.96" customHeight="1">
      <c r="B42" s="40"/>
      <c r="I42" s="141"/>
      <c r="L42" s="40"/>
    </row>
    <row r="43" s="1" customFormat="1" ht="25.44" customHeight="1">
      <c r="B43" s="40"/>
      <c r="C43" s="158"/>
      <c r="D43" s="159" t="s">
        <v>56</v>
      </c>
      <c r="E43" s="160"/>
      <c r="F43" s="160"/>
      <c r="G43" s="161" t="s">
        <v>57</v>
      </c>
      <c r="H43" s="162" t="s">
        <v>58</v>
      </c>
      <c r="I43" s="163"/>
      <c r="J43" s="164">
        <f>SUM(J34:J41)</f>
        <v>0</v>
      </c>
      <c r="K43" s="165"/>
      <c r="L43" s="40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0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0"/>
    </row>
    <row r="49" s="1" customFormat="1" ht="24.96" customHeight="1">
      <c r="B49" s="35"/>
      <c r="C49" s="19" t="s">
        <v>123</v>
      </c>
      <c r="D49" s="36"/>
      <c r="E49" s="36"/>
      <c r="F49" s="36"/>
      <c r="G49" s="36"/>
      <c r="H49" s="36"/>
      <c r="I49" s="141"/>
      <c r="J49" s="36"/>
      <c r="K49" s="36"/>
      <c r="L49" s="40"/>
    </row>
    <row r="50" s="1" customFormat="1" ht="6.96" customHeight="1">
      <c r="B50" s="35"/>
      <c r="C50" s="36"/>
      <c r="D50" s="36"/>
      <c r="E50" s="36"/>
      <c r="F50" s="36"/>
      <c r="G50" s="36"/>
      <c r="H50" s="36"/>
      <c r="I50" s="141"/>
      <c r="J50" s="36"/>
      <c r="K50" s="36"/>
      <c r="L50" s="40"/>
    </row>
    <row r="51" s="1" customFormat="1" ht="12" customHeight="1">
      <c r="B51" s="35"/>
      <c r="C51" s="28" t="s">
        <v>15</v>
      </c>
      <c r="D51" s="36"/>
      <c r="E51" s="36"/>
      <c r="F51" s="36"/>
      <c r="G51" s="36"/>
      <c r="H51" s="36"/>
      <c r="I51" s="141"/>
      <c r="J51" s="36"/>
      <c r="K51" s="36"/>
      <c r="L51" s="40"/>
    </row>
    <row r="52" s="1" customFormat="1" ht="16.5" customHeight="1">
      <c r="B52" s="35"/>
      <c r="C52" s="36"/>
      <c r="D52" s="36"/>
      <c r="E52" s="172" t="str">
        <f>E7</f>
        <v>Zavŕšenie transformačného procesu s cieľom sociálnej integrácie občanov s mentálnym postihnutím v DSS Slatinka</v>
      </c>
      <c r="F52" s="28"/>
      <c r="G52" s="28"/>
      <c r="H52" s="28"/>
      <c r="I52" s="141"/>
      <c r="J52" s="36"/>
      <c r="K52" s="36"/>
      <c r="L52" s="40"/>
    </row>
    <row r="53" ht="12" customHeight="1">
      <c r="B53" s="17"/>
      <c r="C53" s="28" t="s">
        <v>117</v>
      </c>
      <c r="D53" s="18"/>
      <c r="E53" s="18"/>
      <c r="F53" s="18"/>
      <c r="G53" s="18"/>
      <c r="H53" s="18"/>
      <c r="I53" s="134"/>
      <c r="J53" s="18"/>
      <c r="K53" s="18"/>
      <c r="L53" s="16"/>
    </row>
    <row r="54" ht="16.5" customHeight="1">
      <c r="B54" s="17"/>
      <c r="C54" s="18"/>
      <c r="D54" s="18"/>
      <c r="E54" s="172" t="s">
        <v>118</v>
      </c>
      <c r="F54" s="18"/>
      <c r="G54" s="18"/>
      <c r="H54" s="18"/>
      <c r="I54" s="134"/>
      <c r="J54" s="18"/>
      <c r="K54" s="18"/>
      <c r="L54" s="16"/>
    </row>
    <row r="55" ht="12" customHeight="1">
      <c r="B55" s="17"/>
      <c r="C55" s="28" t="s">
        <v>119</v>
      </c>
      <c r="D55" s="18"/>
      <c r="E55" s="18"/>
      <c r="F55" s="18"/>
      <c r="G55" s="18"/>
      <c r="H55" s="18"/>
      <c r="I55" s="134"/>
      <c r="J55" s="18"/>
      <c r="K55" s="18"/>
      <c r="L55" s="16"/>
    </row>
    <row r="56" s="1" customFormat="1" ht="16.5" customHeight="1">
      <c r="B56" s="35"/>
      <c r="C56" s="36"/>
      <c r="D56" s="36"/>
      <c r="E56" s="28" t="s">
        <v>1226</v>
      </c>
      <c r="F56" s="36"/>
      <c r="G56" s="36"/>
      <c r="H56" s="36"/>
      <c r="I56" s="141"/>
      <c r="J56" s="36"/>
      <c r="K56" s="36"/>
      <c r="L56" s="40"/>
    </row>
    <row r="57" s="1" customFormat="1" ht="12" customHeight="1">
      <c r="B57" s="35"/>
      <c r="C57" s="28" t="s">
        <v>121</v>
      </c>
      <c r="D57" s="36"/>
      <c r="E57" s="36"/>
      <c r="F57" s="36"/>
      <c r="G57" s="36"/>
      <c r="H57" s="36"/>
      <c r="I57" s="141"/>
      <c r="J57" s="36"/>
      <c r="K57" s="36"/>
      <c r="L57" s="40"/>
    </row>
    <row r="58" s="1" customFormat="1" ht="16.5" customHeight="1">
      <c r="B58" s="35"/>
      <c r="C58" s="36"/>
      <c r="D58" s="36"/>
      <c r="E58" s="61" t="str">
        <f>E13</f>
        <v>2018004.2B.4 - Elektroinštalácie</v>
      </c>
      <c r="F58" s="36"/>
      <c r="G58" s="36"/>
      <c r="H58" s="36"/>
      <c r="I58" s="141"/>
      <c r="J58" s="36"/>
      <c r="K58" s="36"/>
      <c r="L58" s="40"/>
    </row>
    <row r="59" s="1" customFormat="1" ht="6.96" customHeight="1">
      <c r="B59" s="35"/>
      <c r="C59" s="36"/>
      <c r="D59" s="36"/>
      <c r="E59" s="36"/>
      <c r="F59" s="36"/>
      <c r="G59" s="36"/>
      <c r="H59" s="36"/>
      <c r="I59" s="141"/>
      <c r="J59" s="36"/>
      <c r="K59" s="36"/>
      <c r="L59" s="40"/>
    </row>
    <row r="60" s="1" customFormat="1" ht="12" customHeight="1">
      <c r="B60" s="35"/>
      <c r="C60" s="28" t="s">
        <v>21</v>
      </c>
      <c r="D60" s="36"/>
      <c r="E60" s="36"/>
      <c r="F60" s="23" t="str">
        <f>F16</f>
        <v>Lučenec</v>
      </c>
      <c r="G60" s="36"/>
      <c r="H60" s="36"/>
      <c r="I60" s="143" t="s">
        <v>23</v>
      </c>
      <c r="J60" s="64" t="str">
        <f>IF(J16="","",J16)</f>
        <v>21. 1. 2019</v>
      </c>
      <c r="K60" s="36"/>
      <c r="L60" s="40"/>
    </row>
    <row r="61" s="1" customFormat="1" ht="6.96" customHeight="1">
      <c r="B61" s="35"/>
      <c r="C61" s="36"/>
      <c r="D61" s="36"/>
      <c r="E61" s="36"/>
      <c r="F61" s="36"/>
      <c r="G61" s="36"/>
      <c r="H61" s="36"/>
      <c r="I61" s="141"/>
      <c r="J61" s="36"/>
      <c r="K61" s="36"/>
      <c r="L61" s="40"/>
    </row>
    <row r="62" s="1" customFormat="1" ht="13.65" customHeight="1">
      <c r="B62" s="35"/>
      <c r="C62" s="28" t="s">
        <v>29</v>
      </c>
      <c r="D62" s="36"/>
      <c r="E62" s="36"/>
      <c r="F62" s="23" t="str">
        <f>E19</f>
        <v>Domov sociálnych služieb SLATINKA</v>
      </c>
      <c r="G62" s="36"/>
      <c r="H62" s="36"/>
      <c r="I62" s="143" t="s">
        <v>37</v>
      </c>
      <c r="J62" s="33" t="str">
        <f>E25</f>
        <v>PROMOST s.r.o.</v>
      </c>
      <c r="K62" s="36"/>
      <c r="L62" s="40"/>
    </row>
    <row r="63" s="1" customFormat="1" ht="13.65" customHeight="1">
      <c r="B63" s="35"/>
      <c r="C63" s="28" t="s">
        <v>35</v>
      </c>
      <c r="D63" s="36"/>
      <c r="E63" s="36"/>
      <c r="F63" s="23" t="str">
        <f>IF(E22="","",E22)</f>
        <v>Vyplň údaj</v>
      </c>
      <c r="G63" s="36"/>
      <c r="H63" s="36"/>
      <c r="I63" s="143" t="s">
        <v>41</v>
      </c>
      <c r="J63" s="33" t="str">
        <f>E28</f>
        <v>Bc. Stanislav Varga</v>
      </c>
      <c r="K63" s="36"/>
      <c r="L63" s="40"/>
    </row>
    <row r="64" s="1" customFormat="1" ht="10.32" customHeight="1">
      <c r="B64" s="35"/>
      <c r="C64" s="36"/>
      <c r="D64" s="36"/>
      <c r="E64" s="36"/>
      <c r="F64" s="36"/>
      <c r="G64" s="36"/>
      <c r="H64" s="36"/>
      <c r="I64" s="141"/>
      <c r="J64" s="36"/>
      <c r="K64" s="36"/>
      <c r="L64" s="40"/>
    </row>
    <row r="65" s="1" customFormat="1" ht="29.28" customHeight="1">
      <c r="B65" s="35"/>
      <c r="C65" s="173" t="s">
        <v>124</v>
      </c>
      <c r="D65" s="174"/>
      <c r="E65" s="174"/>
      <c r="F65" s="174"/>
      <c r="G65" s="174"/>
      <c r="H65" s="174"/>
      <c r="I65" s="175"/>
      <c r="J65" s="176" t="s">
        <v>125</v>
      </c>
      <c r="K65" s="174"/>
      <c r="L65" s="40"/>
    </row>
    <row r="66" s="1" customFormat="1" ht="10.32" customHeight="1">
      <c r="B66" s="35"/>
      <c r="C66" s="36"/>
      <c r="D66" s="36"/>
      <c r="E66" s="36"/>
      <c r="F66" s="36"/>
      <c r="G66" s="36"/>
      <c r="H66" s="36"/>
      <c r="I66" s="141"/>
      <c r="J66" s="36"/>
      <c r="K66" s="36"/>
      <c r="L66" s="40"/>
    </row>
    <row r="67" s="1" customFormat="1" ht="22.8" customHeight="1">
      <c r="B67" s="35"/>
      <c r="C67" s="177" t="s">
        <v>126</v>
      </c>
      <c r="D67" s="36"/>
      <c r="E67" s="36"/>
      <c r="F67" s="36"/>
      <c r="G67" s="36"/>
      <c r="H67" s="36"/>
      <c r="I67" s="141"/>
      <c r="J67" s="95">
        <f>J98</f>
        <v>0</v>
      </c>
      <c r="K67" s="36"/>
      <c r="L67" s="40"/>
      <c r="AU67" s="13" t="s">
        <v>127</v>
      </c>
    </row>
    <row r="68" s="8" customFormat="1" ht="24.96" customHeight="1">
      <c r="B68" s="178"/>
      <c r="C68" s="179"/>
      <c r="D68" s="180" t="s">
        <v>2403</v>
      </c>
      <c r="E68" s="181"/>
      <c r="F68" s="181"/>
      <c r="G68" s="181"/>
      <c r="H68" s="181"/>
      <c r="I68" s="182"/>
      <c r="J68" s="183">
        <f>J99</f>
        <v>0</v>
      </c>
      <c r="K68" s="179"/>
      <c r="L68" s="184"/>
    </row>
    <row r="69" s="9" customFormat="1" ht="19.92" customHeight="1">
      <c r="B69" s="185"/>
      <c r="C69" s="118"/>
      <c r="D69" s="186" t="s">
        <v>2404</v>
      </c>
      <c r="E69" s="187"/>
      <c r="F69" s="187"/>
      <c r="G69" s="187"/>
      <c r="H69" s="187"/>
      <c r="I69" s="188"/>
      <c r="J69" s="189">
        <f>J100</f>
        <v>0</v>
      </c>
      <c r="K69" s="118"/>
      <c r="L69" s="190"/>
    </row>
    <row r="70" s="8" customFormat="1" ht="24.96" customHeight="1">
      <c r="B70" s="178"/>
      <c r="C70" s="179"/>
      <c r="D70" s="180" t="s">
        <v>128</v>
      </c>
      <c r="E70" s="181"/>
      <c r="F70" s="181"/>
      <c r="G70" s="181"/>
      <c r="H70" s="181"/>
      <c r="I70" s="182"/>
      <c r="J70" s="183">
        <f>J103</f>
        <v>0</v>
      </c>
      <c r="K70" s="179"/>
      <c r="L70" s="184"/>
    </row>
    <row r="71" s="9" customFormat="1" ht="19.92" customHeight="1">
      <c r="B71" s="185"/>
      <c r="C71" s="118"/>
      <c r="D71" s="186" t="s">
        <v>136</v>
      </c>
      <c r="E71" s="187"/>
      <c r="F71" s="187"/>
      <c r="G71" s="187"/>
      <c r="H71" s="187"/>
      <c r="I71" s="188"/>
      <c r="J71" s="189">
        <f>J104</f>
        <v>0</v>
      </c>
      <c r="K71" s="118"/>
      <c r="L71" s="190"/>
    </row>
    <row r="72" s="8" customFormat="1" ht="24.96" customHeight="1">
      <c r="B72" s="178"/>
      <c r="C72" s="179"/>
      <c r="D72" s="180" t="s">
        <v>148</v>
      </c>
      <c r="E72" s="181"/>
      <c r="F72" s="181"/>
      <c r="G72" s="181"/>
      <c r="H72" s="181"/>
      <c r="I72" s="182"/>
      <c r="J72" s="183">
        <f>J109</f>
        <v>0</v>
      </c>
      <c r="K72" s="179"/>
      <c r="L72" s="184"/>
    </row>
    <row r="73" s="9" customFormat="1" ht="19.92" customHeight="1">
      <c r="B73" s="185"/>
      <c r="C73" s="118"/>
      <c r="D73" s="186" t="s">
        <v>1106</v>
      </c>
      <c r="E73" s="187"/>
      <c r="F73" s="187"/>
      <c r="G73" s="187"/>
      <c r="H73" s="187"/>
      <c r="I73" s="188"/>
      <c r="J73" s="189">
        <f>J110</f>
        <v>0</v>
      </c>
      <c r="K73" s="118"/>
      <c r="L73" s="190"/>
    </row>
    <row r="74" s="9" customFormat="1" ht="19.92" customHeight="1">
      <c r="B74" s="185"/>
      <c r="C74" s="118"/>
      <c r="D74" s="186" t="s">
        <v>2405</v>
      </c>
      <c r="E74" s="187"/>
      <c r="F74" s="187"/>
      <c r="G74" s="187"/>
      <c r="H74" s="187"/>
      <c r="I74" s="188"/>
      <c r="J74" s="189">
        <f>J178</f>
        <v>0</v>
      </c>
      <c r="K74" s="118"/>
      <c r="L74" s="190"/>
    </row>
    <row r="75" s="1" customFormat="1" ht="21.84" customHeight="1">
      <c r="B75" s="35"/>
      <c r="C75" s="36"/>
      <c r="D75" s="36"/>
      <c r="E75" s="36"/>
      <c r="F75" s="36"/>
      <c r="G75" s="36"/>
      <c r="H75" s="36"/>
      <c r="I75" s="141"/>
      <c r="J75" s="36"/>
      <c r="K75" s="36"/>
      <c r="L75" s="40"/>
    </row>
    <row r="76" s="1" customFormat="1" ht="6.96" customHeight="1">
      <c r="B76" s="54"/>
      <c r="C76" s="55"/>
      <c r="D76" s="55"/>
      <c r="E76" s="55"/>
      <c r="F76" s="55"/>
      <c r="G76" s="55"/>
      <c r="H76" s="55"/>
      <c r="I76" s="168"/>
      <c r="J76" s="55"/>
      <c r="K76" s="55"/>
      <c r="L76" s="40"/>
    </row>
    <row r="80" s="1" customFormat="1" ht="6.96" customHeight="1">
      <c r="B80" s="56"/>
      <c r="C80" s="57"/>
      <c r="D80" s="57"/>
      <c r="E80" s="57"/>
      <c r="F80" s="57"/>
      <c r="G80" s="57"/>
      <c r="H80" s="57"/>
      <c r="I80" s="171"/>
      <c r="J80" s="57"/>
      <c r="K80" s="57"/>
      <c r="L80" s="40"/>
    </row>
    <row r="81" s="1" customFormat="1" ht="24.96" customHeight="1">
      <c r="B81" s="35"/>
      <c r="C81" s="19" t="s">
        <v>150</v>
      </c>
      <c r="D81" s="36"/>
      <c r="E81" s="36"/>
      <c r="F81" s="36"/>
      <c r="G81" s="36"/>
      <c r="H81" s="36"/>
      <c r="I81" s="141"/>
      <c r="J81" s="36"/>
      <c r="K81" s="36"/>
      <c r="L81" s="40"/>
    </row>
    <row r="82" s="1" customFormat="1" ht="6.96" customHeight="1">
      <c r="B82" s="35"/>
      <c r="C82" s="36"/>
      <c r="D82" s="36"/>
      <c r="E82" s="36"/>
      <c r="F82" s="36"/>
      <c r="G82" s="36"/>
      <c r="H82" s="36"/>
      <c r="I82" s="141"/>
      <c r="J82" s="36"/>
      <c r="K82" s="36"/>
      <c r="L82" s="40"/>
    </row>
    <row r="83" s="1" customFormat="1" ht="12" customHeight="1">
      <c r="B83" s="35"/>
      <c r="C83" s="28" t="s">
        <v>15</v>
      </c>
      <c r="D83" s="36"/>
      <c r="E83" s="36"/>
      <c r="F83" s="36"/>
      <c r="G83" s="36"/>
      <c r="H83" s="36"/>
      <c r="I83" s="141"/>
      <c r="J83" s="36"/>
      <c r="K83" s="36"/>
      <c r="L83" s="40"/>
    </row>
    <row r="84" s="1" customFormat="1" ht="16.5" customHeight="1">
      <c r="B84" s="35"/>
      <c r="C84" s="36"/>
      <c r="D84" s="36"/>
      <c r="E84" s="172" t="str">
        <f>E7</f>
        <v>Zavŕšenie transformačného procesu s cieľom sociálnej integrácie občanov s mentálnym postihnutím v DSS Slatinka</v>
      </c>
      <c r="F84" s="28"/>
      <c r="G84" s="28"/>
      <c r="H84" s="28"/>
      <c r="I84" s="141"/>
      <c r="J84" s="36"/>
      <c r="K84" s="36"/>
      <c r="L84" s="40"/>
    </row>
    <row r="85" ht="12" customHeight="1">
      <c r="B85" s="17"/>
      <c r="C85" s="28" t="s">
        <v>117</v>
      </c>
      <c r="D85" s="18"/>
      <c r="E85" s="18"/>
      <c r="F85" s="18"/>
      <c r="G85" s="18"/>
      <c r="H85" s="18"/>
      <c r="I85" s="134"/>
      <c r="J85" s="18"/>
      <c r="K85" s="18"/>
      <c r="L85" s="16"/>
    </row>
    <row r="86" ht="16.5" customHeight="1">
      <c r="B86" s="17"/>
      <c r="C86" s="18"/>
      <c r="D86" s="18"/>
      <c r="E86" s="172" t="s">
        <v>118</v>
      </c>
      <c r="F86" s="18"/>
      <c r="G86" s="18"/>
      <c r="H86" s="18"/>
      <c r="I86" s="134"/>
      <c r="J86" s="18"/>
      <c r="K86" s="18"/>
      <c r="L86" s="16"/>
    </row>
    <row r="87" ht="12" customHeight="1">
      <c r="B87" s="17"/>
      <c r="C87" s="28" t="s">
        <v>119</v>
      </c>
      <c r="D87" s="18"/>
      <c r="E87" s="18"/>
      <c r="F87" s="18"/>
      <c r="G87" s="18"/>
      <c r="H87" s="18"/>
      <c r="I87" s="134"/>
      <c r="J87" s="18"/>
      <c r="K87" s="18"/>
      <c r="L87" s="16"/>
    </row>
    <row r="88" s="1" customFormat="1" ht="16.5" customHeight="1">
      <c r="B88" s="35"/>
      <c r="C88" s="36"/>
      <c r="D88" s="36"/>
      <c r="E88" s="28" t="s">
        <v>1226</v>
      </c>
      <c r="F88" s="36"/>
      <c r="G88" s="36"/>
      <c r="H88" s="36"/>
      <c r="I88" s="141"/>
      <c r="J88" s="36"/>
      <c r="K88" s="36"/>
      <c r="L88" s="40"/>
    </row>
    <row r="89" s="1" customFormat="1" ht="12" customHeight="1">
      <c r="B89" s="35"/>
      <c r="C89" s="28" t="s">
        <v>121</v>
      </c>
      <c r="D89" s="36"/>
      <c r="E89" s="36"/>
      <c r="F89" s="36"/>
      <c r="G89" s="36"/>
      <c r="H89" s="36"/>
      <c r="I89" s="141"/>
      <c r="J89" s="36"/>
      <c r="K89" s="36"/>
      <c r="L89" s="40"/>
    </row>
    <row r="90" s="1" customFormat="1" ht="16.5" customHeight="1">
      <c r="B90" s="35"/>
      <c r="C90" s="36"/>
      <c r="D90" s="36"/>
      <c r="E90" s="61" t="str">
        <f>E13</f>
        <v>2018004.2B.4 - Elektroinštalácie</v>
      </c>
      <c r="F90" s="36"/>
      <c r="G90" s="36"/>
      <c r="H90" s="36"/>
      <c r="I90" s="141"/>
      <c r="J90" s="36"/>
      <c r="K90" s="36"/>
      <c r="L90" s="40"/>
    </row>
    <row r="91" s="1" customFormat="1" ht="6.96" customHeight="1">
      <c r="B91" s="35"/>
      <c r="C91" s="36"/>
      <c r="D91" s="36"/>
      <c r="E91" s="36"/>
      <c r="F91" s="36"/>
      <c r="G91" s="36"/>
      <c r="H91" s="36"/>
      <c r="I91" s="141"/>
      <c r="J91" s="36"/>
      <c r="K91" s="36"/>
      <c r="L91" s="40"/>
    </row>
    <row r="92" s="1" customFormat="1" ht="12" customHeight="1">
      <c r="B92" s="35"/>
      <c r="C92" s="28" t="s">
        <v>21</v>
      </c>
      <c r="D92" s="36"/>
      <c r="E92" s="36"/>
      <c r="F92" s="23" t="str">
        <f>F16</f>
        <v>Lučenec</v>
      </c>
      <c r="G92" s="36"/>
      <c r="H92" s="36"/>
      <c r="I92" s="143" t="s">
        <v>23</v>
      </c>
      <c r="J92" s="64" t="str">
        <f>IF(J16="","",J16)</f>
        <v>21. 1. 2019</v>
      </c>
      <c r="K92" s="36"/>
      <c r="L92" s="40"/>
    </row>
    <row r="93" s="1" customFormat="1" ht="6.96" customHeight="1">
      <c r="B93" s="35"/>
      <c r="C93" s="36"/>
      <c r="D93" s="36"/>
      <c r="E93" s="36"/>
      <c r="F93" s="36"/>
      <c r="G93" s="36"/>
      <c r="H93" s="36"/>
      <c r="I93" s="141"/>
      <c r="J93" s="36"/>
      <c r="K93" s="36"/>
      <c r="L93" s="40"/>
    </row>
    <row r="94" s="1" customFormat="1" ht="13.65" customHeight="1">
      <c r="B94" s="35"/>
      <c r="C94" s="28" t="s">
        <v>29</v>
      </c>
      <c r="D94" s="36"/>
      <c r="E94" s="36"/>
      <c r="F94" s="23" t="str">
        <f>E19</f>
        <v>Domov sociálnych služieb SLATINKA</v>
      </c>
      <c r="G94" s="36"/>
      <c r="H94" s="36"/>
      <c r="I94" s="143" t="s">
        <v>37</v>
      </c>
      <c r="J94" s="33" t="str">
        <f>E25</f>
        <v>PROMOST s.r.o.</v>
      </c>
      <c r="K94" s="36"/>
      <c r="L94" s="40"/>
    </row>
    <row r="95" s="1" customFormat="1" ht="13.65" customHeight="1">
      <c r="B95" s="35"/>
      <c r="C95" s="28" t="s">
        <v>35</v>
      </c>
      <c r="D95" s="36"/>
      <c r="E95" s="36"/>
      <c r="F95" s="23" t="str">
        <f>IF(E22="","",E22)</f>
        <v>Vyplň údaj</v>
      </c>
      <c r="G95" s="36"/>
      <c r="H95" s="36"/>
      <c r="I95" s="143" t="s">
        <v>41</v>
      </c>
      <c r="J95" s="33" t="str">
        <f>E28</f>
        <v>Bc. Stanislav Varga</v>
      </c>
      <c r="K95" s="36"/>
      <c r="L95" s="40"/>
    </row>
    <row r="96" s="1" customFormat="1" ht="10.32" customHeight="1">
      <c r="B96" s="35"/>
      <c r="C96" s="36"/>
      <c r="D96" s="36"/>
      <c r="E96" s="36"/>
      <c r="F96" s="36"/>
      <c r="G96" s="36"/>
      <c r="H96" s="36"/>
      <c r="I96" s="141"/>
      <c r="J96" s="36"/>
      <c r="K96" s="36"/>
      <c r="L96" s="40"/>
    </row>
    <row r="97" s="10" customFormat="1" ht="29.28" customHeight="1">
      <c r="B97" s="191"/>
      <c r="C97" s="192" t="s">
        <v>151</v>
      </c>
      <c r="D97" s="193" t="s">
        <v>65</v>
      </c>
      <c r="E97" s="193" t="s">
        <v>61</v>
      </c>
      <c r="F97" s="193" t="s">
        <v>62</v>
      </c>
      <c r="G97" s="193" t="s">
        <v>152</v>
      </c>
      <c r="H97" s="193" t="s">
        <v>153</v>
      </c>
      <c r="I97" s="194" t="s">
        <v>154</v>
      </c>
      <c r="J97" s="195" t="s">
        <v>125</v>
      </c>
      <c r="K97" s="196" t="s">
        <v>155</v>
      </c>
      <c r="L97" s="197"/>
      <c r="M97" s="85" t="s">
        <v>1</v>
      </c>
      <c r="N97" s="86" t="s">
        <v>50</v>
      </c>
      <c r="O97" s="86" t="s">
        <v>156</v>
      </c>
      <c r="P97" s="86" t="s">
        <v>157</v>
      </c>
      <c r="Q97" s="86" t="s">
        <v>158</v>
      </c>
      <c r="R97" s="86" t="s">
        <v>159</v>
      </c>
      <c r="S97" s="86" t="s">
        <v>160</v>
      </c>
      <c r="T97" s="87" t="s">
        <v>161</v>
      </c>
    </row>
    <row r="98" s="1" customFormat="1" ht="22.8" customHeight="1">
      <c r="B98" s="35"/>
      <c r="C98" s="92" t="s">
        <v>126</v>
      </c>
      <c r="D98" s="36"/>
      <c r="E98" s="36"/>
      <c r="F98" s="36"/>
      <c r="G98" s="36"/>
      <c r="H98" s="36"/>
      <c r="I98" s="141"/>
      <c r="J98" s="198">
        <f>BK98</f>
        <v>0</v>
      </c>
      <c r="K98" s="36"/>
      <c r="L98" s="40"/>
      <c r="M98" s="88"/>
      <c r="N98" s="89"/>
      <c r="O98" s="89"/>
      <c r="P98" s="199">
        <f>P99+P103+P109</f>
        <v>0</v>
      </c>
      <c r="Q98" s="89"/>
      <c r="R98" s="199">
        <f>R99+R103+R109</f>
        <v>0.35844000000000004</v>
      </c>
      <c r="S98" s="89"/>
      <c r="T98" s="200">
        <f>T99+T103+T109</f>
        <v>16.326000000000001</v>
      </c>
      <c r="AT98" s="13" t="s">
        <v>79</v>
      </c>
      <c r="AU98" s="13" t="s">
        <v>127</v>
      </c>
      <c r="BK98" s="201">
        <f>BK99+BK103+BK109</f>
        <v>0</v>
      </c>
    </row>
    <row r="99" s="11" customFormat="1" ht="25.92" customHeight="1">
      <c r="B99" s="202"/>
      <c r="C99" s="203"/>
      <c r="D99" s="204" t="s">
        <v>79</v>
      </c>
      <c r="E99" s="205" t="s">
        <v>537</v>
      </c>
      <c r="F99" s="205" t="s">
        <v>2406</v>
      </c>
      <c r="G99" s="203"/>
      <c r="H99" s="203"/>
      <c r="I99" s="206"/>
      <c r="J99" s="207">
        <f>BK99</f>
        <v>0</v>
      </c>
      <c r="K99" s="203"/>
      <c r="L99" s="208"/>
      <c r="M99" s="209"/>
      <c r="N99" s="210"/>
      <c r="O99" s="210"/>
      <c r="P99" s="211">
        <f>P100</f>
        <v>0</v>
      </c>
      <c r="Q99" s="210"/>
      <c r="R99" s="211">
        <f>R100</f>
        <v>0.0057600000000000004</v>
      </c>
      <c r="S99" s="210"/>
      <c r="T99" s="212">
        <f>T100</f>
        <v>0</v>
      </c>
      <c r="AR99" s="213" t="s">
        <v>87</v>
      </c>
      <c r="AT99" s="214" t="s">
        <v>79</v>
      </c>
      <c r="AU99" s="214" t="s">
        <v>80</v>
      </c>
      <c r="AY99" s="213" t="s">
        <v>164</v>
      </c>
      <c r="BK99" s="215">
        <f>BK100</f>
        <v>0</v>
      </c>
    </row>
    <row r="100" s="11" customFormat="1" ht="22.8" customHeight="1">
      <c r="B100" s="202"/>
      <c r="C100" s="203"/>
      <c r="D100" s="204" t="s">
        <v>79</v>
      </c>
      <c r="E100" s="216" t="s">
        <v>2407</v>
      </c>
      <c r="F100" s="216" t="s">
        <v>2408</v>
      </c>
      <c r="G100" s="203"/>
      <c r="H100" s="203"/>
      <c r="I100" s="206"/>
      <c r="J100" s="217">
        <f>BK100</f>
        <v>0</v>
      </c>
      <c r="K100" s="203"/>
      <c r="L100" s="208"/>
      <c r="M100" s="209"/>
      <c r="N100" s="210"/>
      <c r="O100" s="210"/>
      <c r="P100" s="211">
        <f>SUM(P101:P102)</f>
        <v>0</v>
      </c>
      <c r="Q100" s="210"/>
      <c r="R100" s="211">
        <f>SUM(R101:R102)</f>
        <v>0.0057600000000000004</v>
      </c>
      <c r="S100" s="210"/>
      <c r="T100" s="212">
        <f>SUM(T101:T102)</f>
        <v>0</v>
      </c>
      <c r="AR100" s="213" t="s">
        <v>87</v>
      </c>
      <c r="AT100" s="214" t="s">
        <v>79</v>
      </c>
      <c r="AU100" s="214" t="s">
        <v>87</v>
      </c>
      <c r="AY100" s="213" t="s">
        <v>164</v>
      </c>
      <c r="BK100" s="215">
        <f>SUM(BK101:BK102)</f>
        <v>0</v>
      </c>
    </row>
    <row r="101" s="1" customFormat="1" ht="16.5" customHeight="1">
      <c r="B101" s="35"/>
      <c r="C101" s="218" t="s">
        <v>87</v>
      </c>
      <c r="D101" s="218" t="s">
        <v>166</v>
      </c>
      <c r="E101" s="219" t="s">
        <v>2409</v>
      </c>
      <c r="F101" s="220" t="s">
        <v>2410</v>
      </c>
      <c r="G101" s="221" t="s">
        <v>238</v>
      </c>
      <c r="H101" s="222">
        <v>576</v>
      </c>
      <c r="I101" s="223"/>
      <c r="J101" s="224">
        <f>ROUND(I101*H101,2)</f>
        <v>0</v>
      </c>
      <c r="K101" s="220" t="s">
        <v>2411</v>
      </c>
      <c r="L101" s="40"/>
      <c r="M101" s="225" t="s">
        <v>1</v>
      </c>
      <c r="N101" s="226" t="s">
        <v>52</v>
      </c>
      <c r="O101" s="76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13" t="s">
        <v>428</v>
      </c>
      <c r="AT101" s="13" t="s">
        <v>166</v>
      </c>
      <c r="AU101" s="13" t="s">
        <v>92</v>
      </c>
      <c r="AY101" s="13" t="s">
        <v>164</v>
      </c>
      <c r="BE101" s="229">
        <f>IF(N101="základná",J101,0)</f>
        <v>0</v>
      </c>
      <c r="BF101" s="229">
        <f>IF(N101="znížená",J101,0)</f>
        <v>0</v>
      </c>
      <c r="BG101" s="229">
        <f>IF(N101="zákl. prenesená",J101,0)</f>
        <v>0</v>
      </c>
      <c r="BH101" s="229">
        <f>IF(N101="zníž. prenesená",J101,0)</f>
        <v>0</v>
      </c>
      <c r="BI101" s="229">
        <f>IF(N101="nulová",J101,0)</f>
        <v>0</v>
      </c>
      <c r="BJ101" s="13" t="s">
        <v>92</v>
      </c>
      <c r="BK101" s="229">
        <f>ROUND(I101*H101,2)</f>
        <v>0</v>
      </c>
      <c r="BL101" s="13" t="s">
        <v>428</v>
      </c>
      <c r="BM101" s="13" t="s">
        <v>2412</v>
      </c>
    </row>
    <row r="102" s="1" customFormat="1" ht="16.5" customHeight="1">
      <c r="B102" s="35"/>
      <c r="C102" s="230" t="s">
        <v>92</v>
      </c>
      <c r="D102" s="230" t="s">
        <v>218</v>
      </c>
      <c r="E102" s="231" t="s">
        <v>2413</v>
      </c>
      <c r="F102" s="232" t="s">
        <v>2414</v>
      </c>
      <c r="G102" s="233" t="s">
        <v>238</v>
      </c>
      <c r="H102" s="234">
        <v>576</v>
      </c>
      <c r="I102" s="235"/>
      <c r="J102" s="236">
        <f>ROUND(I102*H102,2)</f>
        <v>0</v>
      </c>
      <c r="K102" s="232" t="s">
        <v>2411</v>
      </c>
      <c r="L102" s="237"/>
      <c r="M102" s="238" t="s">
        <v>1</v>
      </c>
      <c r="N102" s="239" t="s">
        <v>52</v>
      </c>
      <c r="O102" s="76"/>
      <c r="P102" s="227">
        <f>O102*H102</f>
        <v>0</v>
      </c>
      <c r="Q102" s="227">
        <v>1.0000000000000001E-05</v>
      </c>
      <c r="R102" s="227">
        <f>Q102*H102</f>
        <v>0.0057600000000000004</v>
      </c>
      <c r="S102" s="227">
        <v>0</v>
      </c>
      <c r="T102" s="228">
        <f>S102*H102</f>
        <v>0</v>
      </c>
      <c r="AR102" s="13" t="s">
        <v>687</v>
      </c>
      <c r="AT102" s="13" t="s">
        <v>218</v>
      </c>
      <c r="AU102" s="13" t="s">
        <v>92</v>
      </c>
      <c r="AY102" s="13" t="s">
        <v>164</v>
      </c>
      <c r="BE102" s="229">
        <f>IF(N102="základná",J102,0)</f>
        <v>0</v>
      </c>
      <c r="BF102" s="229">
        <f>IF(N102="znížená",J102,0)</f>
        <v>0</v>
      </c>
      <c r="BG102" s="229">
        <f>IF(N102="zákl. prenesená",J102,0)</f>
        <v>0</v>
      </c>
      <c r="BH102" s="229">
        <f>IF(N102="zníž. prenesená",J102,0)</f>
        <v>0</v>
      </c>
      <c r="BI102" s="229">
        <f>IF(N102="nulová",J102,0)</f>
        <v>0</v>
      </c>
      <c r="BJ102" s="13" t="s">
        <v>92</v>
      </c>
      <c r="BK102" s="229">
        <f>ROUND(I102*H102,2)</f>
        <v>0</v>
      </c>
      <c r="BL102" s="13" t="s">
        <v>687</v>
      </c>
      <c r="BM102" s="13" t="s">
        <v>2415</v>
      </c>
    </row>
    <row r="103" s="11" customFormat="1" ht="25.92" customHeight="1">
      <c r="B103" s="202"/>
      <c r="C103" s="203"/>
      <c r="D103" s="204" t="s">
        <v>79</v>
      </c>
      <c r="E103" s="205" t="s">
        <v>162</v>
      </c>
      <c r="F103" s="205" t="s">
        <v>163</v>
      </c>
      <c r="G103" s="203"/>
      <c r="H103" s="203"/>
      <c r="I103" s="206"/>
      <c r="J103" s="207">
        <f>BK103</f>
        <v>0</v>
      </c>
      <c r="K103" s="203"/>
      <c r="L103" s="208"/>
      <c r="M103" s="209"/>
      <c r="N103" s="210"/>
      <c r="O103" s="210"/>
      <c r="P103" s="211">
        <f>P104</f>
        <v>0</v>
      </c>
      <c r="Q103" s="210"/>
      <c r="R103" s="211">
        <f>R104</f>
        <v>0</v>
      </c>
      <c r="S103" s="210"/>
      <c r="T103" s="212">
        <f>T104</f>
        <v>16.326000000000001</v>
      </c>
      <c r="AR103" s="213" t="s">
        <v>87</v>
      </c>
      <c r="AT103" s="214" t="s">
        <v>79</v>
      </c>
      <c r="AU103" s="214" t="s">
        <v>80</v>
      </c>
      <c r="AY103" s="213" t="s">
        <v>164</v>
      </c>
      <c r="BK103" s="215">
        <f>BK104</f>
        <v>0</v>
      </c>
    </row>
    <row r="104" s="11" customFormat="1" ht="22.8" customHeight="1">
      <c r="B104" s="202"/>
      <c r="C104" s="203"/>
      <c r="D104" s="204" t="s">
        <v>79</v>
      </c>
      <c r="E104" s="216" t="s">
        <v>200</v>
      </c>
      <c r="F104" s="216" t="s">
        <v>641</v>
      </c>
      <c r="G104" s="203"/>
      <c r="H104" s="203"/>
      <c r="I104" s="206"/>
      <c r="J104" s="217">
        <f>BK104</f>
        <v>0</v>
      </c>
      <c r="K104" s="203"/>
      <c r="L104" s="208"/>
      <c r="M104" s="209"/>
      <c r="N104" s="210"/>
      <c r="O104" s="210"/>
      <c r="P104" s="211">
        <f>SUM(P105:P108)</f>
        <v>0</v>
      </c>
      <c r="Q104" s="210"/>
      <c r="R104" s="211">
        <f>SUM(R105:R108)</f>
        <v>0</v>
      </c>
      <c r="S104" s="210"/>
      <c r="T104" s="212">
        <f>SUM(T105:T108)</f>
        <v>16.326000000000001</v>
      </c>
      <c r="AR104" s="213" t="s">
        <v>87</v>
      </c>
      <c r="AT104" s="214" t="s">
        <v>79</v>
      </c>
      <c r="AU104" s="214" t="s">
        <v>87</v>
      </c>
      <c r="AY104" s="213" t="s">
        <v>164</v>
      </c>
      <c r="BK104" s="215">
        <f>SUM(BK105:BK108)</f>
        <v>0</v>
      </c>
    </row>
    <row r="105" s="1" customFormat="1" ht="16.5" customHeight="1">
      <c r="B105" s="35"/>
      <c r="C105" s="218" t="s">
        <v>97</v>
      </c>
      <c r="D105" s="218" t="s">
        <v>166</v>
      </c>
      <c r="E105" s="219" t="s">
        <v>2416</v>
      </c>
      <c r="F105" s="220" t="s">
        <v>2417</v>
      </c>
      <c r="G105" s="221" t="s">
        <v>238</v>
      </c>
      <c r="H105" s="222">
        <v>183</v>
      </c>
      <c r="I105" s="223"/>
      <c r="J105" s="224">
        <f>ROUND(I105*H105,2)</f>
        <v>0</v>
      </c>
      <c r="K105" s="220" t="s">
        <v>243</v>
      </c>
      <c r="L105" s="40"/>
      <c r="M105" s="225" t="s">
        <v>1</v>
      </c>
      <c r="N105" s="226" t="s">
        <v>52</v>
      </c>
      <c r="O105" s="76"/>
      <c r="P105" s="227">
        <f>O105*H105</f>
        <v>0</v>
      </c>
      <c r="Q105" s="227">
        <v>0</v>
      </c>
      <c r="R105" s="227">
        <f>Q105*H105</f>
        <v>0</v>
      </c>
      <c r="S105" s="227">
        <v>0.001</v>
      </c>
      <c r="T105" s="228">
        <f>S105*H105</f>
        <v>0.183</v>
      </c>
      <c r="AR105" s="13" t="s">
        <v>170</v>
      </c>
      <c r="AT105" s="13" t="s">
        <v>166</v>
      </c>
      <c r="AU105" s="13" t="s">
        <v>92</v>
      </c>
      <c r="AY105" s="13" t="s">
        <v>164</v>
      </c>
      <c r="BE105" s="229">
        <f>IF(N105="základná",J105,0)</f>
        <v>0</v>
      </c>
      <c r="BF105" s="229">
        <f>IF(N105="znížená",J105,0)</f>
        <v>0</v>
      </c>
      <c r="BG105" s="229">
        <f>IF(N105="zákl. prenesená",J105,0)</f>
        <v>0</v>
      </c>
      <c r="BH105" s="229">
        <f>IF(N105="zníž. prenesená",J105,0)</f>
        <v>0</v>
      </c>
      <c r="BI105" s="229">
        <f>IF(N105="nulová",J105,0)</f>
        <v>0</v>
      </c>
      <c r="BJ105" s="13" t="s">
        <v>92</v>
      </c>
      <c r="BK105" s="229">
        <f>ROUND(I105*H105,2)</f>
        <v>0</v>
      </c>
      <c r="BL105" s="13" t="s">
        <v>170</v>
      </c>
      <c r="BM105" s="13" t="s">
        <v>2418</v>
      </c>
    </row>
    <row r="106" s="1" customFormat="1" ht="16.5" customHeight="1">
      <c r="B106" s="35"/>
      <c r="C106" s="218" t="s">
        <v>170</v>
      </c>
      <c r="D106" s="218" t="s">
        <v>166</v>
      </c>
      <c r="E106" s="219" t="s">
        <v>2419</v>
      </c>
      <c r="F106" s="220" t="s">
        <v>2420</v>
      </c>
      <c r="G106" s="221" t="s">
        <v>238</v>
      </c>
      <c r="H106" s="222">
        <v>3</v>
      </c>
      <c r="I106" s="223"/>
      <c r="J106" s="224">
        <f>ROUND(I106*H106,2)</f>
        <v>0</v>
      </c>
      <c r="K106" s="220" t="s">
        <v>243</v>
      </c>
      <c r="L106" s="40"/>
      <c r="M106" s="225" t="s">
        <v>1</v>
      </c>
      <c r="N106" s="226" t="s">
        <v>52</v>
      </c>
      <c r="O106" s="76"/>
      <c r="P106" s="227">
        <f>O106*H106</f>
        <v>0</v>
      </c>
      <c r="Q106" s="227">
        <v>0</v>
      </c>
      <c r="R106" s="227">
        <f>Q106*H106</f>
        <v>0</v>
      </c>
      <c r="S106" s="227">
        <v>0.28100000000000003</v>
      </c>
      <c r="T106" s="228">
        <f>S106*H106</f>
        <v>0.84300000000000008</v>
      </c>
      <c r="AR106" s="13" t="s">
        <v>170</v>
      </c>
      <c r="AT106" s="13" t="s">
        <v>166</v>
      </c>
      <c r="AU106" s="13" t="s">
        <v>92</v>
      </c>
      <c r="AY106" s="13" t="s">
        <v>164</v>
      </c>
      <c r="BE106" s="229">
        <f>IF(N106="základná",J106,0)</f>
        <v>0</v>
      </c>
      <c r="BF106" s="229">
        <f>IF(N106="znížená",J106,0)</f>
        <v>0</v>
      </c>
      <c r="BG106" s="229">
        <f>IF(N106="zákl. prenesená",J106,0)</f>
        <v>0</v>
      </c>
      <c r="BH106" s="229">
        <f>IF(N106="zníž. prenesená",J106,0)</f>
        <v>0</v>
      </c>
      <c r="BI106" s="229">
        <f>IF(N106="nulová",J106,0)</f>
        <v>0</v>
      </c>
      <c r="BJ106" s="13" t="s">
        <v>92</v>
      </c>
      <c r="BK106" s="229">
        <f>ROUND(I106*H106,2)</f>
        <v>0</v>
      </c>
      <c r="BL106" s="13" t="s">
        <v>170</v>
      </c>
      <c r="BM106" s="13" t="s">
        <v>2421</v>
      </c>
    </row>
    <row r="107" s="1" customFormat="1" ht="16.5" customHeight="1">
      <c r="B107" s="35"/>
      <c r="C107" s="218" t="s">
        <v>184</v>
      </c>
      <c r="D107" s="218" t="s">
        <v>166</v>
      </c>
      <c r="E107" s="219" t="s">
        <v>2422</v>
      </c>
      <c r="F107" s="220" t="s">
        <v>2423</v>
      </c>
      <c r="G107" s="221" t="s">
        <v>255</v>
      </c>
      <c r="H107" s="222">
        <v>900</v>
      </c>
      <c r="I107" s="223"/>
      <c r="J107" s="224">
        <f>ROUND(I107*H107,2)</f>
        <v>0</v>
      </c>
      <c r="K107" s="220" t="s">
        <v>243</v>
      </c>
      <c r="L107" s="40"/>
      <c r="M107" s="225" t="s">
        <v>1</v>
      </c>
      <c r="N107" s="226" t="s">
        <v>52</v>
      </c>
      <c r="O107" s="76"/>
      <c r="P107" s="227">
        <f>O107*H107</f>
        <v>0</v>
      </c>
      <c r="Q107" s="227">
        <v>0</v>
      </c>
      <c r="R107" s="227">
        <f>Q107*H107</f>
        <v>0</v>
      </c>
      <c r="S107" s="227">
        <v>0.0089999999999999993</v>
      </c>
      <c r="T107" s="228">
        <f>S107*H107</f>
        <v>8.0999999999999996</v>
      </c>
      <c r="AR107" s="13" t="s">
        <v>170</v>
      </c>
      <c r="AT107" s="13" t="s">
        <v>166</v>
      </c>
      <c r="AU107" s="13" t="s">
        <v>92</v>
      </c>
      <c r="AY107" s="13" t="s">
        <v>164</v>
      </c>
      <c r="BE107" s="229">
        <f>IF(N107="základná",J107,0)</f>
        <v>0</v>
      </c>
      <c r="BF107" s="229">
        <f>IF(N107="znížená",J107,0)</f>
        <v>0</v>
      </c>
      <c r="BG107" s="229">
        <f>IF(N107="zákl. prenesená",J107,0)</f>
        <v>0</v>
      </c>
      <c r="BH107" s="229">
        <f>IF(N107="zníž. prenesená",J107,0)</f>
        <v>0</v>
      </c>
      <c r="BI107" s="229">
        <f>IF(N107="nulová",J107,0)</f>
        <v>0</v>
      </c>
      <c r="BJ107" s="13" t="s">
        <v>92</v>
      </c>
      <c r="BK107" s="229">
        <f>ROUND(I107*H107,2)</f>
        <v>0</v>
      </c>
      <c r="BL107" s="13" t="s">
        <v>170</v>
      </c>
      <c r="BM107" s="13" t="s">
        <v>2424</v>
      </c>
    </row>
    <row r="108" s="1" customFormat="1" ht="16.5" customHeight="1">
      <c r="B108" s="35"/>
      <c r="C108" s="218" t="s">
        <v>188</v>
      </c>
      <c r="D108" s="218" t="s">
        <v>166</v>
      </c>
      <c r="E108" s="219" t="s">
        <v>2425</v>
      </c>
      <c r="F108" s="220" t="s">
        <v>2426</v>
      </c>
      <c r="G108" s="221" t="s">
        <v>255</v>
      </c>
      <c r="H108" s="222">
        <v>400</v>
      </c>
      <c r="I108" s="223"/>
      <c r="J108" s="224">
        <f>ROUND(I108*H108,2)</f>
        <v>0</v>
      </c>
      <c r="K108" s="220" t="s">
        <v>243</v>
      </c>
      <c r="L108" s="40"/>
      <c r="M108" s="225" t="s">
        <v>1</v>
      </c>
      <c r="N108" s="226" t="s">
        <v>52</v>
      </c>
      <c r="O108" s="76"/>
      <c r="P108" s="227">
        <f>O108*H108</f>
        <v>0</v>
      </c>
      <c r="Q108" s="227">
        <v>0</v>
      </c>
      <c r="R108" s="227">
        <f>Q108*H108</f>
        <v>0</v>
      </c>
      <c r="S108" s="227">
        <v>0.017999999999999999</v>
      </c>
      <c r="T108" s="228">
        <f>S108*H108</f>
        <v>7.1999999999999993</v>
      </c>
      <c r="AR108" s="13" t="s">
        <v>170</v>
      </c>
      <c r="AT108" s="13" t="s">
        <v>166</v>
      </c>
      <c r="AU108" s="13" t="s">
        <v>92</v>
      </c>
      <c r="AY108" s="13" t="s">
        <v>164</v>
      </c>
      <c r="BE108" s="229">
        <f>IF(N108="základná",J108,0)</f>
        <v>0</v>
      </c>
      <c r="BF108" s="229">
        <f>IF(N108="znížená",J108,0)</f>
        <v>0</v>
      </c>
      <c r="BG108" s="229">
        <f>IF(N108="zákl. prenesená",J108,0)</f>
        <v>0</v>
      </c>
      <c r="BH108" s="229">
        <f>IF(N108="zníž. prenesená",J108,0)</f>
        <v>0</v>
      </c>
      <c r="BI108" s="229">
        <f>IF(N108="nulová",J108,0)</f>
        <v>0</v>
      </c>
      <c r="BJ108" s="13" t="s">
        <v>92</v>
      </c>
      <c r="BK108" s="229">
        <f>ROUND(I108*H108,2)</f>
        <v>0</v>
      </c>
      <c r="BL108" s="13" t="s">
        <v>170</v>
      </c>
      <c r="BM108" s="13" t="s">
        <v>2427</v>
      </c>
    </row>
    <row r="109" s="11" customFormat="1" ht="25.92" customHeight="1">
      <c r="B109" s="202"/>
      <c r="C109" s="203"/>
      <c r="D109" s="204" t="s">
        <v>79</v>
      </c>
      <c r="E109" s="205" t="s">
        <v>218</v>
      </c>
      <c r="F109" s="205" t="s">
        <v>1085</v>
      </c>
      <c r="G109" s="203"/>
      <c r="H109" s="203"/>
      <c r="I109" s="206"/>
      <c r="J109" s="207">
        <f>BK109</f>
        <v>0</v>
      </c>
      <c r="K109" s="203"/>
      <c r="L109" s="208"/>
      <c r="M109" s="209"/>
      <c r="N109" s="210"/>
      <c r="O109" s="210"/>
      <c r="P109" s="211">
        <f>P110+P178</f>
        <v>0</v>
      </c>
      <c r="Q109" s="210"/>
      <c r="R109" s="211">
        <f>R110+R178</f>
        <v>0.35268000000000005</v>
      </c>
      <c r="S109" s="210"/>
      <c r="T109" s="212">
        <f>T110+T178</f>
        <v>0</v>
      </c>
      <c r="AR109" s="213" t="s">
        <v>97</v>
      </c>
      <c r="AT109" s="214" t="s">
        <v>79</v>
      </c>
      <c r="AU109" s="214" t="s">
        <v>80</v>
      </c>
      <c r="AY109" s="213" t="s">
        <v>164</v>
      </c>
      <c r="BK109" s="215">
        <f>BK110+BK178</f>
        <v>0</v>
      </c>
    </row>
    <row r="110" s="11" customFormat="1" ht="22.8" customHeight="1">
      <c r="B110" s="202"/>
      <c r="C110" s="203"/>
      <c r="D110" s="204" t="s">
        <v>79</v>
      </c>
      <c r="E110" s="216" t="s">
        <v>1107</v>
      </c>
      <c r="F110" s="216" t="s">
        <v>1108</v>
      </c>
      <c r="G110" s="203"/>
      <c r="H110" s="203"/>
      <c r="I110" s="206"/>
      <c r="J110" s="217">
        <f>BK110</f>
        <v>0</v>
      </c>
      <c r="K110" s="203"/>
      <c r="L110" s="208"/>
      <c r="M110" s="209"/>
      <c r="N110" s="210"/>
      <c r="O110" s="210"/>
      <c r="P110" s="211">
        <f>SUM(P111:P177)</f>
        <v>0</v>
      </c>
      <c r="Q110" s="210"/>
      <c r="R110" s="211">
        <f>SUM(R111:R177)</f>
        <v>0.34362000000000004</v>
      </c>
      <c r="S110" s="210"/>
      <c r="T110" s="212">
        <f>SUM(T111:T177)</f>
        <v>0</v>
      </c>
      <c r="AR110" s="213" t="s">
        <v>97</v>
      </c>
      <c r="AT110" s="214" t="s">
        <v>79</v>
      </c>
      <c r="AU110" s="214" t="s">
        <v>87</v>
      </c>
      <c r="AY110" s="213" t="s">
        <v>164</v>
      </c>
      <c r="BK110" s="215">
        <f>SUM(BK111:BK177)</f>
        <v>0</v>
      </c>
    </row>
    <row r="111" s="1" customFormat="1" ht="16.5" customHeight="1">
      <c r="B111" s="35"/>
      <c r="C111" s="218" t="s">
        <v>192</v>
      </c>
      <c r="D111" s="218" t="s">
        <v>166</v>
      </c>
      <c r="E111" s="219" t="s">
        <v>2428</v>
      </c>
      <c r="F111" s="220" t="s">
        <v>2429</v>
      </c>
      <c r="G111" s="221" t="s">
        <v>255</v>
      </c>
      <c r="H111" s="222">
        <v>100</v>
      </c>
      <c r="I111" s="223"/>
      <c r="J111" s="224">
        <f>ROUND(I111*H111,2)</f>
        <v>0</v>
      </c>
      <c r="K111" s="220" t="s">
        <v>243</v>
      </c>
      <c r="L111" s="40"/>
      <c r="M111" s="225" t="s">
        <v>1</v>
      </c>
      <c r="N111" s="226" t="s">
        <v>52</v>
      </c>
      <c r="O111" s="76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13" t="s">
        <v>428</v>
      </c>
      <c r="AT111" s="13" t="s">
        <v>166</v>
      </c>
      <c r="AU111" s="13" t="s">
        <v>92</v>
      </c>
      <c r="AY111" s="13" t="s">
        <v>164</v>
      </c>
      <c r="BE111" s="229">
        <f>IF(N111="základná",J111,0)</f>
        <v>0</v>
      </c>
      <c r="BF111" s="229">
        <f>IF(N111="znížená",J111,0)</f>
        <v>0</v>
      </c>
      <c r="BG111" s="229">
        <f>IF(N111="zákl. prenesená",J111,0)</f>
        <v>0</v>
      </c>
      <c r="BH111" s="229">
        <f>IF(N111="zníž. prenesená",J111,0)</f>
        <v>0</v>
      </c>
      <c r="BI111" s="229">
        <f>IF(N111="nulová",J111,0)</f>
        <v>0</v>
      </c>
      <c r="BJ111" s="13" t="s">
        <v>92</v>
      </c>
      <c r="BK111" s="229">
        <f>ROUND(I111*H111,2)</f>
        <v>0</v>
      </c>
      <c r="BL111" s="13" t="s">
        <v>428</v>
      </c>
      <c r="BM111" s="13" t="s">
        <v>2430</v>
      </c>
    </row>
    <row r="112" s="1" customFormat="1" ht="16.5" customHeight="1">
      <c r="B112" s="35"/>
      <c r="C112" s="230" t="s">
        <v>196</v>
      </c>
      <c r="D112" s="230" t="s">
        <v>218</v>
      </c>
      <c r="E112" s="231" t="s">
        <v>2431</v>
      </c>
      <c r="F112" s="232" t="s">
        <v>2432</v>
      </c>
      <c r="G112" s="233" t="s">
        <v>255</v>
      </c>
      <c r="H112" s="234">
        <v>100</v>
      </c>
      <c r="I112" s="235"/>
      <c r="J112" s="236">
        <f>ROUND(I112*H112,2)</f>
        <v>0</v>
      </c>
      <c r="K112" s="232" t="s">
        <v>243</v>
      </c>
      <c r="L112" s="237"/>
      <c r="M112" s="238" t="s">
        <v>1</v>
      </c>
      <c r="N112" s="239" t="s">
        <v>52</v>
      </c>
      <c r="O112" s="76"/>
      <c r="P112" s="227">
        <f>O112*H112</f>
        <v>0</v>
      </c>
      <c r="Q112" s="227">
        <v>0.00017000000000000001</v>
      </c>
      <c r="R112" s="227">
        <f>Q112*H112</f>
        <v>0.017000000000000001</v>
      </c>
      <c r="S112" s="227">
        <v>0</v>
      </c>
      <c r="T112" s="228">
        <f>S112*H112</f>
        <v>0</v>
      </c>
      <c r="AR112" s="13" t="s">
        <v>687</v>
      </c>
      <c r="AT112" s="13" t="s">
        <v>218</v>
      </c>
      <c r="AU112" s="13" t="s">
        <v>92</v>
      </c>
      <c r="AY112" s="13" t="s">
        <v>164</v>
      </c>
      <c r="BE112" s="229">
        <f>IF(N112="základná",J112,0)</f>
        <v>0</v>
      </c>
      <c r="BF112" s="229">
        <f>IF(N112="znížená",J112,0)</f>
        <v>0</v>
      </c>
      <c r="BG112" s="229">
        <f>IF(N112="zákl. prenesená",J112,0)</f>
        <v>0</v>
      </c>
      <c r="BH112" s="229">
        <f>IF(N112="zníž. prenesená",J112,0)</f>
        <v>0</v>
      </c>
      <c r="BI112" s="229">
        <f>IF(N112="nulová",J112,0)</f>
        <v>0</v>
      </c>
      <c r="BJ112" s="13" t="s">
        <v>92</v>
      </c>
      <c r="BK112" s="229">
        <f>ROUND(I112*H112,2)</f>
        <v>0</v>
      </c>
      <c r="BL112" s="13" t="s">
        <v>687</v>
      </c>
      <c r="BM112" s="13" t="s">
        <v>2433</v>
      </c>
    </row>
    <row r="113" s="1" customFormat="1" ht="16.5" customHeight="1">
      <c r="B113" s="35"/>
      <c r="C113" s="230" t="s">
        <v>200</v>
      </c>
      <c r="D113" s="230" t="s">
        <v>218</v>
      </c>
      <c r="E113" s="231" t="s">
        <v>2434</v>
      </c>
      <c r="F113" s="232" t="s">
        <v>2435</v>
      </c>
      <c r="G113" s="233" t="s">
        <v>238</v>
      </c>
      <c r="H113" s="234">
        <v>40</v>
      </c>
      <c r="I113" s="235"/>
      <c r="J113" s="236">
        <f>ROUND(I113*H113,2)</f>
        <v>0</v>
      </c>
      <c r="K113" s="232" t="s">
        <v>243</v>
      </c>
      <c r="L113" s="237"/>
      <c r="M113" s="238" t="s">
        <v>1</v>
      </c>
      <c r="N113" s="239" t="s">
        <v>52</v>
      </c>
      <c r="O113" s="76"/>
      <c r="P113" s="227">
        <f>O113*H113</f>
        <v>0</v>
      </c>
      <c r="Q113" s="227">
        <v>1.0000000000000001E-05</v>
      </c>
      <c r="R113" s="227">
        <f>Q113*H113</f>
        <v>0.00040000000000000002</v>
      </c>
      <c r="S113" s="227">
        <v>0</v>
      </c>
      <c r="T113" s="228">
        <f>S113*H113</f>
        <v>0</v>
      </c>
      <c r="AR113" s="13" t="s">
        <v>687</v>
      </c>
      <c r="AT113" s="13" t="s">
        <v>218</v>
      </c>
      <c r="AU113" s="13" t="s">
        <v>92</v>
      </c>
      <c r="AY113" s="13" t="s">
        <v>164</v>
      </c>
      <c r="BE113" s="229">
        <f>IF(N113="základná",J113,0)</f>
        <v>0</v>
      </c>
      <c r="BF113" s="229">
        <f>IF(N113="znížená",J113,0)</f>
        <v>0</v>
      </c>
      <c r="BG113" s="229">
        <f>IF(N113="zákl. prenesená",J113,0)</f>
        <v>0</v>
      </c>
      <c r="BH113" s="229">
        <f>IF(N113="zníž. prenesená",J113,0)</f>
        <v>0</v>
      </c>
      <c r="BI113" s="229">
        <f>IF(N113="nulová",J113,0)</f>
        <v>0</v>
      </c>
      <c r="BJ113" s="13" t="s">
        <v>92</v>
      </c>
      <c r="BK113" s="229">
        <f>ROUND(I113*H113,2)</f>
        <v>0</v>
      </c>
      <c r="BL113" s="13" t="s">
        <v>687</v>
      </c>
      <c r="BM113" s="13" t="s">
        <v>2436</v>
      </c>
    </row>
    <row r="114" s="1" customFormat="1" ht="16.5" customHeight="1">
      <c r="B114" s="35"/>
      <c r="C114" s="230" t="s">
        <v>204</v>
      </c>
      <c r="D114" s="230" t="s">
        <v>218</v>
      </c>
      <c r="E114" s="231" t="s">
        <v>2437</v>
      </c>
      <c r="F114" s="232" t="s">
        <v>2438</v>
      </c>
      <c r="G114" s="233" t="s">
        <v>238</v>
      </c>
      <c r="H114" s="234">
        <v>100</v>
      </c>
      <c r="I114" s="235"/>
      <c r="J114" s="236">
        <f>ROUND(I114*H114,2)</f>
        <v>0</v>
      </c>
      <c r="K114" s="232" t="s">
        <v>243</v>
      </c>
      <c r="L114" s="237"/>
      <c r="M114" s="238" t="s">
        <v>1</v>
      </c>
      <c r="N114" s="239" t="s">
        <v>52</v>
      </c>
      <c r="O114" s="76"/>
      <c r="P114" s="227">
        <f>O114*H114</f>
        <v>0</v>
      </c>
      <c r="Q114" s="227">
        <v>2.0000000000000002E-05</v>
      </c>
      <c r="R114" s="227">
        <f>Q114*H114</f>
        <v>0.002</v>
      </c>
      <c r="S114" s="227">
        <v>0</v>
      </c>
      <c r="T114" s="228">
        <f>S114*H114</f>
        <v>0</v>
      </c>
      <c r="AR114" s="13" t="s">
        <v>687</v>
      </c>
      <c r="AT114" s="13" t="s">
        <v>218</v>
      </c>
      <c r="AU114" s="13" t="s">
        <v>92</v>
      </c>
      <c r="AY114" s="13" t="s">
        <v>164</v>
      </c>
      <c r="BE114" s="229">
        <f>IF(N114="základná",J114,0)</f>
        <v>0</v>
      </c>
      <c r="BF114" s="229">
        <f>IF(N114="znížená",J114,0)</f>
        <v>0</v>
      </c>
      <c r="BG114" s="229">
        <f>IF(N114="zákl. prenesená",J114,0)</f>
        <v>0</v>
      </c>
      <c r="BH114" s="229">
        <f>IF(N114="zníž. prenesená",J114,0)</f>
        <v>0</v>
      </c>
      <c r="BI114" s="229">
        <f>IF(N114="nulová",J114,0)</f>
        <v>0</v>
      </c>
      <c r="BJ114" s="13" t="s">
        <v>92</v>
      </c>
      <c r="BK114" s="229">
        <f>ROUND(I114*H114,2)</f>
        <v>0</v>
      </c>
      <c r="BL114" s="13" t="s">
        <v>687</v>
      </c>
      <c r="BM114" s="13" t="s">
        <v>2439</v>
      </c>
    </row>
    <row r="115" s="1" customFormat="1" ht="16.5" customHeight="1">
      <c r="B115" s="35"/>
      <c r="C115" s="218" t="s">
        <v>208</v>
      </c>
      <c r="D115" s="218" t="s">
        <v>166</v>
      </c>
      <c r="E115" s="219" t="s">
        <v>2440</v>
      </c>
      <c r="F115" s="220" t="s">
        <v>2441</v>
      </c>
      <c r="G115" s="221" t="s">
        <v>238</v>
      </c>
      <c r="H115" s="222">
        <v>163</v>
      </c>
      <c r="I115" s="223"/>
      <c r="J115" s="224">
        <f>ROUND(I115*H115,2)</f>
        <v>0</v>
      </c>
      <c r="K115" s="220" t="s">
        <v>243</v>
      </c>
      <c r="L115" s="40"/>
      <c r="M115" s="225" t="s">
        <v>1</v>
      </c>
      <c r="N115" s="226" t="s">
        <v>52</v>
      </c>
      <c r="O115" s="76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13" t="s">
        <v>428</v>
      </c>
      <c r="AT115" s="13" t="s">
        <v>166</v>
      </c>
      <c r="AU115" s="13" t="s">
        <v>92</v>
      </c>
      <c r="AY115" s="13" t="s">
        <v>164</v>
      </c>
      <c r="BE115" s="229">
        <f>IF(N115="základná",J115,0)</f>
        <v>0</v>
      </c>
      <c r="BF115" s="229">
        <f>IF(N115="znížená",J115,0)</f>
        <v>0</v>
      </c>
      <c r="BG115" s="229">
        <f>IF(N115="zákl. prenesená",J115,0)</f>
        <v>0</v>
      </c>
      <c r="BH115" s="229">
        <f>IF(N115="zníž. prenesená",J115,0)</f>
        <v>0</v>
      </c>
      <c r="BI115" s="229">
        <f>IF(N115="nulová",J115,0)</f>
        <v>0</v>
      </c>
      <c r="BJ115" s="13" t="s">
        <v>92</v>
      </c>
      <c r="BK115" s="229">
        <f>ROUND(I115*H115,2)</f>
        <v>0</v>
      </c>
      <c r="BL115" s="13" t="s">
        <v>428</v>
      </c>
      <c r="BM115" s="13" t="s">
        <v>2442</v>
      </c>
    </row>
    <row r="116" s="1" customFormat="1" ht="16.5" customHeight="1">
      <c r="B116" s="35"/>
      <c r="C116" s="230" t="s">
        <v>212</v>
      </c>
      <c r="D116" s="230" t="s">
        <v>218</v>
      </c>
      <c r="E116" s="231" t="s">
        <v>2443</v>
      </c>
      <c r="F116" s="232" t="s">
        <v>2444</v>
      </c>
      <c r="G116" s="233" t="s">
        <v>238</v>
      </c>
      <c r="H116" s="234">
        <v>163</v>
      </c>
      <c r="I116" s="235"/>
      <c r="J116" s="236">
        <f>ROUND(I116*H116,2)</f>
        <v>0</v>
      </c>
      <c r="K116" s="232" t="s">
        <v>243</v>
      </c>
      <c r="L116" s="237"/>
      <c r="M116" s="238" t="s">
        <v>1</v>
      </c>
      <c r="N116" s="239" t="s">
        <v>52</v>
      </c>
      <c r="O116" s="76"/>
      <c r="P116" s="227">
        <f>O116*H116</f>
        <v>0</v>
      </c>
      <c r="Q116" s="227">
        <v>3.0000000000000001E-05</v>
      </c>
      <c r="R116" s="227">
        <f>Q116*H116</f>
        <v>0.0048900000000000002</v>
      </c>
      <c r="S116" s="227">
        <v>0</v>
      </c>
      <c r="T116" s="228">
        <f>S116*H116</f>
        <v>0</v>
      </c>
      <c r="AR116" s="13" t="s">
        <v>687</v>
      </c>
      <c r="AT116" s="13" t="s">
        <v>218</v>
      </c>
      <c r="AU116" s="13" t="s">
        <v>92</v>
      </c>
      <c r="AY116" s="13" t="s">
        <v>164</v>
      </c>
      <c r="BE116" s="229">
        <f>IF(N116="základná",J116,0)</f>
        <v>0</v>
      </c>
      <c r="BF116" s="229">
        <f>IF(N116="znížená",J116,0)</f>
        <v>0</v>
      </c>
      <c r="BG116" s="229">
        <f>IF(N116="zákl. prenesená",J116,0)</f>
        <v>0</v>
      </c>
      <c r="BH116" s="229">
        <f>IF(N116="zníž. prenesená",J116,0)</f>
        <v>0</v>
      </c>
      <c r="BI116" s="229">
        <f>IF(N116="nulová",J116,0)</f>
        <v>0</v>
      </c>
      <c r="BJ116" s="13" t="s">
        <v>92</v>
      </c>
      <c r="BK116" s="229">
        <f>ROUND(I116*H116,2)</f>
        <v>0</v>
      </c>
      <c r="BL116" s="13" t="s">
        <v>687</v>
      </c>
      <c r="BM116" s="13" t="s">
        <v>2445</v>
      </c>
    </row>
    <row r="117" s="1" customFormat="1" ht="16.5" customHeight="1">
      <c r="B117" s="35"/>
      <c r="C117" s="218" t="s">
        <v>217</v>
      </c>
      <c r="D117" s="218" t="s">
        <v>166</v>
      </c>
      <c r="E117" s="219" t="s">
        <v>2446</v>
      </c>
      <c r="F117" s="220" t="s">
        <v>2447</v>
      </c>
      <c r="G117" s="221" t="s">
        <v>238</v>
      </c>
      <c r="H117" s="222">
        <v>20</v>
      </c>
      <c r="I117" s="223"/>
      <c r="J117" s="224">
        <f>ROUND(I117*H117,2)</f>
        <v>0</v>
      </c>
      <c r="K117" s="220" t="s">
        <v>243</v>
      </c>
      <c r="L117" s="40"/>
      <c r="M117" s="225" t="s">
        <v>1</v>
      </c>
      <c r="N117" s="226" t="s">
        <v>52</v>
      </c>
      <c r="O117" s="76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13" t="s">
        <v>428</v>
      </c>
      <c r="AT117" s="13" t="s">
        <v>166</v>
      </c>
      <c r="AU117" s="13" t="s">
        <v>92</v>
      </c>
      <c r="AY117" s="13" t="s">
        <v>164</v>
      </c>
      <c r="BE117" s="229">
        <f>IF(N117="základná",J117,0)</f>
        <v>0</v>
      </c>
      <c r="BF117" s="229">
        <f>IF(N117="znížená",J117,0)</f>
        <v>0</v>
      </c>
      <c r="BG117" s="229">
        <f>IF(N117="zákl. prenesená",J117,0)</f>
        <v>0</v>
      </c>
      <c r="BH117" s="229">
        <f>IF(N117="zníž. prenesená",J117,0)</f>
        <v>0</v>
      </c>
      <c r="BI117" s="229">
        <f>IF(N117="nulová",J117,0)</f>
        <v>0</v>
      </c>
      <c r="BJ117" s="13" t="s">
        <v>92</v>
      </c>
      <c r="BK117" s="229">
        <f>ROUND(I117*H117,2)</f>
        <v>0</v>
      </c>
      <c r="BL117" s="13" t="s">
        <v>428</v>
      </c>
      <c r="BM117" s="13" t="s">
        <v>2448</v>
      </c>
    </row>
    <row r="118" s="1" customFormat="1" ht="16.5" customHeight="1">
      <c r="B118" s="35"/>
      <c r="C118" s="230" t="s">
        <v>224</v>
      </c>
      <c r="D118" s="230" t="s">
        <v>218</v>
      </c>
      <c r="E118" s="231" t="s">
        <v>2449</v>
      </c>
      <c r="F118" s="232" t="s">
        <v>2450</v>
      </c>
      <c r="G118" s="233" t="s">
        <v>238</v>
      </c>
      <c r="H118" s="234">
        <v>20</v>
      </c>
      <c r="I118" s="235"/>
      <c r="J118" s="236">
        <f>ROUND(I118*H118,2)</f>
        <v>0</v>
      </c>
      <c r="K118" s="232" t="s">
        <v>243</v>
      </c>
      <c r="L118" s="237"/>
      <c r="M118" s="238" t="s">
        <v>1</v>
      </c>
      <c r="N118" s="239" t="s">
        <v>52</v>
      </c>
      <c r="O118" s="76"/>
      <c r="P118" s="227">
        <f>O118*H118</f>
        <v>0</v>
      </c>
      <c r="Q118" s="227">
        <v>5.5000000000000002E-05</v>
      </c>
      <c r="R118" s="227">
        <f>Q118*H118</f>
        <v>0.0011000000000000001</v>
      </c>
      <c r="S118" s="227">
        <v>0</v>
      </c>
      <c r="T118" s="228">
        <f>S118*H118</f>
        <v>0</v>
      </c>
      <c r="AR118" s="13" t="s">
        <v>687</v>
      </c>
      <c r="AT118" s="13" t="s">
        <v>218</v>
      </c>
      <c r="AU118" s="13" t="s">
        <v>92</v>
      </c>
      <c r="AY118" s="13" t="s">
        <v>164</v>
      </c>
      <c r="BE118" s="229">
        <f>IF(N118="základná",J118,0)</f>
        <v>0</v>
      </c>
      <c r="BF118" s="229">
        <f>IF(N118="znížená",J118,0)</f>
        <v>0</v>
      </c>
      <c r="BG118" s="229">
        <f>IF(N118="zákl. prenesená",J118,0)</f>
        <v>0</v>
      </c>
      <c r="BH118" s="229">
        <f>IF(N118="zníž. prenesená",J118,0)</f>
        <v>0</v>
      </c>
      <c r="BI118" s="229">
        <f>IF(N118="nulová",J118,0)</f>
        <v>0</v>
      </c>
      <c r="BJ118" s="13" t="s">
        <v>92</v>
      </c>
      <c r="BK118" s="229">
        <f>ROUND(I118*H118,2)</f>
        <v>0</v>
      </c>
      <c r="BL118" s="13" t="s">
        <v>687</v>
      </c>
      <c r="BM118" s="13" t="s">
        <v>2451</v>
      </c>
    </row>
    <row r="119" s="1" customFormat="1" ht="16.5" customHeight="1">
      <c r="B119" s="35"/>
      <c r="C119" s="218" t="s">
        <v>226</v>
      </c>
      <c r="D119" s="218" t="s">
        <v>166</v>
      </c>
      <c r="E119" s="219" t="s">
        <v>2452</v>
      </c>
      <c r="F119" s="220" t="s">
        <v>2453</v>
      </c>
      <c r="G119" s="221" t="s">
        <v>238</v>
      </c>
      <c r="H119" s="222">
        <v>23</v>
      </c>
      <c r="I119" s="223"/>
      <c r="J119" s="224">
        <f>ROUND(I119*H119,2)</f>
        <v>0</v>
      </c>
      <c r="K119" s="220" t="s">
        <v>243</v>
      </c>
      <c r="L119" s="40"/>
      <c r="M119" s="225" t="s">
        <v>1</v>
      </c>
      <c r="N119" s="226" t="s">
        <v>52</v>
      </c>
      <c r="O119" s="76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13" t="s">
        <v>428</v>
      </c>
      <c r="AT119" s="13" t="s">
        <v>166</v>
      </c>
      <c r="AU119" s="13" t="s">
        <v>92</v>
      </c>
      <c r="AY119" s="13" t="s">
        <v>164</v>
      </c>
      <c r="BE119" s="229">
        <f>IF(N119="základná",J119,0)</f>
        <v>0</v>
      </c>
      <c r="BF119" s="229">
        <f>IF(N119="znížená",J119,0)</f>
        <v>0</v>
      </c>
      <c r="BG119" s="229">
        <f>IF(N119="zákl. prenesená",J119,0)</f>
        <v>0</v>
      </c>
      <c r="BH119" s="229">
        <f>IF(N119="zníž. prenesená",J119,0)</f>
        <v>0</v>
      </c>
      <c r="BI119" s="229">
        <f>IF(N119="nulová",J119,0)</f>
        <v>0</v>
      </c>
      <c r="BJ119" s="13" t="s">
        <v>92</v>
      </c>
      <c r="BK119" s="229">
        <f>ROUND(I119*H119,2)</f>
        <v>0</v>
      </c>
      <c r="BL119" s="13" t="s">
        <v>428</v>
      </c>
      <c r="BM119" s="13" t="s">
        <v>2454</v>
      </c>
    </row>
    <row r="120" s="1" customFormat="1" ht="16.5" customHeight="1">
      <c r="B120" s="35"/>
      <c r="C120" s="230" t="s">
        <v>230</v>
      </c>
      <c r="D120" s="230" t="s">
        <v>218</v>
      </c>
      <c r="E120" s="231" t="s">
        <v>2455</v>
      </c>
      <c r="F120" s="232" t="s">
        <v>2456</v>
      </c>
      <c r="G120" s="233" t="s">
        <v>238</v>
      </c>
      <c r="H120" s="234">
        <v>12</v>
      </c>
      <c r="I120" s="235"/>
      <c r="J120" s="236">
        <f>ROUND(I120*H120,2)</f>
        <v>0</v>
      </c>
      <c r="K120" s="232" t="s">
        <v>243</v>
      </c>
      <c r="L120" s="237"/>
      <c r="M120" s="238" t="s">
        <v>1</v>
      </c>
      <c r="N120" s="239" t="s">
        <v>52</v>
      </c>
      <c r="O120" s="76"/>
      <c r="P120" s="227">
        <f>O120*H120</f>
        <v>0</v>
      </c>
      <c r="Q120" s="227">
        <v>5.0000000000000002E-05</v>
      </c>
      <c r="R120" s="227">
        <f>Q120*H120</f>
        <v>0.00060000000000000006</v>
      </c>
      <c r="S120" s="227">
        <v>0</v>
      </c>
      <c r="T120" s="228">
        <f>S120*H120</f>
        <v>0</v>
      </c>
      <c r="AR120" s="13" t="s">
        <v>687</v>
      </c>
      <c r="AT120" s="13" t="s">
        <v>218</v>
      </c>
      <c r="AU120" s="13" t="s">
        <v>92</v>
      </c>
      <c r="AY120" s="13" t="s">
        <v>164</v>
      </c>
      <c r="BE120" s="229">
        <f>IF(N120="základná",J120,0)</f>
        <v>0</v>
      </c>
      <c r="BF120" s="229">
        <f>IF(N120="znížená",J120,0)</f>
        <v>0</v>
      </c>
      <c r="BG120" s="229">
        <f>IF(N120="zákl. prenesená",J120,0)</f>
        <v>0</v>
      </c>
      <c r="BH120" s="229">
        <f>IF(N120="zníž. prenesená",J120,0)</f>
        <v>0</v>
      </c>
      <c r="BI120" s="229">
        <f>IF(N120="nulová",J120,0)</f>
        <v>0</v>
      </c>
      <c r="BJ120" s="13" t="s">
        <v>92</v>
      </c>
      <c r="BK120" s="229">
        <f>ROUND(I120*H120,2)</f>
        <v>0</v>
      </c>
      <c r="BL120" s="13" t="s">
        <v>687</v>
      </c>
      <c r="BM120" s="13" t="s">
        <v>2457</v>
      </c>
    </row>
    <row r="121" s="1" customFormat="1" ht="16.5" customHeight="1">
      <c r="B121" s="35"/>
      <c r="C121" s="230" t="s">
        <v>235</v>
      </c>
      <c r="D121" s="230" t="s">
        <v>218</v>
      </c>
      <c r="E121" s="231" t="s">
        <v>2458</v>
      </c>
      <c r="F121" s="232" t="s">
        <v>2459</v>
      </c>
      <c r="G121" s="233" t="s">
        <v>238</v>
      </c>
      <c r="H121" s="234">
        <v>11</v>
      </c>
      <c r="I121" s="235"/>
      <c r="J121" s="236">
        <f>ROUND(I121*H121,2)</f>
        <v>0</v>
      </c>
      <c r="K121" s="232" t="s">
        <v>243</v>
      </c>
      <c r="L121" s="237"/>
      <c r="M121" s="238" t="s">
        <v>1</v>
      </c>
      <c r="N121" s="239" t="s">
        <v>52</v>
      </c>
      <c r="O121" s="76"/>
      <c r="P121" s="227">
        <f>O121*H121</f>
        <v>0</v>
      </c>
      <c r="Q121" s="227">
        <v>5.0000000000000002E-05</v>
      </c>
      <c r="R121" s="227">
        <f>Q121*H121</f>
        <v>0.00055000000000000003</v>
      </c>
      <c r="S121" s="227">
        <v>0</v>
      </c>
      <c r="T121" s="228">
        <f>S121*H121</f>
        <v>0</v>
      </c>
      <c r="AR121" s="13" t="s">
        <v>687</v>
      </c>
      <c r="AT121" s="13" t="s">
        <v>218</v>
      </c>
      <c r="AU121" s="13" t="s">
        <v>92</v>
      </c>
      <c r="AY121" s="13" t="s">
        <v>164</v>
      </c>
      <c r="BE121" s="229">
        <f>IF(N121="základná",J121,0)</f>
        <v>0</v>
      </c>
      <c r="BF121" s="229">
        <f>IF(N121="znížená",J121,0)</f>
        <v>0</v>
      </c>
      <c r="BG121" s="229">
        <f>IF(N121="zákl. prenesená",J121,0)</f>
        <v>0</v>
      </c>
      <c r="BH121" s="229">
        <f>IF(N121="zníž. prenesená",J121,0)</f>
        <v>0</v>
      </c>
      <c r="BI121" s="229">
        <f>IF(N121="nulová",J121,0)</f>
        <v>0</v>
      </c>
      <c r="BJ121" s="13" t="s">
        <v>92</v>
      </c>
      <c r="BK121" s="229">
        <f>ROUND(I121*H121,2)</f>
        <v>0</v>
      </c>
      <c r="BL121" s="13" t="s">
        <v>687</v>
      </c>
      <c r="BM121" s="13" t="s">
        <v>2460</v>
      </c>
    </row>
    <row r="122" s="1" customFormat="1" ht="16.5" customHeight="1">
      <c r="B122" s="35"/>
      <c r="C122" s="218" t="s">
        <v>240</v>
      </c>
      <c r="D122" s="218" t="s">
        <v>166</v>
      </c>
      <c r="E122" s="219" t="s">
        <v>2461</v>
      </c>
      <c r="F122" s="220" t="s">
        <v>2462</v>
      </c>
      <c r="G122" s="221" t="s">
        <v>238</v>
      </c>
      <c r="H122" s="222">
        <v>6</v>
      </c>
      <c r="I122" s="223"/>
      <c r="J122" s="224">
        <f>ROUND(I122*H122,2)</f>
        <v>0</v>
      </c>
      <c r="K122" s="220" t="s">
        <v>243</v>
      </c>
      <c r="L122" s="40"/>
      <c r="M122" s="225" t="s">
        <v>1</v>
      </c>
      <c r="N122" s="226" t="s">
        <v>52</v>
      </c>
      <c r="O122" s="76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13" t="s">
        <v>428</v>
      </c>
      <c r="AT122" s="13" t="s">
        <v>166</v>
      </c>
      <c r="AU122" s="13" t="s">
        <v>92</v>
      </c>
      <c r="AY122" s="13" t="s">
        <v>164</v>
      </c>
      <c r="BE122" s="229">
        <f>IF(N122="základná",J122,0)</f>
        <v>0</v>
      </c>
      <c r="BF122" s="229">
        <f>IF(N122="znížená",J122,0)</f>
        <v>0</v>
      </c>
      <c r="BG122" s="229">
        <f>IF(N122="zákl. prenesená",J122,0)</f>
        <v>0</v>
      </c>
      <c r="BH122" s="229">
        <f>IF(N122="zníž. prenesená",J122,0)</f>
        <v>0</v>
      </c>
      <c r="BI122" s="229">
        <f>IF(N122="nulová",J122,0)</f>
        <v>0</v>
      </c>
      <c r="BJ122" s="13" t="s">
        <v>92</v>
      </c>
      <c r="BK122" s="229">
        <f>ROUND(I122*H122,2)</f>
        <v>0</v>
      </c>
      <c r="BL122" s="13" t="s">
        <v>428</v>
      </c>
      <c r="BM122" s="13" t="s">
        <v>2463</v>
      </c>
    </row>
    <row r="123" s="1" customFormat="1" ht="16.5" customHeight="1">
      <c r="B123" s="35"/>
      <c r="C123" s="230" t="s">
        <v>245</v>
      </c>
      <c r="D123" s="230" t="s">
        <v>218</v>
      </c>
      <c r="E123" s="231" t="s">
        <v>2464</v>
      </c>
      <c r="F123" s="232" t="s">
        <v>2465</v>
      </c>
      <c r="G123" s="233" t="s">
        <v>238</v>
      </c>
      <c r="H123" s="234">
        <v>6</v>
      </c>
      <c r="I123" s="235"/>
      <c r="J123" s="236">
        <f>ROUND(I123*H123,2)</f>
        <v>0</v>
      </c>
      <c r="K123" s="232" t="s">
        <v>243</v>
      </c>
      <c r="L123" s="237"/>
      <c r="M123" s="238" t="s">
        <v>1</v>
      </c>
      <c r="N123" s="239" t="s">
        <v>52</v>
      </c>
      <c r="O123" s="76"/>
      <c r="P123" s="227">
        <f>O123*H123</f>
        <v>0</v>
      </c>
      <c r="Q123" s="227">
        <v>6.0000000000000002E-05</v>
      </c>
      <c r="R123" s="227">
        <f>Q123*H123</f>
        <v>0.00036000000000000002</v>
      </c>
      <c r="S123" s="227">
        <v>0</v>
      </c>
      <c r="T123" s="228">
        <f>S123*H123</f>
        <v>0</v>
      </c>
      <c r="AR123" s="13" t="s">
        <v>687</v>
      </c>
      <c r="AT123" s="13" t="s">
        <v>218</v>
      </c>
      <c r="AU123" s="13" t="s">
        <v>92</v>
      </c>
      <c r="AY123" s="13" t="s">
        <v>164</v>
      </c>
      <c r="BE123" s="229">
        <f>IF(N123="základná",J123,0)</f>
        <v>0</v>
      </c>
      <c r="BF123" s="229">
        <f>IF(N123="znížená",J123,0)</f>
        <v>0</v>
      </c>
      <c r="BG123" s="229">
        <f>IF(N123="zákl. prenesená",J123,0)</f>
        <v>0</v>
      </c>
      <c r="BH123" s="229">
        <f>IF(N123="zníž. prenesená",J123,0)</f>
        <v>0</v>
      </c>
      <c r="BI123" s="229">
        <f>IF(N123="nulová",J123,0)</f>
        <v>0</v>
      </c>
      <c r="BJ123" s="13" t="s">
        <v>92</v>
      </c>
      <c r="BK123" s="229">
        <f>ROUND(I123*H123,2)</f>
        <v>0</v>
      </c>
      <c r="BL123" s="13" t="s">
        <v>687</v>
      </c>
      <c r="BM123" s="13" t="s">
        <v>2466</v>
      </c>
    </row>
    <row r="124" s="1" customFormat="1" ht="16.5" customHeight="1">
      <c r="B124" s="35"/>
      <c r="C124" s="218" t="s">
        <v>7</v>
      </c>
      <c r="D124" s="218" t="s">
        <v>166</v>
      </c>
      <c r="E124" s="219" t="s">
        <v>2467</v>
      </c>
      <c r="F124" s="220" t="s">
        <v>2468</v>
      </c>
      <c r="G124" s="221" t="s">
        <v>238</v>
      </c>
      <c r="H124" s="222">
        <v>2</v>
      </c>
      <c r="I124" s="223"/>
      <c r="J124" s="224">
        <f>ROUND(I124*H124,2)</f>
        <v>0</v>
      </c>
      <c r="K124" s="220" t="s">
        <v>243</v>
      </c>
      <c r="L124" s="40"/>
      <c r="M124" s="225" t="s">
        <v>1</v>
      </c>
      <c r="N124" s="226" t="s">
        <v>52</v>
      </c>
      <c r="O124" s="76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13" t="s">
        <v>428</v>
      </c>
      <c r="AT124" s="13" t="s">
        <v>166</v>
      </c>
      <c r="AU124" s="13" t="s">
        <v>92</v>
      </c>
      <c r="AY124" s="13" t="s">
        <v>164</v>
      </c>
      <c r="BE124" s="229">
        <f>IF(N124="základná",J124,0)</f>
        <v>0</v>
      </c>
      <c r="BF124" s="229">
        <f>IF(N124="znížená",J124,0)</f>
        <v>0</v>
      </c>
      <c r="BG124" s="229">
        <f>IF(N124="zákl. prenesená",J124,0)</f>
        <v>0</v>
      </c>
      <c r="BH124" s="229">
        <f>IF(N124="zníž. prenesená",J124,0)</f>
        <v>0</v>
      </c>
      <c r="BI124" s="229">
        <f>IF(N124="nulová",J124,0)</f>
        <v>0</v>
      </c>
      <c r="BJ124" s="13" t="s">
        <v>92</v>
      </c>
      <c r="BK124" s="229">
        <f>ROUND(I124*H124,2)</f>
        <v>0</v>
      </c>
      <c r="BL124" s="13" t="s">
        <v>428</v>
      </c>
      <c r="BM124" s="13" t="s">
        <v>2469</v>
      </c>
    </row>
    <row r="125" s="1" customFormat="1" ht="16.5" customHeight="1">
      <c r="B125" s="35"/>
      <c r="C125" s="230" t="s">
        <v>252</v>
      </c>
      <c r="D125" s="230" t="s">
        <v>218</v>
      </c>
      <c r="E125" s="231" t="s">
        <v>2470</v>
      </c>
      <c r="F125" s="232" t="s">
        <v>2471</v>
      </c>
      <c r="G125" s="233" t="s">
        <v>238</v>
      </c>
      <c r="H125" s="234">
        <v>2</v>
      </c>
      <c r="I125" s="235"/>
      <c r="J125" s="236">
        <f>ROUND(I125*H125,2)</f>
        <v>0</v>
      </c>
      <c r="K125" s="232" t="s">
        <v>243</v>
      </c>
      <c r="L125" s="237"/>
      <c r="M125" s="238" t="s">
        <v>1</v>
      </c>
      <c r="N125" s="239" t="s">
        <v>52</v>
      </c>
      <c r="O125" s="76"/>
      <c r="P125" s="227">
        <f>O125*H125</f>
        <v>0</v>
      </c>
      <c r="Q125" s="227">
        <v>5.0000000000000002E-05</v>
      </c>
      <c r="R125" s="227">
        <f>Q125*H125</f>
        <v>0.00010000000000000001</v>
      </c>
      <c r="S125" s="227">
        <v>0</v>
      </c>
      <c r="T125" s="228">
        <f>S125*H125</f>
        <v>0</v>
      </c>
      <c r="AR125" s="13" t="s">
        <v>687</v>
      </c>
      <c r="AT125" s="13" t="s">
        <v>218</v>
      </c>
      <c r="AU125" s="13" t="s">
        <v>92</v>
      </c>
      <c r="AY125" s="13" t="s">
        <v>164</v>
      </c>
      <c r="BE125" s="229">
        <f>IF(N125="základná",J125,0)</f>
        <v>0</v>
      </c>
      <c r="BF125" s="229">
        <f>IF(N125="znížená",J125,0)</f>
        <v>0</v>
      </c>
      <c r="BG125" s="229">
        <f>IF(N125="zákl. prenesená",J125,0)</f>
        <v>0</v>
      </c>
      <c r="BH125" s="229">
        <f>IF(N125="zníž. prenesená",J125,0)</f>
        <v>0</v>
      </c>
      <c r="BI125" s="229">
        <f>IF(N125="nulová",J125,0)</f>
        <v>0</v>
      </c>
      <c r="BJ125" s="13" t="s">
        <v>92</v>
      </c>
      <c r="BK125" s="229">
        <f>ROUND(I125*H125,2)</f>
        <v>0</v>
      </c>
      <c r="BL125" s="13" t="s">
        <v>687</v>
      </c>
      <c r="BM125" s="13" t="s">
        <v>2472</v>
      </c>
    </row>
    <row r="126" s="1" customFormat="1" ht="16.5" customHeight="1">
      <c r="B126" s="35"/>
      <c r="C126" s="218" t="s">
        <v>257</v>
      </c>
      <c r="D126" s="218" t="s">
        <v>166</v>
      </c>
      <c r="E126" s="219" t="s">
        <v>2473</v>
      </c>
      <c r="F126" s="220" t="s">
        <v>2474</v>
      </c>
      <c r="G126" s="221" t="s">
        <v>238</v>
      </c>
      <c r="H126" s="222">
        <v>28</v>
      </c>
      <c r="I126" s="223"/>
      <c r="J126" s="224">
        <f>ROUND(I126*H126,2)</f>
        <v>0</v>
      </c>
      <c r="K126" s="220" t="s">
        <v>243</v>
      </c>
      <c r="L126" s="40"/>
      <c r="M126" s="225" t="s">
        <v>1</v>
      </c>
      <c r="N126" s="226" t="s">
        <v>52</v>
      </c>
      <c r="O126" s="76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13" t="s">
        <v>428</v>
      </c>
      <c r="AT126" s="13" t="s">
        <v>166</v>
      </c>
      <c r="AU126" s="13" t="s">
        <v>92</v>
      </c>
      <c r="AY126" s="13" t="s">
        <v>164</v>
      </c>
      <c r="BE126" s="229">
        <f>IF(N126="základná",J126,0)</f>
        <v>0</v>
      </c>
      <c r="BF126" s="229">
        <f>IF(N126="znížená",J126,0)</f>
        <v>0</v>
      </c>
      <c r="BG126" s="229">
        <f>IF(N126="zákl. prenesená",J126,0)</f>
        <v>0</v>
      </c>
      <c r="BH126" s="229">
        <f>IF(N126="zníž. prenesená",J126,0)</f>
        <v>0</v>
      </c>
      <c r="BI126" s="229">
        <f>IF(N126="nulová",J126,0)</f>
        <v>0</v>
      </c>
      <c r="BJ126" s="13" t="s">
        <v>92</v>
      </c>
      <c r="BK126" s="229">
        <f>ROUND(I126*H126,2)</f>
        <v>0</v>
      </c>
      <c r="BL126" s="13" t="s">
        <v>428</v>
      </c>
      <c r="BM126" s="13" t="s">
        <v>2475</v>
      </c>
    </row>
    <row r="127" s="1" customFormat="1" ht="16.5" customHeight="1">
      <c r="B127" s="35"/>
      <c r="C127" s="230" t="s">
        <v>259</v>
      </c>
      <c r="D127" s="230" t="s">
        <v>218</v>
      </c>
      <c r="E127" s="231" t="s">
        <v>2476</v>
      </c>
      <c r="F127" s="232" t="s">
        <v>2477</v>
      </c>
      <c r="G127" s="233" t="s">
        <v>238</v>
      </c>
      <c r="H127" s="234">
        <v>28</v>
      </c>
      <c r="I127" s="235"/>
      <c r="J127" s="236">
        <f>ROUND(I127*H127,2)</f>
        <v>0</v>
      </c>
      <c r="K127" s="232" t="s">
        <v>243</v>
      </c>
      <c r="L127" s="237"/>
      <c r="M127" s="238" t="s">
        <v>1</v>
      </c>
      <c r="N127" s="239" t="s">
        <v>52</v>
      </c>
      <c r="O127" s="76"/>
      <c r="P127" s="227">
        <f>O127*H127</f>
        <v>0</v>
      </c>
      <c r="Q127" s="227">
        <v>5.0000000000000002E-05</v>
      </c>
      <c r="R127" s="227">
        <f>Q127*H127</f>
        <v>0.0014</v>
      </c>
      <c r="S127" s="227">
        <v>0</v>
      </c>
      <c r="T127" s="228">
        <f>S127*H127</f>
        <v>0</v>
      </c>
      <c r="AR127" s="13" t="s">
        <v>687</v>
      </c>
      <c r="AT127" s="13" t="s">
        <v>218</v>
      </c>
      <c r="AU127" s="13" t="s">
        <v>92</v>
      </c>
      <c r="AY127" s="13" t="s">
        <v>164</v>
      </c>
      <c r="BE127" s="229">
        <f>IF(N127="základná",J127,0)</f>
        <v>0</v>
      </c>
      <c r="BF127" s="229">
        <f>IF(N127="znížená",J127,0)</f>
        <v>0</v>
      </c>
      <c r="BG127" s="229">
        <f>IF(N127="zákl. prenesená",J127,0)</f>
        <v>0</v>
      </c>
      <c r="BH127" s="229">
        <f>IF(N127="zníž. prenesená",J127,0)</f>
        <v>0</v>
      </c>
      <c r="BI127" s="229">
        <f>IF(N127="nulová",J127,0)</f>
        <v>0</v>
      </c>
      <c r="BJ127" s="13" t="s">
        <v>92</v>
      </c>
      <c r="BK127" s="229">
        <f>ROUND(I127*H127,2)</f>
        <v>0</v>
      </c>
      <c r="BL127" s="13" t="s">
        <v>687</v>
      </c>
      <c r="BM127" s="13" t="s">
        <v>2478</v>
      </c>
    </row>
    <row r="128" s="1" customFormat="1" ht="16.5" customHeight="1">
      <c r="B128" s="35"/>
      <c r="C128" s="218" t="s">
        <v>263</v>
      </c>
      <c r="D128" s="218" t="s">
        <v>166</v>
      </c>
      <c r="E128" s="219" t="s">
        <v>2479</v>
      </c>
      <c r="F128" s="220" t="s">
        <v>2480</v>
      </c>
      <c r="G128" s="221" t="s">
        <v>238</v>
      </c>
      <c r="H128" s="222">
        <v>8</v>
      </c>
      <c r="I128" s="223"/>
      <c r="J128" s="224">
        <f>ROUND(I128*H128,2)</f>
        <v>0</v>
      </c>
      <c r="K128" s="220" t="s">
        <v>243</v>
      </c>
      <c r="L128" s="40"/>
      <c r="M128" s="225" t="s">
        <v>1</v>
      </c>
      <c r="N128" s="226" t="s">
        <v>52</v>
      </c>
      <c r="O128" s="76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13" t="s">
        <v>428</v>
      </c>
      <c r="AT128" s="13" t="s">
        <v>166</v>
      </c>
      <c r="AU128" s="13" t="s">
        <v>92</v>
      </c>
      <c r="AY128" s="13" t="s">
        <v>164</v>
      </c>
      <c r="BE128" s="229">
        <f>IF(N128="základná",J128,0)</f>
        <v>0</v>
      </c>
      <c r="BF128" s="229">
        <f>IF(N128="znížená",J128,0)</f>
        <v>0</v>
      </c>
      <c r="BG128" s="229">
        <f>IF(N128="zákl. prenesená",J128,0)</f>
        <v>0</v>
      </c>
      <c r="BH128" s="229">
        <f>IF(N128="zníž. prenesená",J128,0)</f>
        <v>0</v>
      </c>
      <c r="BI128" s="229">
        <f>IF(N128="nulová",J128,0)</f>
        <v>0</v>
      </c>
      <c r="BJ128" s="13" t="s">
        <v>92</v>
      </c>
      <c r="BK128" s="229">
        <f>ROUND(I128*H128,2)</f>
        <v>0</v>
      </c>
      <c r="BL128" s="13" t="s">
        <v>428</v>
      </c>
      <c r="BM128" s="13" t="s">
        <v>2481</v>
      </c>
    </row>
    <row r="129" s="1" customFormat="1" ht="16.5" customHeight="1">
      <c r="B129" s="35"/>
      <c r="C129" s="230" t="s">
        <v>267</v>
      </c>
      <c r="D129" s="230" t="s">
        <v>218</v>
      </c>
      <c r="E129" s="231" t="s">
        <v>2482</v>
      </c>
      <c r="F129" s="232" t="s">
        <v>2483</v>
      </c>
      <c r="G129" s="233" t="s">
        <v>238</v>
      </c>
      <c r="H129" s="234">
        <v>8</v>
      </c>
      <c r="I129" s="235"/>
      <c r="J129" s="236">
        <f>ROUND(I129*H129,2)</f>
        <v>0</v>
      </c>
      <c r="K129" s="232" t="s">
        <v>243</v>
      </c>
      <c r="L129" s="237"/>
      <c r="M129" s="238" t="s">
        <v>1</v>
      </c>
      <c r="N129" s="239" t="s">
        <v>52</v>
      </c>
      <c r="O129" s="76"/>
      <c r="P129" s="227">
        <f>O129*H129</f>
        <v>0</v>
      </c>
      <c r="Q129" s="227">
        <v>5.0000000000000002E-05</v>
      </c>
      <c r="R129" s="227">
        <f>Q129*H129</f>
        <v>0.00040000000000000002</v>
      </c>
      <c r="S129" s="227">
        <v>0</v>
      </c>
      <c r="T129" s="228">
        <f>S129*H129</f>
        <v>0</v>
      </c>
      <c r="AR129" s="13" t="s">
        <v>687</v>
      </c>
      <c r="AT129" s="13" t="s">
        <v>218</v>
      </c>
      <c r="AU129" s="13" t="s">
        <v>92</v>
      </c>
      <c r="AY129" s="13" t="s">
        <v>164</v>
      </c>
      <c r="BE129" s="229">
        <f>IF(N129="základná",J129,0)</f>
        <v>0</v>
      </c>
      <c r="BF129" s="229">
        <f>IF(N129="znížená",J129,0)</f>
        <v>0</v>
      </c>
      <c r="BG129" s="229">
        <f>IF(N129="zákl. prenesená",J129,0)</f>
        <v>0</v>
      </c>
      <c r="BH129" s="229">
        <f>IF(N129="zníž. prenesená",J129,0)</f>
        <v>0</v>
      </c>
      <c r="BI129" s="229">
        <f>IF(N129="nulová",J129,0)</f>
        <v>0</v>
      </c>
      <c r="BJ129" s="13" t="s">
        <v>92</v>
      </c>
      <c r="BK129" s="229">
        <f>ROUND(I129*H129,2)</f>
        <v>0</v>
      </c>
      <c r="BL129" s="13" t="s">
        <v>687</v>
      </c>
      <c r="BM129" s="13" t="s">
        <v>2484</v>
      </c>
    </row>
    <row r="130" s="1" customFormat="1" ht="16.5" customHeight="1">
      <c r="B130" s="35"/>
      <c r="C130" s="218" t="s">
        <v>271</v>
      </c>
      <c r="D130" s="218" t="s">
        <v>166</v>
      </c>
      <c r="E130" s="219" t="s">
        <v>2485</v>
      </c>
      <c r="F130" s="220" t="s">
        <v>2486</v>
      </c>
      <c r="G130" s="221" t="s">
        <v>238</v>
      </c>
      <c r="H130" s="222">
        <v>4</v>
      </c>
      <c r="I130" s="223"/>
      <c r="J130" s="224">
        <f>ROUND(I130*H130,2)</f>
        <v>0</v>
      </c>
      <c r="K130" s="220" t="s">
        <v>243</v>
      </c>
      <c r="L130" s="40"/>
      <c r="M130" s="225" t="s">
        <v>1</v>
      </c>
      <c r="N130" s="226" t="s">
        <v>52</v>
      </c>
      <c r="O130" s="76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13" t="s">
        <v>428</v>
      </c>
      <c r="AT130" s="13" t="s">
        <v>166</v>
      </c>
      <c r="AU130" s="13" t="s">
        <v>92</v>
      </c>
      <c r="AY130" s="13" t="s">
        <v>164</v>
      </c>
      <c r="BE130" s="229">
        <f>IF(N130="základná",J130,0)</f>
        <v>0</v>
      </c>
      <c r="BF130" s="229">
        <f>IF(N130="znížená",J130,0)</f>
        <v>0</v>
      </c>
      <c r="BG130" s="229">
        <f>IF(N130="zákl. prenesená",J130,0)</f>
        <v>0</v>
      </c>
      <c r="BH130" s="229">
        <f>IF(N130="zníž. prenesená",J130,0)</f>
        <v>0</v>
      </c>
      <c r="BI130" s="229">
        <f>IF(N130="nulová",J130,0)</f>
        <v>0</v>
      </c>
      <c r="BJ130" s="13" t="s">
        <v>92</v>
      </c>
      <c r="BK130" s="229">
        <f>ROUND(I130*H130,2)</f>
        <v>0</v>
      </c>
      <c r="BL130" s="13" t="s">
        <v>428</v>
      </c>
      <c r="BM130" s="13" t="s">
        <v>2487</v>
      </c>
    </row>
    <row r="131" s="1" customFormat="1" ht="16.5" customHeight="1">
      <c r="B131" s="35"/>
      <c r="C131" s="230" t="s">
        <v>275</v>
      </c>
      <c r="D131" s="230" t="s">
        <v>218</v>
      </c>
      <c r="E131" s="231" t="s">
        <v>2488</v>
      </c>
      <c r="F131" s="232" t="s">
        <v>2489</v>
      </c>
      <c r="G131" s="233" t="s">
        <v>238</v>
      </c>
      <c r="H131" s="234">
        <v>4</v>
      </c>
      <c r="I131" s="235"/>
      <c r="J131" s="236">
        <f>ROUND(I131*H131,2)</f>
        <v>0</v>
      </c>
      <c r="K131" s="232" t="s">
        <v>243</v>
      </c>
      <c r="L131" s="237"/>
      <c r="M131" s="238" t="s">
        <v>1</v>
      </c>
      <c r="N131" s="239" t="s">
        <v>52</v>
      </c>
      <c r="O131" s="76"/>
      <c r="P131" s="227">
        <f>O131*H131</f>
        <v>0</v>
      </c>
      <c r="Q131" s="227">
        <v>0.00031</v>
      </c>
      <c r="R131" s="227">
        <f>Q131*H131</f>
        <v>0.00124</v>
      </c>
      <c r="S131" s="227">
        <v>0</v>
      </c>
      <c r="T131" s="228">
        <f>S131*H131</f>
        <v>0</v>
      </c>
      <c r="AR131" s="13" t="s">
        <v>687</v>
      </c>
      <c r="AT131" s="13" t="s">
        <v>218</v>
      </c>
      <c r="AU131" s="13" t="s">
        <v>92</v>
      </c>
      <c r="AY131" s="13" t="s">
        <v>164</v>
      </c>
      <c r="BE131" s="229">
        <f>IF(N131="základná",J131,0)</f>
        <v>0</v>
      </c>
      <c r="BF131" s="229">
        <f>IF(N131="znížená",J131,0)</f>
        <v>0</v>
      </c>
      <c r="BG131" s="229">
        <f>IF(N131="zákl. prenesená",J131,0)</f>
        <v>0</v>
      </c>
      <c r="BH131" s="229">
        <f>IF(N131="zníž. prenesená",J131,0)</f>
        <v>0</v>
      </c>
      <c r="BI131" s="229">
        <f>IF(N131="nulová",J131,0)</f>
        <v>0</v>
      </c>
      <c r="BJ131" s="13" t="s">
        <v>92</v>
      </c>
      <c r="BK131" s="229">
        <f>ROUND(I131*H131,2)</f>
        <v>0</v>
      </c>
      <c r="BL131" s="13" t="s">
        <v>687</v>
      </c>
      <c r="BM131" s="13" t="s">
        <v>2490</v>
      </c>
    </row>
    <row r="132" s="1" customFormat="1" ht="16.5" customHeight="1">
      <c r="B132" s="35"/>
      <c r="C132" s="218" t="s">
        <v>279</v>
      </c>
      <c r="D132" s="218" t="s">
        <v>166</v>
      </c>
      <c r="E132" s="219" t="s">
        <v>2491</v>
      </c>
      <c r="F132" s="220" t="s">
        <v>2492</v>
      </c>
      <c r="G132" s="221" t="s">
        <v>238</v>
      </c>
      <c r="H132" s="222">
        <v>1</v>
      </c>
      <c r="I132" s="223"/>
      <c r="J132" s="224">
        <f>ROUND(I132*H132,2)</f>
        <v>0</v>
      </c>
      <c r="K132" s="220" t="s">
        <v>243</v>
      </c>
      <c r="L132" s="40"/>
      <c r="M132" s="225" t="s">
        <v>1</v>
      </c>
      <c r="N132" s="226" t="s">
        <v>52</v>
      </c>
      <c r="O132" s="76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13" t="s">
        <v>428</v>
      </c>
      <c r="AT132" s="13" t="s">
        <v>166</v>
      </c>
      <c r="AU132" s="13" t="s">
        <v>92</v>
      </c>
      <c r="AY132" s="13" t="s">
        <v>164</v>
      </c>
      <c r="BE132" s="229">
        <f>IF(N132="základná",J132,0)</f>
        <v>0</v>
      </c>
      <c r="BF132" s="229">
        <f>IF(N132="znížená",J132,0)</f>
        <v>0</v>
      </c>
      <c r="BG132" s="229">
        <f>IF(N132="zákl. prenesená",J132,0)</f>
        <v>0</v>
      </c>
      <c r="BH132" s="229">
        <f>IF(N132="zníž. prenesená",J132,0)</f>
        <v>0</v>
      </c>
      <c r="BI132" s="229">
        <f>IF(N132="nulová",J132,0)</f>
        <v>0</v>
      </c>
      <c r="BJ132" s="13" t="s">
        <v>92</v>
      </c>
      <c r="BK132" s="229">
        <f>ROUND(I132*H132,2)</f>
        <v>0</v>
      </c>
      <c r="BL132" s="13" t="s">
        <v>428</v>
      </c>
      <c r="BM132" s="13" t="s">
        <v>2493</v>
      </c>
    </row>
    <row r="133" s="1" customFormat="1" ht="16.5" customHeight="1">
      <c r="B133" s="35"/>
      <c r="C133" s="230" t="s">
        <v>283</v>
      </c>
      <c r="D133" s="230" t="s">
        <v>218</v>
      </c>
      <c r="E133" s="231" t="s">
        <v>2494</v>
      </c>
      <c r="F133" s="232" t="s">
        <v>2495</v>
      </c>
      <c r="G133" s="233" t="s">
        <v>238</v>
      </c>
      <c r="H133" s="234">
        <v>1</v>
      </c>
      <c r="I133" s="235"/>
      <c r="J133" s="236">
        <f>ROUND(I133*H133,2)</f>
        <v>0</v>
      </c>
      <c r="K133" s="232" t="s">
        <v>1</v>
      </c>
      <c r="L133" s="237"/>
      <c r="M133" s="238" t="s">
        <v>1</v>
      </c>
      <c r="N133" s="239" t="s">
        <v>52</v>
      </c>
      <c r="O133" s="76"/>
      <c r="P133" s="227">
        <f>O133*H133</f>
        <v>0</v>
      </c>
      <c r="Q133" s="227">
        <v>0.00022000000000000001</v>
      </c>
      <c r="R133" s="227">
        <f>Q133*H133</f>
        <v>0.00022000000000000001</v>
      </c>
      <c r="S133" s="227">
        <v>0</v>
      </c>
      <c r="T133" s="228">
        <f>S133*H133</f>
        <v>0</v>
      </c>
      <c r="AR133" s="13" t="s">
        <v>687</v>
      </c>
      <c r="AT133" s="13" t="s">
        <v>218</v>
      </c>
      <c r="AU133" s="13" t="s">
        <v>92</v>
      </c>
      <c r="AY133" s="13" t="s">
        <v>164</v>
      </c>
      <c r="BE133" s="229">
        <f>IF(N133="základná",J133,0)</f>
        <v>0</v>
      </c>
      <c r="BF133" s="229">
        <f>IF(N133="znížená",J133,0)</f>
        <v>0</v>
      </c>
      <c r="BG133" s="229">
        <f>IF(N133="zákl. prenesená",J133,0)</f>
        <v>0</v>
      </c>
      <c r="BH133" s="229">
        <f>IF(N133="zníž. prenesená",J133,0)</f>
        <v>0</v>
      </c>
      <c r="BI133" s="229">
        <f>IF(N133="nulová",J133,0)</f>
        <v>0</v>
      </c>
      <c r="BJ133" s="13" t="s">
        <v>92</v>
      </c>
      <c r="BK133" s="229">
        <f>ROUND(I133*H133,2)</f>
        <v>0</v>
      </c>
      <c r="BL133" s="13" t="s">
        <v>687</v>
      </c>
      <c r="BM133" s="13" t="s">
        <v>2496</v>
      </c>
    </row>
    <row r="134" s="1" customFormat="1" ht="16.5" customHeight="1">
      <c r="B134" s="35"/>
      <c r="C134" s="218" t="s">
        <v>287</v>
      </c>
      <c r="D134" s="218" t="s">
        <v>166</v>
      </c>
      <c r="E134" s="219" t="s">
        <v>2497</v>
      </c>
      <c r="F134" s="220" t="s">
        <v>2498</v>
      </c>
      <c r="G134" s="221" t="s">
        <v>238</v>
      </c>
      <c r="H134" s="222">
        <v>64</v>
      </c>
      <c r="I134" s="223"/>
      <c r="J134" s="224">
        <f>ROUND(I134*H134,2)</f>
        <v>0</v>
      </c>
      <c r="K134" s="220" t="s">
        <v>243</v>
      </c>
      <c r="L134" s="40"/>
      <c r="M134" s="225" t="s">
        <v>1</v>
      </c>
      <c r="N134" s="226" t="s">
        <v>52</v>
      </c>
      <c r="O134" s="76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13" t="s">
        <v>428</v>
      </c>
      <c r="AT134" s="13" t="s">
        <v>166</v>
      </c>
      <c r="AU134" s="13" t="s">
        <v>92</v>
      </c>
      <c r="AY134" s="13" t="s">
        <v>164</v>
      </c>
      <c r="BE134" s="229">
        <f>IF(N134="základná",J134,0)</f>
        <v>0</v>
      </c>
      <c r="BF134" s="229">
        <f>IF(N134="znížená",J134,0)</f>
        <v>0</v>
      </c>
      <c r="BG134" s="229">
        <f>IF(N134="zákl. prenesená",J134,0)</f>
        <v>0</v>
      </c>
      <c r="BH134" s="229">
        <f>IF(N134="zníž. prenesená",J134,0)</f>
        <v>0</v>
      </c>
      <c r="BI134" s="229">
        <f>IF(N134="nulová",J134,0)</f>
        <v>0</v>
      </c>
      <c r="BJ134" s="13" t="s">
        <v>92</v>
      </c>
      <c r="BK134" s="229">
        <f>ROUND(I134*H134,2)</f>
        <v>0</v>
      </c>
      <c r="BL134" s="13" t="s">
        <v>428</v>
      </c>
      <c r="BM134" s="13" t="s">
        <v>2499</v>
      </c>
    </row>
    <row r="135" s="1" customFormat="1" ht="16.5" customHeight="1">
      <c r="B135" s="35"/>
      <c r="C135" s="230" t="s">
        <v>291</v>
      </c>
      <c r="D135" s="230" t="s">
        <v>218</v>
      </c>
      <c r="E135" s="231" t="s">
        <v>2500</v>
      </c>
      <c r="F135" s="232" t="s">
        <v>2501</v>
      </c>
      <c r="G135" s="233" t="s">
        <v>238</v>
      </c>
      <c r="H135" s="234">
        <v>38</v>
      </c>
      <c r="I135" s="235"/>
      <c r="J135" s="236">
        <f>ROUND(I135*H135,2)</f>
        <v>0</v>
      </c>
      <c r="K135" s="232" t="s">
        <v>243</v>
      </c>
      <c r="L135" s="237"/>
      <c r="M135" s="238" t="s">
        <v>1</v>
      </c>
      <c r="N135" s="239" t="s">
        <v>52</v>
      </c>
      <c r="O135" s="76"/>
      <c r="P135" s="227">
        <f>O135*H135</f>
        <v>0</v>
      </c>
      <c r="Q135" s="227">
        <v>8.0000000000000007E-05</v>
      </c>
      <c r="R135" s="227">
        <f>Q135*H135</f>
        <v>0.0030400000000000002</v>
      </c>
      <c r="S135" s="227">
        <v>0</v>
      </c>
      <c r="T135" s="228">
        <f>S135*H135</f>
        <v>0</v>
      </c>
      <c r="AR135" s="13" t="s">
        <v>687</v>
      </c>
      <c r="AT135" s="13" t="s">
        <v>218</v>
      </c>
      <c r="AU135" s="13" t="s">
        <v>92</v>
      </c>
      <c r="AY135" s="13" t="s">
        <v>164</v>
      </c>
      <c r="BE135" s="229">
        <f>IF(N135="základná",J135,0)</f>
        <v>0</v>
      </c>
      <c r="BF135" s="229">
        <f>IF(N135="znížená",J135,0)</f>
        <v>0</v>
      </c>
      <c r="BG135" s="229">
        <f>IF(N135="zákl. prenesená",J135,0)</f>
        <v>0</v>
      </c>
      <c r="BH135" s="229">
        <f>IF(N135="zníž. prenesená",J135,0)</f>
        <v>0</v>
      </c>
      <c r="BI135" s="229">
        <f>IF(N135="nulová",J135,0)</f>
        <v>0</v>
      </c>
      <c r="BJ135" s="13" t="s">
        <v>92</v>
      </c>
      <c r="BK135" s="229">
        <f>ROUND(I135*H135,2)</f>
        <v>0</v>
      </c>
      <c r="BL135" s="13" t="s">
        <v>687</v>
      </c>
      <c r="BM135" s="13" t="s">
        <v>2502</v>
      </c>
    </row>
    <row r="136" s="1" customFormat="1" ht="16.5" customHeight="1">
      <c r="B136" s="35"/>
      <c r="C136" s="230" t="s">
        <v>296</v>
      </c>
      <c r="D136" s="230" t="s">
        <v>218</v>
      </c>
      <c r="E136" s="231" t="s">
        <v>2503</v>
      </c>
      <c r="F136" s="232" t="s">
        <v>2504</v>
      </c>
      <c r="G136" s="233" t="s">
        <v>238</v>
      </c>
      <c r="H136" s="234">
        <v>26</v>
      </c>
      <c r="I136" s="235"/>
      <c r="J136" s="236">
        <f>ROUND(I136*H136,2)</f>
        <v>0</v>
      </c>
      <c r="K136" s="232" t="s">
        <v>243</v>
      </c>
      <c r="L136" s="237"/>
      <c r="M136" s="238" t="s">
        <v>1</v>
      </c>
      <c r="N136" s="239" t="s">
        <v>52</v>
      </c>
      <c r="O136" s="76"/>
      <c r="P136" s="227">
        <f>O136*H136</f>
        <v>0</v>
      </c>
      <c r="Q136" s="227">
        <v>6.9999999999999994E-05</v>
      </c>
      <c r="R136" s="227">
        <f>Q136*H136</f>
        <v>0.0018199999999999998</v>
      </c>
      <c r="S136" s="227">
        <v>0</v>
      </c>
      <c r="T136" s="228">
        <f>S136*H136</f>
        <v>0</v>
      </c>
      <c r="AR136" s="13" t="s">
        <v>687</v>
      </c>
      <c r="AT136" s="13" t="s">
        <v>218</v>
      </c>
      <c r="AU136" s="13" t="s">
        <v>92</v>
      </c>
      <c r="AY136" s="13" t="s">
        <v>164</v>
      </c>
      <c r="BE136" s="229">
        <f>IF(N136="základná",J136,0)</f>
        <v>0</v>
      </c>
      <c r="BF136" s="229">
        <f>IF(N136="znížená",J136,0)</f>
        <v>0</v>
      </c>
      <c r="BG136" s="229">
        <f>IF(N136="zákl. prenesená",J136,0)</f>
        <v>0</v>
      </c>
      <c r="BH136" s="229">
        <f>IF(N136="zníž. prenesená",J136,0)</f>
        <v>0</v>
      </c>
      <c r="BI136" s="229">
        <f>IF(N136="nulová",J136,0)</f>
        <v>0</v>
      </c>
      <c r="BJ136" s="13" t="s">
        <v>92</v>
      </c>
      <c r="BK136" s="229">
        <f>ROUND(I136*H136,2)</f>
        <v>0</v>
      </c>
      <c r="BL136" s="13" t="s">
        <v>687</v>
      </c>
      <c r="BM136" s="13" t="s">
        <v>2505</v>
      </c>
    </row>
    <row r="137" s="1" customFormat="1" ht="16.5" customHeight="1">
      <c r="B137" s="35"/>
      <c r="C137" s="218" t="s">
        <v>300</v>
      </c>
      <c r="D137" s="218" t="s">
        <v>166</v>
      </c>
      <c r="E137" s="219" t="s">
        <v>2506</v>
      </c>
      <c r="F137" s="220" t="s">
        <v>2507</v>
      </c>
      <c r="G137" s="221" t="s">
        <v>238</v>
      </c>
      <c r="H137" s="222">
        <v>15</v>
      </c>
      <c r="I137" s="223"/>
      <c r="J137" s="224">
        <f>ROUND(I137*H137,2)</f>
        <v>0</v>
      </c>
      <c r="K137" s="220" t="s">
        <v>243</v>
      </c>
      <c r="L137" s="40"/>
      <c r="M137" s="225" t="s">
        <v>1</v>
      </c>
      <c r="N137" s="226" t="s">
        <v>52</v>
      </c>
      <c r="O137" s="76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13" t="s">
        <v>428</v>
      </c>
      <c r="AT137" s="13" t="s">
        <v>166</v>
      </c>
      <c r="AU137" s="13" t="s">
        <v>92</v>
      </c>
      <c r="AY137" s="13" t="s">
        <v>164</v>
      </c>
      <c r="BE137" s="229">
        <f>IF(N137="základná",J137,0)</f>
        <v>0</v>
      </c>
      <c r="BF137" s="229">
        <f>IF(N137="znížená",J137,0)</f>
        <v>0</v>
      </c>
      <c r="BG137" s="229">
        <f>IF(N137="zákl. prenesená",J137,0)</f>
        <v>0</v>
      </c>
      <c r="BH137" s="229">
        <f>IF(N137="zníž. prenesená",J137,0)</f>
        <v>0</v>
      </c>
      <c r="BI137" s="229">
        <f>IF(N137="nulová",J137,0)</f>
        <v>0</v>
      </c>
      <c r="BJ137" s="13" t="s">
        <v>92</v>
      </c>
      <c r="BK137" s="229">
        <f>ROUND(I137*H137,2)</f>
        <v>0</v>
      </c>
      <c r="BL137" s="13" t="s">
        <v>428</v>
      </c>
      <c r="BM137" s="13" t="s">
        <v>2508</v>
      </c>
    </row>
    <row r="138" s="1" customFormat="1" ht="16.5" customHeight="1">
      <c r="B138" s="35"/>
      <c r="C138" s="230" t="s">
        <v>304</v>
      </c>
      <c r="D138" s="230" t="s">
        <v>218</v>
      </c>
      <c r="E138" s="231" t="s">
        <v>2509</v>
      </c>
      <c r="F138" s="232" t="s">
        <v>2510</v>
      </c>
      <c r="G138" s="233" t="s">
        <v>238</v>
      </c>
      <c r="H138" s="234">
        <v>15</v>
      </c>
      <c r="I138" s="235"/>
      <c r="J138" s="236">
        <f>ROUND(I138*H138,2)</f>
        <v>0</v>
      </c>
      <c r="K138" s="232" t="s">
        <v>243</v>
      </c>
      <c r="L138" s="237"/>
      <c r="M138" s="238" t="s">
        <v>1</v>
      </c>
      <c r="N138" s="239" t="s">
        <v>52</v>
      </c>
      <c r="O138" s="76"/>
      <c r="P138" s="227">
        <f>O138*H138</f>
        <v>0</v>
      </c>
      <c r="Q138" s="227">
        <v>0.00010000000000000001</v>
      </c>
      <c r="R138" s="227">
        <f>Q138*H138</f>
        <v>0.0015</v>
      </c>
      <c r="S138" s="227">
        <v>0</v>
      </c>
      <c r="T138" s="228">
        <f>S138*H138</f>
        <v>0</v>
      </c>
      <c r="AR138" s="13" t="s">
        <v>687</v>
      </c>
      <c r="AT138" s="13" t="s">
        <v>218</v>
      </c>
      <c r="AU138" s="13" t="s">
        <v>92</v>
      </c>
      <c r="AY138" s="13" t="s">
        <v>164</v>
      </c>
      <c r="BE138" s="229">
        <f>IF(N138="základná",J138,0)</f>
        <v>0</v>
      </c>
      <c r="BF138" s="229">
        <f>IF(N138="znížená",J138,0)</f>
        <v>0</v>
      </c>
      <c r="BG138" s="229">
        <f>IF(N138="zákl. prenesená",J138,0)</f>
        <v>0</v>
      </c>
      <c r="BH138" s="229">
        <f>IF(N138="zníž. prenesená",J138,0)</f>
        <v>0</v>
      </c>
      <c r="BI138" s="229">
        <f>IF(N138="nulová",J138,0)</f>
        <v>0</v>
      </c>
      <c r="BJ138" s="13" t="s">
        <v>92</v>
      </c>
      <c r="BK138" s="229">
        <f>ROUND(I138*H138,2)</f>
        <v>0</v>
      </c>
      <c r="BL138" s="13" t="s">
        <v>687</v>
      </c>
      <c r="BM138" s="13" t="s">
        <v>2511</v>
      </c>
    </row>
    <row r="139" s="1" customFormat="1" ht="16.5" customHeight="1">
      <c r="B139" s="35"/>
      <c r="C139" s="218" t="s">
        <v>308</v>
      </c>
      <c r="D139" s="218" t="s">
        <v>166</v>
      </c>
      <c r="E139" s="219" t="s">
        <v>2512</v>
      </c>
      <c r="F139" s="220" t="s">
        <v>2513</v>
      </c>
      <c r="G139" s="221" t="s">
        <v>238</v>
      </c>
      <c r="H139" s="222">
        <v>1</v>
      </c>
      <c r="I139" s="223"/>
      <c r="J139" s="224">
        <f>ROUND(I139*H139,2)</f>
        <v>0</v>
      </c>
      <c r="K139" s="220" t="s">
        <v>243</v>
      </c>
      <c r="L139" s="40"/>
      <c r="M139" s="225" t="s">
        <v>1</v>
      </c>
      <c r="N139" s="226" t="s">
        <v>52</v>
      </c>
      <c r="O139" s="76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13" t="s">
        <v>428</v>
      </c>
      <c r="AT139" s="13" t="s">
        <v>166</v>
      </c>
      <c r="AU139" s="13" t="s">
        <v>92</v>
      </c>
      <c r="AY139" s="13" t="s">
        <v>164</v>
      </c>
      <c r="BE139" s="229">
        <f>IF(N139="základná",J139,0)</f>
        <v>0</v>
      </c>
      <c r="BF139" s="229">
        <f>IF(N139="znížená",J139,0)</f>
        <v>0</v>
      </c>
      <c r="BG139" s="229">
        <f>IF(N139="zákl. prenesená",J139,0)</f>
        <v>0</v>
      </c>
      <c r="BH139" s="229">
        <f>IF(N139="zníž. prenesená",J139,0)</f>
        <v>0</v>
      </c>
      <c r="BI139" s="229">
        <f>IF(N139="nulová",J139,0)</f>
        <v>0</v>
      </c>
      <c r="BJ139" s="13" t="s">
        <v>92</v>
      </c>
      <c r="BK139" s="229">
        <f>ROUND(I139*H139,2)</f>
        <v>0</v>
      </c>
      <c r="BL139" s="13" t="s">
        <v>428</v>
      </c>
      <c r="BM139" s="13" t="s">
        <v>2514</v>
      </c>
    </row>
    <row r="140" s="1" customFormat="1" ht="16.5" customHeight="1">
      <c r="B140" s="35"/>
      <c r="C140" s="230" t="s">
        <v>312</v>
      </c>
      <c r="D140" s="230" t="s">
        <v>218</v>
      </c>
      <c r="E140" s="231" t="s">
        <v>2515</v>
      </c>
      <c r="F140" s="232" t="s">
        <v>2516</v>
      </c>
      <c r="G140" s="233" t="s">
        <v>238</v>
      </c>
      <c r="H140" s="234">
        <v>1</v>
      </c>
      <c r="I140" s="235"/>
      <c r="J140" s="236">
        <f>ROUND(I140*H140,2)</f>
        <v>0</v>
      </c>
      <c r="K140" s="232" t="s">
        <v>243</v>
      </c>
      <c r="L140" s="237"/>
      <c r="M140" s="238" t="s">
        <v>1</v>
      </c>
      <c r="N140" s="239" t="s">
        <v>52</v>
      </c>
      <c r="O140" s="76"/>
      <c r="P140" s="227">
        <f>O140*H140</f>
        <v>0</v>
      </c>
      <c r="Q140" s="227">
        <v>0.00016000000000000001</v>
      </c>
      <c r="R140" s="227">
        <f>Q140*H140</f>
        <v>0.00016000000000000001</v>
      </c>
      <c r="S140" s="227">
        <v>0</v>
      </c>
      <c r="T140" s="228">
        <f>S140*H140</f>
        <v>0</v>
      </c>
      <c r="AR140" s="13" t="s">
        <v>687</v>
      </c>
      <c r="AT140" s="13" t="s">
        <v>218</v>
      </c>
      <c r="AU140" s="13" t="s">
        <v>92</v>
      </c>
      <c r="AY140" s="13" t="s">
        <v>164</v>
      </c>
      <c r="BE140" s="229">
        <f>IF(N140="základná",J140,0)</f>
        <v>0</v>
      </c>
      <c r="BF140" s="229">
        <f>IF(N140="znížená",J140,0)</f>
        <v>0</v>
      </c>
      <c r="BG140" s="229">
        <f>IF(N140="zákl. prenesená",J140,0)</f>
        <v>0</v>
      </c>
      <c r="BH140" s="229">
        <f>IF(N140="zníž. prenesená",J140,0)</f>
        <v>0</v>
      </c>
      <c r="BI140" s="229">
        <f>IF(N140="nulová",J140,0)</f>
        <v>0</v>
      </c>
      <c r="BJ140" s="13" t="s">
        <v>92</v>
      </c>
      <c r="BK140" s="229">
        <f>ROUND(I140*H140,2)</f>
        <v>0</v>
      </c>
      <c r="BL140" s="13" t="s">
        <v>687</v>
      </c>
      <c r="BM140" s="13" t="s">
        <v>2517</v>
      </c>
    </row>
    <row r="141" s="1" customFormat="1" ht="16.5" customHeight="1">
      <c r="B141" s="35"/>
      <c r="C141" s="218" t="s">
        <v>316</v>
      </c>
      <c r="D141" s="218" t="s">
        <v>166</v>
      </c>
      <c r="E141" s="219" t="s">
        <v>2518</v>
      </c>
      <c r="F141" s="220" t="s">
        <v>2519</v>
      </c>
      <c r="G141" s="221" t="s">
        <v>238</v>
      </c>
      <c r="H141" s="222">
        <v>1</v>
      </c>
      <c r="I141" s="223"/>
      <c r="J141" s="224">
        <f>ROUND(I141*H141,2)</f>
        <v>0</v>
      </c>
      <c r="K141" s="220" t="s">
        <v>243</v>
      </c>
      <c r="L141" s="40"/>
      <c r="M141" s="225" t="s">
        <v>1</v>
      </c>
      <c r="N141" s="226" t="s">
        <v>52</v>
      </c>
      <c r="O141" s="76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13" t="s">
        <v>428</v>
      </c>
      <c r="AT141" s="13" t="s">
        <v>166</v>
      </c>
      <c r="AU141" s="13" t="s">
        <v>92</v>
      </c>
      <c r="AY141" s="13" t="s">
        <v>164</v>
      </c>
      <c r="BE141" s="229">
        <f>IF(N141="základná",J141,0)</f>
        <v>0</v>
      </c>
      <c r="BF141" s="229">
        <f>IF(N141="znížená",J141,0)</f>
        <v>0</v>
      </c>
      <c r="BG141" s="229">
        <f>IF(N141="zákl. prenesená",J141,0)</f>
        <v>0</v>
      </c>
      <c r="BH141" s="229">
        <f>IF(N141="zníž. prenesená",J141,0)</f>
        <v>0</v>
      </c>
      <c r="BI141" s="229">
        <f>IF(N141="nulová",J141,0)</f>
        <v>0</v>
      </c>
      <c r="BJ141" s="13" t="s">
        <v>92</v>
      </c>
      <c r="BK141" s="229">
        <f>ROUND(I141*H141,2)</f>
        <v>0</v>
      </c>
      <c r="BL141" s="13" t="s">
        <v>428</v>
      </c>
      <c r="BM141" s="13" t="s">
        <v>2520</v>
      </c>
    </row>
    <row r="142" s="1" customFormat="1" ht="16.5" customHeight="1">
      <c r="B142" s="35"/>
      <c r="C142" s="230" t="s">
        <v>320</v>
      </c>
      <c r="D142" s="230" t="s">
        <v>218</v>
      </c>
      <c r="E142" s="231" t="s">
        <v>2521</v>
      </c>
      <c r="F142" s="232" t="s">
        <v>2522</v>
      </c>
      <c r="G142" s="233" t="s">
        <v>238</v>
      </c>
      <c r="H142" s="234">
        <v>1</v>
      </c>
      <c r="I142" s="235"/>
      <c r="J142" s="236">
        <f>ROUND(I142*H142,2)</f>
        <v>0</v>
      </c>
      <c r="K142" s="232" t="s">
        <v>243</v>
      </c>
      <c r="L142" s="237"/>
      <c r="M142" s="238" t="s">
        <v>1</v>
      </c>
      <c r="N142" s="239" t="s">
        <v>52</v>
      </c>
      <c r="O142" s="76"/>
      <c r="P142" s="227">
        <f>O142*H142</f>
        <v>0</v>
      </c>
      <c r="Q142" s="227">
        <v>0.0135</v>
      </c>
      <c r="R142" s="227">
        <f>Q142*H142</f>
        <v>0.0135</v>
      </c>
      <c r="S142" s="227">
        <v>0</v>
      </c>
      <c r="T142" s="228">
        <f>S142*H142</f>
        <v>0</v>
      </c>
      <c r="AR142" s="13" t="s">
        <v>687</v>
      </c>
      <c r="AT142" s="13" t="s">
        <v>218</v>
      </c>
      <c r="AU142" s="13" t="s">
        <v>92</v>
      </c>
      <c r="AY142" s="13" t="s">
        <v>164</v>
      </c>
      <c r="BE142" s="229">
        <f>IF(N142="základná",J142,0)</f>
        <v>0</v>
      </c>
      <c r="BF142" s="229">
        <f>IF(N142="znížená",J142,0)</f>
        <v>0</v>
      </c>
      <c r="BG142" s="229">
        <f>IF(N142="zákl. prenesená",J142,0)</f>
        <v>0</v>
      </c>
      <c r="BH142" s="229">
        <f>IF(N142="zníž. prenesená",J142,0)</f>
        <v>0</v>
      </c>
      <c r="BI142" s="229">
        <f>IF(N142="nulová",J142,0)</f>
        <v>0</v>
      </c>
      <c r="BJ142" s="13" t="s">
        <v>92</v>
      </c>
      <c r="BK142" s="229">
        <f>ROUND(I142*H142,2)</f>
        <v>0</v>
      </c>
      <c r="BL142" s="13" t="s">
        <v>687</v>
      </c>
      <c r="BM142" s="13" t="s">
        <v>2523</v>
      </c>
    </row>
    <row r="143" s="1" customFormat="1" ht="16.5" customHeight="1">
      <c r="B143" s="35"/>
      <c r="C143" s="218" t="s">
        <v>324</v>
      </c>
      <c r="D143" s="218" t="s">
        <v>166</v>
      </c>
      <c r="E143" s="219" t="s">
        <v>2524</v>
      </c>
      <c r="F143" s="220" t="s">
        <v>2525</v>
      </c>
      <c r="G143" s="221" t="s">
        <v>238</v>
      </c>
      <c r="H143" s="222">
        <v>1</v>
      </c>
      <c r="I143" s="223"/>
      <c r="J143" s="224">
        <f>ROUND(I143*H143,2)</f>
        <v>0</v>
      </c>
      <c r="K143" s="220" t="s">
        <v>1</v>
      </c>
      <c r="L143" s="40"/>
      <c r="M143" s="225" t="s">
        <v>1</v>
      </c>
      <c r="N143" s="226" t="s">
        <v>52</v>
      </c>
      <c r="O143" s="76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13" t="s">
        <v>428</v>
      </c>
      <c r="AT143" s="13" t="s">
        <v>166</v>
      </c>
      <c r="AU143" s="13" t="s">
        <v>92</v>
      </c>
      <c r="AY143" s="13" t="s">
        <v>164</v>
      </c>
      <c r="BE143" s="229">
        <f>IF(N143="základná",J143,0)</f>
        <v>0</v>
      </c>
      <c r="BF143" s="229">
        <f>IF(N143="znížená",J143,0)</f>
        <v>0</v>
      </c>
      <c r="BG143" s="229">
        <f>IF(N143="zákl. prenesená",J143,0)</f>
        <v>0</v>
      </c>
      <c r="BH143" s="229">
        <f>IF(N143="zníž. prenesená",J143,0)</f>
        <v>0</v>
      </c>
      <c r="BI143" s="229">
        <f>IF(N143="nulová",J143,0)</f>
        <v>0</v>
      </c>
      <c r="BJ143" s="13" t="s">
        <v>92</v>
      </c>
      <c r="BK143" s="229">
        <f>ROUND(I143*H143,2)</f>
        <v>0</v>
      </c>
      <c r="BL143" s="13" t="s">
        <v>428</v>
      </c>
      <c r="BM143" s="13" t="s">
        <v>2526</v>
      </c>
    </row>
    <row r="144" s="1" customFormat="1" ht="16.5" customHeight="1">
      <c r="B144" s="35"/>
      <c r="C144" s="230" t="s">
        <v>328</v>
      </c>
      <c r="D144" s="230" t="s">
        <v>218</v>
      </c>
      <c r="E144" s="231" t="s">
        <v>2527</v>
      </c>
      <c r="F144" s="232" t="s">
        <v>2528</v>
      </c>
      <c r="G144" s="233" t="s">
        <v>238</v>
      </c>
      <c r="H144" s="234">
        <v>1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52</v>
      </c>
      <c r="O144" s="76"/>
      <c r="P144" s="227">
        <f>O144*H144</f>
        <v>0</v>
      </c>
      <c r="Q144" s="227">
        <v>0.0135</v>
      </c>
      <c r="R144" s="227">
        <f>Q144*H144</f>
        <v>0.0135</v>
      </c>
      <c r="S144" s="227">
        <v>0</v>
      </c>
      <c r="T144" s="228">
        <f>S144*H144</f>
        <v>0</v>
      </c>
      <c r="AR144" s="13" t="s">
        <v>687</v>
      </c>
      <c r="AT144" s="13" t="s">
        <v>218</v>
      </c>
      <c r="AU144" s="13" t="s">
        <v>92</v>
      </c>
      <c r="AY144" s="13" t="s">
        <v>164</v>
      </c>
      <c r="BE144" s="229">
        <f>IF(N144="základná",J144,0)</f>
        <v>0</v>
      </c>
      <c r="BF144" s="229">
        <f>IF(N144="znížená",J144,0)</f>
        <v>0</v>
      </c>
      <c r="BG144" s="229">
        <f>IF(N144="zákl. prenesená",J144,0)</f>
        <v>0</v>
      </c>
      <c r="BH144" s="229">
        <f>IF(N144="zníž. prenesená",J144,0)</f>
        <v>0</v>
      </c>
      <c r="BI144" s="229">
        <f>IF(N144="nulová",J144,0)</f>
        <v>0</v>
      </c>
      <c r="BJ144" s="13" t="s">
        <v>92</v>
      </c>
      <c r="BK144" s="229">
        <f>ROUND(I144*H144,2)</f>
        <v>0</v>
      </c>
      <c r="BL144" s="13" t="s">
        <v>687</v>
      </c>
      <c r="BM144" s="13" t="s">
        <v>2529</v>
      </c>
    </row>
    <row r="145" s="1" customFormat="1" ht="16.5" customHeight="1">
      <c r="B145" s="35"/>
      <c r="C145" s="218" t="s">
        <v>333</v>
      </c>
      <c r="D145" s="218" t="s">
        <v>166</v>
      </c>
      <c r="E145" s="219" t="s">
        <v>2530</v>
      </c>
      <c r="F145" s="220" t="s">
        <v>2531</v>
      </c>
      <c r="G145" s="221" t="s">
        <v>238</v>
      </c>
      <c r="H145" s="222">
        <v>1</v>
      </c>
      <c r="I145" s="223"/>
      <c r="J145" s="224">
        <f>ROUND(I145*H145,2)</f>
        <v>0</v>
      </c>
      <c r="K145" s="220" t="s">
        <v>1</v>
      </c>
      <c r="L145" s="40"/>
      <c r="M145" s="225" t="s">
        <v>1</v>
      </c>
      <c r="N145" s="226" t="s">
        <v>52</v>
      </c>
      <c r="O145" s="76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13" t="s">
        <v>428</v>
      </c>
      <c r="AT145" s="13" t="s">
        <v>166</v>
      </c>
      <c r="AU145" s="13" t="s">
        <v>92</v>
      </c>
      <c r="AY145" s="13" t="s">
        <v>164</v>
      </c>
      <c r="BE145" s="229">
        <f>IF(N145="základná",J145,0)</f>
        <v>0</v>
      </c>
      <c r="BF145" s="229">
        <f>IF(N145="znížená",J145,0)</f>
        <v>0</v>
      </c>
      <c r="BG145" s="229">
        <f>IF(N145="zákl. prenesená",J145,0)</f>
        <v>0</v>
      </c>
      <c r="BH145" s="229">
        <f>IF(N145="zníž. prenesená",J145,0)</f>
        <v>0</v>
      </c>
      <c r="BI145" s="229">
        <f>IF(N145="nulová",J145,0)</f>
        <v>0</v>
      </c>
      <c r="BJ145" s="13" t="s">
        <v>92</v>
      </c>
      <c r="BK145" s="229">
        <f>ROUND(I145*H145,2)</f>
        <v>0</v>
      </c>
      <c r="BL145" s="13" t="s">
        <v>428</v>
      </c>
      <c r="BM145" s="13" t="s">
        <v>2532</v>
      </c>
    </row>
    <row r="146" s="1" customFormat="1" ht="16.5" customHeight="1">
      <c r="B146" s="35"/>
      <c r="C146" s="230" t="s">
        <v>337</v>
      </c>
      <c r="D146" s="230" t="s">
        <v>218</v>
      </c>
      <c r="E146" s="231" t="s">
        <v>2533</v>
      </c>
      <c r="F146" s="232" t="s">
        <v>2534</v>
      </c>
      <c r="G146" s="233" t="s">
        <v>238</v>
      </c>
      <c r="H146" s="234">
        <v>1</v>
      </c>
      <c r="I146" s="235"/>
      <c r="J146" s="236">
        <f>ROUND(I146*H146,2)</f>
        <v>0</v>
      </c>
      <c r="K146" s="232" t="s">
        <v>1</v>
      </c>
      <c r="L146" s="237"/>
      <c r="M146" s="238" t="s">
        <v>1</v>
      </c>
      <c r="N146" s="239" t="s">
        <v>52</v>
      </c>
      <c r="O146" s="76"/>
      <c r="P146" s="227">
        <f>O146*H146</f>
        <v>0</v>
      </c>
      <c r="Q146" s="227">
        <v>0.0135</v>
      </c>
      <c r="R146" s="227">
        <f>Q146*H146</f>
        <v>0.0135</v>
      </c>
      <c r="S146" s="227">
        <v>0</v>
      </c>
      <c r="T146" s="228">
        <f>S146*H146</f>
        <v>0</v>
      </c>
      <c r="AR146" s="13" t="s">
        <v>687</v>
      </c>
      <c r="AT146" s="13" t="s">
        <v>218</v>
      </c>
      <c r="AU146" s="13" t="s">
        <v>92</v>
      </c>
      <c r="AY146" s="13" t="s">
        <v>164</v>
      </c>
      <c r="BE146" s="229">
        <f>IF(N146="základná",J146,0)</f>
        <v>0</v>
      </c>
      <c r="BF146" s="229">
        <f>IF(N146="znížená",J146,0)</f>
        <v>0</v>
      </c>
      <c r="BG146" s="229">
        <f>IF(N146="zákl. prenesená",J146,0)</f>
        <v>0</v>
      </c>
      <c r="BH146" s="229">
        <f>IF(N146="zníž. prenesená",J146,0)</f>
        <v>0</v>
      </c>
      <c r="BI146" s="229">
        <f>IF(N146="nulová",J146,0)</f>
        <v>0</v>
      </c>
      <c r="BJ146" s="13" t="s">
        <v>92</v>
      </c>
      <c r="BK146" s="229">
        <f>ROUND(I146*H146,2)</f>
        <v>0</v>
      </c>
      <c r="BL146" s="13" t="s">
        <v>687</v>
      </c>
      <c r="BM146" s="13" t="s">
        <v>2535</v>
      </c>
    </row>
    <row r="147" s="1" customFormat="1" ht="16.5" customHeight="1">
      <c r="B147" s="35"/>
      <c r="C147" s="218" t="s">
        <v>341</v>
      </c>
      <c r="D147" s="218" t="s">
        <v>166</v>
      </c>
      <c r="E147" s="219" t="s">
        <v>2536</v>
      </c>
      <c r="F147" s="220" t="s">
        <v>2537</v>
      </c>
      <c r="G147" s="221" t="s">
        <v>238</v>
      </c>
      <c r="H147" s="222">
        <v>65</v>
      </c>
      <c r="I147" s="223"/>
      <c r="J147" s="224">
        <f>ROUND(I147*H147,2)</f>
        <v>0</v>
      </c>
      <c r="K147" s="220" t="s">
        <v>243</v>
      </c>
      <c r="L147" s="40"/>
      <c r="M147" s="225" t="s">
        <v>1</v>
      </c>
      <c r="N147" s="226" t="s">
        <v>52</v>
      </c>
      <c r="O147" s="76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13" t="s">
        <v>428</v>
      </c>
      <c r="AT147" s="13" t="s">
        <v>166</v>
      </c>
      <c r="AU147" s="13" t="s">
        <v>92</v>
      </c>
      <c r="AY147" s="13" t="s">
        <v>164</v>
      </c>
      <c r="BE147" s="229">
        <f>IF(N147="základná",J147,0)</f>
        <v>0</v>
      </c>
      <c r="BF147" s="229">
        <f>IF(N147="znížená",J147,0)</f>
        <v>0</v>
      </c>
      <c r="BG147" s="229">
        <f>IF(N147="zákl. prenesená",J147,0)</f>
        <v>0</v>
      </c>
      <c r="BH147" s="229">
        <f>IF(N147="zníž. prenesená",J147,0)</f>
        <v>0</v>
      </c>
      <c r="BI147" s="229">
        <f>IF(N147="nulová",J147,0)</f>
        <v>0</v>
      </c>
      <c r="BJ147" s="13" t="s">
        <v>92</v>
      </c>
      <c r="BK147" s="229">
        <f>ROUND(I147*H147,2)</f>
        <v>0</v>
      </c>
      <c r="BL147" s="13" t="s">
        <v>428</v>
      </c>
      <c r="BM147" s="13" t="s">
        <v>2538</v>
      </c>
    </row>
    <row r="148" s="1" customFormat="1" ht="16.5" customHeight="1">
      <c r="B148" s="35"/>
      <c r="C148" s="230" t="s">
        <v>345</v>
      </c>
      <c r="D148" s="230" t="s">
        <v>218</v>
      </c>
      <c r="E148" s="231" t="s">
        <v>2539</v>
      </c>
      <c r="F148" s="232" t="s">
        <v>2540</v>
      </c>
      <c r="G148" s="233" t="s">
        <v>238</v>
      </c>
      <c r="H148" s="234">
        <v>29</v>
      </c>
      <c r="I148" s="235"/>
      <c r="J148" s="236">
        <f>ROUND(I148*H148,2)</f>
        <v>0</v>
      </c>
      <c r="K148" s="232" t="s">
        <v>243</v>
      </c>
      <c r="L148" s="237"/>
      <c r="M148" s="238" t="s">
        <v>1</v>
      </c>
      <c r="N148" s="239" t="s">
        <v>52</v>
      </c>
      <c r="O148" s="76"/>
      <c r="P148" s="227">
        <f>O148*H148</f>
        <v>0</v>
      </c>
      <c r="Q148" s="227">
        <v>0.0023400000000000001</v>
      </c>
      <c r="R148" s="227">
        <f>Q148*H148</f>
        <v>0.067860000000000004</v>
      </c>
      <c r="S148" s="227">
        <v>0</v>
      </c>
      <c r="T148" s="228">
        <f>S148*H148</f>
        <v>0</v>
      </c>
      <c r="AR148" s="13" t="s">
        <v>687</v>
      </c>
      <c r="AT148" s="13" t="s">
        <v>218</v>
      </c>
      <c r="AU148" s="13" t="s">
        <v>92</v>
      </c>
      <c r="AY148" s="13" t="s">
        <v>164</v>
      </c>
      <c r="BE148" s="229">
        <f>IF(N148="základná",J148,0)</f>
        <v>0</v>
      </c>
      <c r="BF148" s="229">
        <f>IF(N148="znížená",J148,0)</f>
        <v>0</v>
      </c>
      <c r="BG148" s="229">
        <f>IF(N148="zákl. prenesená",J148,0)</f>
        <v>0</v>
      </c>
      <c r="BH148" s="229">
        <f>IF(N148="zníž. prenesená",J148,0)</f>
        <v>0</v>
      </c>
      <c r="BI148" s="229">
        <f>IF(N148="nulová",J148,0)</f>
        <v>0</v>
      </c>
      <c r="BJ148" s="13" t="s">
        <v>92</v>
      </c>
      <c r="BK148" s="229">
        <f>ROUND(I148*H148,2)</f>
        <v>0</v>
      </c>
      <c r="BL148" s="13" t="s">
        <v>687</v>
      </c>
      <c r="BM148" s="13" t="s">
        <v>2541</v>
      </c>
    </row>
    <row r="149" s="1" customFormat="1" ht="16.5" customHeight="1">
      <c r="B149" s="35"/>
      <c r="C149" s="230" t="s">
        <v>349</v>
      </c>
      <c r="D149" s="230" t="s">
        <v>218</v>
      </c>
      <c r="E149" s="231" t="s">
        <v>2542</v>
      </c>
      <c r="F149" s="232" t="s">
        <v>2543</v>
      </c>
      <c r="G149" s="233" t="s">
        <v>238</v>
      </c>
      <c r="H149" s="234">
        <v>14</v>
      </c>
      <c r="I149" s="235"/>
      <c r="J149" s="236">
        <f>ROUND(I149*H149,2)</f>
        <v>0</v>
      </c>
      <c r="K149" s="232" t="s">
        <v>243</v>
      </c>
      <c r="L149" s="237"/>
      <c r="M149" s="238" t="s">
        <v>1</v>
      </c>
      <c r="N149" s="239" t="s">
        <v>52</v>
      </c>
      <c r="O149" s="76"/>
      <c r="P149" s="227">
        <f>O149*H149</f>
        <v>0</v>
      </c>
      <c r="Q149" s="227">
        <v>0.0024399999999999999</v>
      </c>
      <c r="R149" s="227">
        <f>Q149*H149</f>
        <v>0.034159999999999996</v>
      </c>
      <c r="S149" s="227">
        <v>0</v>
      </c>
      <c r="T149" s="228">
        <f>S149*H149</f>
        <v>0</v>
      </c>
      <c r="AR149" s="13" t="s">
        <v>687</v>
      </c>
      <c r="AT149" s="13" t="s">
        <v>218</v>
      </c>
      <c r="AU149" s="13" t="s">
        <v>92</v>
      </c>
      <c r="AY149" s="13" t="s">
        <v>164</v>
      </c>
      <c r="BE149" s="229">
        <f>IF(N149="základná",J149,0)</f>
        <v>0</v>
      </c>
      <c r="BF149" s="229">
        <f>IF(N149="znížená",J149,0)</f>
        <v>0</v>
      </c>
      <c r="BG149" s="229">
        <f>IF(N149="zákl. prenesená",J149,0)</f>
        <v>0</v>
      </c>
      <c r="BH149" s="229">
        <f>IF(N149="zníž. prenesená",J149,0)</f>
        <v>0</v>
      </c>
      <c r="BI149" s="229">
        <f>IF(N149="nulová",J149,0)</f>
        <v>0</v>
      </c>
      <c r="BJ149" s="13" t="s">
        <v>92</v>
      </c>
      <c r="BK149" s="229">
        <f>ROUND(I149*H149,2)</f>
        <v>0</v>
      </c>
      <c r="BL149" s="13" t="s">
        <v>687</v>
      </c>
      <c r="BM149" s="13" t="s">
        <v>2544</v>
      </c>
    </row>
    <row r="150" s="1" customFormat="1" ht="16.5" customHeight="1">
      <c r="B150" s="35"/>
      <c r="C150" s="230" t="s">
        <v>353</v>
      </c>
      <c r="D150" s="230" t="s">
        <v>218</v>
      </c>
      <c r="E150" s="231" t="s">
        <v>2545</v>
      </c>
      <c r="F150" s="232" t="s">
        <v>2546</v>
      </c>
      <c r="G150" s="233" t="s">
        <v>238</v>
      </c>
      <c r="H150" s="234">
        <v>22</v>
      </c>
      <c r="I150" s="235"/>
      <c r="J150" s="236">
        <f>ROUND(I150*H150,2)</f>
        <v>0</v>
      </c>
      <c r="K150" s="232" t="s">
        <v>243</v>
      </c>
      <c r="L150" s="237"/>
      <c r="M150" s="238" t="s">
        <v>1</v>
      </c>
      <c r="N150" s="239" t="s">
        <v>52</v>
      </c>
      <c r="O150" s="76"/>
      <c r="P150" s="227">
        <f>O150*H150</f>
        <v>0</v>
      </c>
      <c r="Q150" s="227">
        <v>0.0017899999999999999</v>
      </c>
      <c r="R150" s="227">
        <f>Q150*H150</f>
        <v>0.039379999999999998</v>
      </c>
      <c r="S150" s="227">
        <v>0</v>
      </c>
      <c r="T150" s="228">
        <f>S150*H150</f>
        <v>0</v>
      </c>
      <c r="AR150" s="13" t="s">
        <v>687</v>
      </c>
      <c r="AT150" s="13" t="s">
        <v>218</v>
      </c>
      <c r="AU150" s="13" t="s">
        <v>92</v>
      </c>
      <c r="AY150" s="13" t="s">
        <v>164</v>
      </c>
      <c r="BE150" s="229">
        <f>IF(N150="základná",J150,0)</f>
        <v>0</v>
      </c>
      <c r="BF150" s="229">
        <f>IF(N150="znížená",J150,0)</f>
        <v>0</v>
      </c>
      <c r="BG150" s="229">
        <f>IF(N150="zákl. prenesená",J150,0)</f>
        <v>0</v>
      </c>
      <c r="BH150" s="229">
        <f>IF(N150="zníž. prenesená",J150,0)</f>
        <v>0</v>
      </c>
      <c r="BI150" s="229">
        <f>IF(N150="nulová",J150,0)</f>
        <v>0</v>
      </c>
      <c r="BJ150" s="13" t="s">
        <v>92</v>
      </c>
      <c r="BK150" s="229">
        <f>ROUND(I150*H150,2)</f>
        <v>0</v>
      </c>
      <c r="BL150" s="13" t="s">
        <v>687</v>
      </c>
      <c r="BM150" s="13" t="s">
        <v>2547</v>
      </c>
    </row>
    <row r="151" s="1" customFormat="1" ht="16.5" customHeight="1">
      <c r="B151" s="35"/>
      <c r="C151" s="218" t="s">
        <v>358</v>
      </c>
      <c r="D151" s="218" t="s">
        <v>166</v>
      </c>
      <c r="E151" s="219" t="s">
        <v>2548</v>
      </c>
      <c r="F151" s="220" t="s">
        <v>2549</v>
      </c>
      <c r="G151" s="221" t="s">
        <v>238</v>
      </c>
      <c r="H151" s="222">
        <v>27</v>
      </c>
      <c r="I151" s="223"/>
      <c r="J151" s="224">
        <f>ROUND(I151*H151,2)</f>
        <v>0</v>
      </c>
      <c r="K151" s="220" t="s">
        <v>243</v>
      </c>
      <c r="L151" s="40"/>
      <c r="M151" s="225" t="s">
        <v>1</v>
      </c>
      <c r="N151" s="226" t="s">
        <v>52</v>
      </c>
      <c r="O151" s="76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13" t="s">
        <v>428</v>
      </c>
      <c r="AT151" s="13" t="s">
        <v>166</v>
      </c>
      <c r="AU151" s="13" t="s">
        <v>92</v>
      </c>
      <c r="AY151" s="13" t="s">
        <v>164</v>
      </c>
      <c r="BE151" s="229">
        <f>IF(N151="základná",J151,0)</f>
        <v>0</v>
      </c>
      <c r="BF151" s="229">
        <f>IF(N151="znížená",J151,0)</f>
        <v>0</v>
      </c>
      <c r="BG151" s="229">
        <f>IF(N151="zákl. prenesená",J151,0)</f>
        <v>0</v>
      </c>
      <c r="BH151" s="229">
        <f>IF(N151="zníž. prenesená",J151,0)</f>
        <v>0</v>
      </c>
      <c r="BI151" s="229">
        <f>IF(N151="nulová",J151,0)</f>
        <v>0</v>
      </c>
      <c r="BJ151" s="13" t="s">
        <v>92</v>
      </c>
      <c r="BK151" s="229">
        <f>ROUND(I151*H151,2)</f>
        <v>0</v>
      </c>
      <c r="BL151" s="13" t="s">
        <v>428</v>
      </c>
      <c r="BM151" s="13" t="s">
        <v>2550</v>
      </c>
    </row>
    <row r="152" s="1" customFormat="1" ht="16.5" customHeight="1">
      <c r="B152" s="35"/>
      <c r="C152" s="230" t="s">
        <v>363</v>
      </c>
      <c r="D152" s="230" t="s">
        <v>218</v>
      </c>
      <c r="E152" s="231" t="s">
        <v>2551</v>
      </c>
      <c r="F152" s="232" t="s">
        <v>2552</v>
      </c>
      <c r="G152" s="233" t="s">
        <v>238</v>
      </c>
      <c r="H152" s="234">
        <v>23</v>
      </c>
      <c r="I152" s="235"/>
      <c r="J152" s="236">
        <f>ROUND(I152*H152,2)</f>
        <v>0</v>
      </c>
      <c r="K152" s="232" t="s">
        <v>243</v>
      </c>
      <c r="L152" s="237"/>
      <c r="M152" s="238" t="s">
        <v>1</v>
      </c>
      <c r="N152" s="239" t="s">
        <v>52</v>
      </c>
      <c r="O152" s="76"/>
      <c r="P152" s="227">
        <f>O152*H152</f>
        <v>0</v>
      </c>
      <c r="Q152" s="227">
        <v>0.00155</v>
      </c>
      <c r="R152" s="227">
        <f>Q152*H152</f>
        <v>0.035650000000000001</v>
      </c>
      <c r="S152" s="227">
        <v>0</v>
      </c>
      <c r="T152" s="228">
        <f>S152*H152</f>
        <v>0</v>
      </c>
      <c r="AR152" s="13" t="s">
        <v>687</v>
      </c>
      <c r="AT152" s="13" t="s">
        <v>218</v>
      </c>
      <c r="AU152" s="13" t="s">
        <v>92</v>
      </c>
      <c r="AY152" s="13" t="s">
        <v>164</v>
      </c>
      <c r="BE152" s="229">
        <f>IF(N152="základná",J152,0)</f>
        <v>0</v>
      </c>
      <c r="BF152" s="229">
        <f>IF(N152="znížená",J152,0)</f>
        <v>0</v>
      </c>
      <c r="BG152" s="229">
        <f>IF(N152="zákl. prenesená",J152,0)</f>
        <v>0</v>
      </c>
      <c r="BH152" s="229">
        <f>IF(N152="zníž. prenesená",J152,0)</f>
        <v>0</v>
      </c>
      <c r="BI152" s="229">
        <f>IF(N152="nulová",J152,0)</f>
        <v>0</v>
      </c>
      <c r="BJ152" s="13" t="s">
        <v>92</v>
      </c>
      <c r="BK152" s="229">
        <f>ROUND(I152*H152,2)</f>
        <v>0</v>
      </c>
      <c r="BL152" s="13" t="s">
        <v>687</v>
      </c>
      <c r="BM152" s="13" t="s">
        <v>2553</v>
      </c>
    </row>
    <row r="153" s="1" customFormat="1" ht="16.5" customHeight="1">
      <c r="B153" s="35"/>
      <c r="C153" s="230" t="s">
        <v>367</v>
      </c>
      <c r="D153" s="230" t="s">
        <v>218</v>
      </c>
      <c r="E153" s="231" t="s">
        <v>2554</v>
      </c>
      <c r="F153" s="232" t="s">
        <v>2555</v>
      </c>
      <c r="G153" s="233" t="s">
        <v>238</v>
      </c>
      <c r="H153" s="234">
        <v>4</v>
      </c>
      <c r="I153" s="235"/>
      <c r="J153" s="236">
        <f>ROUND(I153*H153,2)</f>
        <v>0</v>
      </c>
      <c r="K153" s="232" t="s">
        <v>243</v>
      </c>
      <c r="L153" s="237"/>
      <c r="M153" s="238" t="s">
        <v>1</v>
      </c>
      <c r="N153" s="239" t="s">
        <v>52</v>
      </c>
      <c r="O153" s="76"/>
      <c r="P153" s="227">
        <f>O153*H153</f>
        <v>0</v>
      </c>
      <c r="Q153" s="227">
        <v>0.0033</v>
      </c>
      <c r="R153" s="227">
        <f>Q153*H153</f>
        <v>0.0132</v>
      </c>
      <c r="S153" s="227">
        <v>0</v>
      </c>
      <c r="T153" s="228">
        <f>S153*H153</f>
        <v>0</v>
      </c>
      <c r="AR153" s="13" t="s">
        <v>687</v>
      </c>
      <c r="AT153" s="13" t="s">
        <v>218</v>
      </c>
      <c r="AU153" s="13" t="s">
        <v>92</v>
      </c>
      <c r="AY153" s="13" t="s">
        <v>164</v>
      </c>
      <c r="BE153" s="229">
        <f>IF(N153="základná",J153,0)</f>
        <v>0</v>
      </c>
      <c r="BF153" s="229">
        <f>IF(N153="znížená",J153,0)</f>
        <v>0</v>
      </c>
      <c r="BG153" s="229">
        <f>IF(N153="zákl. prenesená",J153,0)</f>
        <v>0</v>
      </c>
      <c r="BH153" s="229">
        <f>IF(N153="zníž. prenesená",J153,0)</f>
        <v>0</v>
      </c>
      <c r="BI153" s="229">
        <f>IF(N153="nulová",J153,0)</f>
        <v>0</v>
      </c>
      <c r="BJ153" s="13" t="s">
        <v>92</v>
      </c>
      <c r="BK153" s="229">
        <f>ROUND(I153*H153,2)</f>
        <v>0</v>
      </c>
      <c r="BL153" s="13" t="s">
        <v>687</v>
      </c>
      <c r="BM153" s="13" t="s">
        <v>2556</v>
      </c>
    </row>
    <row r="154" s="1" customFormat="1" ht="16.5" customHeight="1">
      <c r="B154" s="35"/>
      <c r="C154" s="218" t="s">
        <v>371</v>
      </c>
      <c r="D154" s="218" t="s">
        <v>166</v>
      </c>
      <c r="E154" s="219" t="s">
        <v>2557</v>
      </c>
      <c r="F154" s="220" t="s">
        <v>2558</v>
      </c>
      <c r="G154" s="221" t="s">
        <v>238</v>
      </c>
      <c r="H154" s="222">
        <v>39</v>
      </c>
      <c r="I154" s="223"/>
      <c r="J154" s="224">
        <f>ROUND(I154*H154,2)</f>
        <v>0</v>
      </c>
      <c r="K154" s="220" t="s">
        <v>243</v>
      </c>
      <c r="L154" s="40"/>
      <c r="M154" s="225" t="s">
        <v>1</v>
      </c>
      <c r="N154" s="226" t="s">
        <v>52</v>
      </c>
      <c r="O154" s="76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13" t="s">
        <v>428</v>
      </c>
      <c r="AT154" s="13" t="s">
        <v>166</v>
      </c>
      <c r="AU154" s="13" t="s">
        <v>92</v>
      </c>
      <c r="AY154" s="13" t="s">
        <v>164</v>
      </c>
      <c r="BE154" s="229">
        <f>IF(N154="základná",J154,0)</f>
        <v>0</v>
      </c>
      <c r="BF154" s="229">
        <f>IF(N154="znížená",J154,0)</f>
        <v>0</v>
      </c>
      <c r="BG154" s="229">
        <f>IF(N154="zákl. prenesená",J154,0)</f>
        <v>0</v>
      </c>
      <c r="BH154" s="229">
        <f>IF(N154="zníž. prenesená",J154,0)</f>
        <v>0</v>
      </c>
      <c r="BI154" s="229">
        <f>IF(N154="nulová",J154,0)</f>
        <v>0</v>
      </c>
      <c r="BJ154" s="13" t="s">
        <v>92</v>
      </c>
      <c r="BK154" s="229">
        <f>ROUND(I154*H154,2)</f>
        <v>0</v>
      </c>
      <c r="BL154" s="13" t="s">
        <v>428</v>
      </c>
      <c r="BM154" s="13" t="s">
        <v>2559</v>
      </c>
    </row>
    <row r="155" s="1" customFormat="1" ht="16.5" customHeight="1">
      <c r="B155" s="35"/>
      <c r="C155" s="230" t="s">
        <v>375</v>
      </c>
      <c r="D155" s="230" t="s">
        <v>218</v>
      </c>
      <c r="E155" s="231" t="s">
        <v>2560</v>
      </c>
      <c r="F155" s="232" t="s">
        <v>2561</v>
      </c>
      <c r="G155" s="233" t="s">
        <v>238</v>
      </c>
      <c r="H155" s="234">
        <v>39</v>
      </c>
      <c r="I155" s="235"/>
      <c r="J155" s="236">
        <f>ROUND(I155*H155,2)</f>
        <v>0</v>
      </c>
      <c r="K155" s="232" t="s">
        <v>243</v>
      </c>
      <c r="L155" s="237"/>
      <c r="M155" s="238" t="s">
        <v>1</v>
      </c>
      <c r="N155" s="239" t="s">
        <v>52</v>
      </c>
      <c r="O155" s="76"/>
      <c r="P155" s="227">
        <f>O155*H155</f>
        <v>0</v>
      </c>
      <c r="Q155" s="227">
        <v>0.00131</v>
      </c>
      <c r="R155" s="227">
        <f>Q155*H155</f>
        <v>0.051089999999999997</v>
      </c>
      <c r="S155" s="227">
        <v>0</v>
      </c>
      <c r="T155" s="228">
        <f>S155*H155</f>
        <v>0</v>
      </c>
      <c r="AR155" s="13" t="s">
        <v>687</v>
      </c>
      <c r="AT155" s="13" t="s">
        <v>218</v>
      </c>
      <c r="AU155" s="13" t="s">
        <v>92</v>
      </c>
      <c r="AY155" s="13" t="s">
        <v>164</v>
      </c>
      <c r="BE155" s="229">
        <f>IF(N155="základná",J155,0)</f>
        <v>0</v>
      </c>
      <c r="BF155" s="229">
        <f>IF(N155="znížená",J155,0)</f>
        <v>0</v>
      </c>
      <c r="BG155" s="229">
        <f>IF(N155="zákl. prenesená",J155,0)</f>
        <v>0</v>
      </c>
      <c r="BH155" s="229">
        <f>IF(N155="zníž. prenesená",J155,0)</f>
        <v>0</v>
      </c>
      <c r="BI155" s="229">
        <f>IF(N155="nulová",J155,0)</f>
        <v>0</v>
      </c>
      <c r="BJ155" s="13" t="s">
        <v>92</v>
      </c>
      <c r="BK155" s="229">
        <f>ROUND(I155*H155,2)</f>
        <v>0</v>
      </c>
      <c r="BL155" s="13" t="s">
        <v>687</v>
      </c>
      <c r="BM155" s="13" t="s">
        <v>2562</v>
      </c>
    </row>
    <row r="156" s="1" customFormat="1" ht="16.5" customHeight="1">
      <c r="B156" s="35"/>
      <c r="C156" s="218" t="s">
        <v>379</v>
      </c>
      <c r="D156" s="218" t="s">
        <v>166</v>
      </c>
      <c r="E156" s="219" t="s">
        <v>2563</v>
      </c>
      <c r="F156" s="220" t="s">
        <v>2564</v>
      </c>
      <c r="G156" s="221" t="s">
        <v>255</v>
      </c>
      <c r="H156" s="222">
        <v>50</v>
      </c>
      <c r="I156" s="223"/>
      <c r="J156" s="224">
        <f>ROUND(I156*H156,2)</f>
        <v>0</v>
      </c>
      <c r="K156" s="220" t="s">
        <v>243</v>
      </c>
      <c r="L156" s="40"/>
      <c r="M156" s="225" t="s">
        <v>1</v>
      </c>
      <c r="N156" s="226" t="s">
        <v>52</v>
      </c>
      <c r="O156" s="76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13" t="s">
        <v>428</v>
      </c>
      <c r="AT156" s="13" t="s">
        <v>166</v>
      </c>
      <c r="AU156" s="13" t="s">
        <v>92</v>
      </c>
      <c r="AY156" s="13" t="s">
        <v>164</v>
      </c>
      <c r="BE156" s="229">
        <f>IF(N156="základná",J156,0)</f>
        <v>0</v>
      </c>
      <c r="BF156" s="229">
        <f>IF(N156="znížená",J156,0)</f>
        <v>0</v>
      </c>
      <c r="BG156" s="229">
        <f>IF(N156="zákl. prenesená",J156,0)</f>
        <v>0</v>
      </c>
      <c r="BH156" s="229">
        <f>IF(N156="zníž. prenesená",J156,0)</f>
        <v>0</v>
      </c>
      <c r="BI156" s="229">
        <f>IF(N156="nulová",J156,0)</f>
        <v>0</v>
      </c>
      <c r="BJ156" s="13" t="s">
        <v>92</v>
      </c>
      <c r="BK156" s="229">
        <f>ROUND(I156*H156,2)</f>
        <v>0</v>
      </c>
      <c r="BL156" s="13" t="s">
        <v>428</v>
      </c>
      <c r="BM156" s="13" t="s">
        <v>2565</v>
      </c>
    </row>
    <row r="157" s="1" customFormat="1" ht="16.5" customHeight="1">
      <c r="B157" s="35"/>
      <c r="C157" s="230" t="s">
        <v>383</v>
      </c>
      <c r="D157" s="230" t="s">
        <v>218</v>
      </c>
      <c r="E157" s="231" t="s">
        <v>2566</v>
      </c>
      <c r="F157" s="232" t="s">
        <v>2567</v>
      </c>
      <c r="G157" s="233" t="s">
        <v>1114</v>
      </c>
      <c r="H157" s="234">
        <v>10</v>
      </c>
      <c r="I157" s="235"/>
      <c r="J157" s="236">
        <f>ROUND(I157*H157,2)</f>
        <v>0</v>
      </c>
      <c r="K157" s="232" t="s">
        <v>243</v>
      </c>
      <c r="L157" s="237"/>
      <c r="M157" s="238" t="s">
        <v>1</v>
      </c>
      <c r="N157" s="239" t="s">
        <v>52</v>
      </c>
      <c r="O157" s="76"/>
      <c r="P157" s="227">
        <f>O157*H157</f>
        <v>0</v>
      </c>
      <c r="Q157" s="227">
        <v>0.001</v>
      </c>
      <c r="R157" s="227">
        <f>Q157*H157</f>
        <v>0.01</v>
      </c>
      <c r="S157" s="227">
        <v>0</v>
      </c>
      <c r="T157" s="228">
        <f>S157*H157</f>
        <v>0</v>
      </c>
      <c r="AR157" s="13" t="s">
        <v>687</v>
      </c>
      <c r="AT157" s="13" t="s">
        <v>218</v>
      </c>
      <c r="AU157" s="13" t="s">
        <v>92</v>
      </c>
      <c r="AY157" s="13" t="s">
        <v>164</v>
      </c>
      <c r="BE157" s="229">
        <f>IF(N157="základná",J157,0)</f>
        <v>0</v>
      </c>
      <c r="BF157" s="229">
        <f>IF(N157="znížená",J157,0)</f>
        <v>0</v>
      </c>
      <c r="BG157" s="229">
        <f>IF(N157="zákl. prenesená",J157,0)</f>
        <v>0</v>
      </c>
      <c r="BH157" s="229">
        <f>IF(N157="zníž. prenesená",J157,0)</f>
        <v>0</v>
      </c>
      <c r="BI157" s="229">
        <f>IF(N157="nulová",J157,0)</f>
        <v>0</v>
      </c>
      <c r="BJ157" s="13" t="s">
        <v>92</v>
      </c>
      <c r="BK157" s="229">
        <f>ROUND(I157*H157,2)</f>
        <v>0</v>
      </c>
      <c r="BL157" s="13" t="s">
        <v>687</v>
      </c>
      <c r="BM157" s="13" t="s">
        <v>2568</v>
      </c>
    </row>
    <row r="158" s="1" customFormat="1" ht="16.5" customHeight="1">
      <c r="B158" s="35"/>
      <c r="C158" s="230" t="s">
        <v>387</v>
      </c>
      <c r="D158" s="230" t="s">
        <v>218</v>
      </c>
      <c r="E158" s="231" t="s">
        <v>2569</v>
      </c>
      <c r="F158" s="232" t="s">
        <v>2570</v>
      </c>
      <c r="G158" s="233" t="s">
        <v>1114</v>
      </c>
      <c r="H158" s="234">
        <v>10</v>
      </c>
      <c r="I158" s="235"/>
      <c r="J158" s="236">
        <f>ROUND(I158*H158,2)</f>
        <v>0</v>
      </c>
      <c r="K158" s="232" t="s">
        <v>243</v>
      </c>
      <c r="L158" s="237"/>
      <c r="M158" s="238" t="s">
        <v>1</v>
      </c>
      <c r="N158" s="239" t="s">
        <v>52</v>
      </c>
      <c r="O158" s="76"/>
      <c r="P158" s="227">
        <f>O158*H158</f>
        <v>0</v>
      </c>
      <c r="Q158" s="227">
        <v>0.001</v>
      </c>
      <c r="R158" s="227">
        <f>Q158*H158</f>
        <v>0.01</v>
      </c>
      <c r="S158" s="227">
        <v>0</v>
      </c>
      <c r="T158" s="228">
        <f>S158*H158</f>
        <v>0</v>
      </c>
      <c r="AR158" s="13" t="s">
        <v>687</v>
      </c>
      <c r="AT158" s="13" t="s">
        <v>218</v>
      </c>
      <c r="AU158" s="13" t="s">
        <v>92</v>
      </c>
      <c r="AY158" s="13" t="s">
        <v>164</v>
      </c>
      <c r="BE158" s="229">
        <f>IF(N158="základná",J158,0)</f>
        <v>0</v>
      </c>
      <c r="BF158" s="229">
        <f>IF(N158="znížená",J158,0)</f>
        <v>0</v>
      </c>
      <c r="BG158" s="229">
        <f>IF(N158="zákl. prenesená",J158,0)</f>
        <v>0</v>
      </c>
      <c r="BH158" s="229">
        <f>IF(N158="zníž. prenesená",J158,0)</f>
        <v>0</v>
      </c>
      <c r="BI158" s="229">
        <f>IF(N158="nulová",J158,0)</f>
        <v>0</v>
      </c>
      <c r="BJ158" s="13" t="s">
        <v>92</v>
      </c>
      <c r="BK158" s="229">
        <f>ROUND(I158*H158,2)</f>
        <v>0</v>
      </c>
      <c r="BL158" s="13" t="s">
        <v>687</v>
      </c>
      <c r="BM158" s="13" t="s">
        <v>2571</v>
      </c>
    </row>
    <row r="159" s="1" customFormat="1" ht="16.5" customHeight="1">
      <c r="B159" s="35"/>
      <c r="C159" s="230" t="s">
        <v>391</v>
      </c>
      <c r="D159" s="230" t="s">
        <v>218</v>
      </c>
      <c r="E159" s="231" t="s">
        <v>2572</v>
      </c>
      <c r="F159" s="232" t="s">
        <v>2573</v>
      </c>
      <c r="G159" s="233" t="s">
        <v>1114</v>
      </c>
      <c r="H159" s="234">
        <v>5</v>
      </c>
      <c r="I159" s="235"/>
      <c r="J159" s="236">
        <f>ROUND(I159*H159,2)</f>
        <v>0</v>
      </c>
      <c r="K159" s="232" t="s">
        <v>243</v>
      </c>
      <c r="L159" s="237"/>
      <c r="M159" s="238" t="s">
        <v>1</v>
      </c>
      <c r="N159" s="239" t="s">
        <v>52</v>
      </c>
      <c r="O159" s="76"/>
      <c r="P159" s="227">
        <f>O159*H159</f>
        <v>0</v>
      </c>
      <c r="Q159" s="227">
        <v>0.001</v>
      </c>
      <c r="R159" s="227">
        <f>Q159*H159</f>
        <v>0.0050000000000000001</v>
      </c>
      <c r="S159" s="227">
        <v>0</v>
      </c>
      <c r="T159" s="228">
        <f>S159*H159</f>
        <v>0</v>
      </c>
      <c r="AR159" s="13" t="s">
        <v>687</v>
      </c>
      <c r="AT159" s="13" t="s">
        <v>218</v>
      </c>
      <c r="AU159" s="13" t="s">
        <v>92</v>
      </c>
      <c r="AY159" s="13" t="s">
        <v>164</v>
      </c>
      <c r="BE159" s="229">
        <f>IF(N159="základná",J159,0)</f>
        <v>0</v>
      </c>
      <c r="BF159" s="229">
        <f>IF(N159="znížená",J159,0)</f>
        <v>0</v>
      </c>
      <c r="BG159" s="229">
        <f>IF(N159="zákl. prenesená",J159,0)</f>
        <v>0</v>
      </c>
      <c r="BH159" s="229">
        <f>IF(N159="zníž. prenesená",J159,0)</f>
        <v>0</v>
      </c>
      <c r="BI159" s="229">
        <f>IF(N159="nulová",J159,0)</f>
        <v>0</v>
      </c>
      <c r="BJ159" s="13" t="s">
        <v>92</v>
      </c>
      <c r="BK159" s="229">
        <f>ROUND(I159*H159,2)</f>
        <v>0</v>
      </c>
      <c r="BL159" s="13" t="s">
        <v>687</v>
      </c>
      <c r="BM159" s="13" t="s">
        <v>2574</v>
      </c>
    </row>
    <row r="160" s="1" customFormat="1" ht="16.5" customHeight="1">
      <c r="B160" s="35"/>
      <c r="C160" s="218" t="s">
        <v>395</v>
      </c>
      <c r="D160" s="218" t="s">
        <v>166</v>
      </c>
      <c r="E160" s="219" t="s">
        <v>2575</v>
      </c>
      <c r="F160" s="220" t="s">
        <v>2576</v>
      </c>
      <c r="G160" s="221" t="s">
        <v>255</v>
      </c>
      <c r="H160" s="222">
        <v>350</v>
      </c>
      <c r="I160" s="223"/>
      <c r="J160" s="224">
        <f>ROUND(I160*H160,2)</f>
        <v>0</v>
      </c>
      <c r="K160" s="220" t="s">
        <v>243</v>
      </c>
      <c r="L160" s="40"/>
      <c r="M160" s="225" t="s">
        <v>1</v>
      </c>
      <c r="N160" s="226" t="s">
        <v>52</v>
      </c>
      <c r="O160" s="76"/>
      <c r="P160" s="227">
        <f>O160*H160</f>
        <v>0</v>
      </c>
      <c r="Q160" s="227">
        <v>0</v>
      </c>
      <c r="R160" s="227">
        <f>Q160*H160</f>
        <v>0</v>
      </c>
      <c r="S160" s="227">
        <v>0</v>
      </c>
      <c r="T160" s="228">
        <f>S160*H160</f>
        <v>0</v>
      </c>
      <c r="AR160" s="13" t="s">
        <v>428</v>
      </c>
      <c r="AT160" s="13" t="s">
        <v>166</v>
      </c>
      <c r="AU160" s="13" t="s">
        <v>92</v>
      </c>
      <c r="AY160" s="13" t="s">
        <v>164</v>
      </c>
      <c r="BE160" s="229">
        <f>IF(N160="základná",J160,0)</f>
        <v>0</v>
      </c>
      <c r="BF160" s="229">
        <f>IF(N160="znížená",J160,0)</f>
        <v>0</v>
      </c>
      <c r="BG160" s="229">
        <f>IF(N160="zákl. prenesená",J160,0)</f>
        <v>0</v>
      </c>
      <c r="BH160" s="229">
        <f>IF(N160="zníž. prenesená",J160,0)</f>
        <v>0</v>
      </c>
      <c r="BI160" s="229">
        <f>IF(N160="nulová",J160,0)</f>
        <v>0</v>
      </c>
      <c r="BJ160" s="13" t="s">
        <v>92</v>
      </c>
      <c r="BK160" s="229">
        <f>ROUND(I160*H160,2)</f>
        <v>0</v>
      </c>
      <c r="BL160" s="13" t="s">
        <v>428</v>
      </c>
      <c r="BM160" s="13" t="s">
        <v>2577</v>
      </c>
    </row>
    <row r="161" s="1" customFormat="1" ht="16.5" customHeight="1">
      <c r="B161" s="35"/>
      <c r="C161" s="230" t="s">
        <v>399</v>
      </c>
      <c r="D161" s="230" t="s">
        <v>218</v>
      </c>
      <c r="E161" s="231" t="s">
        <v>2578</v>
      </c>
      <c r="F161" s="232" t="s">
        <v>2579</v>
      </c>
      <c r="G161" s="233" t="s">
        <v>255</v>
      </c>
      <c r="H161" s="234">
        <v>350</v>
      </c>
      <c r="I161" s="235"/>
      <c r="J161" s="236">
        <f>ROUND(I161*H161,2)</f>
        <v>0</v>
      </c>
      <c r="K161" s="232" t="s">
        <v>1</v>
      </c>
      <c r="L161" s="237"/>
      <c r="M161" s="238" t="s">
        <v>1</v>
      </c>
      <c r="N161" s="239" t="s">
        <v>52</v>
      </c>
      <c r="O161" s="76"/>
      <c r="P161" s="227">
        <f>O161*H161</f>
        <v>0</v>
      </c>
      <c r="Q161" s="227">
        <v>0</v>
      </c>
      <c r="R161" s="227">
        <f>Q161*H161</f>
        <v>0</v>
      </c>
      <c r="S161" s="227">
        <v>0</v>
      </c>
      <c r="T161" s="228">
        <f>S161*H161</f>
        <v>0</v>
      </c>
      <c r="AR161" s="13" t="s">
        <v>687</v>
      </c>
      <c r="AT161" s="13" t="s">
        <v>218</v>
      </c>
      <c r="AU161" s="13" t="s">
        <v>92</v>
      </c>
      <c r="AY161" s="13" t="s">
        <v>164</v>
      </c>
      <c r="BE161" s="229">
        <f>IF(N161="základná",J161,0)</f>
        <v>0</v>
      </c>
      <c r="BF161" s="229">
        <f>IF(N161="znížená",J161,0)</f>
        <v>0</v>
      </c>
      <c r="BG161" s="229">
        <f>IF(N161="zákl. prenesená",J161,0)</f>
        <v>0</v>
      </c>
      <c r="BH161" s="229">
        <f>IF(N161="zníž. prenesená",J161,0)</f>
        <v>0</v>
      </c>
      <c r="BI161" s="229">
        <f>IF(N161="nulová",J161,0)</f>
        <v>0</v>
      </c>
      <c r="BJ161" s="13" t="s">
        <v>92</v>
      </c>
      <c r="BK161" s="229">
        <f>ROUND(I161*H161,2)</f>
        <v>0</v>
      </c>
      <c r="BL161" s="13" t="s">
        <v>687</v>
      </c>
      <c r="BM161" s="13" t="s">
        <v>2580</v>
      </c>
    </row>
    <row r="162" s="1" customFormat="1" ht="16.5" customHeight="1">
      <c r="B162" s="35"/>
      <c r="C162" s="218" t="s">
        <v>403</v>
      </c>
      <c r="D162" s="218" t="s">
        <v>166</v>
      </c>
      <c r="E162" s="219" t="s">
        <v>2581</v>
      </c>
      <c r="F162" s="220" t="s">
        <v>2582</v>
      </c>
      <c r="G162" s="221" t="s">
        <v>255</v>
      </c>
      <c r="H162" s="222">
        <v>170</v>
      </c>
      <c r="I162" s="223"/>
      <c r="J162" s="224">
        <f>ROUND(I162*H162,2)</f>
        <v>0</v>
      </c>
      <c r="K162" s="220" t="s">
        <v>243</v>
      </c>
      <c r="L162" s="40"/>
      <c r="M162" s="225" t="s">
        <v>1</v>
      </c>
      <c r="N162" s="226" t="s">
        <v>52</v>
      </c>
      <c r="O162" s="76"/>
      <c r="P162" s="227">
        <f>O162*H162</f>
        <v>0</v>
      </c>
      <c r="Q162" s="227">
        <v>0</v>
      </c>
      <c r="R162" s="227">
        <f>Q162*H162</f>
        <v>0</v>
      </c>
      <c r="S162" s="227">
        <v>0</v>
      </c>
      <c r="T162" s="228">
        <f>S162*H162</f>
        <v>0</v>
      </c>
      <c r="AR162" s="13" t="s">
        <v>428</v>
      </c>
      <c r="AT162" s="13" t="s">
        <v>166</v>
      </c>
      <c r="AU162" s="13" t="s">
        <v>92</v>
      </c>
      <c r="AY162" s="13" t="s">
        <v>164</v>
      </c>
      <c r="BE162" s="229">
        <f>IF(N162="základná",J162,0)</f>
        <v>0</v>
      </c>
      <c r="BF162" s="229">
        <f>IF(N162="znížená",J162,0)</f>
        <v>0</v>
      </c>
      <c r="BG162" s="229">
        <f>IF(N162="zákl. prenesená",J162,0)</f>
        <v>0</v>
      </c>
      <c r="BH162" s="229">
        <f>IF(N162="zníž. prenesená",J162,0)</f>
        <v>0</v>
      </c>
      <c r="BI162" s="229">
        <f>IF(N162="nulová",J162,0)</f>
        <v>0</v>
      </c>
      <c r="BJ162" s="13" t="s">
        <v>92</v>
      </c>
      <c r="BK162" s="229">
        <f>ROUND(I162*H162,2)</f>
        <v>0</v>
      </c>
      <c r="BL162" s="13" t="s">
        <v>428</v>
      </c>
      <c r="BM162" s="13" t="s">
        <v>2583</v>
      </c>
    </row>
    <row r="163" s="1" customFormat="1" ht="16.5" customHeight="1">
      <c r="B163" s="35"/>
      <c r="C163" s="230" t="s">
        <v>407</v>
      </c>
      <c r="D163" s="230" t="s">
        <v>218</v>
      </c>
      <c r="E163" s="231" t="s">
        <v>2584</v>
      </c>
      <c r="F163" s="232" t="s">
        <v>2585</v>
      </c>
      <c r="G163" s="233" t="s">
        <v>255</v>
      </c>
      <c r="H163" s="234">
        <v>170</v>
      </c>
      <c r="I163" s="235"/>
      <c r="J163" s="236">
        <f>ROUND(I163*H163,2)</f>
        <v>0</v>
      </c>
      <c r="K163" s="232" t="s">
        <v>1</v>
      </c>
      <c r="L163" s="237"/>
      <c r="M163" s="238" t="s">
        <v>1</v>
      </c>
      <c r="N163" s="239" t="s">
        <v>52</v>
      </c>
      <c r="O163" s="76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AR163" s="13" t="s">
        <v>687</v>
      </c>
      <c r="AT163" s="13" t="s">
        <v>218</v>
      </c>
      <c r="AU163" s="13" t="s">
        <v>92</v>
      </c>
      <c r="AY163" s="13" t="s">
        <v>164</v>
      </c>
      <c r="BE163" s="229">
        <f>IF(N163="základná",J163,0)</f>
        <v>0</v>
      </c>
      <c r="BF163" s="229">
        <f>IF(N163="znížená",J163,0)</f>
        <v>0</v>
      </c>
      <c r="BG163" s="229">
        <f>IF(N163="zákl. prenesená",J163,0)</f>
        <v>0</v>
      </c>
      <c r="BH163" s="229">
        <f>IF(N163="zníž. prenesená",J163,0)</f>
        <v>0</v>
      </c>
      <c r="BI163" s="229">
        <f>IF(N163="nulová",J163,0)</f>
        <v>0</v>
      </c>
      <c r="BJ163" s="13" t="s">
        <v>92</v>
      </c>
      <c r="BK163" s="229">
        <f>ROUND(I163*H163,2)</f>
        <v>0</v>
      </c>
      <c r="BL163" s="13" t="s">
        <v>687</v>
      </c>
      <c r="BM163" s="13" t="s">
        <v>2586</v>
      </c>
    </row>
    <row r="164" s="1" customFormat="1" ht="16.5" customHeight="1">
      <c r="B164" s="35"/>
      <c r="C164" s="218" t="s">
        <v>411</v>
      </c>
      <c r="D164" s="218" t="s">
        <v>166</v>
      </c>
      <c r="E164" s="219" t="s">
        <v>2587</v>
      </c>
      <c r="F164" s="220" t="s">
        <v>2588</v>
      </c>
      <c r="G164" s="221" t="s">
        <v>255</v>
      </c>
      <c r="H164" s="222">
        <v>60</v>
      </c>
      <c r="I164" s="223"/>
      <c r="J164" s="224">
        <f>ROUND(I164*H164,2)</f>
        <v>0</v>
      </c>
      <c r="K164" s="220" t="s">
        <v>1</v>
      </c>
      <c r="L164" s="40"/>
      <c r="M164" s="225" t="s">
        <v>1</v>
      </c>
      <c r="N164" s="226" t="s">
        <v>52</v>
      </c>
      <c r="O164" s="76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AR164" s="13" t="s">
        <v>428</v>
      </c>
      <c r="AT164" s="13" t="s">
        <v>166</v>
      </c>
      <c r="AU164" s="13" t="s">
        <v>92</v>
      </c>
      <c r="AY164" s="13" t="s">
        <v>164</v>
      </c>
      <c r="BE164" s="229">
        <f>IF(N164="základná",J164,0)</f>
        <v>0</v>
      </c>
      <c r="BF164" s="229">
        <f>IF(N164="znížená",J164,0)</f>
        <v>0</v>
      </c>
      <c r="BG164" s="229">
        <f>IF(N164="zákl. prenesená",J164,0)</f>
        <v>0</v>
      </c>
      <c r="BH164" s="229">
        <f>IF(N164="zníž. prenesená",J164,0)</f>
        <v>0</v>
      </c>
      <c r="BI164" s="229">
        <f>IF(N164="nulová",J164,0)</f>
        <v>0</v>
      </c>
      <c r="BJ164" s="13" t="s">
        <v>92</v>
      </c>
      <c r="BK164" s="229">
        <f>ROUND(I164*H164,2)</f>
        <v>0</v>
      </c>
      <c r="BL164" s="13" t="s">
        <v>428</v>
      </c>
      <c r="BM164" s="13" t="s">
        <v>2589</v>
      </c>
    </row>
    <row r="165" s="1" customFormat="1" ht="16.5" customHeight="1">
      <c r="B165" s="35"/>
      <c r="C165" s="230" t="s">
        <v>415</v>
      </c>
      <c r="D165" s="230" t="s">
        <v>218</v>
      </c>
      <c r="E165" s="231" t="s">
        <v>2590</v>
      </c>
      <c r="F165" s="232" t="s">
        <v>2591</v>
      </c>
      <c r="G165" s="233" t="s">
        <v>255</v>
      </c>
      <c r="H165" s="234">
        <v>60</v>
      </c>
      <c r="I165" s="235"/>
      <c r="J165" s="236">
        <f>ROUND(I165*H165,2)</f>
        <v>0</v>
      </c>
      <c r="K165" s="232" t="s">
        <v>1</v>
      </c>
      <c r="L165" s="237"/>
      <c r="M165" s="238" t="s">
        <v>1</v>
      </c>
      <c r="N165" s="239" t="s">
        <v>52</v>
      </c>
      <c r="O165" s="76"/>
      <c r="P165" s="227">
        <f>O165*H165</f>
        <v>0</v>
      </c>
      <c r="Q165" s="227">
        <v>0</v>
      </c>
      <c r="R165" s="227">
        <f>Q165*H165</f>
        <v>0</v>
      </c>
      <c r="S165" s="227">
        <v>0</v>
      </c>
      <c r="T165" s="228">
        <f>S165*H165</f>
        <v>0</v>
      </c>
      <c r="AR165" s="13" t="s">
        <v>687</v>
      </c>
      <c r="AT165" s="13" t="s">
        <v>218</v>
      </c>
      <c r="AU165" s="13" t="s">
        <v>92</v>
      </c>
      <c r="AY165" s="13" t="s">
        <v>164</v>
      </c>
      <c r="BE165" s="229">
        <f>IF(N165="základná",J165,0)</f>
        <v>0</v>
      </c>
      <c r="BF165" s="229">
        <f>IF(N165="znížená",J165,0)</f>
        <v>0</v>
      </c>
      <c r="BG165" s="229">
        <f>IF(N165="zákl. prenesená",J165,0)</f>
        <v>0</v>
      </c>
      <c r="BH165" s="229">
        <f>IF(N165="zníž. prenesená",J165,0)</f>
        <v>0</v>
      </c>
      <c r="BI165" s="229">
        <f>IF(N165="nulová",J165,0)</f>
        <v>0</v>
      </c>
      <c r="BJ165" s="13" t="s">
        <v>92</v>
      </c>
      <c r="BK165" s="229">
        <f>ROUND(I165*H165,2)</f>
        <v>0</v>
      </c>
      <c r="BL165" s="13" t="s">
        <v>687</v>
      </c>
      <c r="BM165" s="13" t="s">
        <v>2592</v>
      </c>
    </row>
    <row r="166" s="1" customFormat="1" ht="16.5" customHeight="1">
      <c r="B166" s="35"/>
      <c r="C166" s="218" t="s">
        <v>419</v>
      </c>
      <c r="D166" s="218" t="s">
        <v>166</v>
      </c>
      <c r="E166" s="219" t="s">
        <v>2593</v>
      </c>
      <c r="F166" s="220" t="s">
        <v>2594</v>
      </c>
      <c r="G166" s="221" t="s">
        <v>255</v>
      </c>
      <c r="H166" s="222">
        <v>1420</v>
      </c>
      <c r="I166" s="223"/>
      <c r="J166" s="224">
        <f>ROUND(I166*H166,2)</f>
        <v>0</v>
      </c>
      <c r="K166" s="220" t="s">
        <v>243</v>
      </c>
      <c r="L166" s="40"/>
      <c r="M166" s="225" t="s">
        <v>1</v>
      </c>
      <c r="N166" s="226" t="s">
        <v>52</v>
      </c>
      <c r="O166" s="76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AR166" s="13" t="s">
        <v>428</v>
      </c>
      <c r="AT166" s="13" t="s">
        <v>166</v>
      </c>
      <c r="AU166" s="13" t="s">
        <v>92</v>
      </c>
      <c r="AY166" s="13" t="s">
        <v>164</v>
      </c>
      <c r="BE166" s="229">
        <f>IF(N166="základná",J166,0)</f>
        <v>0</v>
      </c>
      <c r="BF166" s="229">
        <f>IF(N166="znížená",J166,0)</f>
        <v>0</v>
      </c>
      <c r="BG166" s="229">
        <f>IF(N166="zákl. prenesená",J166,0)</f>
        <v>0</v>
      </c>
      <c r="BH166" s="229">
        <f>IF(N166="zníž. prenesená",J166,0)</f>
        <v>0</v>
      </c>
      <c r="BI166" s="229">
        <f>IF(N166="nulová",J166,0)</f>
        <v>0</v>
      </c>
      <c r="BJ166" s="13" t="s">
        <v>92</v>
      </c>
      <c r="BK166" s="229">
        <f>ROUND(I166*H166,2)</f>
        <v>0</v>
      </c>
      <c r="BL166" s="13" t="s">
        <v>428</v>
      </c>
      <c r="BM166" s="13" t="s">
        <v>2595</v>
      </c>
    </row>
    <row r="167" s="1" customFormat="1" ht="16.5" customHeight="1">
      <c r="B167" s="35"/>
      <c r="C167" s="230" t="s">
        <v>423</v>
      </c>
      <c r="D167" s="230" t="s">
        <v>218</v>
      </c>
      <c r="E167" s="231" t="s">
        <v>2596</v>
      </c>
      <c r="F167" s="232" t="s">
        <v>2597</v>
      </c>
      <c r="G167" s="233" t="s">
        <v>255</v>
      </c>
      <c r="H167" s="234">
        <v>1420</v>
      </c>
      <c r="I167" s="235"/>
      <c r="J167" s="236">
        <f>ROUND(I167*H167,2)</f>
        <v>0</v>
      </c>
      <c r="K167" s="232" t="s">
        <v>1</v>
      </c>
      <c r="L167" s="237"/>
      <c r="M167" s="238" t="s">
        <v>1</v>
      </c>
      <c r="N167" s="239" t="s">
        <v>52</v>
      </c>
      <c r="O167" s="76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13" t="s">
        <v>1139</v>
      </c>
      <c r="AT167" s="13" t="s">
        <v>218</v>
      </c>
      <c r="AU167" s="13" t="s">
        <v>92</v>
      </c>
      <c r="AY167" s="13" t="s">
        <v>164</v>
      </c>
      <c r="BE167" s="229">
        <f>IF(N167="základná",J167,0)</f>
        <v>0</v>
      </c>
      <c r="BF167" s="229">
        <f>IF(N167="znížená",J167,0)</f>
        <v>0</v>
      </c>
      <c r="BG167" s="229">
        <f>IF(N167="zákl. prenesená",J167,0)</f>
        <v>0</v>
      </c>
      <c r="BH167" s="229">
        <f>IF(N167="zníž. prenesená",J167,0)</f>
        <v>0</v>
      </c>
      <c r="BI167" s="229">
        <f>IF(N167="nulová",J167,0)</f>
        <v>0</v>
      </c>
      <c r="BJ167" s="13" t="s">
        <v>92</v>
      </c>
      <c r="BK167" s="229">
        <f>ROUND(I167*H167,2)</f>
        <v>0</v>
      </c>
      <c r="BL167" s="13" t="s">
        <v>428</v>
      </c>
      <c r="BM167" s="13" t="s">
        <v>2598</v>
      </c>
    </row>
    <row r="168" s="1" customFormat="1" ht="16.5" customHeight="1">
      <c r="B168" s="35"/>
      <c r="C168" s="218" t="s">
        <v>428</v>
      </c>
      <c r="D168" s="218" t="s">
        <v>166</v>
      </c>
      <c r="E168" s="219" t="s">
        <v>2599</v>
      </c>
      <c r="F168" s="220" t="s">
        <v>2600</v>
      </c>
      <c r="G168" s="221" t="s">
        <v>255</v>
      </c>
      <c r="H168" s="222">
        <v>390</v>
      </c>
      <c r="I168" s="223"/>
      <c r="J168" s="224">
        <f>ROUND(I168*H168,2)</f>
        <v>0</v>
      </c>
      <c r="K168" s="220" t="s">
        <v>1</v>
      </c>
      <c r="L168" s="40"/>
      <c r="M168" s="225" t="s">
        <v>1</v>
      </c>
      <c r="N168" s="226" t="s">
        <v>52</v>
      </c>
      <c r="O168" s="76"/>
      <c r="P168" s="227">
        <f>O168*H168</f>
        <v>0</v>
      </c>
      <c r="Q168" s="227">
        <v>0</v>
      </c>
      <c r="R168" s="227">
        <f>Q168*H168</f>
        <v>0</v>
      </c>
      <c r="S168" s="227">
        <v>0</v>
      </c>
      <c r="T168" s="228">
        <f>S168*H168</f>
        <v>0</v>
      </c>
      <c r="AR168" s="13" t="s">
        <v>428</v>
      </c>
      <c r="AT168" s="13" t="s">
        <v>166</v>
      </c>
      <c r="AU168" s="13" t="s">
        <v>92</v>
      </c>
      <c r="AY168" s="13" t="s">
        <v>164</v>
      </c>
      <c r="BE168" s="229">
        <f>IF(N168="základná",J168,0)</f>
        <v>0</v>
      </c>
      <c r="BF168" s="229">
        <f>IF(N168="znížená",J168,0)</f>
        <v>0</v>
      </c>
      <c r="BG168" s="229">
        <f>IF(N168="zákl. prenesená",J168,0)</f>
        <v>0</v>
      </c>
      <c r="BH168" s="229">
        <f>IF(N168="zníž. prenesená",J168,0)</f>
        <v>0</v>
      </c>
      <c r="BI168" s="229">
        <f>IF(N168="nulová",J168,0)</f>
        <v>0</v>
      </c>
      <c r="BJ168" s="13" t="s">
        <v>92</v>
      </c>
      <c r="BK168" s="229">
        <f>ROUND(I168*H168,2)</f>
        <v>0</v>
      </c>
      <c r="BL168" s="13" t="s">
        <v>428</v>
      </c>
      <c r="BM168" s="13" t="s">
        <v>2601</v>
      </c>
    </row>
    <row r="169" s="1" customFormat="1" ht="16.5" customHeight="1">
      <c r="B169" s="35"/>
      <c r="C169" s="230" t="s">
        <v>432</v>
      </c>
      <c r="D169" s="230" t="s">
        <v>218</v>
      </c>
      <c r="E169" s="231" t="s">
        <v>2602</v>
      </c>
      <c r="F169" s="232" t="s">
        <v>2603</v>
      </c>
      <c r="G169" s="233" t="s">
        <v>255</v>
      </c>
      <c r="H169" s="234">
        <v>390</v>
      </c>
      <c r="I169" s="235"/>
      <c r="J169" s="236">
        <f>ROUND(I169*H169,2)</f>
        <v>0</v>
      </c>
      <c r="K169" s="232" t="s">
        <v>1</v>
      </c>
      <c r="L169" s="237"/>
      <c r="M169" s="238" t="s">
        <v>1</v>
      </c>
      <c r="N169" s="239" t="s">
        <v>52</v>
      </c>
      <c r="O169" s="76"/>
      <c r="P169" s="227">
        <f>O169*H169</f>
        <v>0</v>
      </c>
      <c r="Q169" s="227">
        <v>0</v>
      </c>
      <c r="R169" s="227">
        <f>Q169*H169</f>
        <v>0</v>
      </c>
      <c r="S169" s="227">
        <v>0</v>
      </c>
      <c r="T169" s="228">
        <f>S169*H169</f>
        <v>0</v>
      </c>
      <c r="AR169" s="13" t="s">
        <v>1139</v>
      </c>
      <c r="AT169" s="13" t="s">
        <v>218</v>
      </c>
      <c r="AU169" s="13" t="s">
        <v>92</v>
      </c>
      <c r="AY169" s="13" t="s">
        <v>164</v>
      </c>
      <c r="BE169" s="229">
        <f>IF(N169="základná",J169,0)</f>
        <v>0</v>
      </c>
      <c r="BF169" s="229">
        <f>IF(N169="znížená",J169,0)</f>
        <v>0</v>
      </c>
      <c r="BG169" s="229">
        <f>IF(N169="zákl. prenesená",J169,0)</f>
        <v>0</v>
      </c>
      <c r="BH169" s="229">
        <f>IF(N169="zníž. prenesená",J169,0)</f>
        <v>0</v>
      </c>
      <c r="BI169" s="229">
        <f>IF(N169="nulová",J169,0)</f>
        <v>0</v>
      </c>
      <c r="BJ169" s="13" t="s">
        <v>92</v>
      </c>
      <c r="BK169" s="229">
        <f>ROUND(I169*H169,2)</f>
        <v>0</v>
      </c>
      <c r="BL169" s="13" t="s">
        <v>428</v>
      </c>
      <c r="BM169" s="13" t="s">
        <v>2604</v>
      </c>
    </row>
    <row r="170" s="1" customFormat="1" ht="16.5" customHeight="1">
      <c r="B170" s="35"/>
      <c r="C170" s="218" t="s">
        <v>436</v>
      </c>
      <c r="D170" s="218" t="s">
        <v>166</v>
      </c>
      <c r="E170" s="219" t="s">
        <v>2605</v>
      </c>
      <c r="F170" s="220" t="s">
        <v>2606</v>
      </c>
      <c r="G170" s="221" t="s">
        <v>255</v>
      </c>
      <c r="H170" s="222">
        <v>1080</v>
      </c>
      <c r="I170" s="223"/>
      <c r="J170" s="224">
        <f>ROUND(I170*H170,2)</f>
        <v>0</v>
      </c>
      <c r="K170" s="220" t="s">
        <v>243</v>
      </c>
      <c r="L170" s="40"/>
      <c r="M170" s="225" t="s">
        <v>1</v>
      </c>
      <c r="N170" s="226" t="s">
        <v>52</v>
      </c>
      <c r="O170" s="76"/>
      <c r="P170" s="227">
        <f>O170*H170</f>
        <v>0</v>
      </c>
      <c r="Q170" s="227">
        <v>0</v>
      </c>
      <c r="R170" s="227">
        <f>Q170*H170</f>
        <v>0</v>
      </c>
      <c r="S170" s="227">
        <v>0</v>
      </c>
      <c r="T170" s="228">
        <f>S170*H170</f>
        <v>0</v>
      </c>
      <c r="AR170" s="13" t="s">
        <v>428</v>
      </c>
      <c r="AT170" s="13" t="s">
        <v>166</v>
      </c>
      <c r="AU170" s="13" t="s">
        <v>92</v>
      </c>
      <c r="AY170" s="13" t="s">
        <v>164</v>
      </c>
      <c r="BE170" s="229">
        <f>IF(N170="základná",J170,0)</f>
        <v>0</v>
      </c>
      <c r="BF170" s="229">
        <f>IF(N170="znížená",J170,0)</f>
        <v>0</v>
      </c>
      <c r="BG170" s="229">
        <f>IF(N170="zákl. prenesená",J170,0)</f>
        <v>0</v>
      </c>
      <c r="BH170" s="229">
        <f>IF(N170="zníž. prenesená",J170,0)</f>
        <v>0</v>
      </c>
      <c r="BI170" s="229">
        <f>IF(N170="nulová",J170,0)</f>
        <v>0</v>
      </c>
      <c r="BJ170" s="13" t="s">
        <v>92</v>
      </c>
      <c r="BK170" s="229">
        <f>ROUND(I170*H170,2)</f>
        <v>0</v>
      </c>
      <c r="BL170" s="13" t="s">
        <v>428</v>
      </c>
      <c r="BM170" s="13" t="s">
        <v>2607</v>
      </c>
    </row>
    <row r="171" s="1" customFormat="1" ht="16.5" customHeight="1">
      <c r="B171" s="35"/>
      <c r="C171" s="230" t="s">
        <v>441</v>
      </c>
      <c r="D171" s="230" t="s">
        <v>218</v>
      </c>
      <c r="E171" s="231" t="s">
        <v>2608</v>
      </c>
      <c r="F171" s="232" t="s">
        <v>2609</v>
      </c>
      <c r="G171" s="233" t="s">
        <v>255</v>
      </c>
      <c r="H171" s="234">
        <v>1080</v>
      </c>
      <c r="I171" s="235"/>
      <c r="J171" s="236">
        <f>ROUND(I171*H171,2)</f>
        <v>0</v>
      </c>
      <c r="K171" s="232" t="s">
        <v>1</v>
      </c>
      <c r="L171" s="237"/>
      <c r="M171" s="238" t="s">
        <v>1</v>
      </c>
      <c r="N171" s="239" t="s">
        <v>52</v>
      </c>
      <c r="O171" s="76"/>
      <c r="P171" s="227">
        <f>O171*H171</f>
        <v>0</v>
      </c>
      <c r="Q171" s="227">
        <v>0</v>
      </c>
      <c r="R171" s="227">
        <f>Q171*H171</f>
        <v>0</v>
      </c>
      <c r="S171" s="227">
        <v>0</v>
      </c>
      <c r="T171" s="228">
        <f>S171*H171</f>
        <v>0</v>
      </c>
      <c r="AR171" s="13" t="s">
        <v>1139</v>
      </c>
      <c r="AT171" s="13" t="s">
        <v>218</v>
      </c>
      <c r="AU171" s="13" t="s">
        <v>92</v>
      </c>
      <c r="AY171" s="13" t="s">
        <v>164</v>
      </c>
      <c r="BE171" s="229">
        <f>IF(N171="základná",J171,0)</f>
        <v>0</v>
      </c>
      <c r="BF171" s="229">
        <f>IF(N171="znížená",J171,0)</f>
        <v>0</v>
      </c>
      <c r="BG171" s="229">
        <f>IF(N171="zákl. prenesená",J171,0)</f>
        <v>0</v>
      </c>
      <c r="BH171" s="229">
        <f>IF(N171="zníž. prenesená",J171,0)</f>
        <v>0</v>
      </c>
      <c r="BI171" s="229">
        <f>IF(N171="nulová",J171,0)</f>
        <v>0</v>
      </c>
      <c r="BJ171" s="13" t="s">
        <v>92</v>
      </c>
      <c r="BK171" s="229">
        <f>ROUND(I171*H171,2)</f>
        <v>0</v>
      </c>
      <c r="BL171" s="13" t="s">
        <v>428</v>
      </c>
      <c r="BM171" s="13" t="s">
        <v>2610</v>
      </c>
    </row>
    <row r="172" s="1" customFormat="1" ht="16.5" customHeight="1">
      <c r="B172" s="35"/>
      <c r="C172" s="218" t="s">
        <v>445</v>
      </c>
      <c r="D172" s="218" t="s">
        <v>166</v>
      </c>
      <c r="E172" s="219" t="s">
        <v>2611</v>
      </c>
      <c r="F172" s="220" t="s">
        <v>2612</v>
      </c>
      <c r="G172" s="221" t="s">
        <v>255</v>
      </c>
      <c r="H172" s="222">
        <v>170</v>
      </c>
      <c r="I172" s="223"/>
      <c r="J172" s="224">
        <f>ROUND(I172*H172,2)</f>
        <v>0</v>
      </c>
      <c r="K172" s="220" t="s">
        <v>243</v>
      </c>
      <c r="L172" s="40"/>
      <c r="M172" s="225" t="s">
        <v>1</v>
      </c>
      <c r="N172" s="226" t="s">
        <v>52</v>
      </c>
      <c r="O172" s="76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13" t="s">
        <v>428</v>
      </c>
      <c r="AT172" s="13" t="s">
        <v>166</v>
      </c>
      <c r="AU172" s="13" t="s">
        <v>92</v>
      </c>
      <c r="AY172" s="13" t="s">
        <v>164</v>
      </c>
      <c r="BE172" s="229">
        <f>IF(N172="základná",J172,0)</f>
        <v>0</v>
      </c>
      <c r="BF172" s="229">
        <f>IF(N172="znížená",J172,0)</f>
        <v>0</v>
      </c>
      <c r="BG172" s="229">
        <f>IF(N172="zákl. prenesená",J172,0)</f>
        <v>0</v>
      </c>
      <c r="BH172" s="229">
        <f>IF(N172="zníž. prenesená",J172,0)</f>
        <v>0</v>
      </c>
      <c r="BI172" s="229">
        <f>IF(N172="nulová",J172,0)</f>
        <v>0</v>
      </c>
      <c r="BJ172" s="13" t="s">
        <v>92</v>
      </c>
      <c r="BK172" s="229">
        <f>ROUND(I172*H172,2)</f>
        <v>0</v>
      </c>
      <c r="BL172" s="13" t="s">
        <v>428</v>
      </c>
      <c r="BM172" s="13" t="s">
        <v>2613</v>
      </c>
    </row>
    <row r="173" s="1" customFormat="1" ht="16.5" customHeight="1">
      <c r="B173" s="35"/>
      <c r="C173" s="230" t="s">
        <v>449</v>
      </c>
      <c r="D173" s="230" t="s">
        <v>218</v>
      </c>
      <c r="E173" s="231" t="s">
        <v>2614</v>
      </c>
      <c r="F173" s="232" t="s">
        <v>2615</v>
      </c>
      <c r="G173" s="233" t="s">
        <v>255</v>
      </c>
      <c r="H173" s="234">
        <v>170</v>
      </c>
      <c r="I173" s="235"/>
      <c r="J173" s="236">
        <f>ROUND(I173*H173,2)</f>
        <v>0</v>
      </c>
      <c r="K173" s="232" t="s">
        <v>1</v>
      </c>
      <c r="L173" s="237"/>
      <c r="M173" s="238" t="s">
        <v>1</v>
      </c>
      <c r="N173" s="239" t="s">
        <v>52</v>
      </c>
      <c r="O173" s="76"/>
      <c r="P173" s="227">
        <f>O173*H173</f>
        <v>0</v>
      </c>
      <c r="Q173" s="227">
        <v>0</v>
      </c>
      <c r="R173" s="227">
        <f>Q173*H173</f>
        <v>0</v>
      </c>
      <c r="S173" s="227">
        <v>0</v>
      </c>
      <c r="T173" s="228">
        <f>S173*H173</f>
        <v>0</v>
      </c>
      <c r="AR173" s="13" t="s">
        <v>1139</v>
      </c>
      <c r="AT173" s="13" t="s">
        <v>218</v>
      </c>
      <c r="AU173" s="13" t="s">
        <v>92</v>
      </c>
      <c r="AY173" s="13" t="s">
        <v>164</v>
      </c>
      <c r="BE173" s="229">
        <f>IF(N173="základná",J173,0)</f>
        <v>0</v>
      </c>
      <c r="BF173" s="229">
        <f>IF(N173="znížená",J173,0)</f>
        <v>0</v>
      </c>
      <c r="BG173" s="229">
        <f>IF(N173="zákl. prenesená",J173,0)</f>
        <v>0</v>
      </c>
      <c r="BH173" s="229">
        <f>IF(N173="zníž. prenesená",J173,0)</f>
        <v>0</v>
      </c>
      <c r="BI173" s="229">
        <f>IF(N173="nulová",J173,0)</f>
        <v>0</v>
      </c>
      <c r="BJ173" s="13" t="s">
        <v>92</v>
      </c>
      <c r="BK173" s="229">
        <f>ROUND(I173*H173,2)</f>
        <v>0</v>
      </c>
      <c r="BL173" s="13" t="s">
        <v>428</v>
      </c>
      <c r="BM173" s="13" t="s">
        <v>2616</v>
      </c>
    </row>
    <row r="174" s="1" customFormat="1" ht="16.5" customHeight="1">
      <c r="B174" s="35"/>
      <c r="C174" s="218" t="s">
        <v>453</v>
      </c>
      <c r="D174" s="218" t="s">
        <v>166</v>
      </c>
      <c r="E174" s="219" t="s">
        <v>2617</v>
      </c>
      <c r="F174" s="220" t="s">
        <v>2618</v>
      </c>
      <c r="G174" s="221" t="s">
        <v>255</v>
      </c>
      <c r="H174" s="222">
        <v>30</v>
      </c>
      <c r="I174" s="223"/>
      <c r="J174" s="224">
        <f>ROUND(I174*H174,2)</f>
        <v>0</v>
      </c>
      <c r="K174" s="220" t="s">
        <v>243</v>
      </c>
      <c r="L174" s="40"/>
      <c r="M174" s="225" t="s">
        <v>1</v>
      </c>
      <c r="N174" s="226" t="s">
        <v>52</v>
      </c>
      <c r="O174" s="76"/>
      <c r="P174" s="227">
        <f>O174*H174</f>
        <v>0</v>
      </c>
      <c r="Q174" s="227">
        <v>0</v>
      </c>
      <c r="R174" s="227">
        <f>Q174*H174</f>
        <v>0</v>
      </c>
      <c r="S174" s="227">
        <v>0</v>
      </c>
      <c r="T174" s="228">
        <f>S174*H174</f>
        <v>0</v>
      </c>
      <c r="AR174" s="13" t="s">
        <v>428</v>
      </c>
      <c r="AT174" s="13" t="s">
        <v>166</v>
      </c>
      <c r="AU174" s="13" t="s">
        <v>92</v>
      </c>
      <c r="AY174" s="13" t="s">
        <v>164</v>
      </c>
      <c r="BE174" s="229">
        <f>IF(N174="základná",J174,0)</f>
        <v>0</v>
      </c>
      <c r="BF174" s="229">
        <f>IF(N174="znížená",J174,0)</f>
        <v>0</v>
      </c>
      <c r="BG174" s="229">
        <f>IF(N174="zákl. prenesená",J174,0)</f>
        <v>0</v>
      </c>
      <c r="BH174" s="229">
        <f>IF(N174="zníž. prenesená",J174,0)</f>
        <v>0</v>
      </c>
      <c r="BI174" s="229">
        <f>IF(N174="nulová",J174,0)</f>
        <v>0</v>
      </c>
      <c r="BJ174" s="13" t="s">
        <v>92</v>
      </c>
      <c r="BK174" s="229">
        <f>ROUND(I174*H174,2)</f>
        <v>0</v>
      </c>
      <c r="BL174" s="13" t="s">
        <v>428</v>
      </c>
      <c r="BM174" s="13" t="s">
        <v>2619</v>
      </c>
    </row>
    <row r="175" s="1" customFormat="1" ht="16.5" customHeight="1">
      <c r="B175" s="35"/>
      <c r="C175" s="230" t="s">
        <v>457</v>
      </c>
      <c r="D175" s="230" t="s">
        <v>218</v>
      </c>
      <c r="E175" s="231" t="s">
        <v>2620</v>
      </c>
      <c r="F175" s="232" t="s">
        <v>2621</v>
      </c>
      <c r="G175" s="233" t="s">
        <v>255</v>
      </c>
      <c r="H175" s="234">
        <v>30</v>
      </c>
      <c r="I175" s="235"/>
      <c r="J175" s="236">
        <f>ROUND(I175*H175,2)</f>
        <v>0</v>
      </c>
      <c r="K175" s="232" t="s">
        <v>1</v>
      </c>
      <c r="L175" s="237"/>
      <c r="M175" s="238" t="s">
        <v>1</v>
      </c>
      <c r="N175" s="239" t="s">
        <v>52</v>
      </c>
      <c r="O175" s="76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13" t="s">
        <v>1139</v>
      </c>
      <c r="AT175" s="13" t="s">
        <v>218</v>
      </c>
      <c r="AU175" s="13" t="s">
        <v>92</v>
      </c>
      <c r="AY175" s="13" t="s">
        <v>164</v>
      </c>
      <c r="BE175" s="229">
        <f>IF(N175="základná",J175,0)</f>
        <v>0</v>
      </c>
      <c r="BF175" s="229">
        <f>IF(N175="znížená",J175,0)</f>
        <v>0</v>
      </c>
      <c r="BG175" s="229">
        <f>IF(N175="zákl. prenesená",J175,0)</f>
        <v>0</v>
      </c>
      <c r="BH175" s="229">
        <f>IF(N175="zníž. prenesená",J175,0)</f>
        <v>0</v>
      </c>
      <c r="BI175" s="229">
        <f>IF(N175="nulová",J175,0)</f>
        <v>0</v>
      </c>
      <c r="BJ175" s="13" t="s">
        <v>92</v>
      </c>
      <c r="BK175" s="229">
        <f>ROUND(I175*H175,2)</f>
        <v>0</v>
      </c>
      <c r="BL175" s="13" t="s">
        <v>428</v>
      </c>
      <c r="BM175" s="13" t="s">
        <v>2622</v>
      </c>
    </row>
    <row r="176" s="1" customFormat="1" ht="16.5" customHeight="1">
      <c r="B176" s="35"/>
      <c r="C176" s="218" t="s">
        <v>461</v>
      </c>
      <c r="D176" s="218" t="s">
        <v>166</v>
      </c>
      <c r="E176" s="219" t="s">
        <v>2623</v>
      </c>
      <c r="F176" s="220" t="s">
        <v>2624</v>
      </c>
      <c r="G176" s="221" t="s">
        <v>255</v>
      </c>
      <c r="H176" s="222">
        <v>50</v>
      </c>
      <c r="I176" s="223"/>
      <c r="J176" s="224">
        <f>ROUND(I176*H176,2)</f>
        <v>0</v>
      </c>
      <c r="K176" s="220" t="s">
        <v>243</v>
      </c>
      <c r="L176" s="40"/>
      <c r="M176" s="225" t="s">
        <v>1</v>
      </c>
      <c r="N176" s="226" t="s">
        <v>52</v>
      </c>
      <c r="O176" s="76"/>
      <c r="P176" s="227">
        <f>O176*H176</f>
        <v>0</v>
      </c>
      <c r="Q176" s="227">
        <v>0</v>
      </c>
      <c r="R176" s="227">
        <f>Q176*H176</f>
        <v>0</v>
      </c>
      <c r="S176" s="227">
        <v>0</v>
      </c>
      <c r="T176" s="228">
        <f>S176*H176</f>
        <v>0</v>
      </c>
      <c r="AR176" s="13" t="s">
        <v>428</v>
      </c>
      <c r="AT176" s="13" t="s">
        <v>166</v>
      </c>
      <c r="AU176" s="13" t="s">
        <v>92</v>
      </c>
      <c r="AY176" s="13" t="s">
        <v>164</v>
      </c>
      <c r="BE176" s="229">
        <f>IF(N176="základná",J176,0)</f>
        <v>0</v>
      </c>
      <c r="BF176" s="229">
        <f>IF(N176="znížená",J176,0)</f>
        <v>0</v>
      </c>
      <c r="BG176" s="229">
        <f>IF(N176="zákl. prenesená",J176,0)</f>
        <v>0</v>
      </c>
      <c r="BH176" s="229">
        <f>IF(N176="zníž. prenesená",J176,0)</f>
        <v>0</v>
      </c>
      <c r="BI176" s="229">
        <f>IF(N176="nulová",J176,0)</f>
        <v>0</v>
      </c>
      <c r="BJ176" s="13" t="s">
        <v>92</v>
      </c>
      <c r="BK176" s="229">
        <f>ROUND(I176*H176,2)</f>
        <v>0</v>
      </c>
      <c r="BL176" s="13" t="s">
        <v>428</v>
      </c>
      <c r="BM176" s="13" t="s">
        <v>2625</v>
      </c>
    </row>
    <row r="177" s="1" customFormat="1" ht="16.5" customHeight="1">
      <c r="B177" s="35"/>
      <c r="C177" s="230" t="s">
        <v>465</v>
      </c>
      <c r="D177" s="230" t="s">
        <v>218</v>
      </c>
      <c r="E177" s="231" t="s">
        <v>2626</v>
      </c>
      <c r="F177" s="232" t="s">
        <v>2627</v>
      </c>
      <c r="G177" s="233" t="s">
        <v>255</v>
      </c>
      <c r="H177" s="234">
        <v>50</v>
      </c>
      <c r="I177" s="235"/>
      <c r="J177" s="236">
        <f>ROUND(I177*H177,2)</f>
        <v>0</v>
      </c>
      <c r="K177" s="232" t="s">
        <v>1</v>
      </c>
      <c r="L177" s="237"/>
      <c r="M177" s="238" t="s">
        <v>1</v>
      </c>
      <c r="N177" s="239" t="s">
        <v>52</v>
      </c>
      <c r="O177" s="76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AR177" s="13" t="s">
        <v>1139</v>
      </c>
      <c r="AT177" s="13" t="s">
        <v>218</v>
      </c>
      <c r="AU177" s="13" t="s">
        <v>92</v>
      </c>
      <c r="AY177" s="13" t="s">
        <v>164</v>
      </c>
      <c r="BE177" s="229">
        <f>IF(N177="základná",J177,0)</f>
        <v>0</v>
      </c>
      <c r="BF177" s="229">
        <f>IF(N177="znížená",J177,0)</f>
        <v>0</v>
      </c>
      <c r="BG177" s="229">
        <f>IF(N177="zákl. prenesená",J177,0)</f>
        <v>0</v>
      </c>
      <c r="BH177" s="229">
        <f>IF(N177="zníž. prenesená",J177,0)</f>
        <v>0</v>
      </c>
      <c r="BI177" s="229">
        <f>IF(N177="nulová",J177,0)</f>
        <v>0</v>
      </c>
      <c r="BJ177" s="13" t="s">
        <v>92</v>
      </c>
      <c r="BK177" s="229">
        <f>ROUND(I177*H177,2)</f>
        <v>0</v>
      </c>
      <c r="BL177" s="13" t="s">
        <v>428</v>
      </c>
      <c r="BM177" s="13" t="s">
        <v>2628</v>
      </c>
    </row>
    <row r="178" s="11" customFormat="1" ht="22.8" customHeight="1">
      <c r="B178" s="202"/>
      <c r="C178" s="203"/>
      <c r="D178" s="204" t="s">
        <v>79</v>
      </c>
      <c r="E178" s="216" t="s">
        <v>2629</v>
      </c>
      <c r="F178" s="216" t="s">
        <v>2630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SUM(P179:P194)</f>
        <v>0</v>
      </c>
      <c r="Q178" s="210"/>
      <c r="R178" s="211">
        <f>SUM(R179:R194)</f>
        <v>0.0090599999999999986</v>
      </c>
      <c r="S178" s="210"/>
      <c r="T178" s="212">
        <f>SUM(T179:T194)</f>
        <v>0</v>
      </c>
      <c r="AR178" s="213" t="s">
        <v>97</v>
      </c>
      <c r="AT178" s="214" t="s">
        <v>79</v>
      </c>
      <c r="AU178" s="214" t="s">
        <v>87</v>
      </c>
      <c r="AY178" s="213" t="s">
        <v>164</v>
      </c>
      <c r="BK178" s="215">
        <f>SUM(BK179:BK194)</f>
        <v>0</v>
      </c>
    </row>
    <row r="179" s="1" customFormat="1" ht="16.5" customHeight="1">
      <c r="B179" s="35"/>
      <c r="C179" s="218" t="s">
        <v>469</v>
      </c>
      <c r="D179" s="218" t="s">
        <v>166</v>
      </c>
      <c r="E179" s="219" t="s">
        <v>2631</v>
      </c>
      <c r="F179" s="220" t="s">
        <v>2632</v>
      </c>
      <c r="G179" s="221" t="s">
        <v>238</v>
      </c>
      <c r="H179" s="222">
        <v>1</v>
      </c>
      <c r="I179" s="223"/>
      <c r="J179" s="224">
        <f>ROUND(I179*H179,2)</f>
        <v>0</v>
      </c>
      <c r="K179" s="220" t="s">
        <v>215</v>
      </c>
      <c r="L179" s="40"/>
      <c r="M179" s="225" t="s">
        <v>1</v>
      </c>
      <c r="N179" s="226" t="s">
        <v>52</v>
      </c>
      <c r="O179" s="76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AR179" s="13" t="s">
        <v>428</v>
      </c>
      <c r="AT179" s="13" t="s">
        <v>166</v>
      </c>
      <c r="AU179" s="13" t="s">
        <v>92</v>
      </c>
      <c r="AY179" s="13" t="s">
        <v>164</v>
      </c>
      <c r="BE179" s="229">
        <f>IF(N179="základná",J179,0)</f>
        <v>0</v>
      </c>
      <c r="BF179" s="229">
        <f>IF(N179="znížená",J179,0)</f>
        <v>0</v>
      </c>
      <c r="BG179" s="229">
        <f>IF(N179="zákl. prenesená",J179,0)</f>
        <v>0</v>
      </c>
      <c r="BH179" s="229">
        <f>IF(N179="zníž. prenesená",J179,0)</f>
        <v>0</v>
      </c>
      <c r="BI179" s="229">
        <f>IF(N179="nulová",J179,0)</f>
        <v>0</v>
      </c>
      <c r="BJ179" s="13" t="s">
        <v>92</v>
      </c>
      <c r="BK179" s="229">
        <f>ROUND(I179*H179,2)</f>
        <v>0</v>
      </c>
      <c r="BL179" s="13" t="s">
        <v>428</v>
      </c>
      <c r="BM179" s="13" t="s">
        <v>2633</v>
      </c>
    </row>
    <row r="180" s="1" customFormat="1" ht="16.5" customHeight="1">
      <c r="B180" s="35"/>
      <c r="C180" s="230" t="s">
        <v>473</v>
      </c>
      <c r="D180" s="230" t="s">
        <v>218</v>
      </c>
      <c r="E180" s="231" t="s">
        <v>2634</v>
      </c>
      <c r="F180" s="232" t="s">
        <v>2635</v>
      </c>
      <c r="G180" s="233" t="s">
        <v>238</v>
      </c>
      <c r="H180" s="234">
        <v>1</v>
      </c>
      <c r="I180" s="235"/>
      <c r="J180" s="236">
        <f>ROUND(I180*H180,2)</f>
        <v>0</v>
      </c>
      <c r="K180" s="232" t="s">
        <v>2055</v>
      </c>
      <c r="L180" s="237"/>
      <c r="M180" s="238" t="s">
        <v>1</v>
      </c>
      <c r="N180" s="239" t="s">
        <v>52</v>
      </c>
      <c r="O180" s="76"/>
      <c r="P180" s="227">
        <f>O180*H180</f>
        <v>0</v>
      </c>
      <c r="Q180" s="227">
        <v>0.00050000000000000001</v>
      </c>
      <c r="R180" s="227">
        <f>Q180*H180</f>
        <v>0.00050000000000000001</v>
      </c>
      <c r="S180" s="227">
        <v>0</v>
      </c>
      <c r="T180" s="228">
        <f>S180*H180</f>
        <v>0</v>
      </c>
      <c r="AR180" s="13" t="s">
        <v>687</v>
      </c>
      <c r="AT180" s="13" t="s">
        <v>218</v>
      </c>
      <c r="AU180" s="13" t="s">
        <v>92</v>
      </c>
      <c r="AY180" s="13" t="s">
        <v>164</v>
      </c>
      <c r="BE180" s="229">
        <f>IF(N180="základná",J180,0)</f>
        <v>0</v>
      </c>
      <c r="BF180" s="229">
        <f>IF(N180="znížená",J180,0)</f>
        <v>0</v>
      </c>
      <c r="BG180" s="229">
        <f>IF(N180="zákl. prenesená",J180,0)</f>
        <v>0</v>
      </c>
      <c r="BH180" s="229">
        <f>IF(N180="zníž. prenesená",J180,0)</f>
        <v>0</v>
      </c>
      <c r="BI180" s="229">
        <f>IF(N180="nulová",J180,0)</f>
        <v>0</v>
      </c>
      <c r="BJ180" s="13" t="s">
        <v>92</v>
      </c>
      <c r="BK180" s="229">
        <f>ROUND(I180*H180,2)</f>
        <v>0</v>
      </c>
      <c r="BL180" s="13" t="s">
        <v>687</v>
      </c>
      <c r="BM180" s="13" t="s">
        <v>2636</v>
      </c>
    </row>
    <row r="181" s="1" customFormat="1" ht="16.5" customHeight="1">
      <c r="B181" s="35"/>
      <c r="C181" s="218" t="s">
        <v>477</v>
      </c>
      <c r="D181" s="218" t="s">
        <v>166</v>
      </c>
      <c r="E181" s="219" t="s">
        <v>2637</v>
      </c>
      <c r="F181" s="220" t="s">
        <v>2638</v>
      </c>
      <c r="G181" s="221" t="s">
        <v>238</v>
      </c>
      <c r="H181" s="222">
        <v>11</v>
      </c>
      <c r="I181" s="223"/>
      <c r="J181" s="224">
        <f>ROUND(I181*H181,2)</f>
        <v>0</v>
      </c>
      <c r="K181" s="220" t="s">
        <v>1</v>
      </c>
      <c r="L181" s="40"/>
      <c r="M181" s="225" t="s">
        <v>1</v>
      </c>
      <c r="N181" s="226" t="s">
        <v>52</v>
      </c>
      <c r="O181" s="76"/>
      <c r="P181" s="227">
        <f>O181*H181</f>
        <v>0</v>
      </c>
      <c r="Q181" s="227">
        <v>0</v>
      </c>
      <c r="R181" s="227">
        <f>Q181*H181</f>
        <v>0</v>
      </c>
      <c r="S181" s="227">
        <v>0</v>
      </c>
      <c r="T181" s="228">
        <f>S181*H181</f>
        <v>0</v>
      </c>
      <c r="AR181" s="13" t="s">
        <v>428</v>
      </c>
      <c r="AT181" s="13" t="s">
        <v>166</v>
      </c>
      <c r="AU181" s="13" t="s">
        <v>92</v>
      </c>
      <c r="AY181" s="13" t="s">
        <v>164</v>
      </c>
      <c r="BE181" s="229">
        <f>IF(N181="základná",J181,0)</f>
        <v>0</v>
      </c>
      <c r="BF181" s="229">
        <f>IF(N181="znížená",J181,0)</f>
        <v>0</v>
      </c>
      <c r="BG181" s="229">
        <f>IF(N181="zákl. prenesená",J181,0)</f>
        <v>0</v>
      </c>
      <c r="BH181" s="229">
        <f>IF(N181="zníž. prenesená",J181,0)</f>
        <v>0</v>
      </c>
      <c r="BI181" s="229">
        <f>IF(N181="nulová",J181,0)</f>
        <v>0</v>
      </c>
      <c r="BJ181" s="13" t="s">
        <v>92</v>
      </c>
      <c r="BK181" s="229">
        <f>ROUND(I181*H181,2)</f>
        <v>0</v>
      </c>
      <c r="BL181" s="13" t="s">
        <v>428</v>
      </c>
      <c r="BM181" s="13" t="s">
        <v>2639</v>
      </c>
    </row>
    <row r="182" s="1" customFormat="1" ht="16.5" customHeight="1">
      <c r="B182" s="35"/>
      <c r="C182" s="230" t="s">
        <v>481</v>
      </c>
      <c r="D182" s="230" t="s">
        <v>218</v>
      </c>
      <c r="E182" s="231" t="s">
        <v>2640</v>
      </c>
      <c r="F182" s="232" t="s">
        <v>2641</v>
      </c>
      <c r="G182" s="233" t="s">
        <v>238</v>
      </c>
      <c r="H182" s="234">
        <v>11</v>
      </c>
      <c r="I182" s="235"/>
      <c r="J182" s="236">
        <f>ROUND(I182*H182,2)</f>
        <v>0</v>
      </c>
      <c r="K182" s="232" t="s">
        <v>1</v>
      </c>
      <c r="L182" s="237"/>
      <c r="M182" s="238" t="s">
        <v>1</v>
      </c>
      <c r="N182" s="239" t="s">
        <v>52</v>
      </c>
      <c r="O182" s="76"/>
      <c r="P182" s="227">
        <f>O182*H182</f>
        <v>0</v>
      </c>
      <c r="Q182" s="227">
        <v>0</v>
      </c>
      <c r="R182" s="227">
        <f>Q182*H182</f>
        <v>0</v>
      </c>
      <c r="S182" s="227">
        <v>0</v>
      </c>
      <c r="T182" s="228">
        <f>S182*H182</f>
        <v>0</v>
      </c>
      <c r="AR182" s="13" t="s">
        <v>196</v>
      </c>
      <c r="AT182" s="13" t="s">
        <v>218</v>
      </c>
      <c r="AU182" s="13" t="s">
        <v>92</v>
      </c>
      <c r="AY182" s="13" t="s">
        <v>164</v>
      </c>
      <c r="BE182" s="229">
        <f>IF(N182="základná",J182,0)</f>
        <v>0</v>
      </c>
      <c r="BF182" s="229">
        <f>IF(N182="znížená",J182,0)</f>
        <v>0</v>
      </c>
      <c r="BG182" s="229">
        <f>IF(N182="zákl. prenesená",J182,0)</f>
        <v>0</v>
      </c>
      <c r="BH182" s="229">
        <f>IF(N182="zníž. prenesená",J182,0)</f>
        <v>0</v>
      </c>
      <c r="BI182" s="229">
        <f>IF(N182="nulová",J182,0)</f>
        <v>0</v>
      </c>
      <c r="BJ182" s="13" t="s">
        <v>92</v>
      </c>
      <c r="BK182" s="229">
        <f>ROUND(I182*H182,2)</f>
        <v>0</v>
      </c>
      <c r="BL182" s="13" t="s">
        <v>170</v>
      </c>
      <c r="BM182" s="13" t="s">
        <v>2642</v>
      </c>
    </row>
    <row r="183" s="1" customFormat="1" ht="16.5" customHeight="1">
      <c r="B183" s="35"/>
      <c r="C183" s="218" t="s">
        <v>485</v>
      </c>
      <c r="D183" s="218" t="s">
        <v>166</v>
      </c>
      <c r="E183" s="219" t="s">
        <v>2643</v>
      </c>
      <c r="F183" s="220" t="s">
        <v>2644</v>
      </c>
      <c r="G183" s="221" t="s">
        <v>238</v>
      </c>
      <c r="H183" s="222">
        <v>1</v>
      </c>
      <c r="I183" s="223"/>
      <c r="J183" s="224">
        <f>ROUND(I183*H183,2)</f>
        <v>0</v>
      </c>
      <c r="K183" s="220" t="s">
        <v>1</v>
      </c>
      <c r="L183" s="40"/>
      <c r="M183" s="225" t="s">
        <v>1</v>
      </c>
      <c r="N183" s="226" t="s">
        <v>52</v>
      </c>
      <c r="O183" s="76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AR183" s="13" t="s">
        <v>428</v>
      </c>
      <c r="AT183" s="13" t="s">
        <v>166</v>
      </c>
      <c r="AU183" s="13" t="s">
        <v>92</v>
      </c>
      <c r="AY183" s="13" t="s">
        <v>164</v>
      </c>
      <c r="BE183" s="229">
        <f>IF(N183="základná",J183,0)</f>
        <v>0</v>
      </c>
      <c r="BF183" s="229">
        <f>IF(N183="znížená",J183,0)</f>
        <v>0</v>
      </c>
      <c r="BG183" s="229">
        <f>IF(N183="zákl. prenesená",J183,0)</f>
        <v>0</v>
      </c>
      <c r="BH183" s="229">
        <f>IF(N183="zníž. prenesená",J183,0)</f>
        <v>0</v>
      </c>
      <c r="BI183" s="229">
        <f>IF(N183="nulová",J183,0)</f>
        <v>0</v>
      </c>
      <c r="BJ183" s="13" t="s">
        <v>92</v>
      </c>
      <c r="BK183" s="229">
        <f>ROUND(I183*H183,2)</f>
        <v>0</v>
      </c>
      <c r="BL183" s="13" t="s">
        <v>428</v>
      </c>
      <c r="BM183" s="13" t="s">
        <v>2645</v>
      </c>
    </row>
    <row r="184" s="1" customFormat="1" ht="16.5" customHeight="1">
      <c r="B184" s="35"/>
      <c r="C184" s="230" t="s">
        <v>489</v>
      </c>
      <c r="D184" s="230" t="s">
        <v>218</v>
      </c>
      <c r="E184" s="231" t="s">
        <v>2646</v>
      </c>
      <c r="F184" s="232" t="s">
        <v>2647</v>
      </c>
      <c r="G184" s="233" t="s">
        <v>238</v>
      </c>
      <c r="H184" s="234">
        <v>1</v>
      </c>
      <c r="I184" s="235"/>
      <c r="J184" s="236">
        <f>ROUND(I184*H184,2)</f>
        <v>0</v>
      </c>
      <c r="K184" s="232" t="s">
        <v>1</v>
      </c>
      <c r="L184" s="237"/>
      <c r="M184" s="238" t="s">
        <v>1</v>
      </c>
      <c r="N184" s="239" t="s">
        <v>52</v>
      </c>
      <c r="O184" s="76"/>
      <c r="P184" s="227">
        <f>O184*H184</f>
        <v>0</v>
      </c>
      <c r="Q184" s="227">
        <v>0</v>
      </c>
      <c r="R184" s="227">
        <f>Q184*H184</f>
        <v>0</v>
      </c>
      <c r="S184" s="227">
        <v>0</v>
      </c>
      <c r="T184" s="228">
        <f>S184*H184</f>
        <v>0</v>
      </c>
      <c r="AR184" s="13" t="s">
        <v>196</v>
      </c>
      <c r="AT184" s="13" t="s">
        <v>218</v>
      </c>
      <c r="AU184" s="13" t="s">
        <v>92</v>
      </c>
      <c r="AY184" s="13" t="s">
        <v>164</v>
      </c>
      <c r="BE184" s="229">
        <f>IF(N184="základná",J184,0)</f>
        <v>0</v>
      </c>
      <c r="BF184" s="229">
        <f>IF(N184="znížená",J184,0)</f>
        <v>0</v>
      </c>
      <c r="BG184" s="229">
        <f>IF(N184="zákl. prenesená",J184,0)</f>
        <v>0</v>
      </c>
      <c r="BH184" s="229">
        <f>IF(N184="zníž. prenesená",J184,0)</f>
        <v>0</v>
      </c>
      <c r="BI184" s="229">
        <f>IF(N184="nulová",J184,0)</f>
        <v>0</v>
      </c>
      <c r="BJ184" s="13" t="s">
        <v>92</v>
      </c>
      <c r="BK184" s="229">
        <f>ROUND(I184*H184,2)</f>
        <v>0</v>
      </c>
      <c r="BL184" s="13" t="s">
        <v>170</v>
      </c>
      <c r="BM184" s="13" t="s">
        <v>2648</v>
      </c>
    </row>
    <row r="185" s="1" customFormat="1" ht="16.5" customHeight="1">
      <c r="B185" s="35"/>
      <c r="C185" s="230" t="s">
        <v>493</v>
      </c>
      <c r="D185" s="230" t="s">
        <v>218</v>
      </c>
      <c r="E185" s="231" t="s">
        <v>2649</v>
      </c>
      <c r="F185" s="232" t="s">
        <v>2650</v>
      </c>
      <c r="G185" s="233" t="s">
        <v>238</v>
      </c>
      <c r="H185" s="234">
        <v>1</v>
      </c>
      <c r="I185" s="235"/>
      <c r="J185" s="236">
        <f>ROUND(I185*H185,2)</f>
        <v>0</v>
      </c>
      <c r="K185" s="232" t="s">
        <v>1</v>
      </c>
      <c r="L185" s="237"/>
      <c r="M185" s="238" t="s">
        <v>1</v>
      </c>
      <c r="N185" s="239" t="s">
        <v>52</v>
      </c>
      <c r="O185" s="76"/>
      <c r="P185" s="227">
        <f>O185*H185</f>
        <v>0</v>
      </c>
      <c r="Q185" s="227">
        <v>0</v>
      </c>
      <c r="R185" s="227">
        <f>Q185*H185</f>
        <v>0</v>
      </c>
      <c r="S185" s="227">
        <v>0</v>
      </c>
      <c r="T185" s="228">
        <f>S185*H185</f>
        <v>0</v>
      </c>
      <c r="AR185" s="13" t="s">
        <v>196</v>
      </c>
      <c r="AT185" s="13" t="s">
        <v>218</v>
      </c>
      <c r="AU185" s="13" t="s">
        <v>92</v>
      </c>
      <c r="AY185" s="13" t="s">
        <v>164</v>
      </c>
      <c r="BE185" s="229">
        <f>IF(N185="základná",J185,0)</f>
        <v>0</v>
      </c>
      <c r="BF185" s="229">
        <f>IF(N185="znížená",J185,0)</f>
        <v>0</v>
      </c>
      <c r="BG185" s="229">
        <f>IF(N185="zákl. prenesená",J185,0)</f>
        <v>0</v>
      </c>
      <c r="BH185" s="229">
        <f>IF(N185="zníž. prenesená",J185,0)</f>
        <v>0</v>
      </c>
      <c r="BI185" s="229">
        <f>IF(N185="nulová",J185,0)</f>
        <v>0</v>
      </c>
      <c r="BJ185" s="13" t="s">
        <v>92</v>
      </c>
      <c r="BK185" s="229">
        <f>ROUND(I185*H185,2)</f>
        <v>0</v>
      </c>
      <c r="BL185" s="13" t="s">
        <v>170</v>
      </c>
      <c r="BM185" s="13" t="s">
        <v>2651</v>
      </c>
    </row>
    <row r="186" s="1" customFormat="1" ht="16.5" customHeight="1">
      <c r="B186" s="35"/>
      <c r="C186" s="230" t="s">
        <v>497</v>
      </c>
      <c r="D186" s="230" t="s">
        <v>218</v>
      </c>
      <c r="E186" s="231" t="s">
        <v>2652</v>
      </c>
      <c r="F186" s="232" t="s">
        <v>2653</v>
      </c>
      <c r="G186" s="233" t="s">
        <v>238</v>
      </c>
      <c r="H186" s="234">
        <v>1</v>
      </c>
      <c r="I186" s="235"/>
      <c r="J186" s="236">
        <f>ROUND(I186*H186,2)</f>
        <v>0</v>
      </c>
      <c r="K186" s="232" t="s">
        <v>1</v>
      </c>
      <c r="L186" s="237"/>
      <c r="M186" s="238" t="s">
        <v>1</v>
      </c>
      <c r="N186" s="239" t="s">
        <v>52</v>
      </c>
      <c r="O186" s="76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13" t="s">
        <v>196</v>
      </c>
      <c r="AT186" s="13" t="s">
        <v>218</v>
      </c>
      <c r="AU186" s="13" t="s">
        <v>92</v>
      </c>
      <c r="AY186" s="13" t="s">
        <v>164</v>
      </c>
      <c r="BE186" s="229">
        <f>IF(N186="základná",J186,0)</f>
        <v>0</v>
      </c>
      <c r="BF186" s="229">
        <f>IF(N186="znížená",J186,0)</f>
        <v>0</v>
      </c>
      <c r="BG186" s="229">
        <f>IF(N186="zákl. prenesená",J186,0)</f>
        <v>0</v>
      </c>
      <c r="BH186" s="229">
        <f>IF(N186="zníž. prenesená",J186,0)</f>
        <v>0</v>
      </c>
      <c r="BI186" s="229">
        <f>IF(N186="nulová",J186,0)</f>
        <v>0</v>
      </c>
      <c r="BJ186" s="13" t="s">
        <v>92</v>
      </c>
      <c r="BK186" s="229">
        <f>ROUND(I186*H186,2)</f>
        <v>0</v>
      </c>
      <c r="BL186" s="13" t="s">
        <v>170</v>
      </c>
      <c r="BM186" s="13" t="s">
        <v>2654</v>
      </c>
    </row>
    <row r="187" s="1" customFormat="1" ht="16.5" customHeight="1">
      <c r="B187" s="35"/>
      <c r="C187" s="230" t="s">
        <v>501</v>
      </c>
      <c r="D187" s="230" t="s">
        <v>218</v>
      </c>
      <c r="E187" s="231" t="s">
        <v>2655</v>
      </c>
      <c r="F187" s="232" t="s">
        <v>2656</v>
      </c>
      <c r="G187" s="233" t="s">
        <v>238</v>
      </c>
      <c r="H187" s="234">
        <v>1</v>
      </c>
      <c r="I187" s="235"/>
      <c r="J187" s="236">
        <f>ROUND(I187*H187,2)</f>
        <v>0</v>
      </c>
      <c r="K187" s="232" t="s">
        <v>1</v>
      </c>
      <c r="L187" s="237"/>
      <c r="M187" s="238" t="s">
        <v>1</v>
      </c>
      <c r="N187" s="239" t="s">
        <v>52</v>
      </c>
      <c r="O187" s="76"/>
      <c r="P187" s="227">
        <f>O187*H187</f>
        <v>0</v>
      </c>
      <c r="Q187" s="227">
        <v>0</v>
      </c>
      <c r="R187" s="227">
        <f>Q187*H187</f>
        <v>0</v>
      </c>
      <c r="S187" s="227">
        <v>0</v>
      </c>
      <c r="T187" s="228">
        <f>S187*H187</f>
        <v>0</v>
      </c>
      <c r="AR187" s="13" t="s">
        <v>196</v>
      </c>
      <c r="AT187" s="13" t="s">
        <v>218</v>
      </c>
      <c r="AU187" s="13" t="s">
        <v>92</v>
      </c>
      <c r="AY187" s="13" t="s">
        <v>164</v>
      </c>
      <c r="BE187" s="229">
        <f>IF(N187="základná",J187,0)</f>
        <v>0</v>
      </c>
      <c r="BF187" s="229">
        <f>IF(N187="znížená",J187,0)</f>
        <v>0</v>
      </c>
      <c r="BG187" s="229">
        <f>IF(N187="zákl. prenesená",J187,0)</f>
        <v>0</v>
      </c>
      <c r="BH187" s="229">
        <f>IF(N187="zníž. prenesená",J187,0)</f>
        <v>0</v>
      </c>
      <c r="BI187" s="229">
        <f>IF(N187="nulová",J187,0)</f>
        <v>0</v>
      </c>
      <c r="BJ187" s="13" t="s">
        <v>92</v>
      </c>
      <c r="BK187" s="229">
        <f>ROUND(I187*H187,2)</f>
        <v>0</v>
      </c>
      <c r="BL187" s="13" t="s">
        <v>170</v>
      </c>
      <c r="BM187" s="13" t="s">
        <v>2657</v>
      </c>
    </row>
    <row r="188" s="1" customFormat="1" ht="16.5" customHeight="1">
      <c r="B188" s="35"/>
      <c r="C188" s="230" t="s">
        <v>505</v>
      </c>
      <c r="D188" s="230" t="s">
        <v>218</v>
      </c>
      <c r="E188" s="231" t="s">
        <v>2658</v>
      </c>
      <c r="F188" s="232" t="s">
        <v>2659</v>
      </c>
      <c r="G188" s="233" t="s">
        <v>238</v>
      </c>
      <c r="H188" s="234">
        <v>1</v>
      </c>
      <c r="I188" s="235"/>
      <c r="J188" s="236">
        <f>ROUND(I188*H188,2)</f>
        <v>0</v>
      </c>
      <c r="K188" s="232" t="s">
        <v>1</v>
      </c>
      <c r="L188" s="237"/>
      <c r="M188" s="238" t="s">
        <v>1</v>
      </c>
      <c r="N188" s="239" t="s">
        <v>52</v>
      </c>
      <c r="O188" s="76"/>
      <c r="P188" s="227">
        <f>O188*H188</f>
        <v>0</v>
      </c>
      <c r="Q188" s="227">
        <v>0</v>
      </c>
      <c r="R188" s="227">
        <f>Q188*H188</f>
        <v>0</v>
      </c>
      <c r="S188" s="227">
        <v>0</v>
      </c>
      <c r="T188" s="228">
        <f>S188*H188</f>
        <v>0</v>
      </c>
      <c r="AR188" s="13" t="s">
        <v>196</v>
      </c>
      <c r="AT188" s="13" t="s">
        <v>218</v>
      </c>
      <c r="AU188" s="13" t="s">
        <v>92</v>
      </c>
      <c r="AY188" s="13" t="s">
        <v>164</v>
      </c>
      <c r="BE188" s="229">
        <f>IF(N188="základná",J188,0)</f>
        <v>0</v>
      </c>
      <c r="BF188" s="229">
        <f>IF(N188="znížená",J188,0)</f>
        <v>0</v>
      </c>
      <c r="BG188" s="229">
        <f>IF(N188="zákl. prenesená",J188,0)</f>
        <v>0</v>
      </c>
      <c r="BH188" s="229">
        <f>IF(N188="zníž. prenesená",J188,0)</f>
        <v>0</v>
      </c>
      <c r="BI188" s="229">
        <f>IF(N188="nulová",J188,0)</f>
        <v>0</v>
      </c>
      <c r="BJ188" s="13" t="s">
        <v>92</v>
      </c>
      <c r="BK188" s="229">
        <f>ROUND(I188*H188,2)</f>
        <v>0</v>
      </c>
      <c r="BL188" s="13" t="s">
        <v>170</v>
      </c>
      <c r="BM188" s="13" t="s">
        <v>2660</v>
      </c>
    </row>
    <row r="189" s="1" customFormat="1" ht="16.5" customHeight="1">
      <c r="B189" s="35"/>
      <c r="C189" s="218" t="s">
        <v>509</v>
      </c>
      <c r="D189" s="218" t="s">
        <v>166</v>
      </c>
      <c r="E189" s="219" t="s">
        <v>2661</v>
      </c>
      <c r="F189" s="220" t="s">
        <v>2662</v>
      </c>
      <c r="G189" s="221" t="s">
        <v>238</v>
      </c>
      <c r="H189" s="222">
        <v>1</v>
      </c>
      <c r="I189" s="223"/>
      <c r="J189" s="224">
        <f>ROUND(I189*H189,2)</f>
        <v>0</v>
      </c>
      <c r="K189" s="220" t="s">
        <v>243</v>
      </c>
      <c r="L189" s="40"/>
      <c r="M189" s="225" t="s">
        <v>1</v>
      </c>
      <c r="N189" s="226" t="s">
        <v>52</v>
      </c>
      <c r="O189" s="76"/>
      <c r="P189" s="227">
        <f>O189*H189</f>
        <v>0</v>
      </c>
      <c r="Q189" s="227">
        <v>0</v>
      </c>
      <c r="R189" s="227">
        <f>Q189*H189</f>
        <v>0</v>
      </c>
      <c r="S189" s="227">
        <v>0</v>
      </c>
      <c r="T189" s="228">
        <f>S189*H189</f>
        <v>0</v>
      </c>
      <c r="AR189" s="13" t="s">
        <v>428</v>
      </c>
      <c r="AT189" s="13" t="s">
        <v>166</v>
      </c>
      <c r="AU189" s="13" t="s">
        <v>92</v>
      </c>
      <c r="AY189" s="13" t="s">
        <v>164</v>
      </c>
      <c r="BE189" s="229">
        <f>IF(N189="základná",J189,0)</f>
        <v>0</v>
      </c>
      <c r="BF189" s="229">
        <f>IF(N189="znížená",J189,0)</f>
        <v>0</v>
      </c>
      <c r="BG189" s="229">
        <f>IF(N189="zákl. prenesená",J189,0)</f>
        <v>0</v>
      </c>
      <c r="BH189" s="229">
        <f>IF(N189="zníž. prenesená",J189,0)</f>
        <v>0</v>
      </c>
      <c r="BI189" s="229">
        <f>IF(N189="nulová",J189,0)</f>
        <v>0</v>
      </c>
      <c r="BJ189" s="13" t="s">
        <v>92</v>
      </c>
      <c r="BK189" s="229">
        <f>ROUND(I189*H189,2)</f>
        <v>0</v>
      </c>
      <c r="BL189" s="13" t="s">
        <v>428</v>
      </c>
      <c r="BM189" s="13" t="s">
        <v>2663</v>
      </c>
    </row>
    <row r="190" s="1" customFormat="1" ht="16.5" customHeight="1">
      <c r="B190" s="35"/>
      <c r="C190" s="230" t="s">
        <v>513</v>
      </c>
      <c r="D190" s="230" t="s">
        <v>218</v>
      </c>
      <c r="E190" s="231" t="s">
        <v>2664</v>
      </c>
      <c r="F190" s="232" t="s">
        <v>2665</v>
      </c>
      <c r="G190" s="233" t="s">
        <v>238</v>
      </c>
      <c r="H190" s="234">
        <v>1</v>
      </c>
      <c r="I190" s="235"/>
      <c r="J190" s="236">
        <f>ROUND(I190*H190,2)</f>
        <v>0</v>
      </c>
      <c r="K190" s="232" t="s">
        <v>243</v>
      </c>
      <c r="L190" s="237"/>
      <c r="M190" s="238" t="s">
        <v>1</v>
      </c>
      <c r="N190" s="239" t="s">
        <v>52</v>
      </c>
      <c r="O190" s="76"/>
      <c r="P190" s="227">
        <f>O190*H190</f>
        <v>0</v>
      </c>
      <c r="Q190" s="227">
        <v>0.00040000000000000002</v>
      </c>
      <c r="R190" s="227">
        <f>Q190*H190</f>
        <v>0.00040000000000000002</v>
      </c>
      <c r="S190" s="227">
        <v>0</v>
      </c>
      <c r="T190" s="228">
        <f>S190*H190</f>
        <v>0</v>
      </c>
      <c r="AR190" s="13" t="s">
        <v>687</v>
      </c>
      <c r="AT190" s="13" t="s">
        <v>218</v>
      </c>
      <c r="AU190" s="13" t="s">
        <v>92</v>
      </c>
      <c r="AY190" s="13" t="s">
        <v>164</v>
      </c>
      <c r="BE190" s="229">
        <f>IF(N190="základná",J190,0)</f>
        <v>0</v>
      </c>
      <c r="BF190" s="229">
        <f>IF(N190="znížená",J190,0)</f>
        <v>0</v>
      </c>
      <c r="BG190" s="229">
        <f>IF(N190="zákl. prenesená",J190,0)</f>
        <v>0</v>
      </c>
      <c r="BH190" s="229">
        <f>IF(N190="zníž. prenesená",J190,0)</f>
        <v>0</v>
      </c>
      <c r="BI190" s="229">
        <f>IF(N190="nulová",J190,0)</f>
        <v>0</v>
      </c>
      <c r="BJ190" s="13" t="s">
        <v>92</v>
      </c>
      <c r="BK190" s="229">
        <f>ROUND(I190*H190,2)</f>
        <v>0</v>
      </c>
      <c r="BL190" s="13" t="s">
        <v>687</v>
      </c>
      <c r="BM190" s="13" t="s">
        <v>2666</v>
      </c>
    </row>
    <row r="191" s="1" customFormat="1" ht="16.5" customHeight="1">
      <c r="B191" s="35"/>
      <c r="C191" s="218" t="s">
        <v>517</v>
      </c>
      <c r="D191" s="218" t="s">
        <v>166</v>
      </c>
      <c r="E191" s="219" t="s">
        <v>2667</v>
      </c>
      <c r="F191" s="220" t="s">
        <v>2668</v>
      </c>
      <c r="G191" s="221" t="s">
        <v>255</v>
      </c>
      <c r="H191" s="222">
        <v>140</v>
      </c>
      <c r="I191" s="223"/>
      <c r="J191" s="224">
        <f>ROUND(I191*H191,2)</f>
        <v>0</v>
      </c>
      <c r="K191" s="220" t="s">
        <v>243</v>
      </c>
      <c r="L191" s="40"/>
      <c r="M191" s="225" t="s">
        <v>1</v>
      </c>
      <c r="N191" s="226" t="s">
        <v>52</v>
      </c>
      <c r="O191" s="76"/>
      <c r="P191" s="227">
        <f>O191*H191</f>
        <v>0</v>
      </c>
      <c r="Q191" s="227">
        <v>0</v>
      </c>
      <c r="R191" s="227">
        <f>Q191*H191</f>
        <v>0</v>
      </c>
      <c r="S191" s="227">
        <v>0</v>
      </c>
      <c r="T191" s="228">
        <f>S191*H191</f>
        <v>0</v>
      </c>
      <c r="AR191" s="13" t="s">
        <v>428</v>
      </c>
      <c r="AT191" s="13" t="s">
        <v>166</v>
      </c>
      <c r="AU191" s="13" t="s">
        <v>92</v>
      </c>
      <c r="AY191" s="13" t="s">
        <v>164</v>
      </c>
      <c r="BE191" s="229">
        <f>IF(N191="základná",J191,0)</f>
        <v>0</v>
      </c>
      <c r="BF191" s="229">
        <f>IF(N191="znížená",J191,0)</f>
        <v>0</v>
      </c>
      <c r="BG191" s="229">
        <f>IF(N191="zákl. prenesená",J191,0)</f>
        <v>0</v>
      </c>
      <c r="BH191" s="229">
        <f>IF(N191="zníž. prenesená",J191,0)</f>
        <v>0</v>
      </c>
      <c r="BI191" s="229">
        <f>IF(N191="nulová",J191,0)</f>
        <v>0</v>
      </c>
      <c r="BJ191" s="13" t="s">
        <v>92</v>
      </c>
      <c r="BK191" s="229">
        <f>ROUND(I191*H191,2)</f>
        <v>0</v>
      </c>
      <c r="BL191" s="13" t="s">
        <v>428</v>
      </c>
      <c r="BM191" s="13" t="s">
        <v>2669</v>
      </c>
    </row>
    <row r="192" s="1" customFormat="1" ht="16.5" customHeight="1">
      <c r="B192" s="35"/>
      <c r="C192" s="230" t="s">
        <v>521</v>
      </c>
      <c r="D192" s="230" t="s">
        <v>218</v>
      </c>
      <c r="E192" s="231" t="s">
        <v>2670</v>
      </c>
      <c r="F192" s="232" t="s">
        <v>2671</v>
      </c>
      <c r="G192" s="233" t="s">
        <v>255</v>
      </c>
      <c r="H192" s="234">
        <v>140</v>
      </c>
      <c r="I192" s="235"/>
      <c r="J192" s="236">
        <f>ROUND(I192*H192,2)</f>
        <v>0</v>
      </c>
      <c r="K192" s="232" t="s">
        <v>2184</v>
      </c>
      <c r="L192" s="237"/>
      <c r="M192" s="238" t="s">
        <v>1</v>
      </c>
      <c r="N192" s="239" t="s">
        <v>52</v>
      </c>
      <c r="O192" s="76"/>
      <c r="P192" s="227">
        <f>O192*H192</f>
        <v>0</v>
      </c>
      <c r="Q192" s="227">
        <v>1.0000000000000001E-05</v>
      </c>
      <c r="R192" s="227">
        <f>Q192*H192</f>
        <v>0.0014000000000000002</v>
      </c>
      <c r="S192" s="227">
        <v>0</v>
      </c>
      <c r="T192" s="228">
        <f>S192*H192</f>
        <v>0</v>
      </c>
      <c r="AR192" s="13" t="s">
        <v>1139</v>
      </c>
      <c r="AT192" s="13" t="s">
        <v>218</v>
      </c>
      <c r="AU192" s="13" t="s">
        <v>92</v>
      </c>
      <c r="AY192" s="13" t="s">
        <v>164</v>
      </c>
      <c r="BE192" s="229">
        <f>IF(N192="základná",J192,0)</f>
        <v>0</v>
      </c>
      <c r="BF192" s="229">
        <f>IF(N192="znížená",J192,0)</f>
        <v>0</v>
      </c>
      <c r="BG192" s="229">
        <f>IF(N192="zákl. prenesená",J192,0)</f>
        <v>0</v>
      </c>
      <c r="BH192" s="229">
        <f>IF(N192="zníž. prenesená",J192,0)</f>
        <v>0</v>
      </c>
      <c r="BI192" s="229">
        <f>IF(N192="nulová",J192,0)</f>
        <v>0</v>
      </c>
      <c r="BJ192" s="13" t="s">
        <v>92</v>
      </c>
      <c r="BK192" s="229">
        <f>ROUND(I192*H192,2)</f>
        <v>0</v>
      </c>
      <c r="BL192" s="13" t="s">
        <v>428</v>
      </c>
      <c r="BM192" s="13" t="s">
        <v>2672</v>
      </c>
    </row>
    <row r="193" s="1" customFormat="1" ht="16.5" customHeight="1">
      <c r="B193" s="35"/>
      <c r="C193" s="218" t="s">
        <v>525</v>
      </c>
      <c r="D193" s="218" t="s">
        <v>166</v>
      </c>
      <c r="E193" s="219" t="s">
        <v>2673</v>
      </c>
      <c r="F193" s="220" t="s">
        <v>2674</v>
      </c>
      <c r="G193" s="221" t="s">
        <v>238</v>
      </c>
      <c r="H193" s="222">
        <v>13</v>
      </c>
      <c r="I193" s="223"/>
      <c r="J193" s="224">
        <f>ROUND(I193*H193,2)</f>
        <v>0</v>
      </c>
      <c r="K193" s="220" t="s">
        <v>243</v>
      </c>
      <c r="L193" s="40"/>
      <c r="M193" s="225" t="s">
        <v>1</v>
      </c>
      <c r="N193" s="226" t="s">
        <v>52</v>
      </c>
      <c r="O193" s="76"/>
      <c r="P193" s="227">
        <f>O193*H193</f>
        <v>0</v>
      </c>
      <c r="Q193" s="227">
        <v>0</v>
      </c>
      <c r="R193" s="227">
        <f>Q193*H193</f>
        <v>0</v>
      </c>
      <c r="S193" s="227">
        <v>0</v>
      </c>
      <c r="T193" s="228">
        <f>S193*H193</f>
        <v>0</v>
      </c>
      <c r="AR193" s="13" t="s">
        <v>428</v>
      </c>
      <c r="AT193" s="13" t="s">
        <v>166</v>
      </c>
      <c r="AU193" s="13" t="s">
        <v>92</v>
      </c>
      <c r="AY193" s="13" t="s">
        <v>164</v>
      </c>
      <c r="BE193" s="229">
        <f>IF(N193="základná",J193,0)</f>
        <v>0</v>
      </c>
      <c r="BF193" s="229">
        <f>IF(N193="znížená",J193,0)</f>
        <v>0</v>
      </c>
      <c r="BG193" s="229">
        <f>IF(N193="zákl. prenesená",J193,0)</f>
        <v>0</v>
      </c>
      <c r="BH193" s="229">
        <f>IF(N193="zníž. prenesená",J193,0)</f>
        <v>0</v>
      </c>
      <c r="BI193" s="229">
        <f>IF(N193="nulová",J193,0)</f>
        <v>0</v>
      </c>
      <c r="BJ193" s="13" t="s">
        <v>92</v>
      </c>
      <c r="BK193" s="229">
        <f>ROUND(I193*H193,2)</f>
        <v>0</v>
      </c>
      <c r="BL193" s="13" t="s">
        <v>428</v>
      </c>
      <c r="BM193" s="13" t="s">
        <v>2675</v>
      </c>
    </row>
    <row r="194" s="1" customFormat="1" ht="16.5" customHeight="1">
      <c r="B194" s="35"/>
      <c r="C194" s="230" t="s">
        <v>529</v>
      </c>
      <c r="D194" s="230" t="s">
        <v>218</v>
      </c>
      <c r="E194" s="231" t="s">
        <v>2676</v>
      </c>
      <c r="F194" s="232" t="s">
        <v>2677</v>
      </c>
      <c r="G194" s="233" t="s">
        <v>238</v>
      </c>
      <c r="H194" s="234">
        <v>13</v>
      </c>
      <c r="I194" s="235"/>
      <c r="J194" s="236">
        <f>ROUND(I194*H194,2)</f>
        <v>0</v>
      </c>
      <c r="K194" s="232" t="s">
        <v>243</v>
      </c>
      <c r="L194" s="237"/>
      <c r="M194" s="246" t="s">
        <v>1</v>
      </c>
      <c r="N194" s="247" t="s">
        <v>52</v>
      </c>
      <c r="O194" s="243"/>
      <c r="P194" s="244">
        <f>O194*H194</f>
        <v>0</v>
      </c>
      <c r="Q194" s="244">
        <v>0.00051999999999999995</v>
      </c>
      <c r="R194" s="244">
        <f>Q194*H194</f>
        <v>0.0067599999999999995</v>
      </c>
      <c r="S194" s="244">
        <v>0</v>
      </c>
      <c r="T194" s="245">
        <f>S194*H194</f>
        <v>0</v>
      </c>
      <c r="AR194" s="13" t="s">
        <v>687</v>
      </c>
      <c r="AT194" s="13" t="s">
        <v>218</v>
      </c>
      <c r="AU194" s="13" t="s">
        <v>92</v>
      </c>
      <c r="AY194" s="13" t="s">
        <v>164</v>
      </c>
      <c r="BE194" s="229">
        <f>IF(N194="základná",J194,0)</f>
        <v>0</v>
      </c>
      <c r="BF194" s="229">
        <f>IF(N194="znížená",J194,0)</f>
        <v>0</v>
      </c>
      <c r="BG194" s="229">
        <f>IF(N194="zákl. prenesená",J194,0)</f>
        <v>0</v>
      </c>
      <c r="BH194" s="229">
        <f>IF(N194="zníž. prenesená",J194,0)</f>
        <v>0</v>
      </c>
      <c r="BI194" s="229">
        <f>IF(N194="nulová",J194,0)</f>
        <v>0</v>
      </c>
      <c r="BJ194" s="13" t="s">
        <v>92</v>
      </c>
      <c r="BK194" s="229">
        <f>ROUND(I194*H194,2)</f>
        <v>0</v>
      </c>
      <c r="BL194" s="13" t="s">
        <v>687</v>
      </c>
      <c r="BM194" s="13" t="s">
        <v>2678</v>
      </c>
    </row>
    <row r="195" s="1" customFormat="1" ht="6.96" customHeight="1">
      <c r="B195" s="54"/>
      <c r="C195" s="55"/>
      <c r="D195" s="55"/>
      <c r="E195" s="55"/>
      <c r="F195" s="55"/>
      <c r="G195" s="55"/>
      <c r="H195" s="55"/>
      <c r="I195" s="168"/>
      <c r="J195" s="55"/>
      <c r="K195" s="55"/>
      <c r="L195" s="40"/>
    </row>
  </sheetData>
  <sheetProtection sheet="1" autoFilter="0" formatColumns="0" formatRows="0" objects="1" scenarios="1" spinCount="100000" saltValue="HSq+2KLxkrXgX80vUWb8UcfGxHp3PLpYqxStgHNaWgSAtHU+1B4ToeGQ0Vo7+UMTfihWQ2XBJ/fwyegvvKZj/Q==" hashValue="6+1a6LHhC7k/WGIwpBQ1S6Fks4r/35TbtOelObYCoo5wrnr3jLUC+9gJPyQm227eKp3PJynkquCiT2pHIPlo0g==" algorithmName="SHA-512" password="CC35"/>
  <autoFilter ref="C97:K19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4:H84"/>
    <mergeCell ref="E88:H88"/>
    <mergeCell ref="E86:H86"/>
    <mergeCell ref="E90:H9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Michal Slobodník</dc:creator>
  <cp:lastModifiedBy>Michal Slobodník</cp:lastModifiedBy>
  <dcterms:created xsi:type="dcterms:W3CDTF">2019-02-04T12:18:20Z</dcterms:created>
  <dcterms:modified xsi:type="dcterms:W3CDTF">2019-02-04T12:18:31Z</dcterms:modified>
</cp:coreProperties>
</file>