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abika\Desktop\Plot\"/>
    </mc:Choice>
  </mc:AlternateContent>
  <xr:revisionPtr revIDLastSave="0" documentId="8_{B880DC45-7D7C-4340-9F02-53EFC39C599E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Rekapitulácia stavby" sheetId="1" state="veryHidden" r:id="rId1"/>
    <sheet name="1a - Oplotenie" sheetId="2" r:id="rId2"/>
  </sheets>
  <definedNames>
    <definedName name="_xlnm._FilterDatabase" localSheetId="1" hidden="1">'1a - Oplotenie'!$C$121:$K$153</definedName>
    <definedName name="_xlnm.Print_Titles" localSheetId="1">'1a - Oplotenie'!$121:$121</definedName>
    <definedName name="_xlnm.Print_Titles" localSheetId="0">'Rekapitulácia stavby'!$92:$92</definedName>
    <definedName name="_xlnm.Print_Area" localSheetId="1">'1a - Oplotenie'!$C$4:$J$76,'1a - Oplotenie'!$C$82:$J$103,'1a - Oplotenie'!$C$109:$J$153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T137" i="2" s="1"/>
  <c r="R138" i="2"/>
  <c r="R137" i="2"/>
  <c r="P138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8" i="2"/>
  <c r="F37" i="2" s="1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F36" i="2" s="1"/>
  <c r="BG126" i="2"/>
  <c r="BE126" i="2"/>
  <c r="T126" i="2"/>
  <c r="R126" i="2"/>
  <c r="P126" i="2"/>
  <c r="BI125" i="2"/>
  <c r="BH125" i="2"/>
  <c r="BG125" i="2"/>
  <c r="BE125" i="2"/>
  <c r="J33" i="2" s="1"/>
  <c r="T125" i="2"/>
  <c r="R125" i="2"/>
  <c r="P125" i="2"/>
  <c r="F118" i="2"/>
  <c r="F116" i="2"/>
  <c r="E114" i="2"/>
  <c r="F91" i="2"/>
  <c r="F89" i="2"/>
  <c r="E87" i="2"/>
  <c r="J24" i="2"/>
  <c r="E24" i="2"/>
  <c r="J119" i="2"/>
  <c r="J23" i="2"/>
  <c r="J21" i="2"/>
  <c r="E21" i="2"/>
  <c r="J118" i="2"/>
  <c r="J20" i="2"/>
  <c r="J18" i="2"/>
  <c r="E18" i="2"/>
  <c r="F119" i="2"/>
  <c r="J17" i="2"/>
  <c r="J12" i="2"/>
  <c r="J116" i="2"/>
  <c r="E7" i="2"/>
  <c r="E112" i="2" s="1"/>
  <c r="L90" i="1"/>
  <c r="AM90" i="1"/>
  <c r="AM89" i="1"/>
  <c r="L89" i="1"/>
  <c r="AM87" i="1"/>
  <c r="L87" i="1"/>
  <c r="L85" i="1"/>
  <c r="L84" i="1"/>
  <c r="F33" i="2"/>
  <c r="BK152" i="2"/>
  <c r="BK150" i="2"/>
  <c r="BK149" i="2"/>
  <c r="BK146" i="2"/>
  <c r="J144" i="2"/>
  <c r="BK141" i="2"/>
  <c r="J134" i="2"/>
  <c r="BK132" i="2"/>
  <c r="J129" i="2"/>
  <c r="BK125" i="2"/>
  <c r="BK138" i="2"/>
  <c r="BK129" i="2"/>
  <c r="J150" i="2"/>
  <c r="J147" i="2"/>
  <c r="BK144" i="2"/>
  <c r="J142" i="2"/>
  <c r="J136" i="2"/>
  <c r="BK133" i="2"/>
  <c r="BK131" i="2"/>
  <c r="J128" i="2"/>
  <c r="J153" i="2"/>
  <c r="BK151" i="2"/>
  <c r="BK148" i="2"/>
  <c r="J146" i="2"/>
  <c r="BK143" i="2"/>
  <c r="J138" i="2"/>
  <c r="J135" i="2"/>
  <c r="J132" i="2"/>
  <c r="BK128" i="2"/>
  <c r="J126" i="2"/>
  <c r="F35" i="2"/>
  <c r="BK153" i="2"/>
  <c r="J152" i="2"/>
  <c r="J151" i="2"/>
  <c r="J148" i="2"/>
  <c r="BK145" i="2"/>
  <c r="J143" i="2"/>
  <c r="J141" i="2"/>
  <c r="BK126" i="2"/>
  <c r="AS94" i="1"/>
  <c r="J149" i="2"/>
  <c r="J145" i="2"/>
  <c r="BK142" i="2"/>
  <c r="BK136" i="2"/>
  <c r="BK134" i="2"/>
  <c r="J133" i="2"/>
  <c r="J131" i="2"/>
  <c r="BK127" i="2"/>
  <c r="J125" i="2"/>
  <c r="BK147" i="2"/>
  <c r="BK135" i="2"/>
  <c r="J127" i="2"/>
  <c r="BK124" i="2" l="1"/>
  <c r="P130" i="2"/>
  <c r="R124" i="2"/>
  <c r="T130" i="2"/>
  <c r="R140" i="2"/>
  <c r="R139" i="2"/>
  <c r="P124" i="2"/>
  <c r="P123" i="2" s="1"/>
  <c r="T124" i="2"/>
  <c r="T123" i="2"/>
  <c r="BK130" i="2"/>
  <c r="J130" i="2" s="1"/>
  <c r="J99" i="2" s="1"/>
  <c r="R130" i="2"/>
  <c r="BK140" i="2"/>
  <c r="J140" i="2" s="1"/>
  <c r="J102" i="2" s="1"/>
  <c r="P140" i="2"/>
  <c r="P139" i="2"/>
  <c r="T140" i="2"/>
  <c r="T139" i="2" s="1"/>
  <c r="BK137" i="2"/>
  <c r="J137" i="2"/>
  <c r="J100" i="2" s="1"/>
  <c r="E85" i="2"/>
  <c r="J89" i="2"/>
  <c r="J91" i="2"/>
  <c r="F92" i="2"/>
  <c r="J92" i="2"/>
  <c r="BF125" i="2"/>
  <c r="BF126" i="2"/>
  <c r="BF127" i="2"/>
  <c r="BF128" i="2"/>
  <c r="BF129" i="2"/>
  <c r="BF131" i="2"/>
  <c r="BF132" i="2"/>
  <c r="BF133" i="2"/>
  <c r="BF134" i="2"/>
  <c r="BF135" i="2"/>
  <c r="BF136" i="2"/>
  <c r="BF138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C95" i="1"/>
  <c r="BC94" i="1" s="1"/>
  <c r="W32" i="1" s="1"/>
  <c r="BB95" i="1"/>
  <c r="AZ95" i="1"/>
  <c r="AV95" i="1"/>
  <c r="BD95" i="1"/>
  <c r="BD94" i="1" s="1"/>
  <c r="W33" i="1" s="1"/>
  <c r="AZ94" i="1"/>
  <c r="W29" i="1"/>
  <c r="BB94" i="1"/>
  <c r="W31" i="1"/>
  <c r="T122" i="2" l="1"/>
  <c r="R123" i="2"/>
  <c r="R122" i="2"/>
  <c r="P122" i="2"/>
  <c r="AU95" i="1"/>
  <c r="BK123" i="2"/>
  <c r="J123" i="2"/>
  <c r="J97" i="2" s="1"/>
  <c r="J124" i="2"/>
  <c r="J98" i="2"/>
  <c r="BK139" i="2"/>
  <c r="J139" i="2" s="1"/>
  <c r="J101" i="2" s="1"/>
  <c r="AU94" i="1"/>
  <c r="AV94" i="1"/>
  <c r="AK29" i="1" s="1"/>
  <c r="AX94" i="1"/>
  <c r="AY94" i="1"/>
  <c r="J34" i="2"/>
  <c r="AW95" i="1" s="1"/>
  <c r="AT95" i="1" s="1"/>
  <c r="F34" i="2"/>
  <c r="BA95" i="1"/>
  <c r="BA94" i="1" s="1"/>
  <c r="W30" i="1" s="1"/>
  <c r="BK122" i="2" l="1"/>
  <c r="J122" i="2" s="1"/>
  <c r="J96" i="2" s="1"/>
  <c r="AW94" i="1"/>
  <c r="AK30" i="1" s="1"/>
  <c r="J30" i="2" l="1"/>
  <c r="AG95" i="1" s="1"/>
  <c r="AG94" i="1" s="1"/>
  <c r="AT94" i="1"/>
  <c r="AN94" i="1" l="1"/>
  <c r="AK26" i="1"/>
  <c r="J39" i="2"/>
  <c r="AN95" i="1"/>
  <c r="AK35" i="1"/>
</calcChain>
</file>

<file path=xl/sharedStrings.xml><?xml version="1.0" encoding="utf-8"?>
<sst xmlns="http://schemas.openxmlformats.org/spreadsheetml/2006/main" count="640" uniqueCount="228">
  <si>
    <t>Export Komplet</t>
  </si>
  <si>
    <t/>
  </si>
  <si>
    <t>2.0</t>
  </si>
  <si>
    <t>False</t>
  </si>
  <si>
    <t>{181b59c7-96e8-40fa-bf7f-d4294be3f95e}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</si>
  <si>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</si>
  <si>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</si>
  <si>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</si>
  <si>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</si>
  <si>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</si>
  <si>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</si>
  <si>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</si>
  <si>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</si>
  <si>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Vnutroareal_plot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</si>
  <si>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</si>
  <si>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</si>
  <si>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Oplotenie výbehov hospodárskych zvierat</t>
  </si>
  <si>
    <t>JKSO:</t>
  </si>
  <si>
    <t>KS:</t>
  </si>
  <si>
    <t>Miesto:</t>
  </si>
  <si>
    <t>Bytča</t>
  </si>
  <si>
    <t>Dátum:</t>
  </si>
  <si>
    <t>8. 3. 2023</t>
  </si>
  <si>
    <t>Objednávateľ:</t>
  </si>
  <si>
    <t>IČO:</t>
  </si>
  <si>
    <t>Roman Grešák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</si>
  <si>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</si>
  <si>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</si>
  <si>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</si>
  <si>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</si>
  <si>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</si>
  <si>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</si>
  <si>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</si>
  <si>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</si>
  <si>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</si>
  <si>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</si>
  <si>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</si>
  <si>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</si>
  <si>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</si>
  <si>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</si>
  <si>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</si>
  <si>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</si>
  <si>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</si>
  <si>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</si>
  <si>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</si>
  <si>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</si>
  <si>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</si>
  <si>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</si>
  <si>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</si>
  <si>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</si>
  <si>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</si>
  <si>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</si>
  <si>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</si>
  <si>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</si>
  <si>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</si>
  <si>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</si>
  <si>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</si>
  <si>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</si>
  <si>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</si>
  <si>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</si>
  <si>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</si>
  <si>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</si>
  <si>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</si>
  <si>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</si>
  <si>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</si>
  <si>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</si>
  <si>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</si>
  <si>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</si>
  <si>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</si>
  <si>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</si>
  <si>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</si>
  <si>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</si>
  <si>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</si>
  <si>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</si>
  <si>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</si>
  <si>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</si>
  <si>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</si>
  <si>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</si>
  <si>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</si>
  <si>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1a</t>
  </si>
  <si>
    <t>Oplotenie</t>
  </si>
  <si>
    <t>STA</t>
  </si>
  <si>
    <t>1</t>
  </si>
  <si>
    <t>{4a9a82e5-1bda-4fdf-bef5-f9047491c929}</t>
  </si>
  <si>
    <t>KRYCÍ LIST ROZPOČTU</t>
  </si>
  <si>
    <t>Objekt:</t>
  </si>
  <si>
    <t>1a - Oplotenie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</si>
  <si>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</si>
  <si>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</si>
  <si>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</si>
  <si>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</si>
  <si>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</si>
  <si>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</si>
  <si>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</si>
  <si>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</si>
  <si>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</si>
  <si>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</si>
  <si>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</si>
  <si>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</si>
  <si>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</si>
  <si>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</si>
  <si>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</si>
  <si>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</si>
  <si>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</si>
  <si>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</si>
  <si>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</si>
  <si>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</si>
  <si>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</si>
  <si>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</si>
  <si>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</si>
  <si>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</si>
  <si>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</si>
  <si>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</si>
  <si>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</si>
  <si>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</si>
  <si>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</si>
  <si>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</si>
  <si>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</si>
  <si>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</si>
  <si>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</si>
  <si>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1554454864</t>
  </si>
  <si>
    <t>132201109.S</t>
  </si>
  <si>
    <t>Príplatok k cene za lepivosť pri hĺbení rýh šírky do 600 mm zapažených i nezapažených s urovnaním dna v hornine 3</t>
  </si>
  <si>
    <t>-1560815904</t>
  </si>
  <si>
    <t>3</t>
  </si>
  <si>
    <t>174101001.S</t>
  </si>
  <si>
    <t>Zásyp sypaninou so zhutnením jám, šachiet, rýh, zárezov alebo okolo objektov do 100 m3</t>
  </si>
  <si>
    <t>1428697257</t>
  </si>
  <si>
    <t>181101102.S</t>
  </si>
  <si>
    <t>Úprava pláne vyrovnaním výškových rozdielov v zárezoch v hornine 1 až 4 so zhutnením</t>
  </si>
  <si>
    <t>m2</t>
  </si>
  <si>
    <t>-1832638505</t>
  </si>
  <si>
    <t>5</t>
  </si>
  <si>
    <t>181201102.S</t>
  </si>
  <si>
    <t>Úprava pláne vyrovnaním výškových rozdielov v násypoch v hornine 1 až 4 so zhutnením</t>
  </si>
  <si>
    <t>927002958</t>
  </si>
  <si>
    <t>Zvislé a kompletné konštrukcie</t>
  </si>
  <si>
    <t>6</t>
  </si>
  <si>
    <t>338171113.S</t>
  </si>
  <si>
    <t>Osadzovanie stĺpika oceľového plotového výšky do 2 m do zemnej skrutky</t>
  </si>
  <si>
    <t>ks</t>
  </si>
  <si>
    <t>391988780</t>
  </si>
  <si>
    <t>7</t>
  </si>
  <si>
    <t>M</t>
  </si>
  <si>
    <t>50222</t>
  </si>
  <si>
    <t>Stĺpik 40x60 mm zelený 40x60mm, 2000 / 1.5 mm</t>
  </si>
  <si>
    <t>8</t>
  </si>
  <si>
    <t>-1536474971</t>
  </si>
  <si>
    <t>348121122.S</t>
  </si>
  <si>
    <t>Osadenie dosky plotovej železobetónovej prefabrikovanej 300x50x2500 mm</t>
  </si>
  <si>
    <t>573596442</t>
  </si>
  <si>
    <t>9</t>
  </si>
  <si>
    <t>50488</t>
  </si>
  <si>
    <t>Podhrabová doska  -  250x5x30cm</t>
  </si>
  <si>
    <t>-65986505</t>
  </si>
  <si>
    <t>10</t>
  </si>
  <si>
    <t>50020</t>
  </si>
  <si>
    <t>Držiak podhrabovej dosky-pozinkovaný kov Kovový držiak podhrab.dosky priebežný 30cm</t>
  </si>
  <si>
    <t>308170237</t>
  </si>
  <si>
    <t>11</t>
  </si>
  <si>
    <t>50021</t>
  </si>
  <si>
    <t>Držiak podhrabovej dosky-pozinkovaný kov Kovový držiak podhrab.dosky koncový 30cm</t>
  </si>
  <si>
    <t>619173877</t>
  </si>
  <si>
    <t>99</t>
  </si>
  <si>
    <t>Presun hmôt HSV</t>
  </si>
  <si>
    <t>12</t>
  </si>
  <si>
    <t>998151111.S</t>
  </si>
  <si>
    <t>Presun hmôt pre obj.8152, 8153,8159,zvislá nosná konštr.z tehál,tvárnic,blokov výšky do 10 m</t>
  </si>
  <si>
    <t>t</t>
  </si>
  <si>
    <t>-1623540753</t>
  </si>
  <si>
    <t>PSV</t>
  </si>
  <si>
    <t>Práce a dodávky PSV</t>
  </si>
  <si>
    <t>767</t>
  </si>
  <si>
    <t>Konštrukcie doplnkové kovové</t>
  </si>
  <si>
    <t>13</t>
  </si>
  <si>
    <t>767871209.S</t>
  </si>
  <si>
    <t>Montáž zemnej skrutky pre ploty, priemeru 89 mm, dĺžky 800 mm</t>
  </si>
  <si>
    <t>16</t>
  </si>
  <si>
    <t>-1581266536</t>
  </si>
  <si>
    <t>14</t>
  </si>
  <si>
    <t>311490002300.S</t>
  </si>
  <si>
    <t>Zemná skrutka 89x800, d 89 mm, dĺ. 800 mm, pozinkovaná oceľ</t>
  </si>
  <si>
    <t>32</t>
  </si>
  <si>
    <t>-1287358914</t>
  </si>
  <si>
    <t>15</t>
  </si>
  <si>
    <t>767871232.S</t>
  </si>
  <si>
    <t>Montáž zemnej skrutky pre plotové brány, priemeru 114 mm, dĺžky 1300 mm</t>
  </si>
  <si>
    <t>-411610726</t>
  </si>
  <si>
    <t>311490003800.S</t>
  </si>
  <si>
    <t>Zemná skrutka 114x1300, d 114 mm, dĺ. 1300 mm, pozinkovaná oceľ</t>
  </si>
  <si>
    <t>-2084476010</t>
  </si>
  <si>
    <t>17</t>
  </si>
  <si>
    <t>767914150.S</t>
  </si>
  <si>
    <t>Montáž oplotenia panelového z pletiva na stĺpiky výšky do 2,2 m</t>
  </si>
  <si>
    <t>m</t>
  </si>
  <si>
    <t>673107848</t>
  </si>
  <si>
    <t>18</t>
  </si>
  <si>
    <t>50211</t>
  </si>
  <si>
    <t>Plotový panel 3D 4mm zelený Plotový panel 3D - 4mm zelený, 1530 x 2500 / 200 x 50 / 4.0 mm</t>
  </si>
  <si>
    <t>411067601</t>
  </si>
  <si>
    <t>19</t>
  </si>
  <si>
    <t>50247</t>
  </si>
  <si>
    <t>Príchytky panelov pre stĺpik 40x60mm Objímka zelená pre obdĺžnikové stĺpiky-rohová</t>
  </si>
  <si>
    <t>1377486742</t>
  </si>
  <si>
    <t>50245</t>
  </si>
  <si>
    <t>Príchytky panelov pre stĺpik 40x60mm Objímka zelená pre obdĺžnikové stĺpiky-priebežná</t>
  </si>
  <si>
    <t>-1691896177</t>
  </si>
  <si>
    <t>21</t>
  </si>
  <si>
    <t>767920010.S</t>
  </si>
  <si>
    <t>Montáž vrát a vrátok k panelovému oploteniu osadzovaných na stĺpiky oceľové, s plochou jednotlivo do 2 m2</t>
  </si>
  <si>
    <t>1889421899</t>
  </si>
  <si>
    <t>22</t>
  </si>
  <si>
    <t>50261</t>
  </si>
  <si>
    <t>Jednokrídlová bránka 3D | V: 153cm Š: 100cm Zelená</t>
  </si>
  <si>
    <t>1941987384</t>
  </si>
  <si>
    <t>23</t>
  </si>
  <si>
    <t>767920030.S</t>
  </si>
  <si>
    <t>Montáž vrát a vrátok k panelovému oploteniu osadzovaných na stĺpiky oceľové, s plochou jednotlivo nad 4 do 6 m2</t>
  </si>
  <si>
    <t>-107845600</t>
  </si>
  <si>
    <t>24</t>
  </si>
  <si>
    <t>50281</t>
  </si>
  <si>
    <t>Dvojkrídlová brána 3D | V: 153cm Š: 350cm Zelená</t>
  </si>
  <si>
    <t>233272346</t>
  </si>
  <si>
    <t>25</t>
  </si>
  <si>
    <t>998767201.S</t>
  </si>
  <si>
    <t>Presun hmôt pre kovové stavebné doplnkové konštrukcie v objektoch výšky do 6 m</t>
  </si>
  <si>
    <t>%</t>
  </si>
  <si>
    <t>-2037217544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</si>
</sst>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85546875" style="1" customWidth="1"/>
    <col min="2" max="2" width="1.7109375" style="1" customWidth="1"/>
    <col min="3" max="3" width="4.42578125" style="1" customWidth="1"/>
    <col min="4" max="33" width="2.85546875" style="1" customWidth="1"/>
    <col min="34" max="34" width="3.5703125" style="1" customWidth="1"/>
    <col min="35" max="35" width="42.28515625" style="1" customWidth="1"/>
    <col min="36" max="37" width="2.5703125" style="1" customWidth="1"/>
    <col min="38" max="38" width="8.85546875" style="1" customWidth="1"/>
    <col min="39" max="39" width="3.5703125" style="1" customWidth="1"/>
    <col min="40" max="40" width="14.28515625" style="1" customWidth="1"/>
    <col min="41" max="41" width="8" style="1" customWidth="1"/>
    <col min="42" max="42" width="4.42578125" style="1" customWidth="1"/>
    <col min="43" max="43" width="16.7109375" style="1" hidden="1" customWidth="1"/>
    <col min="44" max="44" width="14.5703125" style="1" customWidth="1"/>
    <col min="45" max="47" width="27.7109375" style="1" hidden="1" customWidth="1"/>
    <col min="48" max="49" width="23.140625" style="1" hidden="1" customWidth="1"/>
    <col min="50" max="51" width="26.7109375" style="1" hidden="1" customWidth="1"/>
    <col min="52" max="52" width="23.140625" style="1" hidden="1" customWidth="1"/>
    <col min="53" max="53" width="20.5703125" style="1" hidden="1" customWidth="1"/>
    <col min="54" max="54" width="26.7109375" style="1" hidden="1" customWidth="1"/>
    <col min="55" max="55" width="23.140625" style="1" hidden="1" customWidth="1"/>
    <col min="56" max="56" width="20.5703125" style="1" hidden="1" customWidth="1"/>
    <col min="57" max="57" width="71.140625" style="1" customWidth="1"/>
    <col min="71" max="91" width="9.140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12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7" t="s">
        <v>13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7"/>
      <c r="BE5" s="174" t="s">
        <v>14</v>
      </c>
      <c r="BS5" s="14" t="s">
        <v>6</v>
      </c>
    </row>
    <row r="6" spans="1:74" s="1" customFormat="1" ht="36.9" customHeight="1">
      <c r="B6" s="17"/>
      <c r="D6" s="23" t="s">
        <v>15</v>
      </c>
      <c r="K6" s="179" t="s">
        <v>16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7"/>
      <c r="BE6" s="175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5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5"/>
      <c r="BS8" s="14" t="s">
        <v>6</v>
      </c>
    </row>
    <row r="9" spans="1:74" s="1" customFormat="1" ht="14.4" customHeight="1">
      <c r="B9" s="17"/>
      <c r="AR9" s="17"/>
      <c r="BE9" s="175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5"/>
      <c r="BS10" s="14" t="s">
        <v>6</v>
      </c>
    </row>
    <row r="11" spans="1:74" s="1" customFormat="1" ht="18.45" customHeight="1">
      <c r="B11" s="17"/>
      <c r="E11" s="22" t="s">
        <v>25</v>
      </c>
      <c r="AK11" s="24" t="s">
        <v>26</v>
      </c>
      <c r="AN11" s="22" t="s">
        <v>1</v>
      </c>
      <c r="AR11" s="17"/>
      <c r="BE11" s="175"/>
      <c r="BS11" s="14" t="s">
        <v>6</v>
      </c>
    </row>
    <row r="12" spans="1:74" s="1" customFormat="1" ht="6.9" customHeight="1">
      <c r="B12" s="17"/>
      <c r="AR12" s="17"/>
      <c r="BE12" s="175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75"/>
      <c r="BS13" s="14" t="s">
        <v>6</v>
      </c>
    </row>
    <row r="14" spans="1:74" ht="13.2">
      <c r="B14" s="17"/>
      <c r="E14" s="180" t="s">
        <v>28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4" t="s">
        <v>26</v>
      </c>
      <c r="AN14" s="26" t="s">
        <v>28</v>
      </c>
      <c r="AR14" s="17"/>
      <c r="BE14" s="175"/>
      <c r="BS14" s="14" t="s">
        <v>6</v>
      </c>
    </row>
    <row r="15" spans="1:74" s="1" customFormat="1" ht="6.9" customHeight="1">
      <c r="B15" s="17"/>
      <c r="AR15" s="17"/>
      <c r="BE15" s="175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75"/>
      <c r="BS16" s="14" t="s">
        <v>3</v>
      </c>
    </row>
    <row r="17" spans="1:71" s="1" customFormat="1" ht="18.45" customHeight="1">
      <c r="B17" s="17"/>
      <c r="E17" s="22" t="s">
        <v>30</v>
      </c>
      <c r="AK17" s="24" t="s">
        <v>26</v>
      </c>
      <c r="AN17" s="22" t="s">
        <v>1</v>
      </c>
      <c r="AR17" s="17"/>
      <c r="BE17" s="175"/>
      <c r="BS17" s="14" t="s">
        <v>31</v>
      </c>
    </row>
    <row r="18" spans="1:71" s="1" customFormat="1" ht="6.9" customHeight="1">
      <c r="B18" s="17"/>
      <c r="AR18" s="17"/>
      <c r="BE18" s="175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175"/>
      <c r="BS19" s="14" t="s">
        <v>6</v>
      </c>
    </row>
    <row r="20" spans="1:71" s="1" customFormat="1" ht="18.45" customHeight="1">
      <c r="B20" s="17"/>
      <c r="E20" s="22" t="s">
        <v>30</v>
      </c>
      <c r="AK20" s="24" t="s">
        <v>26</v>
      </c>
      <c r="AN20" s="22" t="s">
        <v>1</v>
      </c>
      <c r="AR20" s="17"/>
      <c r="BE20" s="175"/>
      <c r="BS20" s="14" t="s">
        <v>31</v>
      </c>
    </row>
    <row r="21" spans="1:71" s="1" customFormat="1" ht="6.9" customHeight="1">
      <c r="B21" s="17"/>
      <c r="AR21" s="17"/>
      <c r="BE21" s="175"/>
    </row>
    <row r="22" spans="1:71" s="1" customFormat="1" ht="12" customHeight="1">
      <c r="B22" s="17"/>
      <c r="D22" s="24" t="s">
        <v>33</v>
      </c>
      <c r="AR22" s="17"/>
      <c r="BE22" s="175"/>
    </row>
    <row r="23" spans="1:71" s="1" customFormat="1" ht="14.4" customHeight="1">
      <c r="B23" s="17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7"/>
      <c r="BE23" s="175"/>
    </row>
    <row r="24" spans="1:71" s="1" customFormat="1" ht="6.9" customHeight="1">
      <c r="B24" s="17"/>
      <c r="AR24" s="17"/>
      <c r="BE24" s="175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5"/>
    </row>
    <row r="26" spans="1:71" s="2" customFormat="1" ht="25.95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3">
        <f>ROUND(AG94,2)</f>
        <v>0</v>
      </c>
      <c r="AL26" s="184"/>
      <c r="AM26" s="184"/>
      <c r="AN26" s="184"/>
      <c r="AO26" s="184"/>
      <c r="AP26" s="29"/>
      <c r="AQ26" s="29"/>
      <c r="AR26" s="30"/>
      <c r="BE26" s="175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5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5" t="s">
        <v>35</v>
      </c>
      <c r="M28" s="185"/>
      <c r="N28" s="185"/>
      <c r="O28" s="185"/>
      <c r="P28" s="185"/>
      <c r="Q28" s="29"/>
      <c r="R28" s="29"/>
      <c r="S28" s="29"/>
      <c r="T28" s="29"/>
      <c r="U28" s="29"/>
      <c r="V28" s="29"/>
      <c r="W28" s="185" t="s">
        <v>36</v>
      </c>
      <c r="X28" s="185"/>
      <c r="Y28" s="185"/>
      <c r="Z28" s="185"/>
      <c r="AA28" s="185"/>
      <c r="AB28" s="185"/>
      <c r="AC28" s="185"/>
      <c r="AD28" s="185"/>
      <c r="AE28" s="185"/>
      <c r="AF28" s="29"/>
      <c r="AG28" s="29"/>
      <c r="AH28" s="29"/>
      <c r="AI28" s="29"/>
      <c r="AJ28" s="29"/>
      <c r="AK28" s="185" t="s">
        <v>37</v>
      </c>
      <c r="AL28" s="185"/>
      <c r="AM28" s="185"/>
      <c r="AN28" s="185"/>
      <c r="AO28" s="185"/>
      <c r="AP28" s="29"/>
      <c r="AQ28" s="29"/>
      <c r="AR28" s="30"/>
      <c r="BE28" s="175"/>
    </row>
    <row r="29" spans="1:71" s="3" customFormat="1" ht="14.4" customHeight="1">
      <c r="B29" s="34"/>
      <c r="D29" s="24" t="s">
        <v>38</v>
      </c>
      <c r="F29" s="35" t="s">
        <v>39</v>
      </c>
      <c r="L29" s="188">
        <v>0.2</v>
      </c>
      <c r="M29" s="187"/>
      <c r="N29" s="187"/>
      <c r="O29" s="187"/>
      <c r="P29" s="187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2)</f>
        <v>0</v>
      </c>
      <c r="AL29" s="187"/>
      <c r="AM29" s="187"/>
      <c r="AN29" s="187"/>
      <c r="AO29" s="187"/>
      <c r="AR29" s="34"/>
      <c r="BE29" s="176"/>
    </row>
    <row r="30" spans="1:71" s="3" customFormat="1" ht="14.4" customHeight="1">
      <c r="B30" s="34"/>
      <c r="F30" s="35" t="s">
        <v>40</v>
      </c>
      <c r="L30" s="188">
        <v>0.2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34"/>
      <c r="BE30" s="176"/>
    </row>
    <row r="31" spans="1:71" s="3" customFormat="1" ht="14.4" hidden="1" customHeight="1">
      <c r="B31" s="34"/>
      <c r="F31" s="24" t="s">
        <v>41</v>
      </c>
      <c r="L31" s="188">
        <v>0.2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4"/>
      <c r="BE31" s="176"/>
    </row>
    <row r="32" spans="1:71" s="3" customFormat="1" ht="14.4" hidden="1" customHeight="1">
      <c r="B32" s="34"/>
      <c r="F32" s="24" t="s">
        <v>42</v>
      </c>
      <c r="L32" s="188">
        <v>0.2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4"/>
      <c r="BE32" s="176"/>
    </row>
    <row r="33" spans="1:57" s="3" customFormat="1" ht="14.4" hidden="1" customHeight="1">
      <c r="B33" s="34"/>
      <c r="F33" s="35" t="s">
        <v>43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4"/>
      <c r="BE33" s="176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5"/>
    </row>
    <row r="35" spans="1:57" s="2" customFormat="1" ht="25.95" customHeight="1">
      <c r="A35" s="29"/>
      <c r="B35" s="30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9" t="s">
        <v>46</v>
      </c>
      <c r="Y35" s="190"/>
      <c r="Z35" s="190"/>
      <c r="AA35" s="190"/>
      <c r="AB35" s="190"/>
      <c r="AC35" s="38"/>
      <c r="AD35" s="38"/>
      <c r="AE35" s="38"/>
      <c r="AF35" s="38"/>
      <c r="AG35" s="38"/>
      <c r="AH35" s="38"/>
      <c r="AI35" s="38"/>
      <c r="AJ35" s="38"/>
      <c r="AK35" s="191">
        <f>SUM(AK26:AK33)</f>
        <v>0</v>
      </c>
      <c r="AL35" s="190"/>
      <c r="AM35" s="190"/>
      <c r="AN35" s="190"/>
      <c r="AO35" s="192"/>
      <c r="AP35" s="36"/>
      <c r="AQ35" s="36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9"/>
      <c r="B60" s="30"/>
      <c r="C60" s="29"/>
      <c r="D60" s="43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49</v>
      </c>
      <c r="AI60" s="32"/>
      <c r="AJ60" s="32"/>
      <c r="AK60" s="32"/>
      <c r="AL60" s="32"/>
      <c r="AM60" s="43" t="s">
        <v>50</v>
      </c>
      <c r="AN60" s="32"/>
      <c r="AO60" s="32"/>
      <c r="AP60" s="29"/>
      <c r="AQ60" s="29"/>
      <c r="AR60" s="30"/>
      <c r="BE60" s="29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9"/>
      <c r="B64" s="30"/>
      <c r="C64" s="29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9"/>
      <c r="B75" s="30"/>
      <c r="C75" s="29"/>
      <c r="D75" s="43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49</v>
      </c>
      <c r="AI75" s="32"/>
      <c r="AJ75" s="32"/>
      <c r="AK75" s="32"/>
      <c r="AL75" s="32"/>
      <c r="AM75" s="43" t="s">
        <v>50</v>
      </c>
      <c r="AN75" s="32"/>
      <c r="AO75" s="32"/>
      <c r="AP75" s="29"/>
      <c r="AQ75" s="29"/>
      <c r="AR75" s="30"/>
      <c r="BE75" s="29"/>
    </row>
    <row r="76" spans="1:57" s="2" customFormat="1" ht="10.199999999999999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4" t="s">
        <v>12</v>
      </c>
      <c r="L84" s="4" t="str">
        <f>K5</f>
        <v>Vnutroareal_plot</v>
      </c>
      <c r="AR84" s="49"/>
    </row>
    <row r="85" spans="1:91" s="5" customFormat="1" ht="36.9" customHeight="1">
      <c r="B85" s="50"/>
      <c r="C85" s="51" t="s">
        <v>15</v>
      </c>
      <c r="L85" s="193" t="str">
        <f>K6</f>
        <v>Oplotenie výbehov hospodárskych zvierat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50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Bytča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5" t="str">
        <f>IF(AN8= "","",AN8)</f>
        <v>8. 3. 2023</v>
      </c>
      <c r="AN87" s="195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6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Roman Grešák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96" t="str">
        <f>IF(E17="","",E17)</f>
        <v xml:space="preserve"> </v>
      </c>
      <c r="AN89" s="197"/>
      <c r="AO89" s="197"/>
      <c r="AP89" s="197"/>
      <c r="AQ89" s="29"/>
      <c r="AR89" s="30"/>
      <c r="AS89" s="198" t="s">
        <v>54</v>
      </c>
      <c r="AT89" s="199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6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96" t="str">
        <f>IF(E20="","",E20)</f>
        <v xml:space="preserve"> </v>
      </c>
      <c r="AN90" s="197"/>
      <c r="AO90" s="197"/>
      <c r="AP90" s="197"/>
      <c r="AQ90" s="29"/>
      <c r="AR90" s="30"/>
      <c r="AS90" s="200"/>
      <c r="AT90" s="201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8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0"/>
      <c r="AT91" s="201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202" t="s">
        <v>55</v>
      </c>
      <c r="D92" s="203"/>
      <c r="E92" s="203"/>
      <c r="F92" s="203"/>
      <c r="G92" s="203"/>
      <c r="H92" s="58"/>
      <c r="I92" s="204" t="s">
        <v>56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5" t="s">
        <v>57</v>
      </c>
      <c r="AH92" s="203"/>
      <c r="AI92" s="203"/>
      <c r="AJ92" s="203"/>
      <c r="AK92" s="203"/>
      <c r="AL92" s="203"/>
      <c r="AM92" s="203"/>
      <c r="AN92" s="204" t="s">
        <v>58</v>
      </c>
      <c r="AO92" s="203"/>
      <c r="AP92" s="206"/>
      <c r="AQ92" s="59" t="s">
        <v>59</v>
      </c>
      <c r="AR92" s="30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29"/>
    </row>
    <row r="93" spans="1:91" s="2" customFormat="1" ht="10.8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0">
        <f>ROUND(AG95,2)</f>
        <v>0</v>
      </c>
      <c r="AH94" s="210"/>
      <c r="AI94" s="210"/>
      <c r="AJ94" s="210"/>
      <c r="AK94" s="210"/>
      <c r="AL94" s="210"/>
      <c r="AM94" s="210"/>
      <c r="AN94" s="211">
        <f>SUM(AG94,AT94)</f>
        <v>0</v>
      </c>
      <c r="AO94" s="211"/>
      <c r="AP94" s="211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4</v>
      </c>
      <c r="BX94" s="75" t="s">
        <v>77</v>
      </c>
      <c r="CL94" s="75" t="s">
        <v>1</v>
      </c>
    </row>
    <row r="95" spans="1:91" s="7" customFormat="1" ht="14.4" customHeight="1">
      <c r="A95" s="77" t="s">
        <v>78</v>
      </c>
      <c r="B95" s="78"/>
      <c r="C95" s="79"/>
      <c r="D95" s="209" t="s">
        <v>79</v>
      </c>
      <c r="E95" s="209"/>
      <c r="F95" s="209"/>
      <c r="G95" s="209"/>
      <c r="H95" s="209"/>
      <c r="I95" s="80"/>
      <c r="J95" s="209" t="s">
        <v>80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7">
        <f>'1a - Oplotenie'!J30</f>
        <v>0</v>
      </c>
      <c r="AH95" s="208"/>
      <c r="AI95" s="208"/>
      <c r="AJ95" s="208"/>
      <c r="AK95" s="208"/>
      <c r="AL95" s="208"/>
      <c r="AM95" s="208"/>
      <c r="AN95" s="207">
        <f>SUM(AG95,AT95)</f>
        <v>0</v>
      </c>
      <c r="AO95" s="208"/>
      <c r="AP95" s="208"/>
      <c r="AQ95" s="81" t="s">
        <v>81</v>
      </c>
      <c r="AR95" s="78"/>
      <c r="AS95" s="82">
        <v>0</v>
      </c>
      <c r="AT95" s="83">
        <f>ROUND(SUM(AV95:AW95),2)</f>
        <v>0</v>
      </c>
      <c r="AU95" s="84">
        <f>'1a - Oplotenie'!P122</f>
        <v>0</v>
      </c>
      <c r="AV95" s="83">
        <f>'1a - Oplotenie'!J33</f>
        <v>0</v>
      </c>
      <c r="AW95" s="83">
        <f>'1a - Oplotenie'!J34</f>
        <v>0</v>
      </c>
      <c r="AX95" s="83">
        <f>'1a - Oplotenie'!J35</f>
        <v>0</v>
      </c>
      <c r="AY95" s="83">
        <f>'1a - Oplotenie'!J36</f>
        <v>0</v>
      </c>
      <c r="AZ95" s="83">
        <f>'1a - Oplotenie'!F33</f>
        <v>0</v>
      </c>
      <c r="BA95" s="83">
        <f>'1a - Oplotenie'!F34</f>
        <v>0</v>
      </c>
      <c r="BB95" s="83">
        <f>'1a - Oplotenie'!F35</f>
        <v>0</v>
      </c>
      <c r="BC95" s="83">
        <f>'1a - Oplotenie'!F36</f>
        <v>0</v>
      </c>
      <c r="BD95" s="85">
        <f>'1a - Oplotenie'!F37</f>
        <v>0</v>
      </c>
      <c r="BT95" s="86" t="s">
        <v>82</v>
      </c>
      <c r="BV95" s="86" t="s">
        <v>76</v>
      </c>
      <c r="BW95" s="86" t="s">
        <v>83</v>
      </c>
      <c r="BX95" s="86" t="s">
        <v>4</v>
      </c>
      <c r="CL95" s="86" t="s">
        <v>1</v>
      </c>
      <c r="CM95" s="86" t="s">
        <v>74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a - Oploteni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4"/>
  <sheetViews>
    <sheetView showGridLines="0" tabSelected="1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12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83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84</v>
      </c>
      <c r="L4" s="17"/>
      <c r="M4" s="87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4.4" customHeight="1">
      <c r="B7" s="17"/>
      <c r="E7" s="213" t="str">
        <f>'Rekapitulácia stavby'!K6</f>
        <v>Oplotenie výbehov hospodárskych zvierat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5.6" customHeight="1">
      <c r="A9" s="29"/>
      <c r="B9" s="30"/>
      <c r="C9" s="29"/>
      <c r="D9" s="29"/>
      <c r="E9" s="193" t="s">
        <v>86</v>
      </c>
      <c r="F9" s="215"/>
      <c r="G9" s="215"/>
      <c r="H9" s="215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3" t="str">
        <f>'Rekapitulácia stavby'!AN8</f>
        <v>8. 3. 2023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77"/>
      <c r="G18" s="177"/>
      <c r="H18" s="177"/>
      <c r="I18" s="24" t="s">
        <v>26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4.4" customHeight="1">
      <c r="A27" s="88"/>
      <c r="B27" s="89"/>
      <c r="C27" s="88"/>
      <c r="D27" s="88"/>
      <c r="E27" s="182" t="s">
        <v>1</v>
      </c>
      <c r="F27" s="182"/>
      <c r="G27" s="182"/>
      <c r="H27" s="182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>
      <c r="A30" s="29"/>
      <c r="B30" s="30"/>
      <c r="C30" s="29"/>
      <c r="D30" s="93" t="s">
        <v>34</v>
      </c>
      <c r="E30" s="29"/>
      <c r="F30" s="29"/>
      <c r="G30" s="29"/>
      <c r="H30" s="29"/>
      <c r="I30" s="29"/>
      <c r="J30" s="69">
        <f>ROUND(J122,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" customHeight="1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" customHeight="1">
      <c r="A33" s="29"/>
      <c r="B33" s="30"/>
      <c r="C33" s="29"/>
      <c r="D33" s="94" t="s">
        <v>38</v>
      </c>
      <c r="E33" s="35" t="s">
        <v>39</v>
      </c>
      <c r="F33" s="95">
        <f>ROUND((SUM(BE122:BE153)),  2)</f>
        <v>0</v>
      </c>
      <c r="G33" s="92"/>
      <c r="H33" s="92"/>
      <c r="I33" s="96">
        <v>0.2</v>
      </c>
      <c r="J33" s="95">
        <f>ROUND(((SUM(BE122:BE153))*I33),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" customHeight="1">
      <c r="A34" s="29"/>
      <c r="B34" s="30"/>
      <c r="C34" s="29"/>
      <c r="D34" s="29"/>
      <c r="E34" s="35" t="s">
        <v>40</v>
      </c>
      <c r="F34" s="95">
        <f>ROUND((SUM(BF122:BF153)),  2)</f>
        <v>0</v>
      </c>
      <c r="G34" s="92"/>
      <c r="H34" s="92"/>
      <c r="I34" s="96">
        <v>0.2</v>
      </c>
      <c r="J34" s="95">
        <f>ROUND(((SUM(BF122:BF153))*I34),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" hidden="1" customHeight="1">
      <c r="A35" s="29"/>
      <c r="B35" s="30"/>
      <c r="C35" s="29"/>
      <c r="D35" s="29"/>
      <c r="E35" s="24" t="s">
        <v>41</v>
      </c>
      <c r="F35" s="97">
        <f>ROUND((SUM(BG122:BG153)),  2)</f>
        <v>0</v>
      </c>
      <c r="G35" s="29"/>
      <c r="H35" s="29"/>
      <c r="I35" s="98">
        <v>0.2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" hidden="1" customHeight="1">
      <c r="A36" s="29"/>
      <c r="B36" s="30"/>
      <c r="C36" s="29"/>
      <c r="D36" s="29"/>
      <c r="E36" s="24" t="s">
        <v>42</v>
      </c>
      <c r="F36" s="97">
        <f>ROUND((SUM(BH122:BH153)),  2)</f>
        <v>0</v>
      </c>
      <c r="G36" s="29"/>
      <c r="H36" s="29"/>
      <c r="I36" s="98">
        <v>0.2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" hidden="1" customHeight="1">
      <c r="A37" s="29"/>
      <c r="B37" s="30"/>
      <c r="C37" s="29"/>
      <c r="D37" s="29"/>
      <c r="E37" s="35" t="s">
        <v>43</v>
      </c>
      <c r="F37" s="95">
        <f>ROUND((SUM(BI122:BI153)),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>
      <c r="A39" s="29"/>
      <c r="B39" s="30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" customHeight="1">
      <c r="B41" s="17"/>
      <c r="L41" s="17"/>
    </row>
    <row r="42" spans="1:52" s="1" customFormat="1" ht="14.4" customHeight="1">
      <c r="B42" s="17"/>
      <c r="L42" s="17"/>
    </row>
    <row r="43" spans="1:52" s="1" customFormat="1" ht="14.4" customHeight="1">
      <c r="B43" s="17"/>
      <c r="L43" s="17"/>
    </row>
    <row r="44" spans="1:52" s="1" customFormat="1" ht="14.4" customHeight="1">
      <c r="B44" s="17"/>
      <c r="L44" s="17"/>
    </row>
    <row r="45" spans="1:52" s="1" customFormat="1" ht="14.4" customHeight="1">
      <c r="B45" s="17"/>
      <c r="L45" s="17"/>
    </row>
    <row r="46" spans="1:52" s="1" customFormat="1" ht="14.4" customHeight="1">
      <c r="B46" s="17"/>
      <c r="L46" s="17"/>
    </row>
    <row r="47" spans="1:52" s="1" customFormat="1" ht="14.4" customHeight="1">
      <c r="B47" s="17"/>
      <c r="L47" s="17"/>
    </row>
    <row r="48" spans="1:52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3" t="s">
        <v>49</v>
      </c>
      <c r="E61" s="32"/>
      <c r="F61" s="105" t="s">
        <v>50</v>
      </c>
      <c r="G61" s="43" t="s">
        <v>49</v>
      </c>
      <c r="H61" s="32"/>
      <c r="I61" s="32"/>
      <c r="J61" s="106" t="s">
        <v>50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3" t="s">
        <v>49</v>
      </c>
      <c r="E76" s="32"/>
      <c r="F76" s="105" t="s">
        <v>50</v>
      </c>
      <c r="G76" s="43" t="s">
        <v>49</v>
      </c>
      <c r="H76" s="32"/>
      <c r="I76" s="32"/>
      <c r="J76" s="106" t="s">
        <v>50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4.4" customHeight="1">
      <c r="A85" s="29"/>
      <c r="B85" s="30"/>
      <c r="C85" s="29"/>
      <c r="D85" s="29"/>
      <c r="E85" s="213" t="str">
        <f>E7</f>
        <v>Oplotenie výbehov hospodárskych zvierat</v>
      </c>
      <c r="F85" s="214"/>
      <c r="G85" s="214"/>
      <c r="H85" s="214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5.6" customHeight="1">
      <c r="A87" s="29"/>
      <c r="B87" s="30"/>
      <c r="C87" s="29"/>
      <c r="D87" s="29"/>
      <c r="E87" s="193" t="str">
        <f>E9</f>
        <v>1a - Oplotenie</v>
      </c>
      <c r="F87" s="215"/>
      <c r="G87" s="215"/>
      <c r="H87" s="215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Bytča</v>
      </c>
      <c r="G89" s="29"/>
      <c r="H89" s="29"/>
      <c r="I89" s="24" t="s">
        <v>21</v>
      </c>
      <c r="J89" s="53" t="str">
        <f>IF(J12="","",J12)</f>
        <v>8. 3. 2023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6" customHeight="1">
      <c r="A91" s="29"/>
      <c r="B91" s="30"/>
      <c r="C91" s="24" t="s">
        <v>23</v>
      </c>
      <c r="D91" s="29"/>
      <c r="E91" s="29"/>
      <c r="F91" s="22" t="str">
        <f>E15</f>
        <v>Roman Grešák</v>
      </c>
      <c r="G91" s="29"/>
      <c r="H91" s="29"/>
      <c r="I91" s="24" t="s">
        <v>29</v>
      </c>
      <c r="J91" s="27" t="str">
        <f>E21</f>
        <v xml:space="preserve"> 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6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9">
        <f>J122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1:31" s="10" customFormat="1" ht="19.95" customHeight="1">
      <c r="B98" s="114"/>
      <c r="D98" s="115" t="s">
        <v>93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1:31" s="10" customFormat="1" ht="19.95" customHeight="1">
      <c r="B99" s="114"/>
      <c r="D99" s="115" t="s">
        <v>94</v>
      </c>
      <c r="E99" s="116"/>
      <c r="F99" s="116"/>
      <c r="G99" s="116"/>
      <c r="H99" s="116"/>
      <c r="I99" s="116"/>
      <c r="J99" s="117">
        <f>J130</f>
        <v>0</v>
      </c>
      <c r="L99" s="114"/>
    </row>
    <row r="100" spans="1:31" s="10" customFormat="1" ht="19.95" customHeight="1">
      <c r="B100" s="114"/>
      <c r="D100" s="115" t="s">
        <v>95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1:31" s="9" customFormat="1" ht="24.9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J139</f>
        <v>0</v>
      </c>
      <c r="L101" s="110"/>
    </row>
    <row r="102" spans="1:31" s="10" customFormat="1" ht="19.95" customHeight="1">
      <c r="B102" s="114"/>
      <c r="D102" s="115" t="s">
        <v>97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0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customHeight="1">
      <c r="A104" s="29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>
      <c r="A109" s="29"/>
      <c r="B109" s="30"/>
      <c r="C109" s="18" t="s">
        <v>98</v>
      </c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0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4.4" customHeight="1">
      <c r="A112" s="29"/>
      <c r="B112" s="30"/>
      <c r="C112" s="29"/>
      <c r="D112" s="29"/>
      <c r="E112" s="213" t="str">
        <f>E7</f>
        <v>Oplotenie výbehov hospodárskych zvierat</v>
      </c>
      <c r="F112" s="214"/>
      <c r="G112" s="214"/>
      <c r="H112" s="214"/>
      <c r="I112" s="29"/>
      <c r="J112" s="29"/>
      <c r="K112" s="29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85</v>
      </c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6" customHeight="1">
      <c r="A114" s="29"/>
      <c r="B114" s="30"/>
      <c r="C114" s="29"/>
      <c r="D114" s="29"/>
      <c r="E114" s="193" t="str">
        <f>E9</f>
        <v>1a - Oplotenie</v>
      </c>
      <c r="F114" s="215"/>
      <c r="G114" s="215"/>
      <c r="H114" s="215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Bytča</v>
      </c>
      <c r="G116" s="29"/>
      <c r="H116" s="29"/>
      <c r="I116" s="24" t="s">
        <v>21</v>
      </c>
      <c r="J116" s="53" t="str">
        <f>IF(J12="","",J12)</f>
        <v>8. 3. 2023</v>
      </c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6" customHeight="1">
      <c r="A118" s="29"/>
      <c r="B118" s="30"/>
      <c r="C118" s="24" t="s">
        <v>23</v>
      </c>
      <c r="D118" s="29"/>
      <c r="E118" s="29"/>
      <c r="F118" s="22" t="str">
        <f>E15</f>
        <v>Roman Grešák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6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 </v>
      </c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8"/>
      <c r="B121" s="119"/>
      <c r="C121" s="120" t="s">
        <v>99</v>
      </c>
      <c r="D121" s="121" t="s">
        <v>59</v>
      </c>
      <c r="E121" s="121" t="s">
        <v>55</v>
      </c>
      <c r="F121" s="121" t="s">
        <v>56</v>
      </c>
      <c r="G121" s="121" t="s">
        <v>100</v>
      </c>
      <c r="H121" s="121" t="s">
        <v>101</v>
      </c>
      <c r="I121" s="121" t="s">
        <v>102</v>
      </c>
      <c r="J121" s="122" t="s">
        <v>89</v>
      </c>
      <c r="K121" s="123" t="s">
        <v>103</v>
      </c>
      <c r="L121" s="124"/>
      <c r="M121" s="60" t="s">
        <v>1</v>
      </c>
      <c r="N121" s="61" t="s">
        <v>38</v>
      </c>
      <c r="O121" s="61" t="s">
        <v>104</v>
      </c>
      <c r="P121" s="61" t="s">
        <v>105</v>
      </c>
      <c r="Q121" s="61" t="s">
        <v>106</v>
      </c>
      <c r="R121" s="61" t="s">
        <v>107</v>
      </c>
      <c r="S121" s="61" t="s">
        <v>108</v>
      </c>
      <c r="T121" s="62" t="s">
        <v>109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8" customHeight="1">
      <c r="A122" s="29"/>
      <c r="B122" s="30"/>
      <c r="C122" s="67" t="s">
        <v>90</v>
      </c>
      <c r="D122" s="29"/>
      <c r="E122" s="29"/>
      <c r="F122" s="29"/>
      <c r="G122" s="29"/>
      <c r="H122" s="29"/>
      <c r="I122" s="29"/>
      <c r="J122" s="125">
        <f>BK122</f>
        <v>0</v>
      </c>
      <c r="K122" s="29"/>
      <c r="L122" s="30"/>
      <c r="M122" s="63"/>
      <c r="N122" s="54"/>
      <c r="O122" s="64"/>
      <c r="P122" s="126">
        <f>P123+P139</f>
        <v>0</v>
      </c>
      <c r="Q122" s="64"/>
      <c r="R122" s="126">
        <f>R123+R139</f>
        <v>52.263849999999991</v>
      </c>
      <c r="S122" s="64"/>
      <c r="T122" s="127">
        <f>T123+T139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91</v>
      </c>
      <c r="BK122" s="128">
        <f>BK123+BK139</f>
        <v>0</v>
      </c>
    </row>
    <row r="123" spans="1:65" s="12" customFormat="1" ht="25.95" customHeight="1">
      <c r="B123" s="129"/>
      <c r="D123" s="130" t="s">
        <v>73</v>
      </c>
      <c r="E123" s="131" t="s">
        <v>110</v>
      </c>
      <c r="F123" s="131" t="s">
        <v>111</v>
      </c>
      <c r="I123" s="132"/>
      <c r="J123" s="133">
        <f>BK123</f>
        <v>0</v>
      </c>
      <c r="L123" s="129"/>
      <c r="M123" s="134"/>
      <c r="N123" s="135"/>
      <c r="O123" s="135"/>
      <c r="P123" s="136">
        <f>P124+P130+P137</f>
        <v>0</v>
      </c>
      <c r="Q123" s="135"/>
      <c r="R123" s="136">
        <f>R124+R130+R137</f>
        <v>43.178769999999993</v>
      </c>
      <c r="S123" s="135"/>
      <c r="T123" s="137">
        <f>T124+T130+T137</f>
        <v>0</v>
      </c>
      <c r="AR123" s="130" t="s">
        <v>82</v>
      </c>
      <c r="AT123" s="138" t="s">
        <v>73</v>
      </c>
      <c r="AU123" s="138" t="s">
        <v>74</v>
      </c>
      <c r="AY123" s="130" t="s">
        <v>112</v>
      </c>
      <c r="BK123" s="139">
        <f>BK124+BK130+BK137</f>
        <v>0</v>
      </c>
    </row>
    <row r="124" spans="1:65" s="12" customFormat="1" ht="22.8" customHeight="1">
      <c r="B124" s="129"/>
      <c r="D124" s="130" t="s">
        <v>73</v>
      </c>
      <c r="E124" s="140" t="s">
        <v>82</v>
      </c>
      <c r="F124" s="140" t="s">
        <v>113</v>
      </c>
      <c r="I124" s="132"/>
      <c r="J124" s="141">
        <f>BK124</f>
        <v>0</v>
      </c>
      <c r="L124" s="129"/>
      <c r="M124" s="134"/>
      <c r="N124" s="135"/>
      <c r="O124" s="135"/>
      <c r="P124" s="136">
        <f>SUM(P125:P129)</f>
        <v>0</v>
      </c>
      <c r="Q124" s="135"/>
      <c r="R124" s="136">
        <f>SUM(R125:R129)</f>
        <v>0</v>
      </c>
      <c r="S124" s="135"/>
      <c r="T124" s="137">
        <f>SUM(T125:T129)</f>
        <v>0</v>
      </c>
      <c r="AR124" s="130" t="s">
        <v>82</v>
      </c>
      <c r="AT124" s="138" t="s">
        <v>73</v>
      </c>
      <c r="AU124" s="138" t="s">
        <v>82</v>
      </c>
      <c r="AY124" s="130" t="s">
        <v>112</v>
      </c>
      <c r="BK124" s="139">
        <f>SUM(BK125:BK129)</f>
        <v>0</v>
      </c>
    </row>
    <row r="125" spans="1:65" s="2" customFormat="1" ht="19.8" customHeight="1">
      <c r="A125" s="29"/>
      <c r="B125" s="142"/>
      <c r="C125" s="143" t="s">
        <v>82</v>
      </c>
      <c r="D125" s="143" t="s">
        <v>114</v>
      </c>
      <c r="E125" s="144" t="s">
        <v>115</v>
      </c>
      <c r="F125" s="145" t="s">
        <v>116</v>
      </c>
      <c r="G125" s="146" t="s">
        <v>117</v>
      </c>
      <c r="H125" s="147">
        <v>103.81100000000001</v>
      </c>
      <c r="I125" s="148"/>
      <c r="J125" s="149">
        <f>ROUND(I125*H125,2)</f>
        <v>0</v>
      </c>
      <c r="K125" s="150"/>
      <c r="L125" s="30"/>
      <c r="M125" s="151" t="s">
        <v>1</v>
      </c>
      <c r="N125" s="152" t="s">
        <v>40</v>
      </c>
      <c r="O125" s="56"/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5" t="s">
        <v>118</v>
      </c>
      <c r="AT125" s="155" t="s">
        <v>114</v>
      </c>
      <c r="AU125" s="155" t="s">
        <v>119</v>
      </c>
      <c r="AY125" s="14" t="s">
        <v>112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119</v>
      </c>
      <c r="BK125" s="156">
        <f>ROUND(I125*H125,2)</f>
        <v>0</v>
      </c>
      <c r="BL125" s="14" t="s">
        <v>118</v>
      </c>
      <c r="BM125" s="155" t="s">
        <v>120</v>
      </c>
    </row>
    <row r="126" spans="1:65" s="2" customFormat="1" ht="34.799999999999997" customHeight="1">
      <c r="A126" s="29"/>
      <c r="B126" s="142"/>
      <c r="C126" s="143" t="s">
        <v>119</v>
      </c>
      <c r="D126" s="143" t="s">
        <v>114</v>
      </c>
      <c r="E126" s="144" t="s">
        <v>121</v>
      </c>
      <c r="F126" s="145" t="s">
        <v>122</v>
      </c>
      <c r="G126" s="146" t="s">
        <v>117</v>
      </c>
      <c r="H126" s="147">
        <v>103.81100000000001</v>
      </c>
      <c r="I126" s="148"/>
      <c r="J126" s="149">
        <f>ROUND(I126*H126,2)</f>
        <v>0</v>
      </c>
      <c r="K126" s="150"/>
      <c r="L126" s="30"/>
      <c r="M126" s="151" t="s">
        <v>1</v>
      </c>
      <c r="N126" s="152" t="s">
        <v>40</v>
      </c>
      <c r="O126" s="56"/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5" t="s">
        <v>118</v>
      </c>
      <c r="AT126" s="155" t="s">
        <v>114</v>
      </c>
      <c r="AU126" s="155" t="s">
        <v>119</v>
      </c>
      <c r="AY126" s="14" t="s">
        <v>112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119</v>
      </c>
      <c r="BK126" s="156">
        <f>ROUND(I126*H126,2)</f>
        <v>0</v>
      </c>
      <c r="BL126" s="14" t="s">
        <v>118</v>
      </c>
      <c r="BM126" s="155" t="s">
        <v>123</v>
      </c>
    </row>
    <row r="127" spans="1:65" s="2" customFormat="1" ht="22.2" customHeight="1">
      <c r="A127" s="29"/>
      <c r="B127" s="142"/>
      <c r="C127" s="143" t="s">
        <v>124</v>
      </c>
      <c r="D127" s="143" t="s">
        <v>114</v>
      </c>
      <c r="E127" s="144" t="s">
        <v>125</v>
      </c>
      <c r="F127" s="145" t="s">
        <v>126</v>
      </c>
      <c r="G127" s="146" t="s">
        <v>117</v>
      </c>
      <c r="H127" s="147">
        <v>103.81100000000001</v>
      </c>
      <c r="I127" s="148"/>
      <c r="J127" s="149">
        <f>ROUND(I127*H127,2)</f>
        <v>0</v>
      </c>
      <c r="K127" s="150"/>
      <c r="L127" s="30"/>
      <c r="M127" s="151" t="s">
        <v>1</v>
      </c>
      <c r="N127" s="152" t="s">
        <v>40</v>
      </c>
      <c r="O127" s="56"/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5" t="s">
        <v>118</v>
      </c>
      <c r="AT127" s="155" t="s">
        <v>114</v>
      </c>
      <c r="AU127" s="155" t="s">
        <v>119</v>
      </c>
      <c r="AY127" s="14" t="s">
        <v>112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119</v>
      </c>
      <c r="BK127" s="156">
        <f>ROUND(I127*H127,2)</f>
        <v>0</v>
      </c>
      <c r="BL127" s="14" t="s">
        <v>118</v>
      </c>
      <c r="BM127" s="155" t="s">
        <v>127</v>
      </c>
    </row>
    <row r="128" spans="1:65" s="2" customFormat="1" ht="22.2" customHeight="1">
      <c r="A128" s="29"/>
      <c r="B128" s="142"/>
      <c r="C128" s="143" t="s">
        <v>118</v>
      </c>
      <c r="D128" s="143" t="s">
        <v>114</v>
      </c>
      <c r="E128" s="144" t="s">
        <v>128</v>
      </c>
      <c r="F128" s="145" t="s">
        <v>129</v>
      </c>
      <c r="G128" s="146" t="s">
        <v>130</v>
      </c>
      <c r="H128" s="147">
        <v>2306.92</v>
      </c>
      <c r="I128" s="148"/>
      <c r="J128" s="149">
        <f>ROUND(I128*H128,2)</f>
        <v>0</v>
      </c>
      <c r="K128" s="150"/>
      <c r="L128" s="30"/>
      <c r="M128" s="151" t="s">
        <v>1</v>
      </c>
      <c r="N128" s="152" t="s">
        <v>40</v>
      </c>
      <c r="O128" s="56"/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118</v>
      </c>
      <c r="AT128" s="155" t="s">
        <v>114</v>
      </c>
      <c r="AU128" s="155" t="s">
        <v>119</v>
      </c>
      <c r="AY128" s="14" t="s">
        <v>112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119</v>
      </c>
      <c r="BK128" s="156">
        <f>ROUND(I128*H128,2)</f>
        <v>0</v>
      </c>
      <c r="BL128" s="14" t="s">
        <v>118</v>
      </c>
      <c r="BM128" s="155" t="s">
        <v>131</v>
      </c>
    </row>
    <row r="129" spans="1:65" s="2" customFormat="1" ht="22.2" customHeight="1">
      <c r="A129" s="29"/>
      <c r="B129" s="142"/>
      <c r="C129" s="143" t="s">
        <v>132</v>
      </c>
      <c r="D129" s="143" t="s">
        <v>114</v>
      </c>
      <c r="E129" s="144" t="s">
        <v>133</v>
      </c>
      <c r="F129" s="145" t="s">
        <v>134</v>
      </c>
      <c r="G129" s="146" t="s">
        <v>130</v>
      </c>
      <c r="H129" s="147">
        <v>2306.92</v>
      </c>
      <c r="I129" s="148"/>
      <c r="J129" s="149">
        <f>ROUND(I129*H129,2)</f>
        <v>0</v>
      </c>
      <c r="K129" s="150"/>
      <c r="L129" s="30"/>
      <c r="M129" s="151" t="s">
        <v>1</v>
      </c>
      <c r="N129" s="152" t="s">
        <v>40</v>
      </c>
      <c r="O129" s="56"/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5" t="s">
        <v>118</v>
      </c>
      <c r="AT129" s="155" t="s">
        <v>114</v>
      </c>
      <c r="AU129" s="155" t="s">
        <v>119</v>
      </c>
      <c r="AY129" s="14" t="s">
        <v>112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119</v>
      </c>
      <c r="BK129" s="156">
        <f>ROUND(I129*H129,2)</f>
        <v>0</v>
      </c>
      <c r="BL129" s="14" t="s">
        <v>118</v>
      </c>
      <c r="BM129" s="155" t="s">
        <v>135</v>
      </c>
    </row>
    <row r="130" spans="1:65" s="12" customFormat="1" ht="22.8" customHeight="1">
      <c r="B130" s="129"/>
      <c r="D130" s="130" t="s">
        <v>73</v>
      </c>
      <c r="E130" s="140" t="s">
        <v>124</v>
      </c>
      <c r="F130" s="140" t="s">
        <v>136</v>
      </c>
      <c r="I130" s="132"/>
      <c r="J130" s="141">
        <f>BK130</f>
        <v>0</v>
      </c>
      <c r="L130" s="129"/>
      <c r="M130" s="134"/>
      <c r="N130" s="135"/>
      <c r="O130" s="135"/>
      <c r="P130" s="136">
        <f>SUM(P131:P136)</f>
        <v>0</v>
      </c>
      <c r="Q130" s="135"/>
      <c r="R130" s="136">
        <f>SUM(R131:R136)</f>
        <v>43.178769999999993</v>
      </c>
      <c r="S130" s="135"/>
      <c r="T130" s="137">
        <f>SUM(T131:T136)</f>
        <v>0</v>
      </c>
      <c r="AR130" s="130" t="s">
        <v>82</v>
      </c>
      <c r="AT130" s="138" t="s">
        <v>73</v>
      </c>
      <c r="AU130" s="138" t="s">
        <v>82</v>
      </c>
      <c r="AY130" s="130" t="s">
        <v>112</v>
      </c>
      <c r="BK130" s="139">
        <f>SUM(BK131:BK136)</f>
        <v>0</v>
      </c>
    </row>
    <row r="131" spans="1:65" s="2" customFormat="1" ht="22.2" customHeight="1">
      <c r="A131" s="29"/>
      <c r="B131" s="142"/>
      <c r="C131" s="143" t="s">
        <v>137</v>
      </c>
      <c r="D131" s="143" t="s">
        <v>114</v>
      </c>
      <c r="E131" s="144" t="s">
        <v>138</v>
      </c>
      <c r="F131" s="145" t="s">
        <v>139</v>
      </c>
      <c r="G131" s="146" t="s">
        <v>140</v>
      </c>
      <c r="H131" s="147">
        <v>478</v>
      </c>
      <c r="I131" s="148"/>
      <c r="J131" s="149">
        <f t="shared" ref="J131:J136" si="0">ROUND(I131*H131,2)</f>
        <v>0</v>
      </c>
      <c r="K131" s="150"/>
      <c r="L131" s="30"/>
      <c r="M131" s="151" t="s">
        <v>1</v>
      </c>
      <c r="N131" s="152" t="s">
        <v>40</v>
      </c>
      <c r="O131" s="56"/>
      <c r="P131" s="153">
        <f t="shared" ref="P131:P136" si="1">O131*H131</f>
        <v>0</v>
      </c>
      <c r="Q131" s="153">
        <v>2.7399999999999998E-3</v>
      </c>
      <c r="R131" s="153">
        <f t="shared" ref="R131:R136" si="2">Q131*H131</f>
        <v>1.30972</v>
      </c>
      <c r="S131" s="153">
        <v>0</v>
      </c>
      <c r="T131" s="154">
        <f t="shared" ref="T131:T136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5" t="s">
        <v>118</v>
      </c>
      <c r="AT131" s="155" t="s">
        <v>114</v>
      </c>
      <c r="AU131" s="155" t="s">
        <v>119</v>
      </c>
      <c r="AY131" s="14" t="s">
        <v>112</v>
      </c>
      <c r="BE131" s="156">
        <f t="shared" ref="BE131:BE136" si="4">IF(N131="základná",J131,0)</f>
        <v>0</v>
      </c>
      <c r="BF131" s="156">
        <f t="shared" ref="BF131:BF136" si="5">IF(N131="znížená",J131,0)</f>
        <v>0</v>
      </c>
      <c r="BG131" s="156">
        <f t="shared" ref="BG131:BG136" si="6">IF(N131="zákl. prenesená",J131,0)</f>
        <v>0</v>
      </c>
      <c r="BH131" s="156">
        <f t="shared" ref="BH131:BH136" si="7">IF(N131="zníž. prenesená",J131,0)</f>
        <v>0</v>
      </c>
      <c r="BI131" s="156">
        <f t="shared" ref="BI131:BI136" si="8">IF(N131="nulová",J131,0)</f>
        <v>0</v>
      </c>
      <c r="BJ131" s="14" t="s">
        <v>119</v>
      </c>
      <c r="BK131" s="156">
        <f t="shared" ref="BK131:BK136" si="9">ROUND(I131*H131,2)</f>
        <v>0</v>
      </c>
      <c r="BL131" s="14" t="s">
        <v>118</v>
      </c>
      <c r="BM131" s="155" t="s">
        <v>141</v>
      </c>
    </row>
    <row r="132" spans="1:65" s="2" customFormat="1" ht="19.8" customHeight="1">
      <c r="A132" s="29"/>
      <c r="B132" s="142"/>
      <c r="C132" s="157" t="s">
        <v>142</v>
      </c>
      <c r="D132" s="157" t="s">
        <v>143</v>
      </c>
      <c r="E132" s="158" t="s">
        <v>144</v>
      </c>
      <c r="F132" s="159" t="s">
        <v>145</v>
      </c>
      <c r="G132" s="160" t="s">
        <v>140</v>
      </c>
      <c r="H132" s="161">
        <v>478</v>
      </c>
      <c r="I132" s="162"/>
      <c r="J132" s="163">
        <f t="shared" si="0"/>
        <v>0</v>
      </c>
      <c r="K132" s="164"/>
      <c r="L132" s="165"/>
      <c r="M132" s="166" t="s">
        <v>1</v>
      </c>
      <c r="N132" s="167" t="s">
        <v>40</v>
      </c>
      <c r="O132" s="56"/>
      <c r="P132" s="153">
        <f t="shared" si="1"/>
        <v>0</v>
      </c>
      <c r="Q132" s="153">
        <v>3.9300000000000003E-3</v>
      </c>
      <c r="R132" s="153">
        <f t="shared" si="2"/>
        <v>1.8785400000000001</v>
      </c>
      <c r="S132" s="153">
        <v>0</v>
      </c>
      <c r="T132" s="15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5" t="s">
        <v>146</v>
      </c>
      <c r="AT132" s="155" t="s">
        <v>143</v>
      </c>
      <c r="AU132" s="155" t="s">
        <v>119</v>
      </c>
      <c r="AY132" s="14" t="s">
        <v>112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119</v>
      </c>
      <c r="BK132" s="156">
        <f t="shared" si="9"/>
        <v>0</v>
      </c>
      <c r="BL132" s="14" t="s">
        <v>118</v>
      </c>
      <c r="BM132" s="155" t="s">
        <v>147</v>
      </c>
    </row>
    <row r="133" spans="1:65" s="2" customFormat="1" ht="22.2" customHeight="1">
      <c r="A133" s="29"/>
      <c r="B133" s="142"/>
      <c r="C133" s="143" t="s">
        <v>146</v>
      </c>
      <c r="D133" s="143" t="s">
        <v>114</v>
      </c>
      <c r="E133" s="144" t="s">
        <v>148</v>
      </c>
      <c r="F133" s="145" t="s">
        <v>149</v>
      </c>
      <c r="G133" s="146" t="s">
        <v>140</v>
      </c>
      <c r="H133" s="147">
        <v>477</v>
      </c>
      <c r="I133" s="148"/>
      <c r="J133" s="149">
        <f t="shared" si="0"/>
        <v>0</v>
      </c>
      <c r="K133" s="150"/>
      <c r="L133" s="30"/>
      <c r="M133" s="151" t="s">
        <v>1</v>
      </c>
      <c r="N133" s="152" t="s">
        <v>40</v>
      </c>
      <c r="O133" s="56"/>
      <c r="P133" s="153">
        <f t="shared" si="1"/>
        <v>0</v>
      </c>
      <c r="Q133" s="153">
        <v>6.3E-3</v>
      </c>
      <c r="R133" s="153">
        <f t="shared" si="2"/>
        <v>3.0051000000000001</v>
      </c>
      <c r="S133" s="153">
        <v>0</v>
      </c>
      <c r="T133" s="15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5" t="s">
        <v>118</v>
      </c>
      <c r="AT133" s="155" t="s">
        <v>114</v>
      </c>
      <c r="AU133" s="155" t="s">
        <v>119</v>
      </c>
      <c r="AY133" s="14" t="s">
        <v>112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119</v>
      </c>
      <c r="BK133" s="156">
        <f t="shared" si="9"/>
        <v>0</v>
      </c>
      <c r="BL133" s="14" t="s">
        <v>118</v>
      </c>
      <c r="BM133" s="155" t="s">
        <v>150</v>
      </c>
    </row>
    <row r="134" spans="1:65" s="2" customFormat="1" ht="14.4" customHeight="1">
      <c r="A134" s="29"/>
      <c r="B134" s="142"/>
      <c r="C134" s="157" t="s">
        <v>151</v>
      </c>
      <c r="D134" s="157" t="s">
        <v>143</v>
      </c>
      <c r="E134" s="158" t="s">
        <v>152</v>
      </c>
      <c r="F134" s="159" t="s">
        <v>153</v>
      </c>
      <c r="G134" s="160" t="s">
        <v>140</v>
      </c>
      <c r="H134" s="161">
        <v>481.77</v>
      </c>
      <c r="I134" s="162"/>
      <c r="J134" s="163">
        <f t="shared" si="0"/>
        <v>0</v>
      </c>
      <c r="K134" s="164"/>
      <c r="L134" s="165"/>
      <c r="M134" s="166" t="s">
        <v>1</v>
      </c>
      <c r="N134" s="167" t="s">
        <v>40</v>
      </c>
      <c r="O134" s="56"/>
      <c r="P134" s="153">
        <f t="shared" si="1"/>
        <v>0</v>
      </c>
      <c r="Q134" s="153">
        <v>7.4999999999999997E-2</v>
      </c>
      <c r="R134" s="153">
        <f t="shared" si="2"/>
        <v>36.132749999999994</v>
      </c>
      <c r="S134" s="153">
        <v>0</v>
      </c>
      <c r="T134" s="15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146</v>
      </c>
      <c r="AT134" s="155" t="s">
        <v>143</v>
      </c>
      <c r="AU134" s="155" t="s">
        <v>119</v>
      </c>
      <c r="AY134" s="14" t="s">
        <v>112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119</v>
      </c>
      <c r="BK134" s="156">
        <f t="shared" si="9"/>
        <v>0</v>
      </c>
      <c r="BL134" s="14" t="s">
        <v>118</v>
      </c>
      <c r="BM134" s="155" t="s">
        <v>154</v>
      </c>
    </row>
    <row r="135" spans="1:65" s="2" customFormat="1" ht="22.2" customHeight="1">
      <c r="A135" s="29"/>
      <c r="B135" s="142"/>
      <c r="C135" s="157" t="s">
        <v>155</v>
      </c>
      <c r="D135" s="157" t="s">
        <v>143</v>
      </c>
      <c r="E135" s="158" t="s">
        <v>156</v>
      </c>
      <c r="F135" s="159" t="s">
        <v>157</v>
      </c>
      <c r="G135" s="160" t="s">
        <v>140</v>
      </c>
      <c r="H135" s="161">
        <v>450</v>
      </c>
      <c r="I135" s="162"/>
      <c r="J135" s="163">
        <f t="shared" si="0"/>
        <v>0</v>
      </c>
      <c r="K135" s="164"/>
      <c r="L135" s="165"/>
      <c r="M135" s="166" t="s">
        <v>1</v>
      </c>
      <c r="N135" s="167" t="s">
        <v>40</v>
      </c>
      <c r="O135" s="56"/>
      <c r="P135" s="153">
        <f t="shared" si="1"/>
        <v>0</v>
      </c>
      <c r="Q135" s="153">
        <v>1.8500000000000001E-3</v>
      </c>
      <c r="R135" s="153">
        <f t="shared" si="2"/>
        <v>0.83250000000000002</v>
      </c>
      <c r="S135" s="153">
        <v>0</v>
      </c>
      <c r="T135" s="15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5" t="s">
        <v>146</v>
      </c>
      <c r="AT135" s="155" t="s">
        <v>143</v>
      </c>
      <c r="AU135" s="155" t="s">
        <v>119</v>
      </c>
      <c r="AY135" s="14" t="s">
        <v>112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119</v>
      </c>
      <c r="BK135" s="156">
        <f t="shared" si="9"/>
        <v>0</v>
      </c>
      <c r="BL135" s="14" t="s">
        <v>118</v>
      </c>
      <c r="BM135" s="155" t="s">
        <v>158</v>
      </c>
    </row>
    <row r="136" spans="1:65" s="2" customFormat="1" ht="22.2" customHeight="1">
      <c r="A136" s="29"/>
      <c r="B136" s="142"/>
      <c r="C136" s="157" t="s">
        <v>159</v>
      </c>
      <c r="D136" s="157" t="s">
        <v>143</v>
      </c>
      <c r="E136" s="158" t="s">
        <v>160</v>
      </c>
      <c r="F136" s="159" t="s">
        <v>161</v>
      </c>
      <c r="G136" s="160" t="s">
        <v>140</v>
      </c>
      <c r="H136" s="161">
        <v>28</v>
      </c>
      <c r="I136" s="162"/>
      <c r="J136" s="163">
        <f t="shared" si="0"/>
        <v>0</v>
      </c>
      <c r="K136" s="164"/>
      <c r="L136" s="165"/>
      <c r="M136" s="166" t="s">
        <v>1</v>
      </c>
      <c r="N136" s="167" t="s">
        <v>40</v>
      </c>
      <c r="O136" s="56"/>
      <c r="P136" s="153">
        <f t="shared" si="1"/>
        <v>0</v>
      </c>
      <c r="Q136" s="153">
        <v>7.2000000000000005E-4</v>
      </c>
      <c r="R136" s="153">
        <f t="shared" si="2"/>
        <v>2.0160000000000001E-2</v>
      </c>
      <c r="S136" s="153">
        <v>0</v>
      </c>
      <c r="T136" s="15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146</v>
      </c>
      <c r="AT136" s="155" t="s">
        <v>143</v>
      </c>
      <c r="AU136" s="155" t="s">
        <v>119</v>
      </c>
      <c r="AY136" s="14" t="s">
        <v>112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119</v>
      </c>
      <c r="BK136" s="156">
        <f t="shared" si="9"/>
        <v>0</v>
      </c>
      <c r="BL136" s="14" t="s">
        <v>118</v>
      </c>
      <c r="BM136" s="155" t="s">
        <v>162</v>
      </c>
    </row>
    <row r="137" spans="1:65" s="12" customFormat="1" ht="22.8" customHeight="1">
      <c r="B137" s="129"/>
      <c r="D137" s="130" t="s">
        <v>73</v>
      </c>
      <c r="E137" s="140" t="s">
        <v>163</v>
      </c>
      <c r="F137" s="140" t="s">
        <v>164</v>
      </c>
      <c r="I137" s="132"/>
      <c r="J137" s="141">
        <f>BK137</f>
        <v>0</v>
      </c>
      <c r="L137" s="129"/>
      <c r="M137" s="134"/>
      <c r="N137" s="135"/>
      <c r="O137" s="135"/>
      <c r="P137" s="136">
        <f>P138</f>
        <v>0</v>
      </c>
      <c r="Q137" s="135"/>
      <c r="R137" s="136">
        <f>R138</f>
        <v>0</v>
      </c>
      <c r="S137" s="135"/>
      <c r="T137" s="137">
        <f>T138</f>
        <v>0</v>
      </c>
      <c r="AR137" s="130" t="s">
        <v>82</v>
      </c>
      <c r="AT137" s="138" t="s">
        <v>73</v>
      </c>
      <c r="AU137" s="138" t="s">
        <v>82</v>
      </c>
      <c r="AY137" s="130" t="s">
        <v>112</v>
      </c>
      <c r="BK137" s="139">
        <f>BK138</f>
        <v>0</v>
      </c>
    </row>
    <row r="138" spans="1:65" s="2" customFormat="1" ht="22.2" customHeight="1">
      <c r="A138" s="29"/>
      <c r="B138" s="142"/>
      <c r="C138" s="143" t="s">
        <v>165</v>
      </c>
      <c r="D138" s="143" t="s">
        <v>114</v>
      </c>
      <c r="E138" s="144" t="s">
        <v>166</v>
      </c>
      <c r="F138" s="145" t="s">
        <v>167</v>
      </c>
      <c r="G138" s="146" t="s">
        <v>168</v>
      </c>
      <c r="H138" s="147">
        <v>43.338000000000001</v>
      </c>
      <c r="I138" s="148"/>
      <c r="J138" s="149">
        <f>ROUND(I138*H138,2)</f>
        <v>0</v>
      </c>
      <c r="K138" s="150"/>
      <c r="L138" s="30"/>
      <c r="M138" s="151" t="s">
        <v>1</v>
      </c>
      <c r="N138" s="152" t="s">
        <v>40</v>
      </c>
      <c r="O138" s="56"/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118</v>
      </c>
      <c r="AT138" s="155" t="s">
        <v>114</v>
      </c>
      <c r="AU138" s="155" t="s">
        <v>119</v>
      </c>
      <c r="AY138" s="14" t="s">
        <v>112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119</v>
      </c>
      <c r="BK138" s="156">
        <f>ROUND(I138*H138,2)</f>
        <v>0</v>
      </c>
      <c r="BL138" s="14" t="s">
        <v>118</v>
      </c>
      <c r="BM138" s="155" t="s">
        <v>169</v>
      </c>
    </row>
    <row r="139" spans="1:65" s="12" customFormat="1" ht="25.95" customHeight="1">
      <c r="B139" s="129"/>
      <c r="D139" s="130" t="s">
        <v>73</v>
      </c>
      <c r="E139" s="131" t="s">
        <v>170</v>
      </c>
      <c r="F139" s="131" t="s">
        <v>171</v>
      </c>
      <c r="I139" s="132"/>
      <c r="J139" s="133">
        <f>BK139</f>
        <v>0</v>
      </c>
      <c r="L139" s="129"/>
      <c r="M139" s="134"/>
      <c r="N139" s="135"/>
      <c r="O139" s="135"/>
      <c r="P139" s="136">
        <f>P140</f>
        <v>0</v>
      </c>
      <c r="Q139" s="135"/>
      <c r="R139" s="136">
        <f>R140</f>
        <v>9.0850799999999996</v>
      </c>
      <c r="S139" s="135"/>
      <c r="T139" s="137">
        <f>T140</f>
        <v>0</v>
      </c>
      <c r="AR139" s="130" t="s">
        <v>119</v>
      </c>
      <c r="AT139" s="138" t="s">
        <v>73</v>
      </c>
      <c r="AU139" s="138" t="s">
        <v>74</v>
      </c>
      <c r="AY139" s="130" t="s">
        <v>112</v>
      </c>
      <c r="BK139" s="139">
        <f>BK140</f>
        <v>0</v>
      </c>
    </row>
    <row r="140" spans="1:65" s="12" customFormat="1" ht="22.8" customHeight="1">
      <c r="B140" s="129"/>
      <c r="D140" s="130" t="s">
        <v>73</v>
      </c>
      <c r="E140" s="140" t="s">
        <v>172</v>
      </c>
      <c r="F140" s="140" t="s">
        <v>173</v>
      </c>
      <c r="I140" s="132"/>
      <c r="J140" s="141">
        <f>BK140</f>
        <v>0</v>
      </c>
      <c r="L140" s="129"/>
      <c r="M140" s="134"/>
      <c r="N140" s="135"/>
      <c r="O140" s="135"/>
      <c r="P140" s="136">
        <f>SUM(P141:P153)</f>
        <v>0</v>
      </c>
      <c r="Q140" s="135"/>
      <c r="R140" s="136">
        <f>SUM(R141:R153)</f>
        <v>9.0850799999999996</v>
      </c>
      <c r="S140" s="135"/>
      <c r="T140" s="137">
        <f>SUM(T141:T153)</f>
        <v>0</v>
      </c>
      <c r="AR140" s="130" t="s">
        <v>119</v>
      </c>
      <c r="AT140" s="138" t="s">
        <v>73</v>
      </c>
      <c r="AU140" s="138" t="s">
        <v>82</v>
      </c>
      <c r="AY140" s="130" t="s">
        <v>112</v>
      </c>
      <c r="BK140" s="139">
        <f>SUM(BK141:BK153)</f>
        <v>0</v>
      </c>
    </row>
    <row r="141" spans="1:65" s="2" customFormat="1" ht="22.2" customHeight="1">
      <c r="A141" s="29"/>
      <c r="B141" s="142"/>
      <c r="C141" s="143" t="s">
        <v>174</v>
      </c>
      <c r="D141" s="143" t="s">
        <v>114</v>
      </c>
      <c r="E141" s="144" t="s">
        <v>175</v>
      </c>
      <c r="F141" s="145" t="s">
        <v>176</v>
      </c>
      <c r="G141" s="146" t="s">
        <v>140</v>
      </c>
      <c r="H141" s="147">
        <v>478</v>
      </c>
      <c r="I141" s="148"/>
      <c r="J141" s="149">
        <f t="shared" ref="J141:J153" si="10">ROUND(I141*H141,2)</f>
        <v>0</v>
      </c>
      <c r="K141" s="150"/>
      <c r="L141" s="30"/>
      <c r="M141" s="151" t="s">
        <v>1</v>
      </c>
      <c r="N141" s="152" t="s">
        <v>40</v>
      </c>
      <c r="O141" s="56"/>
      <c r="P141" s="153">
        <f t="shared" ref="P141:P153" si="11">O141*H141</f>
        <v>0</v>
      </c>
      <c r="Q141" s="153">
        <v>2.5999999999999999E-3</v>
      </c>
      <c r="R141" s="153">
        <f t="shared" ref="R141:R153" si="12">Q141*H141</f>
        <v>1.2427999999999999</v>
      </c>
      <c r="S141" s="153">
        <v>0</v>
      </c>
      <c r="T141" s="154">
        <f t="shared" ref="T141:T153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5" t="s">
        <v>177</v>
      </c>
      <c r="AT141" s="155" t="s">
        <v>114</v>
      </c>
      <c r="AU141" s="155" t="s">
        <v>119</v>
      </c>
      <c r="AY141" s="14" t="s">
        <v>112</v>
      </c>
      <c r="BE141" s="156">
        <f t="shared" ref="BE141:BE153" si="14">IF(N141="základná",J141,0)</f>
        <v>0</v>
      </c>
      <c r="BF141" s="156">
        <f t="shared" ref="BF141:BF153" si="15">IF(N141="znížená",J141,0)</f>
        <v>0</v>
      </c>
      <c r="BG141" s="156">
        <f t="shared" ref="BG141:BG153" si="16">IF(N141="zákl. prenesená",J141,0)</f>
        <v>0</v>
      </c>
      <c r="BH141" s="156">
        <f t="shared" ref="BH141:BH153" si="17">IF(N141="zníž. prenesená",J141,0)</f>
        <v>0</v>
      </c>
      <c r="BI141" s="156">
        <f t="shared" ref="BI141:BI153" si="18">IF(N141="nulová",J141,0)</f>
        <v>0</v>
      </c>
      <c r="BJ141" s="14" t="s">
        <v>119</v>
      </c>
      <c r="BK141" s="156">
        <f t="shared" ref="BK141:BK153" si="19">ROUND(I141*H141,2)</f>
        <v>0</v>
      </c>
      <c r="BL141" s="14" t="s">
        <v>177</v>
      </c>
      <c r="BM141" s="155" t="s">
        <v>178</v>
      </c>
    </row>
    <row r="142" spans="1:65" s="2" customFormat="1" ht="22.2" customHeight="1">
      <c r="A142" s="29"/>
      <c r="B142" s="142"/>
      <c r="C142" s="157" t="s">
        <v>179</v>
      </c>
      <c r="D142" s="157" t="s">
        <v>143</v>
      </c>
      <c r="E142" s="158" t="s">
        <v>180</v>
      </c>
      <c r="F142" s="159" t="s">
        <v>181</v>
      </c>
      <c r="G142" s="160" t="s">
        <v>140</v>
      </c>
      <c r="H142" s="161">
        <v>478</v>
      </c>
      <c r="I142" s="162"/>
      <c r="J142" s="163">
        <f t="shared" si="10"/>
        <v>0</v>
      </c>
      <c r="K142" s="164"/>
      <c r="L142" s="165"/>
      <c r="M142" s="166" t="s">
        <v>1</v>
      </c>
      <c r="N142" s="167" t="s">
        <v>40</v>
      </c>
      <c r="O142" s="56"/>
      <c r="P142" s="153">
        <f t="shared" si="11"/>
        <v>0</v>
      </c>
      <c r="Q142" s="153">
        <v>4.3E-3</v>
      </c>
      <c r="R142" s="153">
        <f t="shared" si="12"/>
        <v>2.0554000000000001</v>
      </c>
      <c r="S142" s="153">
        <v>0</v>
      </c>
      <c r="T142" s="154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5" t="s">
        <v>182</v>
      </c>
      <c r="AT142" s="155" t="s">
        <v>143</v>
      </c>
      <c r="AU142" s="155" t="s">
        <v>119</v>
      </c>
      <c r="AY142" s="14" t="s">
        <v>112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119</v>
      </c>
      <c r="BK142" s="156">
        <f t="shared" si="19"/>
        <v>0</v>
      </c>
      <c r="BL142" s="14" t="s">
        <v>177</v>
      </c>
      <c r="BM142" s="155" t="s">
        <v>183</v>
      </c>
    </row>
    <row r="143" spans="1:65" s="2" customFormat="1" ht="22.2" customHeight="1">
      <c r="A143" s="29"/>
      <c r="B143" s="142"/>
      <c r="C143" s="143" t="s">
        <v>184</v>
      </c>
      <c r="D143" s="143" t="s">
        <v>114</v>
      </c>
      <c r="E143" s="144" t="s">
        <v>185</v>
      </c>
      <c r="F143" s="145" t="s">
        <v>186</v>
      </c>
      <c r="G143" s="146" t="s">
        <v>140</v>
      </c>
      <c r="H143" s="147">
        <v>28</v>
      </c>
      <c r="I143" s="148"/>
      <c r="J143" s="149">
        <f t="shared" si="10"/>
        <v>0</v>
      </c>
      <c r="K143" s="150"/>
      <c r="L143" s="30"/>
      <c r="M143" s="151" t="s">
        <v>1</v>
      </c>
      <c r="N143" s="152" t="s">
        <v>40</v>
      </c>
      <c r="O143" s="56"/>
      <c r="P143" s="153">
        <f t="shared" si="11"/>
        <v>0</v>
      </c>
      <c r="Q143" s="153">
        <v>3.5999999999999999E-3</v>
      </c>
      <c r="R143" s="153">
        <f t="shared" si="12"/>
        <v>0.1008</v>
      </c>
      <c r="S143" s="153">
        <v>0</v>
      </c>
      <c r="T143" s="15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5" t="s">
        <v>177</v>
      </c>
      <c r="AT143" s="155" t="s">
        <v>114</v>
      </c>
      <c r="AU143" s="155" t="s">
        <v>119</v>
      </c>
      <c r="AY143" s="14" t="s">
        <v>112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119</v>
      </c>
      <c r="BK143" s="156">
        <f t="shared" si="19"/>
        <v>0</v>
      </c>
      <c r="BL143" s="14" t="s">
        <v>177</v>
      </c>
      <c r="BM143" s="155" t="s">
        <v>187</v>
      </c>
    </row>
    <row r="144" spans="1:65" s="2" customFormat="1" ht="22.2" customHeight="1">
      <c r="A144" s="29"/>
      <c r="B144" s="142"/>
      <c r="C144" s="157" t="s">
        <v>177</v>
      </c>
      <c r="D144" s="157" t="s">
        <v>143</v>
      </c>
      <c r="E144" s="158" t="s">
        <v>188</v>
      </c>
      <c r="F144" s="159" t="s">
        <v>189</v>
      </c>
      <c r="G144" s="160" t="s">
        <v>140</v>
      </c>
      <c r="H144" s="161">
        <v>28</v>
      </c>
      <c r="I144" s="162"/>
      <c r="J144" s="163">
        <f t="shared" si="10"/>
        <v>0</v>
      </c>
      <c r="K144" s="164"/>
      <c r="L144" s="165"/>
      <c r="M144" s="166" t="s">
        <v>1</v>
      </c>
      <c r="N144" s="167" t="s">
        <v>40</v>
      </c>
      <c r="O144" s="56"/>
      <c r="P144" s="153">
        <f t="shared" si="11"/>
        <v>0</v>
      </c>
      <c r="Q144" s="153">
        <v>1.2999999999999999E-2</v>
      </c>
      <c r="R144" s="153">
        <f t="shared" si="12"/>
        <v>0.36399999999999999</v>
      </c>
      <c r="S144" s="153">
        <v>0</v>
      </c>
      <c r="T144" s="15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5" t="s">
        <v>182</v>
      </c>
      <c r="AT144" s="155" t="s">
        <v>143</v>
      </c>
      <c r="AU144" s="155" t="s">
        <v>119</v>
      </c>
      <c r="AY144" s="14" t="s">
        <v>112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119</v>
      </c>
      <c r="BK144" s="156">
        <f t="shared" si="19"/>
        <v>0</v>
      </c>
      <c r="BL144" s="14" t="s">
        <v>177</v>
      </c>
      <c r="BM144" s="155" t="s">
        <v>190</v>
      </c>
    </row>
    <row r="145" spans="1:65" s="2" customFormat="1" ht="22.2" customHeight="1">
      <c r="A145" s="29"/>
      <c r="B145" s="142"/>
      <c r="C145" s="143" t="s">
        <v>191</v>
      </c>
      <c r="D145" s="143" t="s">
        <v>114</v>
      </c>
      <c r="E145" s="144" t="s">
        <v>192</v>
      </c>
      <c r="F145" s="145" t="s">
        <v>193</v>
      </c>
      <c r="G145" s="146" t="s">
        <v>194</v>
      </c>
      <c r="H145" s="147">
        <v>1153.46</v>
      </c>
      <c r="I145" s="148"/>
      <c r="J145" s="149">
        <f t="shared" si="10"/>
        <v>0</v>
      </c>
      <c r="K145" s="150"/>
      <c r="L145" s="30"/>
      <c r="M145" s="151" t="s">
        <v>1</v>
      </c>
      <c r="N145" s="152" t="s">
        <v>40</v>
      </c>
      <c r="O145" s="56"/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5" t="s">
        <v>177</v>
      </c>
      <c r="AT145" s="155" t="s">
        <v>114</v>
      </c>
      <c r="AU145" s="155" t="s">
        <v>119</v>
      </c>
      <c r="AY145" s="14" t="s">
        <v>112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119</v>
      </c>
      <c r="BK145" s="156">
        <f t="shared" si="19"/>
        <v>0</v>
      </c>
      <c r="BL145" s="14" t="s">
        <v>177</v>
      </c>
      <c r="BM145" s="155" t="s">
        <v>195</v>
      </c>
    </row>
    <row r="146" spans="1:65" s="2" customFormat="1" ht="30" customHeight="1">
      <c r="A146" s="29"/>
      <c r="B146" s="142"/>
      <c r="C146" s="157" t="s">
        <v>196</v>
      </c>
      <c r="D146" s="157" t="s">
        <v>143</v>
      </c>
      <c r="E146" s="158" t="s">
        <v>197</v>
      </c>
      <c r="F146" s="159" t="s">
        <v>198</v>
      </c>
      <c r="G146" s="160" t="s">
        <v>140</v>
      </c>
      <c r="H146" s="161">
        <v>478</v>
      </c>
      <c r="I146" s="162"/>
      <c r="J146" s="163">
        <f t="shared" si="10"/>
        <v>0</v>
      </c>
      <c r="K146" s="164"/>
      <c r="L146" s="165"/>
      <c r="M146" s="166" t="s">
        <v>1</v>
      </c>
      <c r="N146" s="167" t="s">
        <v>40</v>
      </c>
      <c r="O146" s="56"/>
      <c r="P146" s="153">
        <f t="shared" si="11"/>
        <v>0</v>
      </c>
      <c r="Q146" s="153">
        <v>1.0800000000000001E-2</v>
      </c>
      <c r="R146" s="153">
        <f t="shared" si="12"/>
        <v>5.1623999999999999</v>
      </c>
      <c r="S146" s="153">
        <v>0</v>
      </c>
      <c r="T146" s="15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5" t="s">
        <v>182</v>
      </c>
      <c r="AT146" s="155" t="s">
        <v>143</v>
      </c>
      <c r="AU146" s="155" t="s">
        <v>119</v>
      </c>
      <c r="AY146" s="14" t="s">
        <v>112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119</v>
      </c>
      <c r="BK146" s="156">
        <f t="shared" si="19"/>
        <v>0</v>
      </c>
      <c r="BL146" s="14" t="s">
        <v>177</v>
      </c>
      <c r="BM146" s="155" t="s">
        <v>199</v>
      </c>
    </row>
    <row r="147" spans="1:65" s="2" customFormat="1" ht="22.2" customHeight="1">
      <c r="A147" s="29"/>
      <c r="B147" s="142"/>
      <c r="C147" s="157" t="s">
        <v>200</v>
      </c>
      <c r="D147" s="157" t="s">
        <v>143</v>
      </c>
      <c r="E147" s="158" t="s">
        <v>201</v>
      </c>
      <c r="F147" s="159" t="s">
        <v>202</v>
      </c>
      <c r="G147" s="160" t="s">
        <v>140</v>
      </c>
      <c r="H147" s="161">
        <v>56</v>
      </c>
      <c r="I147" s="162"/>
      <c r="J147" s="163">
        <f t="shared" si="10"/>
        <v>0</v>
      </c>
      <c r="K147" s="164"/>
      <c r="L147" s="165"/>
      <c r="M147" s="166" t="s">
        <v>1</v>
      </c>
      <c r="N147" s="167" t="s">
        <v>40</v>
      </c>
      <c r="O147" s="56"/>
      <c r="P147" s="153">
        <f t="shared" si="11"/>
        <v>0</v>
      </c>
      <c r="Q147" s="153">
        <v>1.2E-4</v>
      </c>
      <c r="R147" s="153">
        <f t="shared" si="12"/>
        <v>6.7200000000000003E-3</v>
      </c>
      <c r="S147" s="153">
        <v>0</v>
      </c>
      <c r="T147" s="15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5" t="s">
        <v>146</v>
      </c>
      <c r="AT147" s="155" t="s">
        <v>143</v>
      </c>
      <c r="AU147" s="155" t="s">
        <v>119</v>
      </c>
      <c r="AY147" s="14" t="s">
        <v>112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119</v>
      </c>
      <c r="BK147" s="156">
        <f t="shared" si="19"/>
        <v>0</v>
      </c>
      <c r="BL147" s="14" t="s">
        <v>118</v>
      </c>
      <c r="BM147" s="155" t="s">
        <v>203</v>
      </c>
    </row>
    <row r="148" spans="1:65" s="2" customFormat="1" ht="22.2" customHeight="1">
      <c r="A148" s="29"/>
      <c r="B148" s="142"/>
      <c r="C148" s="157" t="s">
        <v>7</v>
      </c>
      <c r="D148" s="157" t="s">
        <v>143</v>
      </c>
      <c r="E148" s="158" t="s">
        <v>204</v>
      </c>
      <c r="F148" s="159" t="s">
        <v>205</v>
      </c>
      <c r="G148" s="160" t="s">
        <v>140</v>
      </c>
      <c r="H148" s="161">
        <v>956</v>
      </c>
      <c r="I148" s="162"/>
      <c r="J148" s="163">
        <f t="shared" si="10"/>
        <v>0</v>
      </c>
      <c r="K148" s="164"/>
      <c r="L148" s="165"/>
      <c r="M148" s="166" t="s">
        <v>1</v>
      </c>
      <c r="N148" s="167" t="s">
        <v>40</v>
      </c>
      <c r="O148" s="56"/>
      <c r="P148" s="153">
        <f t="shared" si="11"/>
        <v>0</v>
      </c>
      <c r="Q148" s="153">
        <v>1.6000000000000001E-4</v>
      </c>
      <c r="R148" s="153">
        <f t="shared" si="12"/>
        <v>0.15296000000000001</v>
      </c>
      <c r="S148" s="153">
        <v>0</v>
      </c>
      <c r="T148" s="15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5" t="s">
        <v>146</v>
      </c>
      <c r="AT148" s="155" t="s">
        <v>143</v>
      </c>
      <c r="AU148" s="155" t="s">
        <v>119</v>
      </c>
      <c r="AY148" s="14" t="s">
        <v>112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119</v>
      </c>
      <c r="BK148" s="156">
        <f t="shared" si="19"/>
        <v>0</v>
      </c>
      <c r="BL148" s="14" t="s">
        <v>118</v>
      </c>
      <c r="BM148" s="155" t="s">
        <v>206</v>
      </c>
    </row>
    <row r="149" spans="1:65" s="2" customFormat="1" ht="34.799999999999997" customHeight="1">
      <c r="A149" s="29"/>
      <c r="B149" s="142"/>
      <c r="C149" s="143" t="s">
        <v>207</v>
      </c>
      <c r="D149" s="143" t="s">
        <v>114</v>
      </c>
      <c r="E149" s="144" t="s">
        <v>208</v>
      </c>
      <c r="F149" s="145" t="s">
        <v>209</v>
      </c>
      <c r="G149" s="146" t="s">
        <v>140</v>
      </c>
      <c r="H149" s="147">
        <v>12</v>
      </c>
      <c r="I149" s="148"/>
      <c r="J149" s="149">
        <f t="shared" si="10"/>
        <v>0</v>
      </c>
      <c r="K149" s="150"/>
      <c r="L149" s="30"/>
      <c r="M149" s="151" t="s">
        <v>1</v>
      </c>
      <c r="N149" s="152" t="s">
        <v>40</v>
      </c>
      <c r="O149" s="56"/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5" t="s">
        <v>177</v>
      </c>
      <c r="AT149" s="155" t="s">
        <v>114</v>
      </c>
      <c r="AU149" s="155" t="s">
        <v>119</v>
      </c>
      <c r="AY149" s="14" t="s">
        <v>112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119</v>
      </c>
      <c r="BK149" s="156">
        <f t="shared" si="19"/>
        <v>0</v>
      </c>
      <c r="BL149" s="14" t="s">
        <v>177</v>
      </c>
      <c r="BM149" s="155" t="s">
        <v>210</v>
      </c>
    </row>
    <row r="150" spans="1:65" s="2" customFormat="1" ht="19.8" customHeight="1">
      <c r="A150" s="29"/>
      <c r="B150" s="142"/>
      <c r="C150" s="157" t="s">
        <v>211</v>
      </c>
      <c r="D150" s="157" t="s">
        <v>143</v>
      </c>
      <c r="E150" s="158" t="s">
        <v>212</v>
      </c>
      <c r="F150" s="159" t="s">
        <v>213</v>
      </c>
      <c r="G150" s="160" t="s">
        <v>140</v>
      </c>
      <c r="H150" s="161">
        <v>12</v>
      </c>
      <c r="I150" s="162"/>
      <c r="J150" s="163">
        <f t="shared" si="10"/>
        <v>0</v>
      </c>
      <c r="K150" s="164"/>
      <c r="L150" s="165"/>
      <c r="M150" s="166" t="s">
        <v>1</v>
      </c>
      <c r="N150" s="167" t="s">
        <v>40</v>
      </c>
      <c r="O150" s="56"/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5" t="s">
        <v>182</v>
      </c>
      <c r="AT150" s="155" t="s">
        <v>143</v>
      </c>
      <c r="AU150" s="155" t="s">
        <v>119</v>
      </c>
      <c r="AY150" s="14" t="s">
        <v>112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119</v>
      </c>
      <c r="BK150" s="156">
        <f t="shared" si="19"/>
        <v>0</v>
      </c>
      <c r="BL150" s="14" t="s">
        <v>177</v>
      </c>
      <c r="BM150" s="155" t="s">
        <v>214</v>
      </c>
    </row>
    <row r="151" spans="1:65" s="2" customFormat="1" ht="34.799999999999997" customHeight="1">
      <c r="A151" s="29"/>
      <c r="B151" s="142"/>
      <c r="C151" s="143" t="s">
        <v>215</v>
      </c>
      <c r="D151" s="143" t="s">
        <v>114</v>
      </c>
      <c r="E151" s="144" t="s">
        <v>216</v>
      </c>
      <c r="F151" s="145" t="s">
        <v>217</v>
      </c>
      <c r="G151" s="146" t="s">
        <v>140</v>
      </c>
      <c r="H151" s="147">
        <v>2</v>
      </c>
      <c r="I151" s="148"/>
      <c r="J151" s="149">
        <f t="shared" si="10"/>
        <v>0</v>
      </c>
      <c r="K151" s="150"/>
      <c r="L151" s="30"/>
      <c r="M151" s="151" t="s">
        <v>1</v>
      </c>
      <c r="N151" s="152" t="s">
        <v>40</v>
      </c>
      <c r="O151" s="56"/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5" t="s">
        <v>177</v>
      </c>
      <c r="AT151" s="155" t="s">
        <v>114</v>
      </c>
      <c r="AU151" s="155" t="s">
        <v>119</v>
      </c>
      <c r="AY151" s="14" t="s">
        <v>112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119</v>
      </c>
      <c r="BK151" s="156">
        <f t="shared" si="19"/>
        <v>0</v>
      </c>
      <c r="BL151" s="14" t="s">
        <v>177</v>
      </c>
      <c r="BM151" s="155" t="s">
        <v>218</v>
      </c>
    </row>
    <row r="152" spans="1:65" s="2" customFormat="1" ht="19.8" customHeight="1">
      <c r="A152" s="29"/>
      <c r="B152" s="142"/>
      <c r="C152" s="157" t="s">
        <v>219</v>
      </c>
      <c r="D152" s="157" t="s">
        <v>143</v>
      </c>
      <c r="E152" s="158" t="s">
        <v>220</v>
      </c>
      <c r="F152" s="159" t="s">
        <v>221</v>
      </c>
      <c r="G152" s="160" t="s">
        <v>140</v>
      </c>
      <c r="H152" s="161">
        <v>2</v>
      </c>
      <c r="I152" s="162"/>
      <c r="J152" s="163">
        <f t="shared" si="10"/>
        <v>0</v>
      </c>
      <c r="K152" s="164"/>
      <c r="L152" s="165"/>
      <c r="M152" s="166" t="s">
        <v>1</v>
      </c>
      <c r="N152" s="167" t="s">
        <v>40</v>
      </c>
      <c r="O152" s="56"/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5" t="s">
        <v>182</v>
      </c>
      <c r="AT152" s="155" t="s">
        <v>143</v>
      </c>
      <c r="AU152" s="155" t="s">
        <v>119</v>
      </c>
      <c r="AY152" s="14" t="s">
        <v>112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119</v>
      </c>
      <c r="BK152" s="156">
        <f t="shared" si="19"/>
        <v>0</v>
      </c>
      <c r="BL152" s="14" t="s">
        <v>177</v>
      </c>
      <c r="BM152" s="155" t="s">
        <v>222</v>
      </c>
    </row>
    <row r="153" spans="1:65" s="2" customFormat="1" ht="22.2" customHeight="1">
      <c r="A153" s="29"/>
      <c r="B153" s="142"/>
      <c r="C153" s="143" t="s">
        <v>223</v>
      </c>
      <c r="D153" s="143" t="s">
        <v>114</v>
      </c>
      <c r="E153" s="144" t="s">
        <v>224</v>
      </c>
      <c r="F153" s="145" t="s">
        <v>225</v>
      </c>
      <c r="G153" s="146" t="s">
        <v>226</v>
      </c>
      <c r="H153" s="168"/>
      <c r="I153" s="148"/>
      <c r="J153" s="149">
        <f t="shared" si="10"/>
        <v>0</v>
      </c>
      <c r="K153" s="150"/>
      <c r="L153" s="30"/>
      <c r="M153" s="169" t="s">
        <v>1</v>
      </c>
      <c r="N153" s="170" t="s">
        <v>40</v>
      </c>
      <c r="O153" s="171"/>
      <c r="P153" s="172">
        <f t="shared" si="11"/>
        <v>0</v>
      </c>
      <c r="Q153" s="172">
        <v>0</v>
      </c>
      <c r="R153" s="172">
        <f t="shared" si="12"/>
        <v>0</v>
      </c>
      <c r="S153" s="172">
        <v>0</v>
      </c>
      <c r="T153" s="17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5" t="s">
        <v>177</v>
      </c>
      <c r="AT153" s="155" t="s">
        <v>114</v>
      </c>
      <c r="AU153" s="155" t="s">
        <v>119</v>
      </c>
      <c r="AY153" s="14" t="s">
        <v>112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119</v>
      </c>
      <c r="BK153" s="156">
        <f t="shared" si="19"/>
        <v>0</v>
      </c>
      <c r="BL153" s="14" t="s">
        <v>177</v>
      </c>
      <c r="BM153" s="155" t="s">
        <v>227</v>
      </c>
    </row>
    <row r="154" spans="1:65" s="2" customFormat="1" ht="6.9" customHeight="1">
      <c r="A154" s="29"/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1:K153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1a - Oplotenie</vt:lpstr>
      <vt:lpstr>'1a - Oplotenie'!Názvy_tlače</vt:lpstr>
      <vt:lpstr>'Rekapitulácia stavby'!Názvy_tlače</vt:lpstr>
      <vt:lpstr>'1a - Oplotenie'!Oblasť_tlače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Holeš</dc:creator>
  <cp:lastModifiedBy> </cp:lastModifiedBy>
  <dcterms:created xsi:type="dcterms:W3CDTF">2023-03-15T13:06:03Z</dcterms:created>
  <dcterms:modified xsi:type="dcterms:W3CDTF">2023-03-20T09:19:21Z</dcterms:modified>
</cp:coreProperties>
</file>