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VO opráv MK 2019\VO opravy MK\VO-DNS II. etapa – úprava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-04-2019 - V.V. Chodn..." sheetId="2" r:id="rId2"/>
  </sheets>
  <definedNames>
    <definedName name="_xlnm._FilterDatabase" localSheetId="1" hidden="1">'MILO-04-2019 - V.V. Chodn...'!$C$120:$L$136</definedName>
    <definedName name="_xlnm.Print_Titles" localSheetId="1">'MILO-04-2019 - V.V. Chodn...'!$120:$120</definedName>
    <definedName name="_xlnm.Print_Titles" localSheetId="0">'Rekapitulácia stavby'!$92:$92</definedName>
    <definedName name="_xlnm.Print_Area" localSheetId="1">'MILO-04-2019 - V.V. Chodn...'!$C$4:$K$76,'MILO-04-2019 - V.V. Chodn...'!$C$110:$L$136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 s="1"/>
  <c r="K37" i="2"/>
  <c r="AZ95" i="1" s="1"/>
  <c r="BI136" i="2"/>
  <c r="BH136" i="2"/>
  <c r="BG136" i="2"/>
  <c r="BE136" i="2"/>
  <c r="R136" i="2"/>
  <c r="R135" i="2" s="1"/>
  <c r="J99" i="2" s="1"/>
  <c r="Q136" i="2"/>
  <c r="Q135" i="2" s="1"/>
  <c r="I99" i="2" s="1"/>
  <c r="X136" i="2"/>
  <c r="X135" i="2" s="1"/>
  <c r="V136" i="2"/>
  <c r="V135" i="2" s="1"/>
  <c r="T136" i="2"/>
  <c r="T135" i="2" s="1"/>
  <c r="P136" i="2"/>
  <c r="BK136" i="2" s="1"/>
  <c r="BK135" i="2" s="1"/>
  <c r="K135" i="2" s="1"/>
  <c r="K99" i="2" s="1"/>
  <c r="BI134" i="2"/>
  <c r="BH134" i="2"/>
  <c r="BG134" i="2"/>
  <c r="BE134" i="2"/>
  <c r="R134" i="2"/>
  <c r="Q134" i="2"/>
  <c r="X134" i="2"/>
  <c r="V134" i="2"/>
  <c r="T134" i="2"/>
  <c r="P134" i="2"/>
  <c r="BK134" i="2" s="1"/>
  <c r="BI133" i="2"/>
  <c r="BH133" i="2"/>
  <c r="BG133" i="2"/>
  <c r="BE133" i="2"/>
  <c r="R133" i="2"/>
  <c r="Q133" i="2"/>
  <c r="X133" i="2"/>
  <c r="V133" i="2"/>
  <c r="T133" i="2"/>
  <c r="P133" i="2"/>
  <c r="BK133" i="2" s="1"/>
  <c r="K133" i="2"/>
  <c r="BF133" i="2" s="1"/>
  <c r="BI132" i="2"/>
  <c r="BH132" i="2"/>
  <c r="BG132" i="2"/>
  <c r="BE132" i="2"/>
  <c r="R132" i="2"/>
  <c r="Q132" i="2"/>
  <c r="X132" i="2"/>
  <c r="V132" i="2"/>
  <c r="T132" i="2"/>
  <c r="P132" i="2"/>
  <c r="BK132" i="2" s="1"/>
  <c r="BI131" i="2"/>
  <c r="BH131" i="2"/>
  <c r="BG131" i="2"/>
  <c r="BE131" i="2"/>
  <c r="R131" i="2"/>
  <c r="Q131" i="2"/>
  <c r="X131" i="2"/>
  <c r="V131" i="2"/>
  <c r="T131" i="2"/>
  <c r="P131" i="2"/>
  <c r="BK131" i="2"/>
  <c r="K131" i="2"/>
  <c r="BF131" i="2"/>
  <c r="BI130" i="2"/>
  <c r="BH130" i="2"/>
  <c r="BG130" i="2"/>
  <c r="BE130" i="2"/>
  <c r="R130" i="2"/>
  <c r="R129" i="2"/>
  <c r="J98" i="2" s="1"/>
  <c r="Q130" i="2"/>
  <c r="Q129" i="2"/>
  <c r="I98" i="2" s="1"/>
  <c r="X130" i="2"/>
  <c r="X129" i="2"/>
  <c r="V130" i="2"/>
  <c r="V129" i="2"/>
  <c r="T130" i="2"/>
  <c r="T129" i="2"/>
  <c r="P130" i="2"/>
  <c r="BK130" i="2"/>
  <c r="K130" i="2"/>
  <c r="BF130" i="2"/>
  <c r="BI128" i="2"/>
  <c r="BH128" i="2"/>
  <c r="BG128" i="2"/>
  <c r="BE128" i="2"/>
  <c r="R128" i="2"/>
  <c r="Q128" i="2"/>
  <c r="X128" i="2"/>
  <c r="V128" i="2"/>
  <c r="T128" i="2"/>
  <c r="P128" i="2"/>
  <c r="BK128" i="2" s="1"/>
  <c r="K128" i="2"/>
  <c r="BF128" i="2" s="1"/>
  <c r="BI127" i="2"/>
  <c r="BH127" i="2"/>
  <c r="BG127" i="2"/>
  <c r="BE127" i="2"/>
  <c r="R127" i="2"/>
  <c r="Q127" i="2"/>
  <c r="X127" i="2"/>
  <c r="V127" i="2"/>
  <c r="T127" i="2"/>
  <c r="P127" i="2"/>
  <c r="BK127" i="2" s="1"/>
  <c r="BI126" i="2"/>
  <c r="BH126" i="2"/>
  <c r="BG126" i="2"/>
  <c r="BE126" i="2"/>
  <c r="R126" i="2"/>
  <c r="R125" i="2" s="1"/>
  <c r="J97" i="2" s="1"/>
  <c r="Q126" i="2"/>
  <c r="X126" i="2"/>
  <c r="X125" i="2" s="1"/>
  <c r="V126" i="2"/>
  <c r="T126" i="2"/>
  <c r="T125" i="2" s="1"/>
  <c r="P126" i="2"/>
  <c r="BK126" i="2" s="1"/>
  <c r="K126" i="2"/>
  <c r="BF126" i="2" s="1"/>
  <c r="BI124" i="2"/>
  <c r="F39" i="2"/>
  <c r="BF95" i="1" s="1"/>
  <c r="BF94" i="1" s="1"/>
  <c r="W33" i="1" s="1"/>
  <c r="BH124" i="2"/>
  <c r="BG124" i="2"/>
  <c r="F37" i="2" s="1"/>
  <c r="BD95" i="1" s="1"/>
  <c r="BD94" i="1" s="1"/>
  <c r="BE124" i="2"/>
  <c r="R124" i="2"/>
  <c r="R123" i="2" s="1"/>
  <c r="Q124" i="2"/>
  <c r="Q123" i="2" s="1"/>
  <c r="X124" i="2"/>
  <c r="X123" i="2"/>
  <c r="V124" i="2"/>
  <c r="V123" i="2"/>
  <c r="T124" i="2"/>
  <c r="T123" i="2" s="1"/>
  <c r="T122" i="2" s="1"/>
  <c r="T121" i="2" s="1"/>
  <c r="AW95" i="1" s="1"/>
  <c r="AW94" i="1" s="1"/>
  <c r="P124" i="2"/>
  <c r="F117" i="2"/>
  <c r="F115" i="2"/>
  <c r="E113" i="2"/>
  <c r="K31" i="2"/>
  <c r="F89" i="2"/>
  <c r="F87" i="2"/>
  <c r="E85" i="2"/>
  <c r="J22" i="2"/>
  <c r="E22" i="2"/>
  <c r="J118" i="2" s="1"/>
  <c r="J21" i="2"/>
  <c r="J19" i="2"/>
  <c r="E19" i="2"/>
  <c r="J117" i="2" s="1"/>
  <c r="J89" i="2"/>
  <c r="J18" i="2"/>
  <c r="J16" i="2"/>
  <c r="E16" i="2"/>
  <c r="F118" i="2" s="1"/>
  <c r="J15" i="2"/>
  <c r="J115" i="2"/>
  <c r="J87" i="2"/>
  <c r="AU94" i="1"/>
  <c r="L90" i="1"/>
  <c r="AM90" i="1"/>
  <c r="AM89" i="1"/>
  <c r="L89" i="1"/>
  <c r="AM87" i="1"/>
  <c r="L87" i="1"/>
  <c r="L85" i="1"/>
  <c r="L84" i="1"/>
  <c r="R122" i="2" l="1"/>
  <c r="J96" i="2"/>
  <c r="J90" i="2"/>
  <c r="K35" i="2"/>
  <c r="AX95" i="1" s="1"/>
  <c r="F38" i="2"/>
  <c r="BE95" i="1" s="1"/>
  <c r="BE94" i="1" s="1"/>
  <c r="V125" i="2"/>
  <c r="V122" i="2" s="1"/>
  <c r="V121" i="2" s="1"/>
  <c r="W31" i="1"/>
  <c r="AZ94" i="1"/>
  <c r="BK129" i="2"/>
  <c r="K129" i="2" s="1"/>
  <c r="K98" i="2" s="1"/>
  <c r="K136" i="2"/>
  <c r="BF136" i="2" s="1"/>
  <c r="Q125" i="2"/>
  <c r="I97" i="2" s="1"/>
  <c r="K127" i="2"/>
  <c r="BF127" i="2" s="1"/>
  <c r="K132" i="2"/>
  <c r="BF132" i="2" s="1"/>
  <c r="K134" i="2"/>
  <c r="BF134" i="2" s="1"/>
  <c r="BK124" i="2"/>
  <c r="BK123" i="2" s="1"/>
  <c r="K124" i="2"/>
  <c r="BF124" i="2" s="1"/>
  <c r="J95" i="2"/>
  <c r="R121" i="2"/>
  <c r="J94" i="2" s="1"/>
  <c r="K30" i="2" s="1"/>
  <c r="AT95" i="1" s="1"/>
  <c r="AT94" i="1" s="1"/>
  <c r="F90" i="2"/>
  <c r="X122" i="2"/>
  <c r="X121" i="2" s="1"/>
  <c r="I96" i="2"/>
  <c r="BK125" i="2"/>
  <c r="K125" i="2" s="1"/>
  <c r="K97" i="2" s="1"/>
  <c r="F35" i="2"/>
  <c r="BB95" i="1" s="1"/>
  <c r="BB94" i="1" s="1"/>
  <c r="BA94" i="1" l="1"/>
  <c r="W32" i="1"/>
  <c r="Q122" i="2"/>
  <c r="K123" i="2"/>
  <c r="K96" i="2" s="1"/>
  <c r="BK122" i="2"/>
  <c r="AX94" i="1"/>
  <c r="W29" i="1"/>
  <c r="Q121" i="2"/>
  <c r="I94" i="2" s="1"/>
  <c r="K29" i="2" s="1"/>
  <c r="AS95" i="1" s="1"/>
  <c r="AS94" i="1" s="1"/>
  <c r="I95" i="2"/>
  <c r="K36" i="2"/>
  <c r="AY95" i="1" s="1"/>
  <c r="AV95" i="1" s="1"/>
  <c r="F36" i="2"/>
  <c r="BC95" i="1" s="1"/>
  <c r="BC94" i="1" s="1"/>
  <c r="AY94" i="1" l="1"/>
  <c r="AK30" i="1" s="1"/>
  <c r="W30" i="1"/>
  <c r="K122" i="2"/>
  <c r="K95" i="2" s="1"/>
  <c r="BK121" i="2"/>
  <c r="K121" i="2" s="1"/>
  <c r="K94" i="2" s="1"/>
  <c r="AV94" i="1"/>
  <c r="AK29" i="1"/>
  <c r="K104" i="2" l="1"/>
  <c r="K28" i="2"/>
  <c r="K32" i="2" s="1"/>
  <c r="AG95" i="1" l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<sst xmlns="http://schemas.openxmlformats.org/spreadsheetml/2006/main" count="441" uniqueCount="170">
  <si>
    <t>Export Komplet</t>
  </si>
  <si>
    <t/>
  </si>
  <si>
    <t>2.0</t>
  </si>
  <si>
    <t>False</t>
  </si>
  <si>
    <t>True</t>
  </si>
  <si>
    <t>{e6155ccb-7eb7-4cb3-adaa-8ef997c73608}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</si>
  <si>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</si>
  <si>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</si>
  <si>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</si>
  <si>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</si>
  <si>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</si>
  <si>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</si>
  <si>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MILO/04/2019</t>
  </si>
  <si>
    <t>Stavba:</t>
  </si>
  <si>
    <t>V.V. Chodník POH pred BD 280 ( parkoviská)</t>
  </si>
  <si>
    <t>JKSO:</t>
  </si>
  <si>
    <t>KS:</t>
  </si>
  <si>
    <t>Miesto:</t>
  </si>
  <si>
    <t>Žiar nad Hronom</t>
  </si>
  <si>
    <t>Dátum:</t>
  </si>
  <si>
    <t>12. 4. 2019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</si>
  <si>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</si>
  <si>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</si>
  <si>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</si>
  <si>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</si>
  <si>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</si>
  <si>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</si>
  <si>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</si>
  <si>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</si>
  <si>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</si>
  <si>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</si>
  <si>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</si>
  <si>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</si>
  <si>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</si>
  <si>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</si>
  <si>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</si>
  <si>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</si>
  <si>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</si>
  <si>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</si>
  <si>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</si>
  <si>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</si>
  <si>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</si>
  <si>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</si>
  <si>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</si>
  <si>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</si>
  <si>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</si>
  <si>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</si>
  <si>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</si>
  <si>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</si>
  <si>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</si>
  <si>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</si>
  <si>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</si>
  <si>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</si>
  <si>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</si>
  <si>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</si>
  <si>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</si>
  <si>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</si>
  <si>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</si>
  <si>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</si>
  <si>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</si>
  <si>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</si>
  <si>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</si>
  <si>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</si>
  <si>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</si>
  <si>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</si>
  <si>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</si>
  <si>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</si>
  <si>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</si>
  <si>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</si>
  <si>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</si>
  <si>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</si>
  <si>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</si>
  <si>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</si>
  <si>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</si>
  <si>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</si>
  <si>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</si>
  <si>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</si>
  <si>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</si>
  <si>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</si>
  <si>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</si>
  <si>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</si>
  <si>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</si>
  <si>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</si>
  <si>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</si>
  <si>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</si>
  <si>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</si>
  <si>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</si>
  <si>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</si>
  <si>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</si>
  <si>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</si>
  <si>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</si>
  <si>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</si>
  <si>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</si>
  <si>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</si>
  <si>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</si>
  <si>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</si>
  <si>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</si>
  <si>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</si>
  <si>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</si>
  <si>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</si>
  <si>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</si>
  <si>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</si>
  <si>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</si>
  <si>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</si>
  <si>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</si>
  <si>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</si>
  <si>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</si>
  <si>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</si>
  <si>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</si>
  <si>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</si>
  <si>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</si>
  <si>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</si>
  <si>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</si>
  <si>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</si>
  <si>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</si>
  <si>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</si>
  <si>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</si>
  <si>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</si>
  <si>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</si>
  <si>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</si>
  <si>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</si>
  <si>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2</t>
  </si>
  <si>
    <t>K</t>
  </si>
  <si>
    <t>113107241</t>
  </si>
  <si>
    <t>Odstránenie krytu v ploche nad 200 m2 asfaltového, hr. vrstvy do 50 mm,  -0,09800t</t>
  </si>
  <si>
    <t>m2</t>
  </si>
  <si>
    <t>CS CENEKON 2019 01</t>
  </si>
  <si>
    <t>4</t>
  </si>
  <si>
    <t>512503674</t>
  </si>
  <si>
    <t>5</t>
  </si>
  <si>
    <t>Komunikácie</t>
  </si>
  <si>
    <t>9</t>
  </si>
  <si>
    <t>565132111</t>
  </si>
  <si>
    <t>Vyrovnanie povrchu doterajšieho podkladu obaľovaným kamenivom ACP hr. 50 mm</t>
  </si>
  <si>
    <t>-1720565537</t>
  </si>
  <si>
    <t>7</t>
  </si>
  <si>
    <t>573231107</t>
  </si>
  <si>
    <t>Postrek asfaltový spojovací bez posypu kamenivom z cestnej emulzie v množstve 0,50 kg/m2</t>
  </si>
  <si>
    <t>272595721</t>
  </si>
  <si>
    <t>6</t>
  </si>
  <si>
    <t>577134111</t>
  </si>
  <si>
    <t>Asfaltový betón vrstva obrusná AC 8 O v pruhu š. do 3 m z nemodifik. asfaltu tr. II, po zhutnení hr. 40 mm</t>
  </si>
  <si>
    <t>1655529869</t>
  </si>
  <si>
    <t>Ostatné konštrukcie a práce-búranie</t>
  </si>
  <si>
    <t>919735111</t>
  </si>
  <si>
    <t>Rezanie existujúceho asfaltového krytu alebo podkladu hĺbky do 50 mm</t>
  </si>
  <si>
    <t>m</t>
  </si>
  <si>
    <t>-1248912671</t>
  </si>
  <si>
    <t>3</t>
  </si>
  <si>
    <t>979082213</t>
  </si>
  <si>
    <t>Vodorovná doprava sutiny so zložením a hrubým urovnaním na vzdialenosť do 1 km</t>
  </si>
  <si>
    <t>t</t>
  </si>
  <si>
    <t>-2068321091</t>
  </si>
  <si>
    <t>979082219</t>
  </si>
  <si>
    <t>Príplatok k cene za každý ďalší aj začatý 1 km nad 1 km pre vodorovnú dopravu sutiny</t>
  </si>
  <si>
    <t>-1224631197</t>
  </si>
  <si>
    <t>979087212</t>
  </si>
  <si>
    <t>Nakladanie na dopravné prostriedky pre vodorovnú dopravu sutiny</t>
  </si>
  <si>
    <t>-1944571436</t>
  </si>
  <si>
    <t>10</t>
  </si>
  <si>
    <t>979093111</t>
  </si>
  <si>
    <t>-1487359881</t>
  </si>
  <si>
    <t>99</t>
  </si>
  <si>
    <t>Presun hmôt HSV</t>
  </si>
  <si>
    <t>8</t>
  </si>
  <si>
    <t>998225111</t>
  </si>
  <si>
    <t>Presun hmôt pre pozemnú komunikáciu a letisko s krytom asfaltovým akejkoľvek dĺžky objektu</t>
  </si>
  <si>
    <t>669933758</t>
  </si>
  <si>
    <t>Uloženie sutiny na platenú skládku-170101-3 stavebná suť</t>
  </si>
  <si>
    <r>
      <t xml:space="preserve"> II. Etapa č. 5 - Chodník Hviezdoslavova popred bytový dom č. 280 zo dvora - 408 m</t>
    </r>
    <r>
      <rPr>
        <b/>
        <sz val="11"/>
        <rFont val="Calibri"/>
        <family val="2"/>
        <charset val="238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</si>
</sst>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  <font>
      <sz val="9"/>
      <name val="Arial CE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7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5" fillId="0" borderId="0" xfId="0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 applyAlignment="1"/>
    <xf numFmtId="167" fontId="28" fillId="0" borderId="12" xfId="0" applyNumberFormat="1" applyFont="1" applyBorder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167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7" fontId="8" fillId="0" borderId="0" xfId="0" applyNumberFormat="1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7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62" t="s">
        <v>6</v>
      </c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59" t="s">
        <v>12</v>
      </c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R5" s="16"/>
      <c r="BS5" s="13" t="s">
        <v>7</v>
      </c>
    </row>
    <row r="6" spans="1:74" ht="36.950000000000003" customHeight="1">
      <c r="B6" s="16"/>
      <c r="D6" s="21" t="s">
        <v>13</v>
      </c>
      <c r="K6" s="161" t="s">
        <v>14</v>
      </c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7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26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27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28</v>
      </c>
      <c r="AK14" s="22" t="s">
        <v>25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29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30</v>
      </c>
    </row>
    <row r="19" spans="2:71" ht="12" customHeight="1">
      <c r="B19" s="16"/>
      <c r="D19" s="22" t="s">
        <v>31</v>
      </c>
      <c r="AK19" s="22" t="s">
        <v>22</v>
      </c>
      <c r="AN19" s="20" t="s">
        <v>1</v>
      </c>
      <c r="AR19" s="16"/>
      <c r="BS19" s="13" t="s">
        <v>30</v>
      </c>
    </row>
    <row r="20" spans="2:71" ht="18.399999999999999" customHeight="1">
      <c r="B20" s="16"/>
      <c r="E20" s="20" t="s">
        <v>28</v>
      </c>
      <c r="AK20" s="22" t="s">
        <v>25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63" t="s">
        <v>1</v>
      </c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64">
        <f>ROUND(AG94,2)</f>
        <v>0</v>
      </c>
      <c r="AL26" s="165"/>
      <c r="AM26" s="165"/>
      <c r="AN26" s="165"/>
      <c r="AO26" s="165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58" t="s">
        <v>34</v>
      </c>
      <c r="M28" s="158"/>
      <c r="N28" s="158"/>
      <c r="O28" s="158"/>
      <c r="P28" s="158"/>
      <c r="W28" s="158" t="s">
        <v>35</v>
      </c>
      <c r="X28" s="158"/>
      <c r="Y28" s="158"/>
      <c r="Z28" s="158"/>
      <c r="AA28" s="158"/>
      <c r="AB28" s="158"/>
      <c r="AC28" s="158"/>
      <c r="AD28" s="158"/>
      <c r="AE28" s="158"/>
      <c r="AK28" s="158" t="s">
        <v>36</v>
      </c>
      <c r="AL28" s="158"/>
      <c r="AM28" s="158"/>
      <c r="AN28" s="158"/>
      <c r="AO28" s="158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57">
        <v>0.2</v>
      </c>
      <c r="M29" s="156"/>
      <c r="N29" s="156"/>
      <c r="O29" s="156"/>
      <c r="P29" s="156"/>
      <c r="W29" s="155">
        <f>ROUND(BB94, 2)</f>
        <v>0</v>
      </c>
      <c r="X29" s="156"/>
      <c r="Y29" s="156"/>
      <c r="Z29" s="156"/>
      <c r="AA29" s="156"/>
      <c r="AB29" s="156"/>
      <c r="AC29" s="156"/>
      <c r="AD29" s="156"/>
      <c r="AE29" s="156"/>
      <c r="AK29" s="155">
        <f>ROUND(AX94, 2)</f>
        <v>0</v>
      </c>
      <c r="AL29" s="156"/>
      <c r="AM29" s="156"/>
      <c r="AN29" s="156"/>
      <c r="AO29" s="156"/>
      <c r="AR29" s="29"/>
    </row>
    <row r="30" spans="2:71" s="2" customFormat="1" ht="14.45" customHeight="1">
      <c r="B30" s="29"/>
      <c r="F30" s="22" t="s">
        <v>39</v>
      </c>
      <c r="L30" s="157">
        <v>0.2</v>
      </c>
      <c r="M30" s="156"/>
      <c r="N30" s="156"/>
      <c r="O30" s="156"/>
      <c r="P30" s="156"/>
      <c r="W30" s="155">
        <f>ROUND(BC94, 2)</f>
        <v>0</v>
      </c>
      <c r="X30" s="156"/>
      <c r="Y30" s="156"/>
      <c r="Z30" s="156"/>
      <c r="AA30" s="156"/>
      <c r="AB30" s="156"/>
      <c r="AC30" s="156"/>
      <c r="AD30" s="156"/>
      <c r="AE30" s="156"/>
      <c r="AK30" s="155">
        <f>ROUND(AY94, 2)</f>
        <v>0</v>
      </c>
      <c r="AL30" s="156"/>
      <c r="AM30" s="156"/>
      <c r="AN30" s="156"/>
      <c r="AO30" s="156"/>
      <c r="AR30" s="29"/>
    </row>
    <row r="31" spans="2:71" s="2" customFormat="1" ht="14.45" hidden="1" customHeight="1">
      <c r="B31" s="29"/>
      <c r="F31" s="22" t="s">
        <v>40</v>
      </c>
      <c r="L31" s="157">
        <v>0.2</v>
      </c>
      <c r="M31" s="156"/>
      <c r="N31" s="156"/>
      <c r="O31" s="156"/>
      <c r="P31" s="156"/>
      <c r="W31" s="155">
        <f>ROUND(BD94, 2)</f>
        <v>0</v>
      </c>
      <c r="X31" s="156"/>
      <c r="Y31" s="156"/>
      <c r="Z31" s="156"/>
      <c r="AA31" s="156"/>
      <c r="AB31" s="156"/>
      <c r="AC31" s="156"/>
      <c r="AD31" s="156"/>
      <c r="AE31" s="156"/>
      <c r="AK31" s="155">
        <v>0</v>
      </c>
      <c r="AL31" s="156"/>
      <c r="AM31" s="156"/>
      <c r="AN31" s="156"/>
      <c r="AO31" s="156"/>
      <c r="AR31" s="29"/>
    </row>
    <row r="32" spans="2:71" s="2" customFormat="1" ht="14.45" hidden="1" customHeight="1">
      <c r="B32" s="29"/>
      <c r="F32" s="22" t="s">
        <v>41</v>
      </c>
      <c r="L32" s="157">
        <v>0.2</v>
      </c>
      <c r="M32" s="156"/>
      <c r="N32" s="156"/>
      <c r="O32" s="156"/>
      <c r="P32" s="156"/>
      <c r="W32" s="155">
        <f>ROUND(BE94, 2)</f>
        <v>0</v>
      </c>
      <c r="X32" s="156"/>
      <c r="Y32" s="156"/>
      <c r="Z32" s="156"/>
      <c r="AA32" s="156"/>
      <c r="AB32" s="156"/>
      <c r="AC32" s="156"/>
      <c r="AD32" s="156"/>
      <c r="AE32" s="156"/>
      <c r="AK32" s="155">
        <v>0</v>
      </c>
      <c r="AL32" s="156"/>
      <c r="AM32" s="156"/>
      <c r="AN32" s="156"/>
      <c r="AO32" s="156"/>
      <c r="AR32" s="29"/>
    </row>
    <row r="33" spans="2:44" s="2" customFormat="1" ht="14.45" hidden="1" customHeight="1">
      <c r="B33" s="29"/>
      <c r="F33" s="22" t="s">
        <v>42</v>
      </c>
      <c r="L33" s="157">
        <v>0</v>
      </c>
      <c r="M33" s="156"/>
      <c r="N33" s="156"/>
      <c r="O33" s="156"/>
      <c r="P33" s="156"/>
      <c r="W33" s="155">
        <f>ROUND(BF94, 2)</f>
        <v>0</v>
      </c>
      <c r="X33" s="156"/>
      <c r="Y33" s="156"/>
      <c r="Z33" s="156"/>
      <c r="AA33" s="156"/>
      <c r="AB33" s="156"/>
      <c r="AC33" s="156"/>
      <c r="AD33" s="156"/>
      <c r="AE33" s="156"/>
      <c r="AK33" s="155">
        <v>0</v>
      </c>
      <c r="AL33" s="156"/>
      <c r="AM33" s="156"/>
      <c r="AN33" s="156"/>
      <c r="AO33" s="156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51" t="s">
        <v>45</v>
      </c>
      <c r="Y35" s="152"/>
      <c r="Z35" s="152"/>
      <c r="AA35" s="152"/>
      <c r="AB35" s="152"/>
      <c r="AC35" s="32"/>
      <c r="AD35" s="32"/>
      <c r="AE35" s="32"/>
      <c r="AF35" s="32"/>
      <c r="AG35" s="32"/>
      <c r="AH35" s="32"/>
      <c r="AI35" s="32"/>
      <c r="AJ35" s="32"/>
      <c r="AK35" s="153">
        <f>SUM(AK26:AK33)</f>
        <v>0</v>
      </c>
      <c r="AL35" s="152"/>
      <c r="AM35" s="152"/>
      <c r="AN35" s="152"/>
      <c r="AO35" s="154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MILO/04/2019</v>
      </c>
      <c r="AR84" s="41"/>
    </row>
    <row r="85" spans="1:90" s="4" customFormat="1" ht="36.950000000000003" customHeight="1">
      <c r="B85" s="42"/>
      <c r="C85" s="43" t="s">
        <v>13</v>
      </c>
      <c r="L85" s="176" t="str">
        <f>K6</f>
        <v>V.V. Chodník POH pred BD 280 ( parkoviská)</v>
      </c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78" t="str">
        <f>IF(AN8= "","",AN8)</f>
        <v>12. 4. 2019</v>
      </c>
      <c r="AN87" s="178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29</v>
      </c>
      <c r="AM89" s="179" t="str">
        <f>IF(E17="","",E17)</f>
        <v xml:space="preserve"> </v>
      </c>
      <c r="AN89" s="180"/>
      <c r="AO89" s="180"/>
      <c r="AP89" s="180"/>
      <c r="AR89" s="25"/>
      <c r="AS89" s="181" t="s">
        <v>53</v>
      </c>
      <c r="AT89" s="182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27</v>
      </c>
      <c r="L90" s="3" t="str">
        <f>IF(E14="","",E14)</f>
        <v xml:space="preserve"> </v>
      </c>
      <c r="AI90" s="22" t="s">
        <v>31</v>
      </c>
      <c r="AM90" s="179" t="str">
        <f>IF(E20="","",E20)</f>
        <v xml:space="preserve"> </v>
      </c>
      <c r="AN90" s="180"/>
      <c r="AO90" s="180"/>
      <c r="AP90" s="180"/>
      <c r="AR90" s="25"/>
      <c r="AS90" s="183"/>
      <c r="AT90" s="184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9"/>
    </row>
    <row r="91" spans="1:90" s="1" customFormat="1" ht="10.9" customHeight="1">
      <c r="B91" s="25"/>
      <c r="AR91" s="25"/>
      <c r="AS91" s="183"/>
      <c r="AT91" s="184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9"/>
    </row>
    <row r="92" spans="1:90" s="1" customFormat="1" ht="29.25" customHeight="1">
      <c r="B92" s="25"/>
      <c r="C92" s="166" t="s">
        <v>54</v>
      </c>
      <c r="D92" s="167"/>
      <c r="E92" s="167"/>
      <c r="F92" s="167"/>
      <c r="G92" s="167"/>
      <c r="H92" s="50"/>
      <c r="I92" s="168" t="s">
        <v>55</v>
      </c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  <c r="AA92" s="167"/>
      <c r="AB92" s="167"/>
      <c r="AC92" s="167"/>
      <c r="AD92" s="167"/>
      <c r="AE92" s="167"/>
      <c r="AF92" s="167"/>
      <c r="AG92" s="169" t="s">
        <v>56</v>
      </c>
      <c r="AH92" s="167"/>
      <c r="AI92" s="167"/>
      <c r="AJ92" s="167"/>
      <c r="AK92" s="167"/>
      <c r="AL92" s="167"/>
      <c r="AM92" s="167"/>
      <c r="AN92" s="168" t="s">
        <v>57</v>
      </c>
      <c r="AO92" s="167"/>
      <c r="AP92" s="170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3" t="s">
        <v>70</v>
      </c>
      <c r="BE92" s="53" t="s">
        <v>71</v>
      </c>
      <c r="BF92" s="54" t="s">
        <v>72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73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74">
        <f>ROUND(AG95,2)</f>
        <v>0</v>
      </c>
      <c r="AH94" s="174"/>
      <c r="AI94" s="174"/>
      <c r="AJ94" s="174"/>
      <c r="AK94" s="174"/>
      <c r="AL94" s="174"/>
      <c r="AM94" s="174"/>
      <c r="AN94" s="175">
        <f>SUM(AG94,AV94)</f>
        <v>0</v>
      </c>
      <c r="AO94" s="175"/>
      <c r="AP94" s="175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62.305810000000001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74</v>
      </c>
      <c r="BT94" s="66" t="s">
        <v>75</v>
      </c>
      <c r="BV94" s="66" t="s">
        <v>76</v>
      </c>
      <c r="BW94" s="66" t="s">
        <v>5</v>
      </c>
      <c r="BX94" s="66" t="s">
        <v>77</v>
      </c>
      <c r="CL94" s="66" t="s">
        <v>1</v>
      </c>
    </row>
    <row r="95" spans="1:90" s="6" customFormat="1" ht="27" customHeight="1">
      <c r="A95" s="67" t="s">
        <v>78</v>
      </c>
      <c r="B95" s="68"/>
      <c r="C95" s="69"/>
      <c r="D95" s="173" t="s">
        <v>12</v>
      </c>
      <c r="E95" s="173"/>
      <c r="F95" s="173"/>
      <c r="G95" s="173"/>
      <c r="H95" s="173"/>
      <c r="I95" s="70"/>
      <c r="J95" s="173" t="s">
        <v>14</v>
      </c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1">
        <f>'MILO-04-2019 - V.V. Chodn...'!K32</f>
        <v>0</v>
      </c>
      <c r="AH95" s="172"/>
      <c r="AI95" s="172"/>
      <c r="AJ95" s="172"/>
      <c r="AK95" s="172"/>
      <c r="AL95" s="172"/>
      <c r="AM95" s="172"/>
      <c r="AN95" s="171">
        <f>SUM(AG95,AV95)</f>
        <v>0</v>
      </c>
      <c r="AO95" s="172"/>
      <c r="AP95" s="172"/>
      <c r="AQ95" s="71" t="s">
        <v>79</v>
      </c>
      <c r="AR95" s="68"/>
      <c r="AS95" s="72">
        <f>'MILO-04-2019 - V.V. Chodn...'!K29</f>
        <v>0</v>
      </c>
      <c r="AT95" s="73">
        <f>'MILO-04-2019 - V.V. Chodn...'!K30</f>
        <v>0</v>
      </c>
      <c r="AU95" s="73">
        <v>0</v>
      </c>
      <c r="AV95" s="73">
        <f>ROUND(SUM(AX95:AY95),2)</f>
        <v>0</v>
      </c>
      <c r="AW95" s="74">
        <f>'MILO-04-2019 - V.V. Chodn...'!T121</f>
        <v>62.305807999999999</v>
      </c>
      <c r="AX95" s="73">
        <f>'MILO-04-2019 - V.V. Chodn...'!K35</f>
        <v>0</v>
      </c>
      <c r="AY95" s="73">
        <f>'MILO-04-2019 - V.V. Chodn...'!K36</f>
        <v>0</v>
      </c>
      <c r="AZ95" s="73">
        <f>'MILO-04-2019 - V.V. Chodn...'!K37</f>
        <v>0</v>
      </c>
      <c r="BA95" s="73">
        <f>'MILO-04-2019 - V.V. Chodn...'!K38</f>
        <v>0</v>
      </c>
      <c r="BB95" s="73">
        <f>'MILO-04-2019 - V.V. Chodn...'!F35</f>
        <v>0</v>
      </c>
      <c r="BC95" s="73">
        <f>'MILO-04-2019 - V.V. Chodn...'!F36</f>
        <v>0</v>
      </c>
      <c r="BD95" s="73">
        <f>'MILO-04-2019 - V.V. Chodn...'!F37</f>
        <v>0</v>
      </c>
      <c r="BE95" s="73">
        <f>'MILO-04-2019 - V.V. Chodn...'!F38</f>
        <v>0</v>
      </c>
      <c r="BF95" s="75">
        <f>'MILO-04-2019 - V.V. Chodn...'!F39</f>
        <v>0</v>
      </c>
      <c r="BT95" s="76" t="s">
        <v>80</v>
      </c>
      <c r="BU95" s="76" t="s">
        <v>81</v>
      </c>
      <c r="BV95" s="76" t="s">
        <v>76</v>
      </c>
      <c r="BW95" s="76" t="s">
        <v>5</v>
      </c>
      <c r="BX95" s="76" t="s">
        <v>77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K5:AO5"/>
    <mergeCell ref="K6:AO6"/>
    <mergeCell ref="AR2:BG2"/>
    <mergeCell ref="E23:AN23"/>
    <mergeCell ref="AK26:AO26"/>
    <mergeCell ref="L28:P28"/>
    <mergeCell ref="W28:AE28"/>
    <mergeCell ref="AK28:AO28"/>
    <mergeCell ref="AK29:AO29"/>
    <mergeCell ref="L29:P29"/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</mergeCells>
  <hyperlinks>
    <hyperlink ref="A95" location="'MILO-04-2019 - V.V. Chodn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37"/>
  <sheetViews>
    <sheetView showGridLines="0" tabSelected="1" workbookViewId="0">
      <selection activeCell="K10" sqref="K10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46">
      <c r="A1" s="77"/>
    </row>
    <row r="2" spans="1:46" ht="36.950000000000003" customHeight="1">
      <c r="M2" s="162" t="s">
        <v>6</v>
      </c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T2" s="13" t="s">
        <v>5</v>
      </c>
    </row>
    <row r="3" spans="1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75</v>
      </c>
    </row>
    <row r="4" spans="1:46" ht="24.95" customHeight="1">
      <c r="B4" s="16"/>
      <c r="D4" s="17" t="s">
        <v>82</v>
      </c>
      <c r="M4" s="16"/>
      <c r="N4" s="78" t="s">
        <v>10</v>
      </c>
      <c r="AT4" s="13" t="s">
        <v>3</v>
      </c>
    </row>
    <row r="5" spans="1:46" ht="6.95" customHeight="1">
      <c r="B5" s="16"/>
      <c r="M5" s="16"/>
    </row>
    <row r="6" spans="1:46" s="1" customFormat="1" ht="12" customHeight="1">
      <c r="B6" s="25"/>
      <c r="D6" s="22" t="s">
        <v>13</v>
      </c>
      <c r="M6" s="25"/>
    </row>
    <row r="7" spans="1:46" s="1" customFormat="1" ht="36.950000000000003" customHeight="1">
      <c r="B7" s="25"/>
      <c r="E7" s="185" t="s">
        <v>169</v>
      </c>
      <c r="F7" s="185"/>
      <c r="G7" s="185"/>
      <c r="H7" s="185"/>
      <c r="I7" s="185"/>
      <c r="J7" s="185"/>
      <c r="K7" s="185"/>
      <c r="M7" s="25"/>
    </row>
    <row r="8" spans="1:46" s="1" customFormat="1">
      <c r="B8" s="25"/>
      <c r="M8" s="25"/>
    </row>
    <row r="9" spans="1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1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43621</v>
      </c>
      <c r="M10" s="25"/>
    </row>
    <row r="11" spans="1:46" s="1" customFormat="1" ht="10.9" customHeight="1">
      <c r="B11" s="25"/>
      <c r="M11" s="25"/>
    </row>
    <row r="12" spans="1:46" s="1" customFormat="1" ht="12" customHeight="1">
      <c r="B12" s="25"/>
      <c r="D12" s="22" t="s">
        <v>21</v>
      </c>
      <c r="I12" s="22" t="s">
        <v>22</v>
      </c>
      <c r="J12" s="20" t="s">
        <v>23</v>
      </c>
      <c r="M12" s="25"/>
    </row>
    <row r="13" spans="1:46" s="1" customFormat="1" ht="18" customHeight="1">
      <c r="B13" s="25"/>
      <c r="E13" s="20" t="s">
        <v>24</v>
      </c>
      <c r="I13" s="22" t="s">
        <v>25</v>
      </c>
      <c r="J13" s="20" t="s">
        <v>26</v>
      </c>
      <c r="M13" s="25"/>
    </row>
    <row r="14" spans="1:46" s="1" customFormat="1" ht="6.95" customHeight="1">
      <c r="B14" s="25"/>
      <c r="M14" s="25"/>
    </row>
    <row r="15" spans="1:46" s="1" customFormat="1" ht="12" customHeight="1">
      <c r="B15" s="25"/>
      <c r="D15" s="22" t="s">
        <v>27</v>
      </c>
      <c r="I15" s="22" t="s">
        <v>22</v>
      </c>
      <c r="J15" s="20" t="str">
        <f>'Rekapitulácia stavby'!AN13</f>
        <v/>
      </c>
      <c r="M15" s="25"/>
    </row>
    <row r="16" spans="1:46" s="1" customFormat="1" ht="18" customHeight="1">
      <c r="B16" s="25"/>
      <c r="E16" s="159" t="str">
        <f>'Rekapitulácia stavby'!E14</f>
        <v xml:space="preserve"> </v>
      </c>
      <c r="F16" s="159"/>
      <c r="G16" s="159"/>
      <c r="H16" s="159"/>
      <c r="I16" s="22" t="s">
        <v>25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29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25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31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25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32</v>
      </c>
      <c r="M24" s="25"/>
    </row>
    <row r="25" spans="2:13" s="7" customFormat="1" ht="16.5" customHeight="1">
      <c r="B25" s="79"/>
      <c r="E25" s="163" t="s">
        <v>1</v>
      </c>
      <c r="F25" s="163"/>
      <c r="G25" s="163"/>
      <c r="H25" s="163"/>
      <c r="M25" s="79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83</v>
      </c>
      <c r="K28" s="80">
        <f>K94</f>
        <v>0</v>
      </c>
      <c r="M28" s="25"/>
    </row>
    <row r="29" spans="2:13" s="1" customFormat="1" ht="12.75">
      <c r="B29" s="25"/>
      <c r="E29" s="22" t="s">
        <v>84</v>
      </c>
      <c r="K29" s="81">
        <f>I94</f>
        <v>0</v>
      </c>
      <c r="M29" s="25"/>
    </row>
    <row r="30" spans="2:13" s="1" customFormat="1" ht="12.75">
      <c r="B30" s="25"/>
      <c r="E30" s="22" t="s">
        <v>85</v>
      </c>
      <c r="K30" s="81">
        <f>J94</f>
        <v>0</v>
      </c>
      <c r="M30" s="25"/>
    </row>
    <row r="31" spans="2:13" s="1" customFormat="1" ht="14.45" customHeight="1">
      <c r="B31" s="25"/>
      <c r="D31" s="82" t="s">
        <v>86</v>
      </c>
      <c r="K31" s="80">
        <f>K102</f>
        <v>0</v>
      </c>
      <c r="M31" s="25"/>
    </row>
    <row r="32" spans="2:13" s="1" customFormat="1" ht="25.35" customHeight="1">
      <c r="B32" s="25"/>
      <c r="D32" s="83" t="s">
        <v>33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35</v>
      </c>
      <c r="I34" s="28" t="s">
        <v>34</v>
      </c>
      <c r="K34" s="28" t="s">
        <v>36</v>
      </c>
      <c r="M34" s="25"/>
    </row>
    <row r="35" spans="2:13" s="1" customFormat="1" ht="14.45" customHeight="1">
      <c r="B35" s="25"/>
      <c r="D35" s="84" t="s">
        <v>37</v>
      </c>
      <c r="E35" s="22" t="s">
        <v>38</v>
      </c>
      <c r="F35" s="81">
        <f>ROUND((SUM(BE102:BE103) + SUM(BE121:BE136)),  2)</f>
        <v>0</v>
      </c>
      <c r="I35" s="85">
        <v>0.2</v>
      </c>
      <c r="K35" s="81">
        <f>ROUND(((SUM(BE102:BE103) + SUM(BE121:BE136))*I35),  2)</f>
        <v>0</v>
      </c>
      <c r="M35" s="25"/>
    </row>
    <row r="36" spans="2:13" s="1" customFormat="1" ht="14.45" customHeight="1">
      <c r="B36" s="25"/>
      <c r="E36" s="22" t="s">
        <v>39</v>
      </c>
      <c r="F36" s="81">
        <f>ROUND((SUM(BF102:BF103) + SUM(BF121:BF136)),  2)</f>
        <v>0</v>
      </c>
      <c r="I36" s="85">
        <v>0.2</v>
      </c>
      <c r="K36" s="81">
        <f>ROUND(((SUM(BF102:BF103) + SUM(BF121:BF136))*I36),  2)</f>
        <v>0</v>
      </c>
      <c r="M36" s="25"/>
    </row>
    <row r="37" spans="2:13" s="1" customFormat="1" ht="14.45" hidden="1" customHeight="1">
      <c r="B37" s="25"/>
      <c r="E37" s="22" t="s">
        <v>40</v>
      </c>
      <c r="F37" s="81">
        <f>ROUND((SUM(BG102:BG103) + SUM(BG121:BG136)),  2)</f>
        <v>0</v>
      </c>
      <c r="I37" s="85">
        <v>0.2</v>
      </c>
      <c r="K37" s="81">
        <f>0</f>
        <v>0</v>
      </c>
      <c r="M37" s="25"/>
    </row>
    <row r="38" spans="2:13" s="1" customFormat="1" ht="14.45" hidden="1" customHeight="1">
      <c r="B38" s="25"/>
      <c r="E38" s="22" t="s">
        <v>41</v>
      </c>
      <c r="F38" s="81">
        <f>ROUND((SUM(BH102:BH103) + SUM(BH121:BH136)),  2)</f>
        <v>0</v>
      </c>
      <c r="I38" s="85">
        <v>0.2</v>
      </c>
      <c r="K38" s="81">
        <f>0</f>
        <v>0</v>
      </c>
      <c r="M38" s="25"/>
    </row>
    <row r="39" spans="2:13" s="1" customFormat="1" ht="14.45" hidden="1" customHeight="1">
      <c r="B39" s="25"/>
      <c r="E39" s="22" t="s">
        <v>42</v>
      </c>
      <c r="F39" s="81">
        <f>ROUND((SUM(BI102:BI103) + SUM(BI121:BI136)),  2)</f>
        <v>0</v>
      </c>
      <c r="I39" s="85">
        <v>0</v>
      </c>
      <c r="K39" s="81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6"/>
      <c r="D41" s="87" t="s">
        <v>43</v>
      </c>
      <c r="E41" s="50"/>
      <c r="F41" s="50"/>
      <c r="G41" s="88" t="s">
        <v>44</v>
      </c>
      <c r="H41" s="89" t="s">
        <v>45</v>
      </c>
      <c r="I41" s="50"/>
      <c r="J41" s="50"/>
      <c r="K41" s="90">
        <f>SUM(K32:K39)</f>
        <v>0</v>
      </c>
      <c r="L41" s="91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48</v>
      </c>
      <c r="E61" s="27"/>
      <c r="F61" s="92" t="s">
        <v>49</v>
      </c>
      <c r="G61" s="36" t="s">
        <v>48</v>
      </c>
      <c r="H61" s="27"/>
      <c r="I61" s="27"/>
      <c r="J61" s="93" t="s">
        <v>49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48</v>
      </c>
      <c r="E76" s="27"/>
      <c r="F76" s="92" t="s">
        <v>49</v>
      </c>
      <c r="G76" s="36" t="s">
        <v>48</v>
      </c>
      <c r="H76" s="27"/>
      <c r="I76" s="27"/>
      <c r="J76" s="93" t="s">
        <v>49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87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76" t="str">
        <f>E7</f>
        <v xml:space="preserve"> II. Etapa č. 5 - Chodník Hviezdoslavova popred bytový dom č. 280 zo dvora - 408 m²</v>
      </c>
      <c r="F85" s="186"/>
      <c r="G85" s="186"/>
      <c r="H85" s="186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43621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29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27</v>
      </c>
      <c r="F90" s="20" t="str">
        <f>IF(E16="","",E16)</f>
        <v xml:space="preserve"> </v>
      </c>
      <c r="I90" s="22" t="s">
        <v>31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4" t="s">
        <v>88</v>
      </c>
      <c r="D92" s="86"/>
      <c r="E92" s="86"/>
      <c r="F92" s="86"/>
      <c r="G92" s="86"/>
      <c r="H92" s="86"/>
      <c r="I92" s="95" t="s">
        <v>89</v>
      </c>
      <c r="J92" s="95" t="s">
        <v>90</v>
      </c>
      <c r="K92" s="95" t="s">
        <v>91</v>
      </c>
      <c r="L92" s="86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6" t="s">
        <v>92</v>
      </c>
      <c r="I94" s="59">
        <f t="shared" ref="I94:J96" si="0">Q121</f>
        <v>0</v>
      </c>
      <c r="J94" s="59">
        <f t="shared" si="0"/>
        <v>0</v>
      </c>
      <c r="K94" s="59">
        <f>K121</f>
        <v>0</v>
      </c>
      <c r="M94" s="25"/>
      <c r="AU94" s="13" t="s">
        <v>93</v>
      </c>
    </row>
    <row r="95" spans="2:47" s="8" customFormat="1" ht="24.95" hidden="1" customHeight="1">
      <c r="B95" s="97"/>
      <c r="D95" s="98" t="s">
        <v>94</v>
      </c>
      <c r="E95" s="99"/>
      <c r="F95" s="99"/>
      <c r="G95" s="99"/>
      <c r="H95" s="99"/>
      <c r="I95" s="100">
        <f t="shared" si="0"/>
        <v>0</v>
      </c>
      <c r="J95" s="100">
        <f t="shared" si="0"/>
        <v>0</v>
      </c>
      <c r="K95" s="100">
        <f>K122</f>
        <v>0</v>
      </c>
      <c r="M95" s="97"/>
    </row>
    <row r="96" spans="2:47" s="9" customFormat="1" ht="19.899999999999999" hidden="1" customHeight="1">
      <c r="B96" s="101"/>
      <c r="D96" s="102" t="s">
        <v>95</v>
      </c>
      <c r="E96" s="103"/>
      <c r="F96" s="103"/>
      <c r="G96" s="103"/>
      <c r="H96" s="103"/>
      <c r="I96" s="104">
        <f t="shared" si="0"/>
        <v>0</v>
      </c>
      <c r="J96" s="104">
        <f t="shared" si="0"/>
        <v>0</v>
      </c>
      <c r="K96" s="104">
        <f>K123</f>
        <v>0</v>
      </c>
      <c r="M96" s="101"/>
    </row>
    <row r="97" spans="2:15" s="9" customFormat="1" ht="19.899999999999999" hidden="1" customHeight="1">
      <c r="B97" s="101"/>
      <c r="D97" s="102" t="s">
        <v>96</v>
      </c>
      <c r="E97" s="103"/>
      <c r="F97" s="103"/>
      <c r="G97" s="103"/>
      <c r="H97" s="103"/>
      <c r="I97" s="104">
        <f>Q125</f>
        <v>0</v>
      </c>
      <c r="J97" s="104">
        <f>R125</f>
        <v>0</v>
      </c>
      <c r="K97" s="104">
        <f>K125</f>
        <v>0</v>
      </c>
      <c r="M97" s="101"/>
    </row>
    <row r="98" spans="2:15" s="9" customFormat="1" ht="19.899999999999999" hidden="1" customHeight="1">
      <c r="B98" s="101"/>
      <c r="D98" s="102" t="s">
        <v>97</v>
      </c>
      <c r="E98" s="103"/>
      <c r="F98" s="103"/>
      <c r="G98" s="103"/>
      <c r="H98" s="103"/>
      <c r="I98" s="104">
        <f>Q129</f>
        <v>0</v>
      </c>
      <c r="J98" s="104">
        <f>R129</f>
        <v>0</v>
      </c>
      <c r="K98" s="104">
        <f>K129</f>
        <v>0</v>
      </c>
      <c r="M98" s="101"/>
    </row>
    <row r="99" spans="2:15" s="9" customFormat="1" ht="19.899999999999999" hidden="1" customHeight="1">
      <c r="B99" s="101"/>
      <c r="D99" s="102" t="s">
        <v>98</v>
      </c>
      <c r="E99" s="103"/>
      <c r="F99" s="103"/>
      <c r="G99" s="103"/>
      <c r="H99" s="103"/>
      <c r="I99" s="104">
        <f>Q135</f>
        <v>0</v>
      </c>
      <c r="J99" s="104">
        <f>R135</f>
        <v>0</v>
      </c>
      <c r="K99" s="104">
        <f>K135</f>
        <v>0</v>
      </c>
      <c r="M99" s="101"/>
    </row>
    <row r="100" spans="2:15" s="1" customFormat="1" ht="21.75" hidden="1" customHeight="1">
      <c r="B100" s="25"/>
      <c r="M100" s="25"/>
    </row>
    <row r="101" spans="2:15" s="1" customFormat="1" ht="6.95" hidden="1" customHeight="1">
      <c r="B101" s="25"/>
      <c r="M101" s="25"/>
    </row>
    <row r="102" spans="2:15" s="1" customFormat="1" ht="29.25" hidden="1" customHeight="1">
      <c r="B102" s="25"/>
      <c r="C102" s="96" t="s">
        <v>99</v>
      </c>
      <c r="K102" s="105">
        <v>0</v>
      </c>
      <c r="M102" s="25"/>
      <c r="O102" s="106" t="s">
        <v>37</v>
      </c>
    </row>
    <row r="103" spans="2:15" s="1" customFormat="1" ht="18" hidden="1" customHeight="1">
      <c r="B103" s="25"/>
      <c r="M103" s="25"/>
    </row>
    <row r="104" spans="2:15" s="1" customFormat="1" ht="29.25" hidden="1" customHeight="1">
      <c r="B104" s="25"/>
      <c r="C104" s="107" t="s">
        <v>100</v>
      </c>
      <c r="D104" s="86"/>
      <c r="E104" s="86"/>
      <c r="F104" s="86"/>
      <c r="G104" s="86"/>
      <c r="H104" s="86"/>
      <c r="I104" s="86"/>
      <c r="J104" s="86"/>
      <c r="K104" s="108">
        <f>ROUND(K94+K102,2)</f>
        <v>0</v>
      </c>
      <c r="L104" s="86"/>
      <c r="M104" s="25"/>
    </row>
    <row r="105" spans="2:15" s="1" customFormat="1" ht="6.95" hidden="1" customHeight="1">
      <c r="B105" s="37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25"/>
    </row>
    <row r="106" spans="2:15" hidden="1"/>
    <row r="107" spans="2:15" hidden="1"/>
    <row r="108" spans="2:15" hidden="1"/>
    <row r="109" spans="2:15" s="1" customFormat="1" ht="6.95" customHeight="1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25"/>
    </row>
    <row r="110" spans="2:15" s="1" customFormat="1" ht="24.95" customHeight="1">
      <c r="B110" s="25"/>
      <c r="C110" s="17" t="s">
        <v>101</v>
      </c>
      <c r="M110" s="25"/>
    </row>
    <row r="111" spans="2:15" s="1" customFormat="1" ht="6.95" customHeight="1">
      <c r="B111" s="25"/>
      <c r="M111" s="25"/>
    </row>
    <row r="112" spans="2:15" s="1" customFormat="1" ht="12" customHeight="1">
      <c r="B112" s="25"/>
      <c r="C112" s="22" t="s">
        <v>13</v>
      </c>
      <c r="M112" s="25"/>
    </row>
    <row r="113" spans="2:65" s="1" customFormat="1" ht="16.5" customHeight="1">
      <c r="B113" s="25"/>
      <c r="E113" s="185" t="str">
        <f>E7</f>
        <v xml:space="preserve"> II. Etapa č. 5 - Chodník Hviezdoslavova popred bytový dom č. 280 zo dvora - 408 m²</v>
      </c>
      <c r="F113" s="185"/>
      <c r="G113" s="185"/>
      <c r="H113" s="185"/>
      <c r="I113" s="185"/>
      <c r="J113" s="185"/>
      <c r="K113" s="185"/>
      <c r="M113" s="25"/>
    </row>
    <row r="114" spans="2:65" s="1" customFormat="1" ht="6.95" customHeight="1">
      <c r="B114" s="25"/>
      <c r="M114" s="25"/>
    </row>
    <row r="115" spans="2:65" s="1" customFormat="1" ht="12" customHeight="1">
      <c r="B115" s="25"/>
      <c r="C115" s="22" t="s">
        <v>17</v>
      </c>
      <c r="F115" s="20" t="str">
        <f>F10</f>
        <v>Žiar nad Hronom</v>
      </c>
      <c r="I115" s="22" t="s">
        <v>19</v>
      </c>
      <c r="J115" s="45">
        <f>IF(J10="","",J10)</f>
        <v>43621</v>
      </c>
      <c r="M115" s="25"/>
    </row>
    <row r="116" spans="2:65" s="1" customFormat="1" ht="6.95" customHeight="1">
      <c r="B116" s="25"/>
      <c r="M116" s="25"/>
    </row>
    <row r="117" spans="2:65" s="1" customFormat="1" ht="15.2" customHeight="1">
      <c r="B117" s="25"/>
      <c r="C117" s="22" t="s">
        <v>21</v>
      </c>
      <c r="F117" s="20" t="str">
        <f>E13</f>
        <v>Mesto Žiar nad Hronom</v>
      </c>
      <c r="I117" s="22" t="s">
        <v>29</v>
      </c>
      <c r="J117" s="23" t="str">
        <f>E19</f>
        <v xml:space="preserve"> </v>
      </c>
      <c r="M117" s="25"/>
    </row>
    <row r="118" spans="2:65" s="1" customFormat="1" ht="15.2" customHeight="1">
      <c r="B118" s="25"/>
      <c r="C118" s="22" t="s">
        <v>27</v>
      </c>
      <c r="F118" s="20" t="str">
        <f>IF(E16="","",E16)</f>
        <v xml:space="preserve"> </v>
      </c>
      <c r="I118" s="22" t="s">
        <v>31</v>
      </c>
      <c r="J118" s="23" t="str">
        <f>E22</f>
        <v xml:space="preserve"> </v>
      </c>
      <c r="M118" s="25"/>
    </row>
    <row r="119" spans="2:65" s="1" customFormat="1" ht="10.35" customHeight="1">
      <c r="B119" s="25"/>
      <c r="M119" s="25"/>
    </row>
    <row r="120" spans="2:65" s="10" customFormat="1" ht="29.25" customHeight="1">
      <c r="B120" s="109"/>
      <c r="C120" s="110" t="s">
        <v>102</v>
      </c>
      <c r="D120" s="111" t="s">
        <v>58</v>
      </c>
      <c r="E120" s="111" t="s">
        <v>54</v>
      </c>
      <c r="F120" s="111" t="s">
        <v>55</v>
      </c>
      <c r="G120" s="111" t="s">
        <v>103</v>
      </c>
      <c r="H120" s="111" t="s">
        <v>104</v>
      </c>
      <c r="I120" s="111" t="s">
        <v>105</v>
      </c>
      <c r="J120" s="111" t="s">
        <v>106</v>
      </c>
      <c r="K120" s="111" t="s">
        <v>91</v>
      </c>
      <c r="L120" s="112" t="s">
        <v>107</v>
      </c>
      <c r="M120" s="109"/>
      <c r="N120" s="52" t="s">
        <v>1</v>
      </c>
      <c r="O120" s="53" t="s">
        <v>37</v>
      </c>
      <c r="P120" s="53" t="s">
        <v>108</v>
      </c>
      <c r="Q120" s="53" t="s">
        <v>109</v>
      </c>
      <c r="R120" s="53" t="s">
        <v>110</v>
      </c>
      <c r="S120" s="53" t="s">
        <v>111</v>
      </c>
      <c r="T120" s="53" t="s">
        <v>112</v>
      </c>
      <c r="U120" s="53" t="s">
        <v>113</v>
      </c>
      <c r="V120" s="53" t="s">
        <v>114</v>
      </c>
      <c r="W120" s="53" t="s">
        <v>115</v>
      </c>
      <c r="X120" s="54" t="s">
        <v>116</v>
      </c>
    </row>
    <row r="121" spans="2:65" s="1" customFormat="1" ht="22.9" customHeight="1">
      <c r="B121" s="25"/>
      <c r="C121" s="57" t="s">
        <v>83</v>
      </c>
      <c r="K121" s="113">
        <f>BK121</f>
        <v>0</v>
      </c>
      <c r="M121" s="25"/>
      <c r="N121" s="55"/>
      <c r="O121" s="46"/>
      <c r="P121" s="46"/>
      <c r="Q121" s="114">
        <f>Q122</f>
        <v>0</v>
      </c>
      <c r="R121" s="114">
        <f>R122</f>
        <v>0</v>
      </c>
      <c r="S121" s="46"/>
      <c r="T121" s="115">
        <f>T122</f>
        <v>62.305807999999999</v>
      </c>
      <c r="U121" s="46"/>
      <c r="V121" s="115">
        <f>V122</f>
        <v>45.167520000000003</v>
      </c>
      <c r="W121" s="46"/>
      <c r="X121" s="116">
        <f>X122</f>
        <v>39.984000000000002</v>
      </c>
      <c r="AT121" s="13" t="s">
        <v>74</v>
      </c>
      <c r="AU121" s="13" t="s">
        <v>93</v>
      </c>
      <c r="BK121" s="117">
        <f>BK122</f>
        <v>0</v>
      </c>
    </row>
    <row r="122" spans="2:65" s="11" customFormat="1" ht="25.9" customHeight="1">
      <c r="B122" s="118"/>
      <c r="D122" s="119" t="s">
        <v>74</v>
      </c>
      <c r="E122" s="120" t="s">
        <v>117</v>
      </c>
      <c r="F122" s="120" t="s">
        <v>118</v>
      </c>
      <c r="K122" s="121">
        <f>BK122</f>
        <v>0</v>
      </c>
      <c r="M122" s="118"/>
      <c r="N122" s="122"/>
      <c r="O122" s="123"/>
      <c r="P122" s="123"/>
      <c r="Q122" s="124">
        <f>Q123+Q125+Q129+Q135</f>
        <v>0</v>
      </c>
      <c r="R122" s="124">
        <f>R123+R125+R129+R135</f>
        <v>0</v>
      </c>
      <c r="S122" s="123"/>
      <c r="T122" s="125">
        <f>T123+T125+T129+T135</f>
        <v>62.305807999999999</v>
      </c>
      <c r="U122" s="123"/>
      <c r="V122" s="125">
        <f>V123+V125+V129+V135</f>
        <v>45.167520000000003</v>
      </c>
      <c r="W122" s="123"/>
      <c r="X122" s="126">
        <f>X123+X125+X129+X135</f>
        <v>39.984000000000002</v>
      </c>
      <c r="AR122" s="119" t="s">
        <v>80</v>
      </c>
      <c r="AT122" s="127" t="s">
        <v>74</v>
      </c>
      <c r="AU122" s="127" t="s">
        <v>75</v>
      </c>
      <c r="AY122" s="119" t="s">
        <v>119</v>
      </c>
      <c r="BK122" s="128">
        <f>BK123+BK125+BK129+BK135</f>
        <v>0</v>
      </c>
    </row>
    <row r="123" spans="2:65" s="11" customFormat="1" ht="22.9" customHeight="1">
      <c r="B123" s="118"/>
      <c r="D123" s="119" t="s">
        <v>74</v>
      </c>
      <c r="E123" s="129" t="s">
        <v>80</v>
      </c>
      <c r="F123" s="129" t="s">
        <v>120</v>
      </c>
      <c r="K123" s="130">
        <f>BK123</f>
        <v>0</v>
      </c>
      <c r="M123" s="118"/>
      <c r="N123" s="122"/>
      <c r="O123" s="123"/>
      <c r="P123" s="123"/>
      <c r="Q123" s="124">
        <f>Q124</f>
        <v>0</v>
      </c>
      <c r="R123" s="124">
        <f>R124</f>
        <v>0</v>
      </c>
      <c r="S123" s="123"/>
      <c r="T123" s="125">
        <f>T124</f>
        <v>22.44</v>
      </c>
      <c r="U123" s="123"/>
      <c r="V123" s="125">
        <f>V124</f>
        <v>0</v>
      </c>
      <c r="W123" s="123"/>
      <c r="X123" s="126">
        <f>X124</f>
        <v>39.984000000000002</v>
      </c>
      <c r="AR123" s="119" t="s">
        <v>80</v>
      </c>
      <c r="AT123" s="127" t="s">
        <v>74</v>
      </c>
      <c r="AU123" s="127" t="s">
        <v>80</v>
      </c>
      <c r="AY123" s="119" t="s">
        <v>119</v>
      </c>
      <c r="BK123" s="128">
        <f>BK124</f>
        <v>0</v>
      </c>
    </row>
    <row r="124" spans="2:65" s="1" customFormat="1" ht="24" customHeight="1">
      <c r="B124" s="131"/>
      <c r="C124" s="132" t="s">
        <v>121</v>
      </c>
      <c r="D124" s="132" t="s">
        <v>122</v>
      </c>
      <c r="E124" s="133" t="s">
        <v>123</v>
      </c>
      <c r="F124" s="134" t="s">
        <v>124</v>
      </c>
      <c r="G124" s="135" t="s">
        <v>125</v>
      </c>
      <c r="H124" s="136">
        <v>408</v>
      </c>
      <c r="I124" s="136"/>
      <c r="J124" s="136"/>
      <c r="K124" s="136">
        <f>ROUND(P124*H124,3)</f>
        <v>0</v>
      </c>
      <c r="L124" s="134" t="s">
        <v>126</v>
      </c>
      <c r="M124" s="25"/>
      <c r="N124" s="137" t="s">
        <v>1</v>
      </c>
      <c r="O124" s="138" t="s">
        <v>39</v>
      </c>
      <c r="P124" s="139">
        <f>I124+J124</f>
        <v>0</v>
      </c>
      <c r="Q124" s="139">
        <f>ROUND(I124*H124,3)</f>
        <v>0</v>
      </c>
      <c r="R124" s="139">
        <f>ROUND(J124*H124,3)</f>
        <v>0</v>
      </c>
      <c r="S124" s="140">
        <v>5.5E-2</v>
      </c>
      <c r="T124" s="140">
        <f>S124*H124</f>
        <v>22.44</v>
      </c>
      <c r="U124" s="140">
        <v>0</v>
      </c>
      <c r="V124" s="140">
        <f>U124*H124</f>
        <v>0</v>
      </c>
      <c r="W124" s="140">
        <v>9.8000000000000004E-2</v>
      </c>
      <c r="X124" s="141">
        <f>W124*H124</f>
        <v>39.984000000000002</v>
      </c>
      <c r="AR124" s="142" t="s">
        <v>127</v>
      </c>
      <c r="AT124" s="142" t="s">
        <v>122</v>
      </c>
      <c r="AU124" s="142" t="s">
        <v>121</v>
      </c>
      <c r="AY124" s="13" t="s">
        <v>119</v>
      </c>
      <c r="BE124" s="143">
        <f>IF(O124="základná",K124,0)</f>
        <v>0</v>
      </c>
      <c r="BF124" s="143">
        <f>IF(O124="znížená",K124,0)</f>
        <v>0</v>
      </c>
      <c r="BG124" s="143">
        <f>IF(O124="zákl. prenesená",K124,0)</f>
        <v>0</v>
      </c>
      <c r="BH124" s="143">
        <f>IF(O124="zníž. prenesená",K124,0)</f>
        <v>0</v>
      </c>
      <c r="BI124" s="143">
        <f>IF(O124="nulová",K124,0)</f>
        <v>0</v>
      </c>
      <c r="BJ124" s="13" t="s">
        <v>121</v>
      </c>
      <c r="BK124" s="144">
        <f>ROUND(P124*H124,3)</f>
        <v>0</v>
      </c>
      <c r="BL124" s="13" t="s">
        <v>127</v>
      </c>
      <c r="BM124" s="142" t="s">
        <v>128</v>
      </c>
    </row>
    <row r="125" spans="2:65" s="11" customFormat="1" ht="22.9" customHeight="1">
      <c r="B125" s="118"/>
      <c r="D125" s="119" t="s">
        <v>74</v>
      </c>
      <c r="E125" s="129" t="s">
        <v>129</v>
      </c>
      <c r="F125" s="129" t="s">
        <v>130</v>
      </c>
      <c r="K125" s="130">
        <f>BK125</f>
        <v>0</v>
      </c>
      <c r="M125" s="118"/>
      <c r="N125" s="122"/>
      <c r="O125" s="123"/>
      <c r="P125" s="123"/>
      <c r="Q125" s="124">
        <f>SUM(Q126:Q128)</f>
        <v>0</v>
      </c>
      <c r="R125" s="124">
        <f>SUM(R126:R128)</f>
        <v>0</v>
      </c>
      <c r="S125" s="123"/>
      <c r="T125" s="125">
        <f>SUM(T126:T128)</f>
        <v>28.93216</v>
      </c>
      <c r="U125" s="123"/>
      <c r="V125" s="125">
        <f>SUM(V126:V128)</f>
        <v>45.167520000000003</v>
      </c>
      <c r="W125" s="123"/>
      <c r="X125" s="126">
        <f>SUM(X126:X128)</f>
        <v>0</v>
      </c>
      <c r="AR125" s="119" t="s">
        <v>80</v>
      </c>
      <c r="AT125" s="127" t="s">
        <v>74</v>
      </c>
      <c r="AU125" s="127" t="s">
        <v>80</v>
      </c>
      <c r="AY125" s="119" t="s">
        <v>119</v>
      </c>
      <c r="BK125" s="128">
        <f>SUM(BK126:BK128)</f>
        <v>0</v>
      </c>
    </row>
    <row r="126" spans="2:65" s="1" customFormat="1" ht="24" customHeight="1">
      <c r="B126" s="131"/>
      <c r="C126" s="132" t="s">
        <v>131</v>
      </c>
      <c r="D126" s="132" t="s">
        <v>122</v>
      </c>
      <c r="E126" s="133" t="s">
        <v>132</v>
      </c>
      <c r="F126" s="134" t="s">
        <v>133</v>
      </c>
      <c r="G126" s="135" t="s">
        <v>125</v>
      </c>
      <c r="H126" s="136">
        <v>20</v>
      </c>
      <c r="I126" s="136"/>
      <c r="J126" s="136"/>
      <c r="K126" s="136">
        <f>ROUND(P126*H126,3)</f>
        <v>0</v>
      </c>
      <c r="L126" s="134" t="s">
        <v>126</v>
      </c>
      <c r="M126" s="25"/>
      <c r="N126" s="137" t="s">
        <v>1</v>
      </c>
      <c r="O126" s="138" t="s">
        <v>39</v>
      </c>
      <c r="P126" s="139">
        <f>I126+J126</f>
        <v>0</v>
      </c>
      <c r="Q126" s="139">
        <f>ROUND(I126*H126,3)</f>
        <v>0</v>
      </c>
      <c r="R126" s="139">
        <f>ROUND(J126*H126,3)</f>
        <v>0</v>
      </c>
      <c r="S126" s="140">
        <v>5.8999999999999997E-2</v>
      </c>
      <c r="T126" s="140">
        <f>S126*H126</f>
        <v>1.18</v>
      </c>
      <c r="U126" s="140">
        <v>0.13188</v>
      </c>
      <c r="V126" s="140">
        <f>U126*H126</f>
        <v>2.6375999999999999</v>
      </c>
      <c r="W126" s="140">
        <v>0</v>
      </c>
      <c r="X126" s="141">
        <f>W126*H126</f>
        <v>0</v>
      </c>
      <c r="AR126" s="142" t="s">
        <v>127</v>
      </c>
      <c r="AT126" s="142" t="s">
        <v>122</v>
      </c>
      <c r="AU126" s="142" t="s">
        <v>121</v>
      </c>
      <c r="AY126" s="13" t="s">
        <v>119</v>
      </c>
      <c r="BE126" s="143">
        <f>IF(O126="základná",K126,0)</f>
        <v>0</v>
      </c>
      <c r="BF126" s="143">
        <f>IF(O126="znížená",K126,0)</f>
        <v>0</v>
      </c>
      <c r="BG126" s="143">
        <f>IF(O126="zákl. prenesená",K126,0)</f>
        <v>0</v>
      </c>
      <c r="BH126" s="143">
        <f>IF(O126="zníž. prenesená",K126,0)</f>
        <v>0</v>
      </c>
      <c r="BI126" s="143">
        <f>IF(O126="nulová",K126,0)</f>
        <v>0</v>
      </c>
      <c r="BJ126" s="13" t="s">
        <v>121</v>
      </c>
      <c r="BK126" s="144">
        <f>ROUND(P126*H126,3)</f>
        <v>0</v>
      </c>
      <c r="BL126" s="13" t="s">
        <v>127</v>
      </c>
      <c r="BM126" s="142" t="s">
        <v>134</v>
      </c>
    </row>
    <row r="127" spans="2:65" s="1" customFormat="1" ht="24" customHeight="1">
      <c r="B127" s="131"/>
      <c r="C127" s="132" t="s">
        <v>135</v>
      </c>
      <c r="D127" s="132" t="s">
        <v>122</v>
      </c>
      <c r="E127" s="133" t="s">
        <v>136</v>
      </c>
      <c r="F127" s="134" t="s">
        <v>137</v>
      </c>
      <c r="G127" s="135" t="s">
        <v>125</v>
      </c>
      <c r="H127" s="136">
        <v>408</v>
      </c>
      <c r="I127" s="136"/>
      <c r="J127" s="136"/>
      <c r="K127" s="136">
        <f>ROUND(P127*H127,3)</f>
        <v>0</v>
      </c>
      <c r="L127" s="134" t="s">
        <v>126</v>
      </c>
      <c r="M127" s="25"/>
      <c r="N127" s="137" t="s">
        <v>1</v>
      </c>
      <c r="O127" s="138" t="s">
        <v>39</v>
      </c>
      <c r="P127" s="139">
        <f>I127+J127</f>
        <v>0</v>
      </c>
      <c r="Q127" s="139">
        <f>ROUND(I127*H127,3)</f>
        <v>0</v>
      </c>
      <c r="R127" s="139">
        <f>ROUND(J127*H127,3)</f>
        <v>0</v>
      </c>
      <c r="S127" s="140">
        <v>2.0200000000000001E-3</v>
      </c>
      <c r="T127" s="140">
        <f>S127*H127</f>
        <v>0.82416</v>
      </c>
      <c r="U127" s="140">
        <v>5.1000000000000004E-4</v>
      </c>
      <c r="V127" s="140">
        <f>U127*H127</f>
        <v>0.20808000000000001</v>
      </c>
      <c r="W127" s="140">
        <v>0</v>
      </c>
      <c r="X127" s="141">
        <f>W127*H127</f>
        <v>0</v>
      </c>
      <c r="AR127" s="142" t="s">
        <v>127</v>
      </c>
      <c r="AT127" s="142" t="s">
        <v>122</v>
      </c>
      <c r="AU127" s="142" t="s">
        <v>121</v>
      </c>
      <c r="AY127" s="13" t="s">
        <v>119</v>
      </c>
      <c r="BE127" s="143">
        <f>IF(O127="základná",K127,0)</f>
        <v>0</v>
      </c>
      <c r="BF127" s="143">
        <f>IF(O127="znížená",K127,0)</f>
        <v>0</v>
      </c>
      <c r="BG127" s="143">
        <f>IF(O127="zákl. prenesená",K127,0)</f>
        <v>0</v>
      </c>
      <c r="BH127" s="143">
        <f>IF(O127="zníž. prenesená",K127,0)</f>
        <v>0</v>
      </c>
      <c r="BI127" s="143">
        <f>IF(O127="nulová",K127,0)</f>
        <v>0</v>
      </c>
      <c r="BJ127" s="13" t="s">
        <v>121</v>
      </c>
      <c r="BK127" s="144">
        <f>ROUND(P127*H127,3)</f>
        <v>0</v>
      </c>
      <c r="BL127" s="13" t="s">
        <v>127</v>
      </c>
      <c r="BM127" s="142" t="s">
        <v>138</v>
      </c>
    </row>
    <row r="128" spans="2:65" s="1" customFormat="1" ht="24" customHeight="1">
      <c r="B128" s="131"/>
      <c r="C128" s="132" t="s">
        <v>139</v>
      </c>
      <c r="D128" s="132" t="s">
        <v>122</v>
      </c>
      <c r="E128" s="133" t="s">
        <v>140</v>
      </c>
      <c r="F128" s="134" t="s">
        <v>141</v>
      </c>
      <c r="G128" s="135" t="s">
        <v>125</v>
      </c>
      <c r="H128" s="136">
        <v>408</v>
      </c>
      <c r="I128" s="136"/>
      <c r="J128" s="136"/>
      <c r="K128" s="136">
        <f>ROUND(P128*H128,3)</f>
        <v>0</v>
      </c>
      <c r="L128" s="134" t="s">
        <v>126</v>
      </c>
      <c r="M128" s="25"/>
      <c r="N128" s="137" t="s">
        <v>1</v>
      </c>
      <c r="O128" s="138" t="s">
        <v>39</v>
      </c>
      <c r="P128" s="139">
        <f>I128+J128</f>
        <v>0</v>
      </c>
      <c r="Q128" s="139">
        <f>ROUND(I128*H128,3)</f>
        <v>0</v>
      </c>
      <c r="R128" s="139">
        <f>ROUND(J128*H128,3)</f>
        <v>0</v>
      </c>
      <c r="S128" s="140">
        <v>6.6000000000000003E-2</v>
      </c>
      <c r="T128" s="140">
        <f>S128*H128</f>
        <v>26.928000000000001</v>
      </c>
      <c r="U128" s="140">
        <v>0.10373</v>
      </c>
      <c r="V128" s="140">
        <f>U128*H128</f>
        <v>42.321840000000002</v>
      </c>
      <c r="W128" s="140">
        <v>0</v>
      </c>
      <c r="X128" s="141">
        <f>W128*H128</f>
        <v>0</v>
      </c>
      <c r="AR128" s="142" t="s">
        <v>127</v>
      </c>
      <c r="AT128" s="142" t="s">
        <v>122</v>
      </c>
      <c r="AU128" s="142" t="s">
        <v>121</v>
      </c>
      <c r="AY128" s="13" t="s">
        <v>119</v>
      </c>
      <c r="BE128" s="143">
        <f>IF(O128="základná",K128,0)</f>
        <v>0</v>
      </c>
      <c r="BF128" s="143">
        <f>IF(O128="znížená",K128,0)</f>
        <v>0</v>
      </c>
      <c r="BG128" s="143">
        <f>IF(O128="zákl. prenesená",K128,0)</f>
        <v>0</v>
      </c>
      <c r="BH128" s="143">
        <f>IF(O128="zníž. prenesená",K128,0)</f>
        <v>0</v>
      </c>
      <c r="BI128" s="143">
        <f>IF(O128="nulová",K128,0)</f>
        <v>0</v>
      </c>
      <c r="BJ128" s="13" t="s">
        <v>121</v>
      </c>
      <c r="BK128" s="144">
        <f>ROUND(P128*H128,3)</f>
        <v>0</v>
      </c>
      <c r="BL128" s="13" t="s">
        <v>127</v>
      </c>
      <c r="BM128" s="142" t="s">
        <v>142</v>
      </c>
    </row>
    <row r="129" spans="2:65" s="11" customFormat="1" ht="22.9" customHeight="1">
      <c r="B129" s="118"/>
      <c r="D129" s="119" t="s">
        <v>74</v>
      </c>
      <c r="E129" s="129" t="s">
        <v>131</v>
      </c>
      <c r="F129" s="129" t="s">
        <v>143</v>
      </c>
      <c r="K129" s="130">
        <f>BK129</f>
        <v>0</v>
      </c>
      <c r="M129" s="118"/>
      <c r="N129" s="122"/>
      <c r="O129" s="123"/>
      <c r="P129" s="123"/>
      <c r="Q129" s="124">
        <f>SUM(Q130:Q134)</f>
        <v>0</v>
      </c>
      <c r="R129" s="124">
        <f>SUM(R130:R134)</f>
        <v>0</v>
      </c>
      <c r="S129" s="123"/>
      <c r="T129" s="125">
        <f>SUM(T130:T134)</f>
        <v>9.1269279999999995</v>
      </c>
      <c r="U129" s="123"/>
      <c r="V129" s="125">
        <f>SUM(V130:V134)</f>
        <v>0</v>
      </c>
      <c r="W129" s="123"/>
      <c r="X129" s="126">
        <f>SUM(X130:X134)</f>
        <v>0</v>
      </c>
      <c r="AR129" s="119" t="s">
        <v>80</v>
      </c>
      <c r="AT129" s="127" t="s">
        <v>74</v>
      </c>
      <c r="AU129" s="127" t="s">
        <v>80</v>
      </c>
      <c r="AY129" s="119" t="s">
        <v>119</v>
      </c>
      <c r="BK129" s="128">
        <f>SUM(BK130:BK134)</f>
        <v>0</v>
      </c>
    </row>
    <row r="130" spans="2:65" s="1" customFormat="1" ht="24" customHeight="1">
      <c r="B130" s="131"/>
      <c r="C130" s="132" t="s">
        <v>80</v>
      </c>
      <c r="D130" s="132" t="s">
        <v>122</v>
      </c>
      <c r="E130" s="133" t="s">
        <v>144</v>
      </c>
      <c r="F130" s="134" t="s">
        <v>145</v>
      </c>
      <c r="G130" s="135" t="s">
        <v>146</v>
      </c>
      <c r="H130" s="136">
        <v>10</v>
      </c>
      <c r="I130" s="136"/>
      <c r="J130" s="136"/>
      <c r="K130" s="136">
        <f>ROUND(P130*H130,3)</f>
        <v>0</v>
      </c>
      <c r="L130" s="134" t="s">
        <v>126</v>
      </c>
      <c r="M130" s="25"/>
      <c r="N130" s="137" t="s">
        <v>1</v>
      </c>
      <c r="O130" s="138" t="s">
        <v>39</v>
      </c>
      <c r="P130" s="139">
        <f>I130+J130</f>
        <v>0</v>
      </c>
      <c r="Q130" s="139">
        <f>ROUND(I130*H130,3)</f>
        <v>0</v>
      </c>
      <c r="R130" s="139">
        <f>ROUND(J130*H130,3)</f>
        <v>0</v>
      </c>
      <c r="S130" s="140">
        <v>0.14499999999999999</v>
      </c>
      <c r="T130" s="140">
        <f>S130*H130</f>
        <v>1.45</v>
      </c>
      <c r="U130" s="140">
        <v>0</v>
      </c>
      <c r="V130" s="140">
        <f>U130*H130</f>
        <v>0</v>
      </c>
      <c r="W130" s="140">
        <v>0</v>
      </c>
      <c r="X130" s="141">
        <f>W130*H130</f>
        <v>0</v>
      </c>
      <c r="AR130" s="142" t="s">
        <v>127</v>
      </c>
      <c r="AT130" s="142" t="s">
        <v>122</v>
      </c>
      <c r="AU130" s="142" t="s">
        <v>121</v>
      </c>
      <c r="AY130" s="13" t="s">
        <v>119</v>
      </c>
      <c r="BE130" s="143">
        <f>IF(O130="základná",K130,0)</f>
        <v>0</v>
      </c>
      <c r="BF130" s="143">
        <f>IF(O130="znížená",K130,0)</f>
        <v>0</v>
      </c>
      <c r="BG130" s="143">
        <f>IF(O130="zákl. prenesená",K130,0)</f>
        <v>0</v>
      </c>
      <c r="BH130" s="143">
        <f>IF(O130="zníž. prenesená",K130,0)</f>
        <v>0</v>
      </c>
      <c r="BI130" s="143">
        <f>IF(O130="nulová",K130,0)</f>
        <v>0</v>
      </c>
      <c r="BJ130" s="13" t="s">
        <v>121</v>
      </c>
      <c r="BK130" s="144">
        <f>ROUND(P130*H130,3)</f>
        <v>0</v>
      </c>
      <c r="BL130" s="13" t="s">
        <v>127</v>
      </c>
      <c r="BM130" s="142" t="s">
        <v>147</v>
      </c>
    </row>
    <row r="131" spans="2:65" s="1" customFormat="1" ht="24" customHeight="1">
      <c r="B131" s="131"/>
      <c r="C131" s="132" t="s">
        <v>148</v>
      </c>
      <c r="D131" s="132" t="s">
        <v>122</v>
      </c>
      <c r="E131" s="133" t="s">
        <v>149</v>
      </c>
      <c r="F131" s="134" t="s">
        <v>150</v>
      </c>
      <c r="G131" s="135" t="s">
        <v>151</v>
      </c>
      <c r="H131" s="136">
        <v>39.984000000000002</v>
      </c>
      <c r="I131" s="136"/>
      <c r="J131" s="136"/>
      <c r="K131" s="136">
        <f>ROUND(P131*H131,3)</f>
        <v>0</v>
      </c>
      <c r="L131" s="134" t="s">
        <v>126</v>
      </c>
      <c r="M131" s="25"/>
      <c r="N131" s="137" t="s">
        <v>1</v>
      </c>
      <c r="O131" s="138" t="s">
        <v>39</v>
      </c>
      <c r="P131" s="139">
        <f>I131+J131</f>
        <v>0</v>
      </c>
      <c r="Q131" s="139">
        <f>ROUND(I131*H131,3)</f>
        <v>0</v>
      </c>
      <c r="R131" s="139">
        <f>ROUND(J131*H131,3)</f>
        <v>0</v>
      </c>
      <c r="S131" s="140">
        <v>3.1E-2</v>
      </c>
      <c r="T131" s="140">
        <f>S131*H131</f>
        <v>1.2395039999999999</v>
      </c>
      <c r="U131" s="140">
        <v>0</v>
      </c>
      <c r="V131" s="140">
        <f>U131*H131</f>
        <v>0</v>
      </c>
      <c r="W131" s="140">
        <v>0</v>
      </c>
      <c r="X131" s="141">
        <f>W131*H131</f>
        <v>0</v>
      </c>
      <c r="AR131" s="142" t="s">
        <v>127</v>
      </c>
      <c r="AT131" s="142" t="s">
        <v>122</v>
      </c>
      <c r="AU131" s="142" t="s">
        <v>121</v>
      </c>
      <c r="AY131" s="13" t="s">
        <v>119</v>
      </c>
      <c r="BE131" s="143">
        <f>IF(O131="základná",K131,0)</f>
        <v>0</v>
      </c>
      <c r="BF131" s="143">
        <f>IF(O131="znížená",K131,0)</f>
        <v>0</v>
      </c>
      <c r="BG131" s="143">
        <f>IF(O131="zákl. prenesená",K131,0)</f>
        <v>0</v>
      </c>
      <c r="BH131" s="143">
        <f>IF(O131="zníž. prenesená",K131,0)</f>
        <v>0</v>
      </c>
      <c r="BI131" s="143">
        <f>IF(O131="nulová",K131,0)</f>
        <v>0</v>
      </c>
      <c r="BJ131" s="13" t="s">
        <v>121</v>
      </c>
      <c r="BK131" s="144">
        <f>ROUND(P131*H131,3)</f>
        <v>0</v>
      </c>
      <c r="BL131" s="13" t="s">
        <v>127</v>
      </c>
      <c r="BM131" s="142" t="s">
        <v>152</v>
      </c>
    </row>
    <row r="132" spans="2:65" s="1" customFormat="1" ht="24" customHeight="1">
      <c r="B132" s="131"/>
      <c r="C132" s="132" t="s">
        <v>127</v>
      </c>
      <c r="D132" s="132" t="s">
        <v>122</v>
      </c>
      <c r="E132" s="133" t="s">
        <v>153</v>
      </c>
      <c r="F132" s="134" t="s">
        <v>154</v>
      </c>
      <c r="G132" s="135" t="s">
        <v>151</v>
      </c>
      <c r="H132" s="136">
        <v>39.984000000000002</v>
      </c>
      <c r="I132" s="136"/>
      <c r="J132" s="136"/>
      <c r="K132" s="136">
        <f>ROUND(P132*H132,3)</f>
        <v>0</v>
      </c>
      <c r="L132" s="134" t="s">
        <v>126</v>
      </c>
      <c r="M132" s="25"/>
      <c r="N132" s="137" t="s">
        <v>1</v>
      </c>
      <c r="O132" s="138" t="s">
        <v>39</v>
      </c>
      <c r="P132" s="139">
        <f>I132+J132</f>
        <v>0</v>
      </c>
      <c r="Q132" s="139">
        <f>ROUND(I132*H132,3)</f>
        <v>0</v>
      </c>
      <c r="R132" s="139">
        <f>ROUND(J132*H132,3)</f>
        <v>0</v>
      </c>
      <c r="S132" s="140">
        <v>6.0000000000000001E-3</v>
      </c>
      <c r="T132" s="140">
        <f>S132*H132</f>
        <v>0.23990400000000001</v>
      </c>
      <c r="U132" s="140">
        <v>0</v>
      </c>
      <c r="V132" s="140">
        <f>U132*H132</f>
        <v>0</v>
      </c>
      <c r="W132" s="140">
        <v>0</v>
      </c>
      <c r="X132" s="141">
        <f>W132*H132</f>
        <v>0</v>
      </c>
      <c r="AR132" s="142" t="s">
        <v>127</v>
      </c>
      <c r="AT132" s="142" t="s">
        <v>122</v>
      </c>
      <c r="AU132" s="142" t="s">
        <v>121</v>
      </c>
      <c r="AY132" s="13" t="s">
        <v>119</v>
      </c>
      <c r="BE132" s="143">
        <f>IF(O132="základná",K132,0)</f>
        <v>0</v>
      </c>
      <c r="BF132" s="143">
        <f>IF(O132="znížená",K132,0)</f>
        <v>0</v>
      </c>
      <c r="BG132" s="143">
        <f>IF(O132="zákl. prenesená",K132,0)</f>
        <v>0</v>
      </c>
      <c r="BH132" s="143">
        <f>IF(O132="zníž. prenesená",K132,0)</f>
        <v>0</v>
      </c>
      <c r="BI132" s="143">
        <f>IF(O132="nulová",K132,0)</f>
        <v>0</v>
      </c>
      <c r="BJ132" s="13" t="s">
        <v>121</v>
      </c>
      <c r="BK132" s="144">
        <f>ROUND(P132*H132,3)</f>
        <v>0</v>
      </c>
      <c r="BL132" s="13" t="s">
        <v>127</v>
      </c>
      <c r="BM132" s="142" t="s">
        <v>155</v>
      </c>
    </row>
    <row r="133" spans="2:65" s="1" customFormat="1" ht="24" customHeight="1">
      <c r="B133" s="131"/>
      <c r="C133" s="132" t="s">
        <v>129</v>
      </c>
      <c r="D133" s="132" t="s">
        <v>122</v>
      </c>
      <c r="E133" s="133" t="s">
        <v>156</v>
      </c>
      <c r="F133" s="134" t="s">
        <v>157</v>
      </c>
      <c r="G133" s="135" t="s">
        <v>151</v>
      </c>
      <c r="H133" s="136">
        <v>39.984000000000002</v>
      </c>
      <c r="I133" s="136"/>
      <c r="J133" s="136"/>
      <c r="K133" s="136">
        <f>ROUND(P133*H133,3)</f>
        <v>0</v>
      </c>
      <c r="L133" s="134" t="s">
        <v>126</v>
      </c>
      <c r="M133" s="25"/>
      <c r="N133" s="137" t="s">
        <v>1</v>
      </c>
      <c r="O133" s="138" t="s">
        <v>39</v>
      </c>
      <c r="P133" s="139">
        <f>I133+J133</f>
        <v>0</v>
      </c>
      <c r="Q133" s="139">
        <f>ROUND(I133*H133,3)</f>
        <v>0</v>
      </c>
      <c r="R133" s="139">
        <f>ROUND(J133*H133,3)</f>
        <v>0</v>
      </c>
      <c r="S133" s="140">
        <v>0.14899999999999999</v>
      </c>
      <c r="T133" s="140">
        <f>S133*H133</f>
        <v>5.9576159999999998</v>
      </c>
      <c r="U133" s="140">
        <v>0</v>
      </c>
      <c r="V133" s="140">
        <f>U133*H133</f>
        <v>0</v>
      </c>
      <c r="W133" s="140">
        <v>0</v>
      </c>
      <c r="X133" s="141">
        <f>W133*H133</f>
        <v>0</v>
      </c>
      <c r="AR133" s="142" t="s">
        <v>127</v>
      </c>
      <c r="AT133" s="142" t="s">
        <v>122</v>
      </c>
      <c r="AU133" s="142" t="s">
        <v>121</v>
      </c>
      <c r="AY133" s="13" t="s">
        <v>119</v>
      </c>
      <c r="BE133" s="143">
        <f>IF(O133="základná",K133,0)</f>
        <v>0</v>
      </c>
      <c r="BF133" s="143">
        <f>IF(O133="znížená",K133,0)</f>
        <v>0</v>
      </c>
      <c r="BG133" s="143">
        <f>IF(O133="zákl. prenesená",K133,0)</f>
        <v>0</v>
      </c>
      <c r="BH133" s="143">
        <f>IF(O133="zníž. prenesená",K133,0)</f>
        <v>0</v>
      </c>
      <c r="BI133" s="143">
        <f>IF(O133="nulová",K133,0)</f>
        <v>0</v>
      </c>
      <c r="BJ133" s="13" t="s">
        <v>121</v>
      </c>
      <c r="BK133" s="144">
        <f>ROUND(P133*H133,3)</f>
        <v>0</v>
      </c>
      <c r="BL133" s="13" t="s">
        <v>127</v>
      </c>
      <c r="BM133" s="142" t="s">
        <v>158</v>
      </c>
    </row>
    <row r="134" spans="2:65" s="1" customFormat="1" ht="24" customHeight="1">
      <c r="B134" s="131"/>
      <c r="C134" s="132" t="s">
        <v>159</v>
      </c>
      <c r="D134" s="132" t="s">
        <v>122</v>
      </c>
      <c r="E134" s="133" t="s">
        <v>160</v>
      </c>
      <c r="F134" s="150" t="s">
        <v>168</v>
      </c>
      <c r="G134" s="135" t="s">
        <v>151</v>
      </c>
      <c r="H134" s="136">
        <v>39.984000000000002</v>
      </c>
      <c r="I134" s="136"/>
      <c r="J134" s="136"/>
      <c r="K134" s="136">
        <f>ROUND(P134*H134,3)</f>
        <v>0</v>
      </c>
      <c r="L134" s="134" t="s">
        <v>126</v>
      </c>
      <c r="M134" s="25"/>
      <c r="N134" s="137" t="s">
        <v>1</v>
      </c>
      <c r="O134" s="138" t="s">
        <v>39</v>
      </c>
      <c r="P134" s="139">
        <f>I134+J134</f>
        <v>0</v>
      </c>
      <c r="Q134" s="139">
        <f>ROUND(I134*H134,3)</f>
        <v>0</v>
      </c>
      <c r="R134" s="139">
        <f>ROUND(J134*H134,3)</f>
        <v>0</v>
      </c>
      <c r="S134" s="140">
        <v>6.0000000000000001E-3</v>
      </c>
      <c r="T134" s="140">
        <f>S134*H134</f>
        <v>0.23990400000000001</v>
      </c>
      <c r="U134" s="140">
        <v>0</v>
      </c>
      <c r="V134" s="140">
        <f>U134*H134</f>
        <v>0</v>
      </c>
      <c r="W134" s="140">
        <v>0</v>
      </c>
      <c r="X134" s="141">
        <f>W134*H134</f>
        <v>0</v>
      </c>
      <c r="AR134" s="142" t="s">
        <v>127</v>
      </c>
      <c r="AT134" s="142" t="s">
        <v>122</v>
      </c>
      <c r="AU134" s="142" t="s">
        <v>121</v>
      </c>
      <c r="AY134" s="13" t="s">
        <v>119</v>
      </c>
      <c r="BE134" s="143">
        <f>IF(O134="základná",K134,0)</f>
        <v>0</v>
      </c>
      <c r="BF134" s="143">
        <f>IF(O134="znížená",K134,0)</f>
        <v>0</v>
      </c>
      <c r="BG134" s="143">
        <f>IF(O134="zákl. prenesená",K134,0)</f>
        <v>0</v>
      </c>
      <c r="BH134" s="143">
        <f>IF(O134="zníž. prenesená",K134,0)</f>
        <v>0</v>
      </c>
      <c r="BI134" s="143">
        <f>IF(O134="nulová",K134,0)</f>
        <v>0</v>
      </c>
      <c r="BJ134" s="13" t="s">
        <v>121</v>
      </c>
      <c r="BK134" s="144">
        <f>ROUND(P134*H134,3)</f>
        <v>0</v>
      </c>
      <c r="BL134" s="13" t="s">
        <v>127</v>
      </c>
      <c r="BM134" s="142" t="s">
        <v>161</v>
      </c>
    </row>
    <row r="135" spans="2:65" s="11" customFormat="1" ht="22.9" customHeight="1">
      <c r="B135" s="118"/>
      <c r="D135" s="119" t="s">
        <v>74</v>
      </c>
      <c r="E135" s="129" t="s">
        <v>162</v>
      </c>
      <c r="F135" s="129" t="s">
        <v>163</v>
      </c>
      <c r="K135" s="130">
        <f>BK135</f>
        <v>0</v>
      </c>
      <c r="M135" s="118"/>
      <c r="N135" s="122"/>
      <c r="O135" s="123"/>
      <c r="P135" s="123"/>
      <c r="Q135" s="124">
        <f>Q136</f>
        <v>0</v>
      </c>
      <c r="R135" s="124">
        <f>R136</f>
        <v>0</v>
      </c>
      <c r="S135" s="123"/>
      <c r="T135" s="125">
        <f>T136</f>
        <v>1.8067200000000001</v>
      </c>
      <c r="U135" s="123"/>
      <c r="V135" s="125">
        <f>V136</f>
        <v>0</v>
      </c>
      <c r="W135" s="123"/>
      <c r="X135" s="126">
        <f>X136</f>
        <v>0</v>
      </c>
      <c r="AR135" s="119" t="s">
        <v>80</v>
      </c>
      <c r="AT135" s="127" t="s">
        <v>74</v>
      </c>
      <c r="AU135" s="127" t="s">
        <v>80</v>
      </c>
      <c r="AY135" s="119" t="s">
        <v>119</v>
      </c>
      <c r="BK135" s="128">
        <f>BK136</f>
        <v>0</v>
      </c>
    </row>
    <row r="136" spans="2:65" s="1" customFormat="1" ht="24" customHeight="1">
      <c r="B136" s="131"/>
      <c r="C136" s="132" t="s">
        <v>164</v>
      </c>
      <c r="D136" s="132" t="s">
        <v>122</v>
      </c>
      <c r="E136" s="133" t="s">
        <v>165</v>
      </c>
      <c r="F136" s="134" t="s">
        <v>166</v>
      </c>
      <c r="G136" s="135" t="s">
        <v>151</v>
      </c>
      <c r="H136" s="136">
        <v>45.167999999999999</v>
      </c>
      <c r="I136" s="136"/>
      <c r="J136" s="136"/>
      <c r="K136" s="136">
        <f>ROUND(P136*H136,3)</f>
        <v>0</v>
      </c>
      <c r="L136" s="134" t="s">
        <v>126</v>
      </c>
      <c r="M136" s="25"/>
      <c r="N136" s="145" t="s">
        <v>1</v>
      </c>
      <c r="O136" s="146" t="s">
        <v>39</v>
      </c>
      <c r="P136" s="147">
        <f>I136+J136</f>
        <v>0</v>
      </c>
      <c r="Q136" s="147">
        <f>ROUND(I136*H136,3)</f>
        <v>0</v>
      </c>
      <c r="R136" s="147">
        <f>ROUND(J136*H136,3)</f>
        <v>0</v>
      </c>
      <c r="S136" s="148">
        <v>0.04</v>
      </c>
      <c r="T136" s="148">
        <f>S136*H136</f>
        <v>1.8067200000000001</v>
      </c>
      <c r="U136" s="148">
        <v>0</v>
      </c>
      <c r="V136" s="148">
        <f>U136*H136</f>
        <v>0</v>
      </c>
      <c r="W136" s="148">
        <v>0</v>
      </c>
      <c r="X136" s="149">
        <f>W136*H136</f>
        <v>0</v>
      </c>
      <c r="AR136" s="142" t="s">
        <v>127</v>
      </c>
      <c r="AT136" s="142" t="s">
        <v>122</v>
      </c>
      <c r="AU136" s="142" t="s">
        <v>121</v>
      </c>
      <c r="AY136" s="13" t="s">
        <v>119</v>
      </c>
      <c r="BE136" s="143">
        <f>IF(O136="základná",K136,0)</f>
        <v>0</v>
      </c>
      <c r="BF136" s="143">
        <f>IF(O136="znížená",K136,0)</f>
        <v>0</v>
      </c>
      <c r="BG136" s="143">
        <f>IF(O136="zákl. prenesená",K136,0)</f>
        <v>0</v>
      </c>
      <c r="BH136" s="143">
        <f>IF(O136="zníž. prenesená",K136,0)</f>
        <v>0</v>
      </c>
      <c r="BI136" s="143">
        <f>IF(O136="nulová",K136,0)</f>
        <v>0</v>
      </c>
      <c r="BJ136" s="13" t="s">
        <v>121</v>
      </c>
      <c r="BK136" s="144">
        <f>ROUND(P136*H136,3)</f>
        <v>0</v>
      </c>
      <c r="BL136" s="13" t="s">
        <v>127</v>
      </c>
      <c r="BM136" s="142" t="s">
        <v>167</v>
      </c>
    </row>
    <row r="137" spans="2:65" s="1" customFormat="1" ht="6.95" customHeight="1">
      <c r="B137" s="37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25"/>
    </row>
  </sheetData>
  <autoFilter ref="C120:L136"/>
  <mergeCells count="6">
    <mergeCell ref="E7:K7"/>
    <mergeCell ref="E113:K113"/>
    <mergeCell ref="M2:Z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MILO-04-2019 - V.V. Chodn...</vt:lpstr>
      <vt:lpstr>'MILO-04-2019 - V.V. Chodn...'!Názvy_tlače</vt:lpstr>
      <vt:lpstr>'Rekapitulácia stavby'!Názvy_tlače</vt:lpstr>
      <vt:lpstr>'MILO-04-2019 - V.V. Chodn...'!Oblasť_tlače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2019-04-12T05:00:23Z</dcterms:created>
  <dcterms:modified xsi:type="dcterms:W3CDTF">2019-06-05T09:14:25Z</dcterms:modified>
</cp:coreProperties>
</file>