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prus\SynologyDrive\ROK 2021\Dolní Vilémovice-IS\DPS\Rozpočty\SO-05 Kanalizace\"/>
    </mc:Choice>
  </mc:AlternateContent>
  <xr:revisionPtr revIDLastSave="0" documentId="8_{DB42A80C-B647-4F52-AEC4-DE930CC8260E}" xr6:coauthVersionLast="47" xr6:coauthVersionMax="47" xr10:uidLastSave="{00000000-0000-0000-0000-000000000000}"/>
  <bookViews>
    <workbookView xWindow="-120" yWindow="-120" windowWidth="51840" windowHeight="2112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G39" i="1"/>
  <c r="H39" i="1" s="1"/>
  <c r="H40" i="1" s="1"/>
  <c r="F39" i="1"/>
  <c r="G117" i="12"/>
  <c r="AC117" i="12"/>
  <c r="AD117" i="12"/>
  <c r="BA108" i="12"/>
  <c r="BA48" i="12"/>
  <c r="BA47" i="12"/>
  <c r="BA46" i="12"/>
  <c r="BA45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5" i="12"/>
  <c r="G25" i="12" s="1"/>
  <c r="I25" i="12"/>
  <c r="I24" i="12" s="1"/>
  <c r="K25" i="12"/>
  <c r="O25" i="12"/>
  <c r="O24" i="12" s="1"/>
  <c r="Q25" i="12"/>
  <c r="Q24" i="12" s="1"/>
  <c r="U25" i="12"/>
  <c r="U24" i="12" s="1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K24" i="12" s="1"/>
  <c r="O28" i="12"/>
  <c r="Q28" i="12"/>
  <c r="U28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I34" i="12"/>
  <c r="F35" i="12"/>
  <c r="G35" i="12"/>
  <c r="M35" i="12" s="1"/>
  <c r="I35" i="12"/>
  <c r="K35" i="12"/>
  <c r="K34" i="12" s="1"/>
  <c r="O35" i="12"/>
  <c r="O34" i="12" s="1"/>
  <c r="Q35" i="12"/>
  <c r="Q34" i="12" s="1"/>
  <c r="U35" i="12"/>
  <c r="U34" i="12" s="1"/>
  <c r="F36" i="12"/>
  <c r="G36" i="12" s="1"/>
  <c r="I36" i="12"/>
  <c r="K36" i="12"/>
  <c r="O36" i="12"/>
  <c r="Q36" i="12"/>
  <c r="U36" i="12"/>
  <c r="F38" i="12"/>
  <c r="G38" i="12" s="1"/>
  <c r="I38" i="12"/>
  <c r="K38" i="12"/>
  <c r="O38" i="12"/>
  <c r="O37" i="12" s="1"/>
  <c r="Q38" i="12"/>
  <c r="Q37" i="12" s="1"/>
  <c r="U38" i="12"/>
  <c r="U37" i="12" s="1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I37" i="12" s="1"/>
  <c r="K40" i="12"/>
  <c r="K37" i="12" s="1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G50" i="12"/>
  <c r="F51" i="12"/>
  <c r="G51" i="12"/>
  <c r="M51" i="12" s="1"/>
  <c r="I51" i="12"/>
  <c r="I50" i="12" s="1"/>
  <c r="K51" i="12"/>
  <c r="O51" i="12"/>
  <c r="O50" i="12" s="1"/>
  <c r="Q51" i="12"/>
  <c r="U51" i="12"/>
  <c r="F53" i="12"/>
  <c r="G53" i="12"/>
  <c r="M53" i="12" s="1"/>
  <c r="I53" i="12"/>
  <c r="K53" i="12"/>
  <c r="K50" i="12" s="1"/>
  <c r="O53" i="12"/>
  <c r="Q53" i="12"/>
  <c r="U53" i="12"/>
  <c r="F55" i="12"/>
  <c r="G55" i="12"/>
  <c r="M55" i="12" s="1"/>
  <c r="I55" i="12"/>
  <c r="K55" i="12"/>
  <c r="O55" i="12"/>
  <c r="Q55" i="12"/>
  <c r="Q50" i="12" s="1"/>
  <c r="U55" i="12"/>
  <c r="U50" i="12" s="1"/>
  <c r="Q57" i="12"/>
  <c r="F58" i="12"/>
  <c r="G58" i="12" s="1"/>
  <c r="I58" i="12"/>
  <c r="I57" i="12" s="1"/>
  <c r="K58" i="12"/>
  <c r="K57" i="12" s="1"/>
  <c r="O58" i="12"/>
  <c r="O57" i="12" s="1"/>
  <c r="Q58" i="12"/>
  <c r="U58" i="12"/>
  <c r="U57" i="12" s="1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8" i="12"/>
  <c r="G68" i="12"/>
  <c r="I68" i="12"/>
  <c r="K68" i="12"/>
  <c r="K67" i="12" s="1"/>
  <c r="M68" i="12"/>
  <c r="O68" i="12"/>
  <c r="O67" i="12" s="1"/>
  <c r="Q68" i="12"/>
  <c r="Q67" i="12" s="1"/>
  <c r="U68" i="12"/>
  <c r="F70" i="12"/>
  <c r="G70" i="12" s="1"/>
  <c r="I70" i="12"/>
  <c r="K70" i="12"/>
  <c r="O70" i="12"/>
  <c r="Q70" i="12"/>
  <c r="U70" i="12"/>
  <c r="F72" i="12"/>
  <c r="G72" i="12"/>
  <c r="M72" i="12" s="1"/>
  <c r="I72" i="12"/>
  <c r="I67" i="12" s="1"/>
  <c r="K72" i="12"/>
  <c r="O72" i="12"/>
  <c r="Q72" i="12"/>
  <c r="U72" i="12"/>
  <c r="U67" i="12" s="1"/>
  <c r="F75" i="12"/>
  <c r="G75" i="12" s="1"/>
  <c r="I75" i="12"/>
  <c r="K75" i="12"/>
  <c r="O75" i="12"/>
  <c r="O74" i="12" s="1"/>
  <c r="Q75" i="12"/>
  <c r="U75" i="12"/>
  <c r="F76" i="12"/>
  <c r="G76" i="12" s="1"/>
  <c r="M76" i="12" s="1"/>
  <c r="I76" i="12"/>
  <c r="I74" i="12" s="1"/>
  <c r="K76" i="12"/>
  <c r="K74" i="12" s="1"/>
  <c r="O76" i="12"/>
  <c r="Q76" i="12"/>
  <c r="U76" i="12"/>
  <c r="F77" i="12"/>
  <c r="G77" i="12"/>
  <c r="M77" i="12" s="1"/>
  <c r="I77" i="12"/>
  <c r="K77" i="12"/>
  <c r="O77" i="12"/>
  <c r="Q77" i="12"/>
  <c r="Q74" i="12" s="1"/>
  <c r="U77" i="12"/>
  <c r="U74" i="12" s="1"/>
  <c r="F80" i="12"/>
  <c r="G80" i="12" s="1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G84" i="12"/>
  <c r="F85" i="12"/>
  <c r="G85" i="12"/>
  <c r="M85" i="12" s="1"/>
  <c r="I85" i="12"/>
  <c r="I84" i="12" s="1"/>
  <c r="K85" i="12"/>
  <c r="K84" i="12" s="1"/>
  <c r="O85" i="12"/>
  <c r="O84" i="12" s="1"/>
  <c r="Q85" i="12"/>
  <c r="U85" i="12"/>
  <c r="F86" i="12"/>
  <c r="G86" i="12"/>
  <c r="M86" i="12" s="1"/>
  <c r="I86" i="12"/>
  <c r="K86" i="12"/>
  <c r="O86" i="12"/>
  <c r="Q86" i="12"/>
  <c r="U86" i="12"/>
  <c r="U84" i="12" s="1"/>
  <c r="F87" i="12"/>
  <c r="G87" i="12"/>
  <c r="M87" i="12" s="1"/>
  <c r="I87" i="12"/>
  <c r="K87" i="12"/>
  <c r="O87" i="12"/>
  <c r="Q87" i="12"/>
  <c r="Q84" i="12" s="1"/>
  <c r="U87" i="12"/>
  <c r="F88" i="12"/>
  <c r="G88" i="12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U93" i="12"/>
  <c r="F95" i="12"/>
  <c r="G95" i="12"/>
  <c r="M95" i="12" s="1"/>
  <c r="I95" i="12"/>
  <c r="K95" i="12"/>
  <c r="O95" i="12"/>
  <c r="Q95" i="12"/>
  <c r="U95" i="12"/>
  <c r="F97" i="12"/>
  <c r="G97" i="12"/>
  <c r="M97" i="12" s="1"/>
  <c r="I97" i="12"/>
  <c r="K97" i="12"/>
  <c r="O97" i="12"/>
  <c r="Q97" i="12"/>
  <c r="U97" i="12"/>
  <c r="F99" i="12"/>
  <c r="G99" i="12"/>
  <c r="M99" i="12" s="1"/>
  <c r="I99" i="12"/>
  <c r="K99" i="12"/>
  <c r="O99" i="12"/>
  <c r="Q99" i="12"/>
  <c r="U99" i="12"/>
  <c r="F101" i="12"/>
  <c r="G101" i="12"/>
  <c r="M101" i="12" s="1"/>
  <c r="I101" i="12"/>
  <c r="K101" i="12"/>
  <c r="O101" i="12"/>
  <c r="Q101" i="12"/>
  <c r="U101" i="12"/>
  <c r="F103" i="12"/>
  <c r="G103" i="12"/>
  <c r="M103" i="12" s="1"/>
  <c r="I103" i="12"/>
  <c r="K103" i="12"/>
  <c r="O103" i="12"/>
  <c r="Q103" i="12"/>
  <c r="U103" i="12"/>
  <c r="F105" i="12"/>
  <c r="G105" i="12"/>
  <c r="M105" i="12" s="1"/>
  <c r="I105" i="12"/>
  <c r="K105" i="12"/>
  <c r="O105" i="12"/>
  <c r="Q105" i="12"/>
  <c r="U105" i="12"/>
  <c r="F107" i="12"/>
  <c r="G107" i="12"/>
  <c r="M107" i="12" s="1"/>
  <c r="I107" i="12"/>
  <c r="K107" i="12"/>
  <c r="O107" i="12"/>
  <c r="Q107" i="12"/>
  <c r="U107" i="12"/>
  <c r="F109" i="12"/>
  <c r="G109" i="12"/>
  <c r="M109" i="12" s="1"/>
  <c r="I109" i="12"/>
  <c r="K109" i="12"/>
  <c r="O109" i="12"/>
  <c r="Q109" i="12"/>
  <c r="U109" i="12"/>
  <c r="F111" i="12"/>
  <c r="G111" i="12" s="1"/>
  <c r="I111" i="12"/>
  <c r="K111" i="12"/>
  <c r="K110" i="12" s="1"/>
  <c r="O111" i="12"/>
  <c r="O110" i="12" s="1"/>
  <c r="Q111" i="12"/>
  <c r="Q110" i="12" s="1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I110" i="12" s="1"/>
  <c r="K113" i="12"/>
  <c r="O113" i="12"/>
  <c r="Q113" i="12"/>
  <c r="U113" i="12"/>
  <c r="U110" i="12" s="1"/>
  <c r="I114" i="12"/>
  <c r="O114" i="12"/>
  <c r="Q114" i="12"/>
  <c r="U114" i="12"/>
  <c r="F115" i="12"/>
  <c r="G115" i="12" s="1"/>
  <c r="I115" i="12"/>
  <c r="K115" i="12"/>
  <c r="K114" i="12" s="1"/>
  <c r="O115" i="12"/>
  <c r="Q115" i="12"/>
  <c r="U115" i="12"/>
  <c r="I20" i="1"/>
  <c r="I19" i="1"/>
  <c r="I18" i="1"/>
  <c r="I17" i="1"/>
  <c r="I16" i="1"/>
  <c r="I58" i="1"/>
  <c r="G27" i="1"/>
  <c r="F40" i="1"/>
  <c r="G23" i="1" s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/>
  <c r="G28" i="1"/>
  <c r="M115" i="12"/>
  <c r="M114" i="12" s="1"/>
  <c r="G114" i="12"/>
  <c r="M75" i="12"/>
  <c r="M74" i="12" s="1"/>
  <c r="G74" i="12"/>
  <c r="M50" i="12"/>
  <c r="G34" i="12"/>
  <c r="M36" i="12"/>
  <c r="M84" i="12"/>
  <c r="M111" i="12"/>
  <c r="M110" i="12" s="1"/>
  <c r="G110" i="12"/>
  <c r="M25" i="12"/>
  <c r="M24" i="12" s="1"/>
  <c r="G24" i="12"/>
  <c r="G67" i="12"/>
  <c r="M70" i="12"/>
  <c r="M67" i="12" s="1"/>
  <c r="M38" i="12"/>
  <c r="M37" i="12" s="1"/>
  <c r="G37" i="12"/>
  <c r="M34" i="12"/>
  <c r="G57" i="12"/>
  <c r="M58" i="12"/>
  <c r="M57" i="12" s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<sst xmlns="http://schemas.openxmlformats.org/spreadsheetml/2006/main" count="508" uniqueCount="276">
  <si>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</si>
  <si>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</si>
  <si>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</si>
  <si>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</si>
  <si>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</si>
  <si>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</si>
  <si>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</si>
  <si>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</si>
  <si>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</si>
  <si>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</si>
  <si>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</si>
  <si>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</si>
  <si>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</si>
  <si>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</si>
  <si>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</si>
  <si>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</si>
  <si>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</si>
  <si>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</si>
  <si>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</si>
  <si>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</si>
  <si>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</si>
  <si>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</si>
  <si>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</si>
  <si>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</si>
  <si>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</si>
  <si>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</si>
  <si>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</si>
  <si>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</si>
  <si>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</si>
  <si>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</si>
  <si>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</si>
  <si>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</si>
  <si>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</si>
  <si>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</si>
  <si>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</si>
  <si>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</si>
  <si>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</si>
  <si>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</si>
  <si>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</si>
  <si>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</si>
  <si>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</si>
  <si>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</si>
  <si>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</si>
  <si>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Dolní Vilémovice</t>
  </si>
  <si>
    <t>Rozpočet:</t>
  </si>
  <si>
    <t>Misto</t>
  </si>
  <si>
    <t>SO-05 Kanalizace</t>
  </si>
  <si>
    <t xml:space="preserve"> </t>
  </si>
  <si>
    <t>Rozpočet</t>
  </si>
  <si>
    <t>Celkem za stavbu</t>
  </si>
  <si>
    <t>CZK</t>
  </si>
  <si>
    <t>Rekapitulace dílů</t>
  </si>
  <si>
    <t>Typ dílu</t>
  </si>
  <si>
    <t>11</t>
  </si>
  <si>
    <t>Přípravné a přidružené práce</t>
  </si>
  <si>
    <t>13</t>
  </si>
  <si>
    <t>Hloubené vykopávky</t>
  </si>
  <si>
    <t>15</t>
  </si>
  <si>
    <t>Roubení</t>
  </si>
  <si>
    <t>16</t>
  </si>
  <si>
    <t>Přemístění výkopku</t>
  </si>
  <si>
    <t>17</t>
  </si>
  <si>
    <t>Konstrukce ze zemin</t>
  </si>
  <si>
    <t>21</t>
  </si>
  <si>
    <t>Úprava podloží a základ.spáry</t>
  </si>
  <si>
    <t>45</t>
  </si>
  <si>
    <t>Podkladní a vedlejší konstrukce</t>
  </si>
  <si>
    <t>87</t>
  </si>
  <si>
    <t>Potrubí z trub z plast.hmot</t>
  </si>
  <si>
    <t>89</t>
  </si>
  <si>
    <t>Ostatní konstrukce na trub.ved</t>
  </si>
  <si>
    <t>93</t>
  </si>
  <si>
    <t>Dokončovací práce inž.staveb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</si>
  <si>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</si>
  <si>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</si>
  <si>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</si>
  <si>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</si>
  <si>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</si>
  <si>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</si>
  <si>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</si>
  <si>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</si>
  <si>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</si>
  <si>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</si>
  <si>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</si>
  <si>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</si>
  <si>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</si>
  <si>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</si>
  <si>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</si>
  <si>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</si>
  <si>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</si>
  <si>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</si>
  <si>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</si>
  <si>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</si>
  <si>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</si>
  <si>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</si>
  <si>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</si>
  <si>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</si>
  <si>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</si>
  <si>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</si>
  <si>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</si>
  <si>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</si>
  <si>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</si>
  <si>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</si>
  <si>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</si>
  <si>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115101201R00</t>
  </si>
  <si>
    <t>Čerpání vody na výšku do 10 m, přítok do 500 l</t>
  </si>
  <si>
    <t>h</t>
  </si>
  <si>
    <t>POL1_0</t>
  </si>
  <si>
    <t>přítok 0,1-1,0 l/s:</t>
  </si>
  <si>
    <t>VV</t>
  </si>
  <si>
    <t>délka 4790,5 m:</t>
  </si>
  <si>
    <t>pracovní záběr 20/týden:  238,46/20 = 11,9:</t>
  </si>
  <si>
    <t>12 týdnů / 7 dní v týdnu: 12*7 = 84 dní:</t>
  </si>
  <si>
    <t>průměrný přítok 0,5 l/s = 30 l/min:</t>
  </si>
  <si>
    <t>24/500*30 = 1,44:</t>
  </si>
  <si>
    <t>odhad čerpání 2 hod denně:12*7*2</t>
  </si>
  <si>
    <t>115101301R00</t>
  </si>
  <si>
    <t>Pohotovost čerp.soupravy, výška 10 m, přítok 500 l</t>
  </si>
  <si>
    <t>den</t>
  </si>
  <si>
    <t>12*7</t>
  </si>
  <si>
    <t>119001412R00</t>
  </si>
  <si>
    <t>Dočasné zajištění betonového potrubí DN 200-500 mm</t>
  </si>
  <si>
    <t>m</t>
  </si>
  <si>
    <t>119001411R00</t>
  </si>
  <si>
    <t>Dočasné zajištění beton.a plast. potrubí do DN 200</t>
  </si>
  <si>
    <t>119001421R00</t>
  </si>
  <si>
    <t>Dočasné zajištění kabelů - do počtu 3 kabelů</t>
  </si>
  <si>
    <t>59213344R</t>
  </si>
  <si>
    <t>Poklop kabelového žlabu TK 1, 50x16x3,5 cm</t>
  </si>
  <si>
    <t>kus</t>
  </si>
  <si>
    <t>POL3_0</t>
  </si>
  <si>
    <t>59213120R</t>
  </si>
  <si>
    <t>BG-TK1 Kabelový žlab s položeným krytem, rozměr: vnitřní 1000/112/105, vnější 1000/170/140</t>
  </si>
  <si>
    <t>132201212R00</t>
  </si>
  <si>
    <t>Hloubení rýh š.do 200 cm hor.3 do 1000m3,STROJNĚ</t>
  </si>
  <si>
    <t>m3</t>
  </si>
  <si>
    <t>zahrnuto rozšíření pro šachty:792,32*0,7</t>
  </si>
  <si>
    <t>132201219R00</t>
  </si>
  <si>
    <t>Přípl.za lepivost,hloubení rýh 200cm,hor.3,STROJNĚ</t>
  </si>
  <si>
    <t>132301213R00</t>
  </si>
  <si>
    <t>Hloubení rýh š.do 200 cm hor.4 do 10000 m3,STROJNĚ</t>
  </si>
  <si>
    <t>30%:792,32*0,3</t>
  </si>
  <si>
    <t>zahrnuto rozšíření na šachty:</t>
  </si>
  <si>
    <t>132301219R00</t>
  </si>
  <si>
    <t>Přípl.za lepivost,hloubení rýh 200cm,hor.4,STROJNĚ</t>
  </si>
  <si>
    <t>130001101R00</t>
  </si>
  <si>
    <t>Příplatek za ztížené hloubení v blízkosti vedení</t>
  </si>
  <si>
    <t>792,32*0,2</t>
  </si>
  <si>
    <t>151101102R00</t>
  </si>
  <si>
    <t>Pažení a rozepření stěn rýh - příložné - hl. do 4m</t>
  </si>
  <si>
    <t>m2</t>
  </si>
  <si>
    <t>151101112R00</t>
  </si>
  <si>
    <t>Odstranění pažení stěn rýh - příložné - hl. do 4 m</t>
  </si>
  <si>
    <t>161101101R00</t>
  </si>
  <si>
    <t>Svislé přemístění výkopku z hor.1-4 do 2,5 m</t>
  </si>
  <si>
    <t>161101102R00</t>
  </si>
  <si>
    <t>Svislé přemístění výkopku z hor.1-4 do 4,0 m</t>
  </si>
  <si>
    <t>162201102R00</t>
  </si>
  <si>
    <t>Vodorovné přemístění výkopku z hor.1-4 do 50 m</t>
  </si>
  <si>
    <t>171201201R00</t>
  </si>
  <si>
    <t>Uložení sypaniny na skl.-sypanina na výšku přes 2m, uložení na dočasnou skládku</t>
  </si>
  <si>
    <t>167101102R00</t>
  </si>
  <si>
    <t>Nakládání výkopku z hor.1-4 v množství nad 100 m3</t>
  </si>
  <si>
    <t>792,32-370,32</t>
  </si>
  <si>
    <t>OZ1</t>
  </si>
  <si>
    <t>Likvidace odpadů nekontaminovaných vč.dopravy</t>
  </si>
  <si>
    <t>POP</t>
  </si>
  <si>
    <t>- náklady spojené s dopravou odpadu z místa stavby na místo převzetí provozovatelem skládky, recyklační linky nebo likvidaci odpadů</t>
  </si>
  <si>
    <t>131,66+238,46</t>
  </si>
  <si>
    <t>174101101R00</t>
  </si>
  <si>
    <t>Zásyp jam, rýh, šachet se zhutněním</t>
  </si>
  <si>
    <t>792,32-131,66-238,46-28,6152</t>
  </si>
  <si>
    <t>175101101R00</t>
  </si>
  <si>
    <t>Obsyp potrubí bez prohození sypaniny</t>
  </si>
  <si>
    <t>131,66</t>
  </si>
  <si>
    <t>58337333</t>
  </si>
  <si>
    <t>Štěrkopísek frakce 0-32 A</t>
  </si>
  <si>
    <t>T</t>
  </si>
  <si>
    <t>131,66*1,8</t>
  </si>
  <si>
    <t>212531111RL4</t>
  </si>
  <si>
    <t>Výplň odvodňov. trativodů kam. hrubě drcen. 63 mm</t>
  </si>
  <si>
    <t>délka 238,46:238,46*0,3*0,4</t>
  </si>
  <si>
    <t>212753113R00</t>
  </si>
  <si>
    <t>Montáž ohebné dren. trubky do rýhy DN 80, bez lože</t>
  </si>
  <si>
    <t>212971110R00</t>
  </si>
  <si>
    <t>Opláštění trativodů z geotext., do sklonu 1:2,5</t>
  </si>
  <si>
    <t>délka: 4790,5:238,46*2*(0,3+0,4+0,20)</t>
  </si>
  <si>
    <t>28611222</t>
  </si>
  <si>
    <t>Trubka PVC-U drenážní flexibilní DN 80 mm</t>
  </si>
  <si>
    <t>67352024</t>
  </si>
  <si>
    <t>Geotextilie silniční PK-Tex PP 40 215 g/m2</t>
  </si>
  <si>
    <t>délka: 238,46:238,46*1,8</t>
  </si>
  <si>
    <t>šířka: 2*(0,3+0,4);  přesah 2x0,2;  celkem: 1,8:</t>
  </si>
  <si>
    <t>451573111R00</t>
  </si>
  <si>
    <t>Lože pod potrubí ze štěrkopísku do 63 mm</t>
  </si>
  <si>
    <t>110,05</t>
  </si>
  <si>
    <t>452311131R00</t>
  </si>
  <si>
    <t>Desky podkladní pod potrubí z betonu C 12/15</t>
  </si>
  <si>
    <t>podkladní beton tl. 10 cm::1,5*1,5*0,1*7</t>
  </si>
  <si>
    <t>452351101R00</t>
  </si>
  <si>
    <t>Bednění desek nebo sedlových loží pod potrubí</t>
  </si>
  <si>
    <t>4*0,1*1,5*7</t>
  </si>
  <si>
    <t>871373121R00</t>
  </si>
  <si>
    <t>Montáž trub kanaliz. z plastu, hrdlových, DN 250</t>
  </si>
  <si>
    <t>877363121R00</t>
  </si>
  <si>
    <t>Montáž tvarovek odboč. plast. gum. kroužek DN 250</t>
  </si>
  <si>
    <t>R-81</t>
  </si>
  <si>
    <t>Trubka  PVC/PP SN 12 DN 250/6000</t>
  </si>
  <si>
    <t>trouby dl 6m: 238,46 m:</t>
  </si>
  <si>
    <t>ztratné 3%:238,46/6*1,03</t>
  </si>
  <si>
    <t>R-83</t>
  </si>
  <si>
    <t>Odbočka 45° PVC/PP SN 12 250/160</t>
  </si>
  <si>
    <t>ztratné 3%:9*1,03</t>
  </si>
  <si>
    <t>877313123R00</t>
  </si>
  <si>
    <t>Montáž tvarovek jednoos. plast. gum.kroužek DN 150</t>
  </si>
  <si>
    <t>28656432R</t>
  </si>
  <si>
    <t>Koleno odpadní  DN 150/45°</t>
  </si>
  <si>
    <t>894423112RT1</t>
  </si>
  <si>
    <t>Osazení betonových dílců šachet do 3,0 t, šachtová dna, na kroužek, do 3,0 t</t>
  </si>
  <si>
    <t>894422111RT1</t>
  </si>
  <si>
    <t>Osazení betonových dílců šachet, skruže přechodové, na kroužek</t>
  </si>
  <si>
    <t>894422111R00</t>
  </si>
  <si>
    <t>Osazení betonových dílců šachet, skruže rovné</t>
  </si>
  <si>
    <t>452112121R00</t>
  </si>
  <si>
    <t>Osazení beton. prstenců, výšky do 200 mm</t>
  </si>
  <si>
    <t>452112111R00</t>
  </si>
  <si>
    <t>Osazení beton, prstenců, výšky do 100 mm</t>
  </si>
  <si>
    <t>899104111R00</t>
  </si>
  <si>
    <t>Osazení poklopu s rámem nad 150 kg</t>
  </si>
  <si>
    <t>R-71</t>
  </si>
  <si>
    <t>Dno šachty 1000x685, z odolného betonu s nátěrem kynety a podstupnice</t>
  </si>
  <si>
    <t>R-73-0</t>
  </si>
  <si>
    <t>Skruž přechodová 1000/625, vč.kapsového stupadla</t>
  </si>
  <si>
    <t>R-73-1</t>
  </si>
  <si>
    <t>Skruž kanalizační 1000/250/120, se stupadly</t>
  </si>
  <si>
    <t>ztratné 1%:4*1,01</t>
  </si>
  <si>
    <t>R-73-2</t>
  </si>
  <si>
    <t>Skruž kanalizační 1000/500/120, se stupadly</t>
  </si>
  <si>
    <t>ztratné 1 %:4*1,01</t>
  </si>
  <si>
    <t>R-73-3</t>
  </si>
  <si>
    <t>Skruž kanalizační 1000/1000/120, se stupadly</t>
  </si>
  <si>
    <t>ztratné 1 %:3*1,01</t>
  </si>
  <si>
    <t>59224373.AR</t>
  </si>
  <si>
    <t>Těsnění elastom pro šach díly EMT - DN 1000</t>
  </si>
  <si>
    <t>R-74-1</t>
  </si>
  <si>
    <t>Prstenec vyrovnávací  625/40/120</t>
  </si>
  <si>
    <t>R-74-4</t>
  </si>
  <si>
    <t>Prstenec vyrovnávací 625/100/120</t>
  </si>
  <si>
    <t>2*1,01</t>
  </si>
  <si>
    <t>R-74-5</t>
  </si>
  <si>
    <t>Prstenec vyrovnávací 625/120/120</t>
  </si>
  <si>
    <t>6*1,01</t>
  </si>
  <si>
    <t>55340324R</t>
  </si>
  <si>
    <t>Poklop D 400- GU-S-K, litinový, s odvětráním, logo VAK</t>
  </si>
  <si>
    <t>poklop pro vyšší zatížení-intenzivní těžká doprava</t>
  </si>
  <si>
    <t>894138001R00</t>
  </si>
  <si>
    <t>Přípl.za dalších 0,60m výšky vstupu,šachty na stok</t>
  </si>
  <si>
    <t>892581111R00</t>
  </si>
  <si>
    <t>Zkouška těsnosti kanalizace DN do 300, vodou</t>
  </si>
  <si>
    <t>892583111R00</t>
  </si>
  <si>
    <t>Zabezpečení konců kanal. potrubí DN do 300, vodou</t>
  </si>
  <si>
    <t>sad</t>
  </si>
  <si>
    <t>892916111R00</t>
  </si>
  <si>
    <t>Utěsnění přípojek do DN 200 při zkoušce kanal.</t>
  </si>
  <si>
    <t>sada</t>
  </si>
  <si>
    <t>998276101R00</t>
  </si>
  <si>
    <t>Přesun hmot, trubní vedení plastová, otevř. výkop</t>
  </si>
  <si>
    <t>t</t>
  </si>
  <si>
    <t>poplatky za likvidaci odpadů nekontaminovaných  17 05 04 Vytěžené horniny a zeminy</t>
  </si>
  <si>
    <t>Položka obsahuje:</t>
  </si>
  <si>
    <t>-veškeré poplatky provozovateli skládky, recyklační linky nebo jiného zařízení na zpracování nebo likvidaci odpadů související s převzetím, uložením, zpracováním nebo likvidací odpadu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</si>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</sst>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47</v>
      </c>
      <c r="E11" s="123"/>
      <c r="F11" s="123"/>
      <c r="G11" s="123"/>
      <c r="H11" s="27" t="s">
        <v>33</v>
      </c>
      <c r="I11" s="127" t="s">
        <v>47</v>
      </c>
      <c r="J11" s="11"/>
    </row>
    <row r="12" spans="1:15" ht="15.75" customHeight="1" x14ac:dyDescent="0.2">
      <c r="A12" s="4"/>
      <c r="B12" s="39"/>
      <c r="C12" s="25"/>
      <c r="D12" s="124" t="s">
        <v>47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47</v>
      </c>
      <c r="D13" s="125" t="s">
        <v>47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SUMIF(F47:F57,A16,I47:I57)+SUMIF(F47:F57,"PSU",I47:I57)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SUMIF(F47:F57,A17,I47:I57)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SUMIF(F47:F57,A18,I47:I57)</f>
        <v>0</v>
      </c>
      <c r="J18" s="82"/>
    </row>
    <row r="19" spans="1:10" ht="23.25" customHeight="1" x14ac:dyDescent="0.2">
      <c r="A19" s="192" t="s">
        <v>75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SUMIF(F47:F57,A19,I47:I57)</f>
        <v>0</v>
      </c>
      <c r="J19" s="82"/>
    </row>
    <row r="20" spans="1:10" ht="23.25" customHeight="1" x14ac:dyDescent="0.2">
      <c r="A20" s="192" t="s">
        <v>76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SUMIF(F47:F57,A20,I47:I57)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44967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48</v>
      </c>
      <c r="C39" s="137" t="s">
        <v>46</v>
      </c>
      <c r="D39" s="138"/>
      <c r="E39" s="138"/>
      <c r="F39" s="146">
        <f>'Rozpočet Pol'!AC117</f>
        <v>0</v>
      </c>
      <c r="G39" s="147">
        <f>'Rozpočet Pol'!AD117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49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51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52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53</v>
      </c>
      <c r="C47" s="174" t="s">
        <v>54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55</v>
      </c>
      <c r="C48" s="164" t="s">
        <v>56</v>
      </c>
      <c r="D48" s="166"/>
      <c r="E48" s="166"/>
      <c r="F48" s="182" t="s">
        <v>23</v>
      </c>
      <c r="G48" s="183"/>
      <c r="H48" s="183"/>
      <c r="I48" s="184">
        <f>'Rozpočet Pol'!G24</f>
        <v>0</v>
      </c>
      <c r="J48" s="184"/>
    </row>
    <row r="49" spans="1:10" ht="25.5" customHeight="1" x14ac:dyDescent="0.2">
      <c r="A49" s="162"/>
      <c r="B49" s="165" t="s">
        <v>57</v>
      </c>
      <c r="C49" s="164" t="s">
        <v>58</v>
      </c>
      <c r="D49" s="166"/>
      <c r="E49" s="166"/>
      <c r="F49" s="182" t="s">
        <v>23</v>
      </c>
      <c r="G49" s="183"/>
      <c r="H49" s="183"/>
      <c r="I49" s="184">
        <f>'Rozpočet Pol'!G34</f>
        <v>0</v>
      </c>
      <c r="J49" s="184"/>
    </row>
    <row r="50" spans="1:10" ht="25.5" customHeight="1" x14ac:dyDescent="0.2">
      <c r="A50" s="162"/>
      <c r="B50" s="165" t="s">
        <v>59</v>
      </c>
      <c r="C50" s="164" t="s">
        <v>60</v>
      </c>
      <c r="D50" s="166"/>
      <c r="E50" s="166"/>
      <c r="F50" s="182" t="s">
        <v>23</v>
      </c>
      <c r="G50" s="183"/>
      <c r="H50" s="183"/>
      <c r="I50" s="184">
        <f>'Rozpočet Pol'!G37</f>
        <v>0</v>
      </c>
      <c r="J50" s="184"/>
    </row>
    <row r="51" spans="1:10" ht="25.5" customHeight="1" x14ac:dyDescent="0.2">
      <c r="A51" s="162"/>
      <c r="B51" s="165" t="s">
        <v>61</v>
      </c>
      <c r="C51" s="164" t="s">
        <v>62</v>
      </c>
      <c r="D51" s="166"/>
      <c r="E51" s="166"/>
      <c r="F51" s="182" t="s">
        <v>23</v>
      </c>
      <c r="G51" s="183"/>
      <c r="H51" s="183"/>
      <c r="I51" s="184">
        <f>'Rozpočet Pol'!G50</f>
        <v>0</v>
      </c>
      <c r="J51" s="184"/>
    </row>
    <row r="52" spans="1:10" ht="25.5" customHeight="1" x14ac:dyDescent="0.2">
      <c r="A52" s="162"/>
      <c r="B52" s="165" t="s">
        <v>63</v>
      </c>
      <c r="C52" s="164" t="s">
        <v>64</v>
      </c>
      <c r="D52" s="166"/>
      <c r="E52" s="166"/>
      <c r="F52" s="182" t="s">
        <v>23</v>
      </c>
      <c r="G52" s="183"/>
      <c r="H52" s="183"/>
      <c r="I52" s="184">
        <f>'Rozpočet Pol'!G57</f>
        <v>0</v>
      </c>
      <c r="J52" s="184"/>
    </row>
    <row r="53" spans="1:10" ht="25.5" customHeight="1" x14ac:dyDescent="0.2">
      <c r="A53" s="162"/>
      <c r="B53" s="165" t="s">
        <v>65</v>
      </c>
      <c r="C53" s="164" t="s">
        <v>66</v>
      </c>
      <c r="D53" s="166"/>
      <c r="E53" s="166"/>
      <c r="F53" s="182" t="s">
        <v>23</v>
      </c>
      <c r="G53" s="183"/>
      <c r="H53" s="183"/>
      <c r="I53" s="184">
        <f>'Rozpočet Pol'!G67</f>
        <v>0</v>
      </c>
      <c r="J53" s="184"/>
    </row>
    <row r="54" spans="1:10" ht="25.5" customHeight="1" x14ac:dyDescent="0.2">
      <c r="A54" s="162"/>
      <c r="B54" s="165" t="s">
        <v>67</v>
      </c>
      <c r="C54" s="164" t="s">
        <v>68</v>
      </c>
      <c r="D54" s="166"/>
      <c r="E54" s="166"/>
      <c r="F54" s="182" t="s">
        <v>23</v>
      </c>
      <c r="G54" s="183"/>
      <c r="H54" s="183"/>
      <c r="I54" s="184">
        <f>'Rozpočet Pol'!G74</f>
        <v>0</v>
      </c>
      <c r="J54" s="184"/>
    </row>
    <row r="55" spans="1:10" ht="25.5" customHeight="1" x14ac:dyDescent="0.2">
      <c r="A55" s="162"/>
      <c r="B55" s="165" t="s">
        <v>69</v>
      </c>
      <c r="C55" s="164" t="s">
        <v>70</v>
      </c>
      <c r="D55" s="166"/>
      <c r="E55" s="166"/>
      <c r="F55" s="182" t="s">
        <v>23</v>
      </c>
      <c r="G55" s="183"/>
      <c r="H55" s="183"/>
      <c r="I55" s="184">
        <f>'Rozpočet Pol'!G84</f>
        <v>0</v>
      </c>
      <c r="J55" s="184"/>
    </row>
    <row r="56" spans="1:10" ht="25.5" customHeight="1" x14ac:dyDescent="0.2">
      <c r="A56" s="162"/>
      <c r="B56" s="165" t="s">
        <v>71</v>
      </c>
      <c r="C56" s="164" t="s">
        <v>72</v>
      </c>
      <c r="D56" s="166"/>
      <c r="E56" s="166"/>
      <c r="F56" s="182" t="s">
        <v>23</v>
      </c>
      <c r="G56" s="183"/>
      <c r="H56" s="183"/>
      <c r="I56" s="184">
        <f>'Rozpočet Pol'!G110</f>
        <v>0</v>
      </c>
      <c r="J56" s="184"/>
    </row>
    <row r="57" spans="1:10" ht="25.5" customHeight="1" x14ac:dyDescent="0.2">
      <c r="A57" s="162"/>
      <c r="B57" s="176" t="s">
        <v>73</v>
      </c>
      <c r="C57" s="177" t="s">
        <v>74</v>
      </c>
      <c r="D57" s="178"/>
      <c r="E57" s="178"/>
      <c r="F57" s="185" t="s">
        <v>23</v>
      </c>
      <c r="G57" s="186"/>
      <c r="H57" s="186"/>
      <c r="I57" s="187">
        <f>'Rozpočet Pol'!G114</f>
        <v>0</v>
      </c>
      <c r="J57" s="187"/>
    </row>
    <row r="58" spans="1:10" ht="25.5" customHeight="1" x14ac:dyDescent="0.2">
      <c r="A58" s="163"/>
      <c r="B58" s="169" t="s">
        <v>1</v>
      </c>
      <c r="C58" s="169"/>
      <c r="D58" s="170"/>
      <c r="E58" s="170"/>
      <c r="F58" s="188"/>
      <c r="G58" s="189"/>
      <c r="H58" s="189"/>
      <c r="I58" s="190">
        <f>SUM(I47:I57)</f>
        <v>0</v>
      </c>
      <c r="J58" s="190"/>
    </row>
    <row r="59" spans="1:10" x14ac:dyDescent="0.2">
      <c r="F59" s="191"/>
      <c r="G59" s="129"/>
      <c r="H59" s="191"/>
      <c r="I59" s="129"/>
      <c r="J59" s="129"/>
    </row>
    <row r="60" spans="1:10" x14ac:dyDescent="0.2">
      <c r="F60" s="191"/>
      <c r="G60" s="129"/>
      <c r="H60" s="191"/>
      <c r="I60" s="129"/>
      <c r="J60" s="129"/>
    </row>
    <row r="61" spans="1:10" x14ac:dyDescent="0.2">
      <c r="F61" s="191"/>
      <c r="G61" s="129"/>
      <c r="H61" s="191"/>
      <c r="I61" s="129"/>
      <c r="J6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7:J57"/>
    <mergeCell ref="C57:E57"/>
    <mergeCell ref="I58:J58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78</v>
      </c>
    </row>
    <row r="2" spans="1:60" ht="24.95" customHeight="1" x14ac:dyDescent="0.2">
      <c r="A2" s="201" t="s">
        <v>77</v>
      </c>
      <c r="B2" s="195"/>
      <c r="C2" s="196" t="s">
        <v>46</v>
      </c>
      <c r="D2" s="197"/>
      <c r="E2" s="197"/>
      <c r="F2" s="197"/>
      <c r="G2" s="203"/>
      <c r="AE2" t="s">
        <v>79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80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81</v>
      </c>
    </row>
    <row r="5" spans="1:60" hidden="1" x14ac:dyDescent="0.2">
      <c r="A5" s="205" t="s">
        <v>82</v>
      </c>
      <c r="B5" s="206"/>
      <c r="C5" s="207"/>
      <c r="D5" s="208"/>
      <c r="E5" s="208"/>
      <c r="F5" s="208"/>
      <c r="G5" s="209"/>
      <c r="AE5" t="s">
        <v>83</v>
      </c>
    </row>
    <row r="7" spans="1:60" ht="38.25" x14ac:dyDescent="0.2">
      <c r="A7" s="215" t="s">
        <v>84</v>
      </c>
      <c r="B7" s="216" t="s">
        <v>85</v>
      </c>
      <c r="C7" s="216" t="s">
        <v>86</v>
      </c>
      <c r="D7" s="215" t="s">
        <v>87</v>
      </c>
      <c r="E7" s="215" t="s">
        <v>88</v>
      </c>
      <c r="F7" s="210" t="s">
        <v>89</v>
      </c>
      <c r="G7" s="236" t="s">
        <v>28</v>
      </c>
      <c r="H7" s="237" t="s">
        <v>29</v>
      </c>
      <c r="I7" s="237" t="s">
        <v>90</v>
      </c>
      <c r="J7" s="237" t="s">
        <v>30</v>
      </c>
      <c r="K7" s="237" t="s">
        <v>91</v>
      </c>
      <c r="L7" s="237" t="s">
        <v>92</v>
      </c>
      <c r="M7" s="237" t="s">
        <v>93</v>
      </c>
      <c r="N7" s="237" t="s">
        <v>94</v>
      </c>
      <c r="O7" s="237" t="s">
        <v>95</v>
      </c>
      <c r="P7" s="237" t="s">
        <v>96</v>
      </c>
      <c r="Q7" s="237" t="s">
        <v>97</v>
      </c>
      <c r="R7" s="237" t="s">
        <v>98</v>
      </c>
      <c r="S7" s="237" t="s">
        <v>99</v>
      </c>
      <c r="T7" s="237" t="s">
        <v>100</v>
      </c>
      <c r="U7" s="218" t="s">
        <v>101</v>
      </c>
    </row>
    <row r="8" spans="1:60" x14ac:dyDescent="0.2">
      <c r="A8" s="238" t="s">
        <v>102</v>
      </c>
      <c r="B8" s="239" t="s">
        <v>53</v>
      </c>
      <c r="C8" s="240" t="s">
        <v>54</v>
      </c>
      <c r="D8" s="217"/>
      <c r="E8" s="241"/>
      <c r="F8" s="242"/>
      <c r="G8" s="242">
        <f>SUMIF(AE9:AE23,"&lt;&gt;NOR",G9:G23)</f>
        <v>0</v>
      </c>
      <c r="H8" s="242"/>
      <c r="I8" s="242">
        <f>SUM(I9:I23)</f>
        <v>0</v>
      </c>
      <c r="J8" s="242"/>
      <c r="K8" s="242">
        <f>SUM(K9:K23)</f>
        <v>0</v>
      </c>
      <c r="L8" s="242"/>
      <c r="M8" s="242">
        <f>SUM(M9:M23)</f>
        <v>0</v>
      </c>
      <c r="N8" s="217"/>
      <c r="O8" s="217">
        <f>SUM(O9:O23)</f>
        <v>7.6181099999999997</v>
      </c>
      <c r="P8" s="217"/>
      <c r="Q8" s="217">
        <f>SUM(Q9:Q23)</f>
        <v>0</v>
      </c>
      <c r="R8" s="217"/>
      <c r="S8" s="217"/>
      <c r="T8" s="238"/>
      <c r="U8" s="217">
        <f>SUM(U9:U23)</f>
        <v>2.1800000000000002</v>
      </c>
      <c r="AE8" t="s">
        <v>103</v>
      </c>
    </row>
    <row r="9" spans="1:60" outlineLevel="1" x14ac:dyDescent="0.2">
      <c r="A9" s="212">
        <v>1</v>
      </c>
      <c r="B9" s="219" t="s">
        <v>104</v>
      </c>
      <c r="C9" s="264" t="s">
        <v>105</v>
      </c>
      <c r="D9" s="221" t="s">
        <v>106</v>
      </c>
      <c r="E9" s="227">
        <v>168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</v>
      </c>
      <c r="U9" s="221">
        <f>ROUND(E9*T9,2)</f>
        <v>0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9"/>
      <c r="C10" s="265" t="s">
        <v>108</v>
      </c>
      <c r="D10" s="223"/>
      <c r="E10" s="228"/>
      <c r="F10" s="232"/>
      <c r="G10" s="232"/>
      <c r="H10" s="232"/>
      <c r="I10" s="232"/>
      <c r="J10" s="232"/>
      <c r="K10" s="232"/>
      <c r="L10" s="232"/>
      <c r="M10" s="232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109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19"/>
      <c r="C11" s="265" t="s">
        <v>110</v>
      </c>
      <c r="D11" s="223"/>
      <c r="E11" s="228"/>
      <c r="F11" s="232"/>
      <c r="G11" s="232"/>
      <c r="H11" s="232"/>
      <c r="I11" s="232"/>
      <c r="J11" s="232"/>
      <c r="K11" s="232"/>
      <c r="L11" s="232"/>
      <c r="M11" s="232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109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9"/>
      <c r="C12" s="265" t="s">
        <v>111</v>
      </c>
      <c r="D12" s="223"/>
      <c r="E12" s="228"/>
      <c r="F12" s="232"/>
      <c r="G12" s="232"/>
      <c r="H12" s="232"/>
      <c r="I12" s="232"/>
      <c r="J12" s="232"/>
      <c r="K12" s="232"/>
      <c r="L12" s="232"/>
      <c r="M12" s="232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109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9"/>
      <c r="C13" s="265" t="s">
        <v>112</v>
      </c>
      <c r="D13" s="223"/>
      <c r="E13" s="228"/>
      <c r="F13" s="232"/>
      <c r="G13" s="232"/>
      <c r="H13" s="232"/>
      <c r="I13" s="232"/>
      <c r="J13" s="232"/>
      <c r="K13" s="232"/>
      <c r="L13" s="232"/>
      <c r="M13" s="232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109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9"/>
      <c r="C14" s="265" t="s">
        <v>113</v>
      </c>
      <c r="D14" s="223"/>
      <c r="E14" s="228"/>
      <c r="F14" s="232"/>
      <c r="G14" s="232"/>
      <c r="H14" s="232"/>
      <c r="I14" s="232"/>
      <c r="J14" s="232"/>
      <c r="K14" s="232"/>
      <c r="L14" s="232"/>
      <c r="M14" s="232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109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9"/>
      <c r="C15" s="265" t="s">
        <v>114</v>
      </c>
      <c r="D15" s="223"/>
      <c r="E15" s="228"/>
      <c r="F15" s="232"/>
      <c r="G15" s="232"/>
      <c r="H15" s="232"/>
      <c r="I15" s="232"/>
      <c r="J15" s="232"/>
      <c r="K15" s="232"/>
      <c r="L15" s="232"/>
      <c r="M15" s="232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109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5" t="s">
        <v>115</v>
      </c>
      <c r="D16" s="223"/>
      <c r="E16" s="228">
        <v>168</v>
      </c>
      <c r="F16" s="232"/>
      <c r="G16" s="232"/>
      <c r="H16" s="232"/>
      <c r="I16" s="232"/>
      <c r="J16" s="232"/>
      <c r="K16" s="232"/>
      <c r="L16" s="232"/>
      <c r="M16" s="232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109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2</v>
      </c>
      <c r="B17" s="219" t="s">
        <v>116</v>
      </c>
      <c r="C17" s="264" t="s">
        <v>117</v>
      </c>
      <c r="D17" s="221" t="s">
        <v>118</v>
      </c>
      <c r="E17" s="227">
        <v>84</v>
      </c>
      <c r="F17" s="231">
        <f>H17+J17</f>
        <v>0</v>
      </c>
      <c r="G17" s="232">
        <f>ROUND(E17*F17,2)</f>
        <v>0</v>
      </c>
      <c r="H17" s="232"/>
      <c r="I17" s="232">
        <f>ROUND(E17*H17,2)</f>
        <v>0</v>
      </c>
      <c r="J17" s="232"/>
      <c r="K17" s="232">
        <f>ROUND(E17*J17,2)</f>
        <v>0</v>
      </c>
      <c r="L17" s="232">
        <v>21</v>
      </c>
      <c r="M17" s="232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5" t="s">
        <v>119</v>
      </c>
      <c r="D18" s="223"/>
      <c r="E18" s="228">
        <v>84</v>
      </c>
      <c r="F18" s="232"/>
      <c r="G18" s="232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109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12">
        <v>3</v>
      </c>
      <c r="B19" s="219" t="s">
        <v>120</v>
      </c>
      <c r="C19" s="264" t="s">
        <v>121</v>
      </c>
      <c r="D19" s="221" t="s">
        <v>122</v>
      </c>
      <c r="E19" s="227">
        <v>19.2</v>
      </c>
      <c r="F19" s="231">
        <f>H19+J19</f>
        <v>0</v>
      </c>
      <c r="G19" s="232">
        <f>ROUND(E19*F19,2)</f>
        <v>0</v>
      </c>
      <c r="H19" s="232"/>
      <c r="I19" s="232">
        <f>ROUND(E19*H19,2)</f>
        <v>0</v>
      </c>
      <c r="J19" s="232"/>
      <c r="K19" s="232">
        <f>ROUND(E19*J19,2)</f>
        <v>0</v>
      </c>
      <c r="L19" s="232">
        <v>21</v>
      </c>
      <c r="M19" s="232">
        <f>G19*(1+L19/100)</f>
        <v>0</v>
      </c>
      <c r="N19" s="221">
        <v>1.2710000000000001E-2</v>
      </c>
      <c r="O19" s="221">
        <f>ROUND(E19*N19,5)</f>
        <v>0.24403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107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4</v>
      </c>
      <c r="B20" s="219" t="s">
        <v>123</v>
      </c>
      <c r="C20" s="264" t="s">
        <v>124</v>
      </c>
      <c r="D20" s="221" t="s">
        <v>122</v>
      </c>
      <c r="E20" s="227">
        <v>2.4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21</v>
      </c>
      <c r="M20" s="232">
        <f>G20*(1+L20/100)</f>
        <v>0</v>
      </c>
      <c r="N20" s="221">
        <v>1.0699999999999999E-2</v>
      </c>
      <c r="O20" s="221">
        <f>ROUND(E20*N20,5)</f>
        <v>2.5680000000000001E-2</v>
      </c>
      <c r="P20" s="221">
        <v>0</v>
      </c>
      <c r="Q20" s="221">
        <f>ROUND(E20*P20,5)</f>
        <v>0</v>
      </c>
      <c r="R20" s="221"/>
      <c r="S20" s="221"/>
      <c r="T20" s="222">
        <v>0.90800000000000003</v>
      </c>
      <c r="U20" s="221">
        <f>ROUND(E20*T20,2)</f>
        <v>2.1800000000000002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107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5</v>
      </c>
      <c r="B21" s="219" t="s">
        <v>125</v>
      </c>
      <c r="C21" s="264" t="s">
        <v>126</v>
      </c>
      <c r="D21" s="221" t="s">
        <v>122</v>
      </c>
      <c r="E21" s="227">
        <v>280</v>
      </c>
      <c r="F21" s="231">
        <f>H21+J21</f>
        <v>0</v>
      </c>
      <c r="G21" s="232">
        <f>ROUND(E21*F21,2)</f>
        <v>0</v>
      </c>
      <c r="H21" s="232"/>
      <c r="I21" s="232">
        <f>ROUND(E21*H21,2)</f>
        <v>0</v>
      </c>
      <c r="J21" s="232"/>
      <c r="K21" s="232">
        <f>ROUND(E21*J21,2)</f>
        <v>0</v>
      </c>
      <c r="L21" s="232">
        <v>21</v>
      </c>
      <c r="M21" s="232">
        <f>G21*(1+L21/100)</f>
        <v>0</v>
      </c>
      <c r="N21" s="221">
        <v>2.478E-2</v>
      </c>
      <c r="O21" s="221">
        <f>ROUND(E21*N21,5)</f>
        <v>6.9383999999999997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107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6</v>
      </c>
      <c r="B22" s="219" t="s">
        <v>127</v>
      </c>
      <c r="C22" s="264" t="s">
        <v>128</v>
      </c>
      <c r="D22" s="221" t="s">
        <v>129</v>
      </c>
      <c r="E22" s="227">
        <v>20</v>
      </c>
      <c r="F22" s="231">
        <f>H22+J22</f>
        <v>0</v>
      </c>
      <c r="G22" s="232">
        <f>ROUND(E22*F22,2)</f>
        <v>0</v>
      </c>
      <c r="H22" s="232"/>
      <c r="I22" s="232">
        <f>ROUND(E22*H22,2)</f>
        <v>0</v>
      </c>
      <c r="J22" s="232"/>
      <c r="K22" s="232">
        <f>ROUND(E22*J22,2)</f>
        <v>0</v>
      </c>
      <c r="L22" s="232">
        <v>21</v>
      </c>
      <c r="M22" s="232">
        <f>G22*(1+L22/100)</f>
        <v>0</v>
      </c>
      <c r="N22" s="221">
        <v>6.0000000000000001E-3</v>
      </c>
      <c r="O22" s="221">
        <f>ROUND(E22*N22,5)</f>
        <v>0.12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130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2">
        <v>7</v>
      </c>
      <c r="B23" s="219" t="s">
        <v>131</v>
      </c>
      <c r="C23" s="264" t="s">
        <v>132</v>
      </c>
      <c r="D23" s="221" t="s">
        <v>129</v>
      </c>
      <c r="E23" s="227">
        <v>10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21</v>
      </c>
      <c r="M23" s="232">
        <f>G23*(1+L23/100)</f>
        <v>0</v>
      </c>
      <c r="N23" s="221">
        <v>2.9000000000000001E-2</v>
      </c>
      <c r="O23" s="221">
        <f>ROUND(E23*N23,5)</f>
        <v>0.28999999999999998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130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13" t="s">
        <v>102</v>
      </c>
      <c r="B24" s="220" t="s">
        <v>55</v>
      </c>
      <c r="C24" s="266" t="s">
        <v>56</v>
      </c>
      <c r="D24" s="224"/>
      <c r="E24" s="229"/>
      <c r="F24" s="233"/>
      <c r="G24" s="233">
        <f>SUMIF(AE25:AE33,"&lt;&gt;NOR",G25:G33)</f>
        <v>0</v>
      </c>
      <c r="H24" s="233"/>
      <c r="I24" s="233">
        <f>SUM(I25:I33)</f>
        <v>0</v>
      </c>
      <c r="J24" s="233"/>
      <c r="K24" s="233">
        <f>SUM(K25:K33)</f>
        <v>0</v>
      </c>
      <c r="L24" s="233"/>
      <c r="M24" s="233">
        <f>SUM(M25:M33)</f>
        <v>0</v>
      </c>
      <c r="N24" s="224"/>
      <c r="O24" s="224">
        <f>SUM(O25:O33)</f>
        <v>0</v>
      </c>
      <c r="P24" s="224"/>
      <c r="Q24" s="224">
        <f>SUM(Q25:Q33)</f>
        <v>0</v>
      </c>
      <c r="R24" s="224"/>
      <c r="S24" s="224"/>
      <c r="T24" s="225"/>
      <c r="U24" s="224">
        <f>SUM(U25:U33)</f>
        <v>170.57999999999998</v>
      </c>
      <c r="AE24" t="s">
        <v>103</v>
      </c>
    </row>
    <row r="25" spans="1:60" ht="22.5" outlineLevel="1" x14ac:dyDescent="0.2">
      <c r="A25" s="212">
        <v>8</v>
      </c>
      <c r="B25" s="219" t="s">
        <v>133</v>
      </c>
      <c r="C25" s="264" t="s">
        <v>134</v>
      </c>
      <c r="D25" s="221" t="s">
        <v>135</v>
      </c>
      <c r="E25" s="227">
        <v>554.62400000000002</v>
      </c>
      <c r="F25" s="231">
        <f>H25+J25</f>
        <v>0</v>
      </c>
      <c r="G25" s="232">
        <f>ROUND(E25*F25,2)</f>
        <v>0</v>
      </c>
      <c r="H25" s="232"/>
      <c r="I25" s="232">
        <f>ROUND(E25*H25,2)</f>
        <v>0</v>
      </c>
      <c r="J25" s="232"/>
      <c r="K25" s="232">
        <f>ROUND(E25*J25,2)</f>
        <v>0</v>
      </c>
      <c r="L25" s="232">
        <v>21</v>
      </c>
      <c r="M25" s="232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0.16</v>
      </c>
      <c r="U25" s="221">
        <f>ROUND(E25*T25,2)</f>
        <v>88.74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107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9"/>
      <c r="C26" s="265" t="s">
        <v>136</v>
      </c>
      <c r="D26" s="223"/>
      <c r="E26" s="228">
        <v>554.62400000000002</v>
      </c>
      <c r="F26" s="232"/>
      <c r="G26" s="232"/>
      <c r="H26" s="232"/>
      <c r="I26" s="232"/>
      <c r="J26" s="232"/>
      <c r="K26" s="232"/>
      <c r="L26" s="232"/>
      <c r="M26" s="232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109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9</v>
      </c>
      <c r="B27" s="219" t="s">
        <v>137</v>
      </c>
      <c r="C27" s="264" t="s">
        <v>138</v>
      </c>
      <c r="D27" s="221" t="s">
        <v>135</v>
      </c>
      <c r="E27" s="227">
        <v>554.62400000000002</v>
      </c>
      <c r="F27" s="231">
        <f>H27+J27</f>
        <v>0</v>
      </c>
      <c r="G27" s="232">
        <f>ROUND(E27*F27,2)</f>
        <v>0</v>
      </c>
      <c r="H27" s="232"/>
      <c r="I27" s="232">
        <f>ROUND(E27*H27,2)</f>
        <v>0</v>
      </c>
      <c r="J27" s="232"/>
      <c r="K27" s="232">
        <f>ROUND(E27*J27,2)</f>
        <v>0</v>
      </c>
      <c r="L27" s="232">
        <v>21</v>
      </c>
      <c r="M27" s="232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8.4000000000000005E-2</v>
      </c>
      <c r="U27" s="221">
        <f>ROUND(E27*T27,2)</f>
        <v>46.59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2">
        <v>10</v>
      </c>
      <c r="B28" s="219" t="s">
        <v>139</v>
      </c>
      <c r="C28" s="264" t="s">
        <v>140</v>
      </c>
      <c r="D28" s="221" t="s">
        <v>135</v>
      </c>
      <c r="E28" s="227">
        <v>237.696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0</v>
      </c>
      <c r="U28" s="221">
        <f>ROUND(E28*T28,2)</f>
        <v>0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107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9"/>
      <c r="C29" s="265" t="s">
        <v>141</v>
      </c>
      <c r="D29" s="223"/>
      <c r="E29" s="228">
        <v>237.696</v>
      </c>
      <c r="F29" s="232"/>
      <c r="G29" s="232"/>
      <c r="H29" s="232"/>
      <c r="I29" s="232"/>
      <c r="J29" s="232"/>
      <c r="K29" s="232"/>
      <c r="L29" s="232"/>
      <c r="M29" s="232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109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9"/>
      <c r="C30" s="265" t="s">
        <v>142</v>
      </c>
      <c r="D30" s="223"/>
      <c r="E30" s="228"/>
      <c r="F30" s="232"/>
      <c r="G30" s="232"/>
      <c r="H30" s="232"/>
      <c r="I30" s="232"/>
      <c r="J30" s="232"/>
      <c r="K30" s="232"/>
      <c r="L30" s="232"/>
      <c r="M30" s="232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109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11</v>
      </c>
      <c r="B31" s="219" t="s">
        <v>143</v>
      </c>
      <c r="C31" s="264" t="s">
        <v>144</v>
      </c>
      <c r="D31" s="221" t="s">
        <v>135</v>
      </c>
      <c r="E31" s="227">
        <v>237.69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0.14829999999999999</v>
      </c>
      <c r="U31" s="221">
        <f>ROUND(E31*T31,2)</f>
        <v>35.25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107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12</v>
      </c>
      <c r="B32" s="219" t="s">
        <v>145</v>
      </c>
      <c r="C32" s="264" t="s">
        <v>146</v>
      </c>
      <c r="D32" s="221" t="s">
        <v>135</v>
      </c>
      <c r="E32" s="227">
        <v>158.46400000000003</v>
      </c>
      <c r="F32" s="231">
        <f>H32+J32</f>
        <v>0</v>
      </c>
      <c r="G32" s="232">
        <f>ROUND(E32*F32,2)</f>
        <v>0</v>
      </c>
      <c r="H32" s="232"/>
      <c r="I32" s="232">
        <f>ROUND(E32*H32,2)</f>
        <v>0</v>
      </c>
      <c r="J32" s="232"/>
      <c r="K32" s="232">
        <f>ROUND(E32*J32,2)</f>
        <v>0</v>
      </c>
      <c r="L32" s="232">
        <v>21</v>
      </c>
      <c r="M32" s="232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107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9"/>
      <c r="C33" s="265" t="s">
        <v>147</v>
      </c>
      <c r="D33" s="223"/>
      <c r="E33" s="228">
        <v>158.464</v>
      </c>
      <c r="F33" s="232"/>
      <c r="G33" s="232"/>
      <c r="H33" s="232"/>
      <c r="I33" s="232"/>
      <c r="J33" s="232"/>
      <c r="K33" s="232"/>
      <c r="L33" s="232"/>
      <c r="M33" s="232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109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213" t="s">
        <v>102</v>
      </c>
      <c r="B34" s="220" t="s">
        <v>57</v>
      </c>
      <c r="C34" s="266" t="s">
        <v>58</v>
      </c>
      <c r="D34" s="224"/>
      <c r="E34" s="229"/>
      <c r="F34" s="233"/>
      <c r="G34" s="233">
        <f>SUMIF(AE35:AE36,"&lt;&gt;NOR",G35:G36)</f>
        <v>0</v>
      </c>
      <c r="H34" s="233"/>
      <c r="I34" s="233">
        <f>SUM(I35:I36)</f>
        <v>0</v>
      </c>
      <c r="J34" s="233"/>
      <c r="K34" s="233">
        <f>SUM(K35:K36)</f>
        <v>0</v>
      </c>
      <c r="L34" s="233"/>
      <c r="M34" s="233">
        <f>SUM(M35:M36)</f>
        <v>0</v>
      </c>
      <c r="N34" s="224"/>
      <c r="O34" s="224">
        <f>SUM(O35:O36)</f>
        <v>1.05752</v>
      </c>
      <c r="P34" s="224"/>
      <c r="Q34" s="224">
        <f>SUM(Q35:Q36)</f>
        <v>0</v>
      </c>
      <c r="R34" s="224"/>
      <c r="S34" s="224"/>
      <c r="T34" s="225"/>
      <c r="U34" s="224">
        <f>SUM(U35:U36)</f>
        <v>0</v>
      </c>
      <c r="AE34" t="s">
        <v>103</v>
      </c>
    </row>
    <row r="35" spans="1:60" outlineLevel="1" x14ac:dyDescent="0.2">
      <c r="A35" s="212">
        <v>13</v>
      </c>
      <c r="B35" s="219" t="s">
        <v>148</v>
      </c>
      <c r="C35" s="264" t="s">
        <v>149</v>
      </c>
      <c r="D35" s="221" t="s">
        <v>150</v>
      </c>
      <c r="E35" s="227">
        <v>1229.68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1">
        <v>8.5999999999999998E-4</v>
      </c>
      <c r="O35" s="221">
        <f>ROUND(E35*N35,5)</f>
        <v>1.05752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107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14</v>
      </c>
      <c r="B36" s="219" t="s">
        <v>151</v>
      </c>
      <c r="C36" s="264" t="s">
        <v>152</v>
      </c>
      <c r="D36" s="221" t="s">
        <v>150</v>
      </c>
      <c r="E36" s="227">
        <v>1229.68</v>
      </c>
      <c r="F36" s="231">
        <f>H36+J36</f>
        <v>0</v>
      </c>
      <c r="G36" s="232">
        <f>ROUND(E36*F36,2)</f>
        <v>0</v>
      </c>
      <c r="H36" s="232"/>
      <c r="I36" s="232">
        <f>ROUND(E36*H36,2)</f>
        <v>0</v>
      </c>
      <c r="J36" s="232"/>
      <c r="K36" s="232">
        <f>ROUND(E36*J36,2)</f>
        <v>0</v>
      </c>
      <c r="L36" s="232">
        <v>21</v>
      </c>
      <c r="M36" s="232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107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13" t="s">
        <v>102</v>
      </c>
      <c r="B37" s="220" t="s">
        <v>59</v>
      </c>
      <c r="C37" s="266" t="s">
        <v>60</v>
      </c>
      <c r="D37" s="224"/>
      <c r="E37" s="229"/>
      <c r="F37" s="233"/>
      <c r="G37" s="233">
        <f>SUMIF(AE38:AE49,"&lt;&gt;NOR",G38:G49)</f>
        <v>0</v>
      </c>
      <c r="H37" s="233"/>
      <c r="I37" s="233">
        <f>SUM(I38:I49)</f>
        <v>0</v>
      </c>
      <c r="J37" s="233"/>
      <c r="K37" s="233">
        <f>SUM(K38:K49)</f>
        <v>0</v>
      </c>
      <c r="L37" s="233"/>
      <c r="M37" s="233">
        <f>SUM(M38:M49)</f>
        <v>0</v>
      </c>
      <c r="N37" s="224"/>
      <c r="O37" s="224">
        <f>SUM(O38:O49)</f>
        <v>0</v>
      </c>
      <c r="P37" s="224"/>
      <c r="Q37" s="224">
        <f>SUM(Q38:Q49)</f>
        <v>0</v>
      </c>
      <c r="R37" s="224"/>
      <c r="S37" s="224"/>
      <c r="T37" s="225"/>
      <c r="U37" s="224">
        <f>SUM(U38:U49)</f>
        <v>65.760000000000005</v>
      </c>
      <c r="AE37" t="s">
        <v>103</v>
      </c>
    </row>
    <row r="38" spans="1:60" outlineLevel="1" x14ac:dyDescent="0.2">
      <c r="A38" s="212">
        <v>15</v>
      </c>
      <c r="B38" s="219" t="s">
        <v>153</v>
      </c>
      <c r="C38" s="264" t="s">
        <v>154</v>
      </c>
      <c r="D38" s="221" t="s">
        <v>135</v>
      </c>
      <c r="E38" s="227">
        <v>281.2</v>
      </c>
      <c r="F38" s="231">
        <f>H38+J38</f>
        <v>0</v>
      </c>
      <c r="G38" s="232">
        <f>ROUND(E38*F38,2)</f>
        <v>0</v>
      </c>
      <c r="H38" s="232"/>
      <c r="I38" s="232">
        <f>ROUND(E38*H38,2)</f>
        <v>0</v>
      </c>
      <c r="J38" s="232"/>
      <c r="K38" s="232">
        <f>ROUND(E38*J38,2)</f>
        <v>0</v>
      </c>
      <c r="L38" s="232">
        <v>21</v>
      </c>
      <c r="M38" s="232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16</v>
      </c>
      <c r="B39" s="219" t="s">
        <v>155</v>
      </c>
      <c r="C39" s="264" t="s">
        <v>156</v>
      </c>
      <c r="D39" s="221" t="s">
        <v>135</v>
      </c>
      <c r="E39" s="227">
        <v>511.12</v>
      </c>
      <c r="F39" s="231">
        <f>H39+J39</f>
        <v>0</v>
      </c>
      <c r="G39" s="232">
        <f>ROUND(E39*F39,2)</f>
        <v>0</v>
      </c>
      <c r="H39" s="232"/>
      <c r="I39" s="232">
        <f>ROUND(E39*H39,2)</f>
        <v>0</v>
      </c>
      <c r="J39" s="232"/>
      <c r="K39" s="232">
        <f>ROUND(E39*J39,2)</f>
        <v>0</v>
      </c>
      <c r="L39" s="232">
        <v>21</v>
      </c>
      <c r="M39" s="232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17</v>
      </c>
      <c r="B40" s="219" t="s">
        <v>157</v>
      </c>
      <c r="C40" s="264" t="s">
        <v>158</v>
      </c>
      <c r="D40" s="221" t="s">
        <v>135</v>
      </c>
      <c r="E40" s="227">
        <v>792.32</v>
      </c>
      <c r="F40" s="231">
        <f>H40+J40</f>
        <v>0</v>
      </c>
      <c r="G40" s="232">
        <f>ROUND(E40*F40,2)</f>
        <v>0</v>
      </c>
      <c r="H40" s="232"/>
      <c r="I40" s="232">
        <f>ROUND(E40*H40,2)</f>
        <v>0</v>
      </c>
      <c r="J40" s="232"/>
      <c r="K40" s="232">
        <f>ROUND(E40*J40,2)</f>
        <v>0</v>
      </c>
      <c r="L40" s="232">
        <v>21</v>
      </c>
      <c r="M40" s="232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7.3999999999999996E-2</v>
      </c>
      <c r="U40" s="221">
        <f>ROUND(E40*T40,2)</f>
        <v>58.63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107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12">
        <v>18</v>
      </c>
      <c r="B41" s="219" t="s">
        <v>159</v>
      </c>
      <c r="C41" s="264" t="s">
        <v>160</v>
      </c>
      <c r="D41" s="221" t="s">
        <v>135</v>
      </c>
      <c r="E41" s="227">
        <v>792.32</v>
      </c>
      <c r="F41" s="231">
        <f>H41+J41</f>
        <v>0</v>
      </c>
      <c r="G41" s="232">
        <f>ROUND(E41*F41,2)</f>
        <v>0</v>
      </c>
      <c r="H41" s="232"/>
      <c r="I41" s="232">
        <f>ROUND(E41*H41,2)</f>
        <v>0</v>
      </c>
      <c r="J41" s="232"/>
      <c r="K41" s="232">
        <f>ROUND(E41*J41,2)</f>
        <v>0</v>
      </c>
      <c r="L41" s="232">
        <v>21</v>
      </c>
      <c r="M41" s="232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8.9999999999999993E-3</v>
      </c>
      <c r="U41" s="221">
        <f>ROUND(E41*T41,2)</f>
        <v>7.13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107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19</v>
      </c>
      <c r="B42" s="219" t="s">
        <v>161</v>
      </c>
      <c r="C42" s="264" t="s">
        <v>162</v>
      </c>
      <c r="D42" s="221" t="s">
        <v>135</v>
      </c>
      <c r="E42" s="227">
        <v>422.00000000000006</v>
      </c>
      <c r="F42" s="231">
        <f>H42+J42</f>
        <v>0</v>
      </c>
      <c r="G42" s="232">
        <f>ROUND(E42*F42,2)</f>
        <v>0</v>
      </c>
      <c r="H42" s="232"/>
      <c r="I42" s="232">
        <f>ROUND(E42*H42,2)</f>
        <v>0</v>
      </c>
      <c r="J42" s="232"/>
      <c r="K42" s="232">
        <f>ROUND(E42*J42,2)</f>
        <v>0</v>
      </c>
      <c r="L42" s="232">
        <v>21</v>
      </c>
      <c r="M42" s="232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/>
      <c r="B43" s="219"/>
      <c r="C43" s="265" t="s">
        <v>163</v>
      </c>
      <c r="D43" s="223"/>
      <c r="E43" s="228">
        <v>422</v>
      </c>
      <c r="F43" s="232"/>
      <c r="G43" s="232"/>
      <c r="H43" s="232"/>
      <c r="I43" s="232"/>
      <c r="J43" s="232"/>
      <c r="K43" s="232"/>
      <c r="L43" s="232"/>
      <c r="M43" s="232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109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20</v>
      </c>
      <c r="B44" s="219" t="s">
        <v>164</v>
      </c>
      <c r="C44" s="264" t="s">
        <v>165</v>
      </c>
      <c r="D44" s="221" t="s">
        <v>135</v>
      </c>
      <c r="E44" s="227">
        <v>370.12</v>
      </c>
      <c r="F44" s="231">
        <f>H44+J44</f>
        <v>0</v>
      </c>
      <c r="G44" s="232">
        <f>ROUND(E44*F44,2)</f>
        <v>0</v>
      </c>
      <c r="H44" s="232"/>
      <c r="I44" s="232">
        <f>ROUND(E44*H44,2)</f>
        <v>0</v>
      </c>
      <c r="J44" s="232"/>
      <c r="K44" s="232">
        <f>ROUND(E44*J44,2)</f>
        <v>0</v>
      </c>
      <c r="L44" s="232">
        <v>21</v>
      </c>
      <c r="M44" s="232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</v>
      </c>
      <c r="U44" s="221">
        <f>ROUND(E44*T44,2)</f>
        <v>0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107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9"/>
      <c r="C45" s="267" t="s">
        <v>268</v>
      </c>
      <c r="D45" s="226"/>
      <c r="E45" s="230"/>
      <c r="F45" s="234"/>
      <c r="G45" s="235"/>
      <c r="H45" s="232"/>
      <c r="I45" s="232"/>
      <c r="J45" s="232"/>
      <c r="K45" s="232"/>
      <c r="L45" s="232"/>
      <c r="M45" s="232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166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poplatky za likvidaci odpadů nekontaminovaných  17 05 04 Vytěžené horniny a zeminy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7" t="s">
        <v>269</v>
      </c>
      <c r="D46" s="226"/>
      <c r="E46" s="230"/>
      <c r="F46" s="234"/>
      <c r="G46" s="235"/>
      <c r="H46" s="232"/>
      <c r="I46" s="232"/>
      <c r="J46" s="232"/>
      <c r="K46" s="232"/>
      <c r="L46" s="232"/>
      <c r="M46" s="232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166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Položka obsahuje:</v>
      </c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12"/>
      <c r="B47" s="219"/>
      <c r="C47" s="267" t="s">
        <v>270</v>
      </c>
      <c r="D47" s="226"/>
      <c r="E47" s="230"/>
      <c r="F47" s="234"/>
      <c r="G47" s="235"/>
      <c r="H47" s="232"/>
      <c r="I47" s="232"/>
      <c r="J47" s="232"/>
      <c r="K47" s="232"/>
      <c r="L47" s="232"/>
      <c r="M47" s="232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166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-veškeré poplatky provozovateli skládky, recyklační linky nebo jiného zařízení na zpracování nebo likvidaci odpadů související s převzetím, uložením, zpracováním nebo likvidací odpadu</v>
      </c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12"/>
      <c r="B48" s="219"/>
      <c r="C48" s="267" t="s">
        <v>167</v>
      </c>
      <c r="D48" s="226"/>
      <c r="E48" s="230"/>
      <c r="F48" s="234"/>
      <c r="G48" s="235"/>
      <c r="H48" s="232"/>
      <c r="I48" s="232"/>
      <c r="J48" s="232"/>
      <c r="K48" s="232"/>
      <c r="L48" s="232"/>
      <c r="M48" s="232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166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- náklady spojené s dopravou odpadu z místa stavby na místo převzetí provozovatelem skládky, recyklační linky nebo likvidaci odpadů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5" t="s">
        <v>168</v>
      </c>
      <c r="D49" s="223"/>
      <c r="E49" s="228">
        <v>370.12</v>
      </c>
      <c r="F49" s="232"/>
      <c r="G49" s="232"/>
      <c r="H49" s="232"/>
      <c r="I49" s="232"/>
      <c r="J49" s="232"/>
      <c r="K49" s="232"/>
      <c r="L49" s="232"/>
      <c r="M49" s="232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109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213" t="s">
        <v>102</v>
      </c>
      <c r="B50" s="220" t="s">
        <v>61</v>
      </c>
      <c r="C50" s="266" t="s">
        <v>62</v>
      </c>
      <c r="D50" s="224"/>
      <c r="E50" s="229"/>
      <c r="F50" s="233"/>
      <c r="G50" s="233">
        <f>SUMIF(AE51:AE56,"&lt;&gt;NOR",G51:G56)</f>
        <v>0</v>
      </c>
      <c r="H50" s="233"/>
      <c r="I50" s="233">
        <f>SUM(I51:I56)</f>
        <v>0</v>
      </c>
      <c r="J50" s="233"/>
      <c r="K50" s="233">
        <f>SUM(K51:K56)</f>
        <v>0</v>
      </c>
      <c r="L50" s="233"/>
      <c r="M50" s="233">
        <f>SUM(M51:M56)</f>
        <v>0</v>
      </c>
      <c r="N50" s="224"/>
      <c r="O50" s="224">
        <f>SUM(O51:O56)</f>
        <v>236.988</v>
      </c>
      <c r="P50" s="224"/>
      <c r="Q50" s="224">
        <f>SUM(Q51:Q56)</f>
        <v>0</v>
      </c>
      <c r="R50" s="224"/>
      <c r="S50" s="224"/>
      <c r="T50" s="225"/>
      <c r="U50" s="224">
        <f>SUM(U51:U56)</f>
        <v>0</v>
      </c>
      <c r="AE50" t="s">
        <v>103</v>
      </c>
    </row>
    <row r="51" spans="1:60" outlineLevel="1" x14ac:dyDescent="0.2">
      <c r="A51" s="212">
        <v>21</v>
      </c>
      <c r="B51" s="219" t="s">
        <v>169</v>
      </c>
      <c r="C51" s="264" t="s">
        <v>170</v>
      </c>
      <c r="D51" s="221" t="s">
        <v>135</v>
      </c>
      <c r="E51" s="227">
        <v>393.58480000000003</v>
      </c>
      <c r="F51" s="231">
        <f>H51+J51</f>
        <v>0</v>
      </c>
      <c r="G51" s="232">
        <f>ROUND(E51*F51,2)</f>
        <v>0</v>
      </c>
      <c r="H51" s="232"/>
      <c r="I51" s="232">
        <f>ROUND(E51*H51,2)</f>
        <v>0</v>
      </c>
      <c r="J51" s="232"/>
      <c r="K51" s="232">
        <f>ROUND(E51*J51,2)</f>
        <v>0</v>
      </c>
      <c r="L51" s="232">
        <v>21</v>
      </c>
      <c r="M51" s="232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107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9"/>
      <c r="C52" s="265" t="s">
        <v>171</v>
      </c>
      <c r="D52" s="223"/>
      <c r="E52" s="228">
        <v>393.58479999999997</v>
      </c>
      <c r="F52" s="232"/>
      <c r="G52" s="232"/>
      <c r="H52" s="232"/>
      <c r="I52" s="232"/>
      <c r="J52" s="232"/>
      <c r="K52" s="232"/>
      <c r="L52" s="232"/>
      <c r="M52" s="232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109</v>
      </c>
      <c r="AF52" s="211">
        <v>0</v>
      </c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22</v>
      </c>
      <c r="B53" s="219" t="s">
        <v>172</v>
      </c>
      <c r="C53" s="264" t="s">
        <v>173</v>
      </c>
      <c r="D53" s="221" t="s">
        <v>135</v>
      </c>
      <c r="E53" s="227">
        <v>131.66</v>
      </c>
      <c r="F53" s="231">
        <f>H53+J53</f>
        <v>0</v>
      </c>
      <c r="G53" s="232">
        <f>ROUND(E53*F53,2)</f>
        <v>0</v>
      </c>
      <c r="H53" s="232"/>
      <c r="I53" s="232">
        <f>ROUND(E53*H53,2)</f>
        <v>0</v>
      </c>
      <c r="J53" s="232"/>
      <c r="K53" s="232">
        <f>ROUND(E53*J53,2)</f>
        <v>0</v>
      </c>
      <c r="L53" s="232">
        <v>21</v>
      </c>
      <c r="M53" s="232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</v>
      </c>
      <c r="U53" s="221">
        <f>ROUND(E53*T53,2)</f>
        <v>0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107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9"/>
      <c r="C54" s="265" t="s">
        <v>174</v>
      </c>
      <c r="D54" s="223"/>
      <c r="E54" s="228">
        <v>131.66</v>
      </c>
      <c r="F54" s="232"/>
      <c r="G54" s="232"/>
      <c r="H54" s="232"/>
      <c r="I54" s="232"/>
      <c r="J54" s="232"/>
      <c r="K54" s="232"/>
      <c r="L54" s="232"/>
      <c r="M54" s="232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109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23</v>
      </c>
      <c r="B55" s="219" t="s">
        <v>175</v>
      </c>
      <c r="C55" s="264" t="s">
        <v>176</v>
      </c>
      <c r="D55" s="221" t="s">
        <v>177</v>
      </c>
      <c r="E55" s="227">
        <v>236.988</v>
      </c>
      <c r="F55" s="231">
        <f>H55+J55</f>
        <v>0</v>
      </c>
      <c r="G55" s="232">
        <f>ROUND(E55*F55,2)</f>
        <v>0</v>
      </c>
      <c r="H55" s="232"/>
      <c r="I55" s="232">
        <f>ROUND(E55*H55,2)</f>
        <v>0</v>
      </c>
      <c r="J55" s="232"/>
      <c r="K55" s="232">
        <f>ROUND(E55*J55,2)</f>
        <v>0</v>
      </c>
      <c r="L55" s="232">
        <v>21</v>
      </c>
      <c r="M55" s="232">
        <f>G55*(1+L55/100)</f>
        <v>0</v>
      </c>
      <c r="N55" s="221">
        <v>1</v>
      </c>
      <c r="O55" s="221">
        <f>ROUND(E55*N55,5)</f>
        <v>236.988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130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9"/>
      <c r="C56" s="265" t="s">
        <v>178</v>
      </c>
      <c r="D56" s="223"/>
      <c r="E56" s="228">
        <v>236.988</v>
      </c>
      <c r="F56" s="232"/>
      <c r="G56" s="232"/>
      <c r="H56" s="232"/>
      <c r="I56" s="232"/>
      <c r="J56" s="232"/>
      <c r="K56" s="232"/>
      <c r="L56" s="232"/>
      <c r="M56" s="232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109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213" t="s">
        <v>102</v>
      </c>
      <c r="B57" s="220" t="s">
        <v>63</v>
      </c>
      <c r="C57" s="266" t="s">
        <v>64</v>
      </c>
      <c r="D57" s="224"/>
      <c r="E57" s="229"/>
      <c r="F57" s="233"/>
      <c r="G57" s="233">
        <f>SUMIF(AE58:AE66,"&lt;&gt;NOR",G58:G66)</f>
        <v>0</v>
      </c>
      <c r="H57" s="233"/>
      <c r="I57" s="233">
        <f>SUM(I58:I66)</f>
        <v>0</v>
      </c>
      <c r="J57" s="233"/>
      <c r="K57" s="233">
        <f>SUM(K58:K66)</f>
        <v>0</v>
      </c>
      <c r="L57" s="233"/>
      <c r="M57" s="233">
        <f>SUM(M58:M66)</f>
        <v>0</v>
      </c>
      <c r="N57" s="224"/>
      <c r="O57" s="224">
        <f>SUM(O58:O66)</f>
        <v>46.907470000000011</v>
      </c>
      <c r="P57" s="224"/>
      <c r="Q57" s="224">
        <f>SUM(Q58:Q66)</f>
        <v>0</v>
      </c>
      <c r="R57" s="224"/>
      <c r="S57" s="224"/>
      <c r="T57" s="225"/>
      <c r="U57" s="224">
        <f>SUM(U58:U66)</f>
        <v>0</v>
      </c>
      <c r="AE57" t="s">
        <v>103</v>
      </c>
    </row>
    <row r="58" spans="1:60" outlineLevel="1" x14ac:dyDescent="0.2">
      <c r="A58" s="212">
        <v>24</v>
      </c>
      <c r="B58" s="219" t="s">
        <v>179</v>
      </c>
      <c r="C58" s="264" t="s">
        <v>180</v>
      </c>
      <c r="D58" s="221" t="s">
        <v>135</v>
      </c>
      <c r="E58" s="227">
        <v>28.615200000000002</v>
      </c>
      <c r="F58" s="231">
        <f>H58+J58</f>
        <v>0</v>
      </c>
      <c r="G58" s="232">
        <f>ROUND(E58*F58,2)</f>
        <v>0</v>
      </c>
      <c r="H58" s="232"/>
      <c r="I58" s="232">
        <f>ROUND(E58*H58,2)</f>
        <v>0</v>
      </c>
      <c r="J58" s="232"/>
      <c r="K58" s="232">
        <f>ROUND(E58*J58,2)</f>
        <v>0</v>
      </c>
      <c r="L58" s="232">
        <v>21</v>
      </c>
      <c r="M58" s="232">
        <f>G58*(1+L58/100)</f>
        <v>0</v>
      </c>
      <c r="N58" s="221">
        <v>1.63</v>
      </c>
      <c r="O58" s="221">
        <f>ROUND(E58*N58,5)</f>
        <v>46.642780000000002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107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9"/>
      <c r="C59" s="265" t="s">
        <v>181</v>
      </c>
      <c r="D59" s="223"/>
      <c r="E59" s="228">
        <v>28.615200000000002</v>
      </c>
      <c r="F59" s="232"/>
      <c r="G59" s="232"/>
      <c r="H59" s="232"/>
      <c r="I59" s="232"/>
      <c r="J59" s="232"/>
      <c r="K59" s="232"/>
      <c r="L59" s="232"/>
      <c r="M59" s="232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109</v>
      </c>
      <c r="AF59" s="211">
        <v>0</v>
      </c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25</v>
      </c>
      <c r="B60" s="219" t="s">
        <v>182</v>
      </c>
      <c r="C60" s="264" t="s">
        <v>183</v>
      </c>
      <c r="D60" s="221" t="s">
        <v>122</v>
      </c>
      <c r="E60" s="227">
        <v>238.46</v>
      </c>
      <c r="F60" s="231">
        <f>H60+J60</f>
        <v>0</v>
      </c>
      <c r="G60" s="232">
        <f>ROUND(E60*F60,2)</f>
        <v>0</v>
      </c>
      <c r="H60" s="232"/>
      <c r="I60" s="232">
        <f>ROUND(E60*H60,2)</f>
        <v>0</v>
      </c>
      <c r="J60" s="232"/>
      <c r="K60" s="232">
        <f>ROUND(E60*J60,2)</f>
        <v>0</v>
      </c>
      <c r="L60" s="232">
        <v>21</v>
      </c>
      <c r="M60" s="232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107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26</v>
      </c>
      <c r="B61" s="219" t="s">
        <v>184</v>
      </c>
      <c r="C61" s="264" t="s">
        <v>185</v>
      </c>
      <c r="D61" s="221" t="s">
        <v>150</v>
      </c>
      <c r="E61" s="227">
        <v>429.22800000000007</v>
      </c>
      <c r="F61" s="231">
        <f>H61+J61</f>
        <v>0</v>
      </c>
      <c r="G61" s="232">
        <f>ROUND(E61*F61,2)</f>
        <v>0</v>
      </c>
      <c r="H61" s="232"/>
      <c r="I61" s="232">
        <f>ROUND(E61*H61,2)</f>
        <v>0</v>
      </c>
      <c r="J61" s="232"/>
      <c r="K61" s="232">
        <f>ROUND(E61*J61,2)</f>
        <v>0</v>
      </c>
      <c r="L61" s="232">
        <v>21</v>
      </c>
      <c r="M61" s="232">
        <f>G61*(1+L61/100)</f>
        <v>0</v>
      </c>
      <c r="N61" s="221">
        <v>1.8000000000000001E-4</v>
      </c>
      <c r="O61" s="221">
        <f>ROUND(E61*N61,5)</f>
        <v>7.7259999999999995E-2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107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/>
      <c r="B62" s="219"/>
      <c r="C62" s="265" t="s">
        <v>186</v>
      </c>
      <c r="D62" s="223"/>
      <c r="E62" s="228">
        <v>429.22800000000001</v>
      </c>
      <c r="F62" s="232"/>
      <c r="G62" s="232"/>
      <c r="H62" s="232"/>
      <c r="I62" s="232"/>
      <c r="J62" s="232"/>
      <c r="K62" s="232"/>
      <c r="L62" s="232"/>
      <c r="M62" s="232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109</v>
      </c>
      <c r="AF62" s="211">
        <v>0</v>
      </c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27</v>
      </c>
      <c r="B63" s="219" t="s">
        <v>187</v>
      </c>
      <c r="C63" s="264" t="s">
        <v>188</v>
      </c>
      <c r="D63" s="221" t="s">
        <v>122</v>
      </c>
      <c r="E63" s="227">
        <v>238.46</v>
      </c>
      <c r="F63" s="231">
        <f>H63+J63</f>
        <v>0</v>
      </c>
      <c r="G63" s="232">
        <f>ROUND(E63*F63,2)</f>
        <v>0</v>
      </c>
      <c r="H63" s="232"/>
      <c r="I63" s="232">
        <f>ROUND(E63*H63,2)</f>
        <v>0</v>
      </c>
      <c r="J63" s="232"/>
      <c r="K63" s="232">
        <f>ROUND(E63*J63,2)</f>
        <v>0</v>
      </c>
      <c r="L63" s="232">
        <v>21</v>
      </c>
      <c r="M63" s="232">
        <f>G63*(1+L63/100)</f>
        <v>0</v>
      </c>
      <c r="N63" s="221">
        <v>3.8999999999999999E-4</v>
      </c>
      <c r="O63" s="221">
        <f>ROUND(E63*N63,5)</f>
        <v>9.2999999999999999E-2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130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28</v>
      </c>
      <c r="B64" s="219" t="s">
        <v>189</v>
      </c>
      <c r="C64" s="264" t="s">
        <v>190</v>
      </c>
      <c r="D64" s="221" t="s">
        <v>150</v>
      </c>
      <c r="E64" s="227">
        <v>429.22800000000001</v>
      </c>
      <c r="F64" s="231">
        <f>H64+J64</f>
        <v>0</v>
      </c>
      <c r="G64" s="232">
        <f>ROUND(E64*F64,2)</f>
        <v>0</v>
      </c>
      <c r="H64" s="232"/>
      <c r="I64" s="232">
        <f>ROUND(E64*H64,2)</f>
        <v>0</v>
      </c>
      <c r="J64" s="232"/>
      <c r="K64" s="232">
        <f>ROUND(E64*J64,2)</f>
        <v>0</v>
      </c>
      <c r="L64" s="232">
        <v>21</v>
      </c>
      <c r="M64" s="232">
        <f>G64*(1+L64/100)</f>
        <v>0</v>
      </c>
      <c r="N64" s="221">
        <v>2.2000000000000001E-4</v>
      </c>
      <c r="O64" s="221">
        <f>ROUND(E64*N64,5)</f>
        <v>9.443E-2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130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/>
      <c r="B65" s="219"/>
      <c r="C65" s="265" t="s">
        <v>191</v>
      </c>
      <c r="D65" s="223"/>
      <c r="E65" s="228">
        <v>429.22800000000001</v>
      </c>
      <c r="F65" s="232"/>
      <c r="G65" s="232"/>
      <c r="H65" s="232"/>
      <c r="I65" s="232"/>
      <c r="J65" s="232"/>
      <c r="K65" s="232"/>
      <c r="L65" s="232"/>
      <c r="M65" s="232"/>
      <c r="N65" s="221"/>
      <c r="O65" s="221"/>
      <c r="P65" s="221"/>
      <c r="Q65" s="221"/>
      <c r="R65" s="221"/>
      <c r="S65" s="221"/>
      <c r="T65" s="222"/>
      <c r="U65" s="221"/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109</v>
      </c>
      <c r="AF65" s="211">
        <v>0</v>
      </c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/>
      <c r="B66" s="219"/>
      <c r="C66" s="265" t="s">
        <v>192</v>
      </c>
      <c r="D66" s="223"/>
      <c r="E66" s="228"/>
      <c r="F66" s="232"/>
      <c r="G66" s="232"/>
      <c r="H66" s="232"/>
      <c r="I66" s="232"/>
      <c r="J66" s="232"/>
      <c r="K66" s="232"/>
      <c r="L66" s="232"/>
      <c r="M66" s="232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109</v>
      </c>
      <c r="AF66" s="211">
        <v>0</v>
      </c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x14ac:dyDescent="0.2">
      <c r="A67" s="213" t="s">
        <v>102</v>
      </c>
      <c r="B67" s="220" t="s">
        <v>65</v>
      </c>
      <c r="C67" s="266" t="s">
        <v>66</v>
      </c>
      <c r="D67" s="224"/>
      <c r="E67" s="229"/>
      <c r="F67" s="233"/>
      <c r="G67" s="233">
        <f>SUMIF(AE68:AE73,"&lt;&gt;NOR",G68:G73)</f>
        <v>0</v>
      </c>
      <c r="H67" s="233"/>
      <c r="I67" s="233">
        <f>SUM(I68:I73)</f>
        <v>0</v>
      </c>
      <c r="J67" s="233"/>
      <c r="K67" s="233">
        <f>SUM(K68:K73)</f>
        <v>0</v>
      </c>
      <c r="L67" s="233"/>
      <c r="M67" s="233">
        <f>SUM(M68:M73)</f>
        <v>0</v>
      </c>
      <c r="N67" s="224"/>
      <c r="O67" s="224">
        <f>SUM(O68:O73)</f>
        <v>212.03525999999999</v>
      </c>
      <c r="P67" s="224"/>
      <c r="Q67" s="224">
        <f>SUM(Q68:Q73)</f>
        <v>0</v>
      </c>
      <c r="R67" s="224"/>
      <c r="S67" s="224"/>
      <c r="T67" s="225"/>
      <c r="U67" s="224">
        <f>SUM(U68:U73)</f>
        <v>5.73</v>
      </c>
      <c r="AE67" t="s">
        <v>103</v>
      </c>
    </row>
    <row r="68" spans="1:60" outlineLevel="1" x14ac:dyDescent="0.2">
      <c r="A68" s="212">
        <v>29</v>
      </c>
      <c r="B68" s="219" t="s">
        <v>193</v>
      </c>
      <c r="C68" s="264" t="s">
        <v>194</v>
      </c>
      <c r="D68" s="221" t="s">
        <v>135</v>
      </c>
      <c r="E68" s="227">
        <v>110.05</v>
      </c>
      <c r="F68" s="231">
        <f>H68+J68</f>
        <v>0</v>
      </c>
      <c r="G68" s="232">
        <f>ROUND(E68*F68,2)</f>
        <v>0</v>
      </c>
      <c r="H68" s="232"/>
      <c r="I68" s="232">
        <f>ROUND(E68*H68,2)</f>
        <v>0</v>
      </c>
      <c r="J68" s="232"/>
      <c r="K68" s="232">
        <f>ROUND(E68*J68,2)</f>
        <v>0</v>
      </c>
      <c r="L68" s="232">
        <v>21</v>
      </c>
      <c r="M68" s="232">
        <f>G68*(1+L68/100)</f>
        <v>0</v>
      </c>
      <c r="N68" s="221">
        <v>1.8907700000000001</v>
      </c>
      <c r="O68" s="221">
        <f>ROUND(E68*N68,5)</f>
        <v>208.07924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107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/>
      <c r="B69" s="219"/>
      <c r="C69" s="265" t="s">
        <v>195</v>
      </c>
      <c r="D69" s="223"/>
      <c r="E69" s="228">
        <v>110.05</v>
      </c>
      <c r="F69" s="232"/>
      <c r="G69" s="232"/>
      <c r="H69" s="232"/>
      <c r="I69" s="232"/>
      <c r="J69" s="232"/>
      <c r="K69" s="232"/>
      <c r="L69" s="232"/>
      <c r="M69" s="232"/>
      <c r="N69" s="221"/>
      <c r="O69" s="221"/>
      <c r="P69" s="221"/>
      <c r="Q69" s="221"/>
      <c r="R69" s="221"/>
      <c r="S69" s="221"/>
      <c r="T69" s="222"/>
      <c r="U69" s="221"/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109</v>
      </c>
      <c r="AF69" s="211">
        <v>0</v>
      </c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30</v>
      </c>
      <c r="B70" s="219" t="s">
        <v>196</v>
      </c>
      <c r="C70" s="264" t="s">
        <v>197</v>
      </c>
      <c r="D70" s="221" t="s">
        <v>135</v>
      </c>
      <c r="E70" s="227">
        <v>1.5750000000000002</v>
      </c>
      <c r="F70" s="231">
        <f>H70+J70</f>
        <v>0</v>
      </c>
      <c r="G70" s="232">
        <f>ROUND(E70*F70,2)</f>
        <v>0</v>
      </c>
      <c r="H70" s="232"/>
      <c r="I70" s="232">
        <f>ROUND(E70*H70,2)</f>
        <v>0</v>
      </c>
      <c r="J70" s="232"/>
      <c r="K70" s="232">
        <f>ROUND(E70*J70,2)</f>
        <v>0</v>
      </c>
      <c r="L70" s="232">
        <v>21</v>
      </c>
      <c r="M70" s="232">
        <f>G70*(1+L70/100)</f>
        <v>0</v>
      </c>
      <c r="N70" s="221">
        <v>2.5</v>
      </c>
      <c r="O70" s="221">
        <f>ROUND(E70*N70,5)</f>
        <v>3.9375</v>
      </c>
      <c r="P70" s="221">
        <v>0</v>
      </c>
      <c r="Q70" s="221">
        <f>ROUND(E70*P70,5)</f>
        <v>0</v>
      </c>
      <c r="R70" s="221"/>
      <c r="S70" s="221"/>
      <c r="T70" s="222">
        <v>1.4490000000000001</v>
      </c>
      <c r="U70" s="221">
        <f>ROUND(E70*T70,2)</f>
        <v>2.2799999999999998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107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9"/>
      <c r="C71" s="265" t="s">
        <v>198</v>
      </c>
      <c r="D71" s="223"/>
      <c r="E71" s="228">
        <v>1.575</v>
      </c>
      <c r="F71" s="232"/>
      <c r="G71" s="232"/>
      <c r="H71" s="232"/>
      <c r="I71" s="232"/>
      <c r="J71" s="232"/>
      <c r="K71" s="232"/>
      <c r="L71" s="232"/>
      <c r="M71" s="232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109</v>
      </c>
      <c r="AF71" s="211">
        <v>0</v>
      </c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31</v>
      </c>
      <c r="B72" s="219" t="s">
        <v>199</v>
      </c>
      <c r="C72" s="264" t="s">
        <v>200</v>
      </c>
      <c r="D72" s="221" t="s">
        <v>150</v>
      </c>
      <c r="E72" s="227">
        <v>4.2</v>
      </c>
      <c r="F72" s="231">
        <f>H72+J72</f>
        <v>0</v>
      </c>
      <c r="G72" s="232">
        <f>ROUND(E72*F72,2)</f>
        <v>0</v>
      </c>
      <c r="H72" s="232"/>
      <c r="I72" s="232">
        <f>ROUND(E72*H72,2)</f>
        <v>0</v>
      </c>
      <c r="J72" s="232"/>
      <c r="K72" s="232">
        <f>ROUND(E72*J72,2)</f>
        <v>0</v>
      </c>
      <c r="L72" s="232">
        <v>21</v>
      </c>
      <c r="M72" s="232">
        <f>G72*(1+L72/100)</f>
        <v>0</v>
      </c>
      <c r="N72" s="221">
        <v>4.4099999999999999E-3</v>
      </c>
      <c r="O72" s="221">
        <f>ROUND(E72*N72,5)</f>
        <v>1.8519999999999998E-2</v>
      </c>
      <c r="P72" s="221">
        <v>0</v>
      </c>
      <c r="Q72" s="221">
        <f>ROUND(E72*P72,5)</f>
        <v>0</v>
      </c>
      <c r="R72" s="221"/>
      <c r="S72" s="221"/>
      <c r="T72" s="222">
        <v>0.82099999999999995</v>
      </c>
      <c r="U72" s="221">
        <f>ROUND(E72*T72,2)</f>
        <v>3.45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107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/>
      <c r="B73" s="219"/>
      <c r="C73" s="265" t="s">
        <v>201</v>
      </c>
      <c r="D73" s="223"/>
      <c r="E73" s="228">
        <v>4.2</v>
      </c>
      <c r="F73" s="232"/>
      <c r="G73" s="232"/>
      <c r="H73" s="232"/>
      <c r="I73" s="232"/>
      <c r="J73" s="232"/>
      <c r="K73" s="232"/>
      <c r="L73" s="232"/>
      <c r="M73" s="232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109</v>
      </c>
      <c r="AF73" s="211">
        <v>0</v>
      </c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">
      <c r="A74" s="213" t="s">
        <v>102</v>
      </c>
      <c r="B74" s="220" t="s">
        <v>67</v>
      </c>
      <c r="C74" s="266" t="s">
        <v>68</v>
      </c>
      <c r="D74" s="224"/>
      <c r="E74" s="229"/>
      <c r="F74" s="233"/>
      <c r="G74" s="233">
        <f>SUMIF(AE75:AE83,"&lt;&gt;NOR",G75:G83)</f>
        <v>0</v>
      </c>
      <c r="H74" s="233"/>
      <c r="I74" s="233">
        <f>SUM(I75:I83)</f>
        <v>0</v>
      </c>
      <c r="J74" s="233"/>
      <c r="K74" s="233">
        <f>SUM(K75:K83)</f>
        <v>0</v>
      </c>
      <c r="L74" s="233"/>
      <c r="M74" s="233">
        <f>SUM(M75:M83)</f>
        <v>0</v>
      </c>
      <c r="N74" s="224"/>
      <c r="O74" s="224">
        <f>SUM(O75:O83)</f>
        <v>1.7295499999999999</v>
      </c>
      <c r="P74" s="224"/>
      <c r="Q74" s="224">
        <f>SUM(Q75:Q83)</f>
        <v>0</v>
      </c>
      <c r="R74" s="224"/>
      <c r="S74" s="224"/>
      <c r="T74" s="225"/>
      <c r="U74" s="224">
        <f>SUM(U75:U83)</f>
        <v>29.72</v>
      </c>
      <c r="AE74" t="s">
        <v>103</v>
      </c>
    </row>
    <row r="75" spans="1:60" outlineLevel="1" x14ac:dyDescent="0.2">
      <c r="A75" s="212">
        <v>32</v>
      </c>
      <c r="B75" s="219" t="s">
        <v>202</v>
      </c>
      <c r="C75" s="264" t="s">
        <v>203</v>
      </c>
      <c r="D75" s="221" t="s">
        <v>122</v>
      </c>
      <c r="E75" s="227">
        <v>238.46</v>
      </c>
      <c r="F75" s="231">
        <f>H75+J75</f>
        <v>0</v>
      </c>
      <c r="G75" s="232">
        <f>ROUND(E75*F75,2)</f>
        <v>0</v>
      </c>
      <c r="H75" s="232"/>
      <c r="I75" s="232">
        <f>ROUND(E75*H75,2)</f>
        <v>0</v>
      </c>
      <c r="J75" s="232"/>
      <c r="K75" s="232">
        <f>ROUND(E75*J75,2)</f>
        <v>0</v>
      </c>
      <c r="L75" s="232">
        <v>21</v>
      </c>
      <c r="M75" s="232">
        <f>G75*(1+L75/100)</f>
        <v>0</v>
      </c>
      <c r="N75" s="221">
        <v>1.0000000000000001E-5</v>
      </c>
      <c r="O75" s="221">
        <f>ROUND(E75*N75,5)</f>
        <v>2.3800000000000002E-3</v>
      </c>
      <c r="P75" s="221">
        <v>0</v>
      </c>
      <c r="Q75" s="221">
        <f>ROUND(E75*P75,5)</f>
        <v>0</v>
      </c>
      <c r="R75" s="221"/>
      <c r="S75" s="221"/>
      <c r="T75" s="222">
        <v>9.7000000000000003E-2</v>
      </c>
      <c r="U75" s="221">
        <f>ROUND(E75*T75,2)</f>
        <v>23.13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107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33</v>
      </c>
      <c r="B76" s="219" t="s">
        <v>204</v>
      </c>
      <c r="C76" s="264" t="s">
        <v>205</v>
      </c>
      <c r="D76" s="221" t="s">
        <v>129</v>
      </c>
      <c r="E76" s="227">
        <v>9</v>
      </c>
      <c r="F76" s="231">
        <f>H76+J76</f>
        <v>0</v>
      </c>
      <c r="G76" s="232">
        <f>ROUND(E76*F76,2)</f>
        <v>0</v>
      </c>
      <c r="H76" s="232"/>
      <c r="I76" s="232">
        <f>ROUND(E76*H76,2)</f>
        <v>0</v>
      </c>
      <c r="J76" s="232"/>
      <c r="K76" s="232">
        <f>ROUND(E76*J76,2)</f>
        <v>0</v>
      </c>
      <c r="L76" s="232">
        <v>21</v>
      </c>
      <c r="M76" s="232">
        <f>G76*(1+L76/100)</f>
        <v>0</v>
      </c>
      <c r="N76" s="221">
        <v>4.0000000000000003E-5</v>
      </c>
      <c r="O76" s="221">
        <f>ROUND(E76*N76,5)</f>
        <v>3.6000000000000002E-4</v>
      </c>
      <c r="P76" s="221">
        <v>0</v>
      </c>
      <c r="Q76" s="221">
        <f>ROUND(E76*P76,5)</f>
        <v>0</v>
      </c>
      <c r="R76" s="221"/>
      <c r="S76" s="221"/>
      <c r="T76" s="222">
        <v>0.38</v>
      </c>
      <c r="U76" s="221">
        <f>ROUND(E76*T76,2)</f>
        <v>3.42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107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34</v>
      </c>
      <c r="B77" s="219" t="s">
        <v>206</v>
      </c>
      <c r="C77" s="264" t="s">
        <v>207</v>
      </c>
      <c r="D77" s="221" t="s">
        <v>129</v>
      </c>
      <c r="E77" s="227">
        <v>40.935633333333335</v>
      </c>
      <c r="F77" s="231">
        <f>H77+J77</f>
        <v>0</v>
      </c>
      <c r="G77" s="232">
        <f>ROUND(E77*F77,2)</f>
        <v>0</v>
      </c>
      <c r="H77" s="232"/>
      <c r="I77" s="232">
        <f>ROUND(E77*H77,2)</f>
        <v>0</v>
      </c>
      <c r="J77" s="232"/>
      <c r="K77" s="232">
        <f>ROUND(E77*J77,2)</f>
        <v>0</v>
      </c>
      <c r="L77" s="232">
        <v>21</v>
      </c>
      <c r="M77" s="232">
        <f>G77*(1+L77/100)</f>
        <v>0</v>
      </c>
      <c r="N77" s="221">
        <v>4.0800000000000003E-2</v>
      </c>
      <c r="O77" s="221">
        <f>ROUND(E77*N77,5)</f>
        <v>1.6701699999999999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130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/>
      <c r="B78" s="219"/>
      <c r="C78" s="265" t="s">
        <v>208</v>
      </c>
      <c r="D78" s="223"/>
      <c r="E78" s="228"/>
      <c r="F78" s="232"/>
      <c r="G78" s="232"/>
      <c r="H78" s="232"/>
      <c r="I78" s="232"/>
      <c r="J78" s="232"/>
      <c r="K78" s="232"/>
      <c r="L78" s="232"/>
      <c r="M78" s="232"/>
      <c r="N78" s="221"/>
      <c r="O78" s="221"/>
      <c r="P78" s="221"/>
      <c r="Q78" s="221"/>
      <c r="R78" s="221"/>
      <c r="S78" s="221"/>
      <c r="T78" s="222"/>
      <c r="U78" s="221"/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109</v>
      </c>
      <c r="AF78" s="211">
        <v>0</v>
      </c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/>
      <c r="B79" s="219"/>
      <c r="C79" s="265" t="s">
        <v>209</v>
      </c>
      <c r="D79" s="223"/>
      <c r="E79" s="228">
        <v>40.9356333333333</v>
      </c>
      <c r="F79" s="232"/>
      <c r="G79" s="232"/>
      <c r="H79" s="232"/>
      <c r="I79" s="232"/>
      <c r="J79" s="232"/>
      <c r="K79" s="232"/>
      <c r="L79" s="232"/>
      <c r="M79" s="232"/>
      <c r="N79" s="221"/>
      <c r="O79" s="221"/>
      <c r="P79" s="221"/>
      <c r="Q79" s="221"/>
      <c r="R79" s="221"/>
      <c r="S79" s="221"/>
      <c r="T79" s="222"/>
      <c r="U79" s="221"/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109</v>
      </c>
      <c r="AF79" s="211">
        <v>0</v>
      </c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35</v>
      </c>
      <c r="B80" s="219" t="s">
        <v>210</v>
      </c>
      <c r="C80" s="264" t="s">
        <v>211</v>
      </c>
      <c r="D80" s="221" t="s">
        <v>129</v>
      </c>
      <c r="E80" s="227">
        <v>9.27</v>
      </c>
      <c r="F80" s="231">
        <f>H80+J80</f>
        <v>0</v>
      </c>
      <c r="G80" s="232">
        <f>ROUND(E80*F80,2)</f>
        <v>0</v>
      </c>
      <c r="H80" s="232"/>
      <c r="I80" s="232">
        <f>ROUND(E80*H80,2)</f>
        <v>0</v>
      </c>
      <c r="J80" s="232"/>
      <c r="K80" s="232">
        <f>ROUND(E80*J80,2)</f>
        <v>0</v>
      </c>
      <c r="L80" s="232">
        <v>21</v>
      </c>
      <c r="M80" s="232">
        <f>G80*(1+L80/100)</f>
        <v>0</v>
      </c>
      <c r="N80" s="221">
        <v>5.1000000000000004E-3</v>
      </c>
      <c r="O80" s="221">
        <f>ROUND(E80*N80,5)</f>
        <v>4.7280000000000003E-2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130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/>
      <c r="B81" s="219"/>
      <c r="C81" s="265" t="s">
        <v>212</v>
      </c>
      <c r="D81" s="223"/>
      <c r="E81" s="228">
        <v>9.27</v>
      </c>
      <c r="F81" s="232"/>
      <c r="G81" s="232"/>
      <c r="H81" s="232"/>
      <c r="I81" s="232"/>
      <c r="J81" s="232"/>
      <c r="K81" s="232"/>
      <c r="L81" s="232"/>
      <c r="M81" s="232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109</v>
      </c>
      <c r="AF81" s="211">
        <v>0</v>
      </c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2.5" outlineLevel="1" x14ac:dyDescent="0.2">
      <c r="A82" s="212">
        <v>36</v>
      </c>
      <c r="B82" s="219" t="s">
        <v>213</v>
      </c>
      <c r="C82" s="264" t="s">
        <v>214</v>
      </c>
      <c r="D82" s="221" t="s">
        <v>129</v>
      </c>
      <c r="E82" s="227">
        <v>18</v>
      </c>
      <c r="F82" s="231">
        <f>H82+J82</f>
        <v>0</v>
      </c>
      <c r="G82" s="232">
        <f>ROUND(E82*F82,2)</f>
        <v>0</v>
      </c>
      <c r="H82" s="232"/>
      <c r="I82" s="232">
        <f>ROUND(E82*H82,2)</f>
        <v>0</v>
      </c>
      <c r="J82" s="232"/>
      <c r="K82" s="232">
        <f>ROUND(E82*J82,2)</f>
        <v>0</v>
      </c>
      <c r="L82" s="232">
        <v>21</v>
      </c>
      <c r="M82" s="232">
        <f>G82*(1+L82/100)</f>
        <v>0</v>
      </c>
      <c r="N82" s="221">
        <v>1.0000000000000001E-5</v>
      </c>
      <c r="O82" s="221">
        <f>ROUND(E82*N82,5)</f>
        <v>1.8000000000000001E-4</v>
      </c>
      <c r="P82" s="221">
        <v>0</v>
      </c>
      <c r="Q82" s="221">
        <f>ROUND(E82*P82,5)</f>
        <v>0</v>
      </c>
      <c r="R82" s="221"/>
      <c r="S82" s="221"/>
      <c r="T82" s="222">
        <v>0.17599999999999999</v>
      </c>
      <c r="U82" s="221">
        <f>ROUND(E82*T82,2)</f>
        <v>3.17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107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37</v>
      </c>
      <c r="B83" s="219" t="s">
        <v>215</v>
      </c>
      <c r="C83" s="264" t="s">
        <v>216</v>
      </c>
      <c r="D83" s="221" t="s">
        <v>129</v>
      </c>
      <c r="E83" s="227">
        <v>18</v>
      </c>
      <c r="F83" s="231">
        <f>H83+J83</f>
        <v>0</v>
      </c>
      <c r="G83" s="232">
        <f>ROUND(E83*F83,2)</f>
        <v>0</v>
      </c>
      <c r="H83" s="232"/>
      <c r="I83" s="232">
        <f>ROUND(E83*H83,2)</f>
        <v>0</v>
      </c>
      <c r="J83" s="232"/>
      <c r="K83" s="232">
        <f>ROUND(E83*J83,2)</f>
        <v>0</v>
      </c>
      <c r="L83" s="232">
        <v>21</v>
      </c>
      <c r="M83" s="232">
        <f>G83*(1+L83/100)</f>
        <v>0</v>
      </c>
      <c r="N83" s="221">
        <v>5.1000000000000004E-4</v>
      </c>
      <c r="O83" s="221">
        <f>ROUND(E83*N83,5)</f>
        <v>9.1800000000000007E-3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130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13" t="s">
        <v>102</v>
      </c>
      <c r="B84" s="220" t="s">
        <v>69</v>
      </c>
      <c r="C84" s="266" t="s">
        <v>70</v>
      </c>
      <c r="D84" s="224"/>
      <c r="E84" s="229"/>
      <c r="F84" s="233"/>
      <c r="G84" s="233">
        <f>SUMIF(AE85:AE109,"&lt;&gt;NOR",G85:G109)</f>
        <v>0</v>
      </c>
      <c r="H84" s="233"/>
      <c r="I84" s="233">
        <f>SUM(I85:I109)</f>
        <v>0</v>
      </c>
      <c r="J84" s="233"/>
      <c r="K84" s="233">
        <f>SUM(K85:K109)</f>
        <v>0</v>
      </c>
      <c r="L84" s="233"/>
      <c r="M84" s="233">
        <f>SUM(M85:M109)</f>
        <v>0</v>
      </c>
      <c r="N84" s="224"/>
      <c r="O84" s="224">
        <f>SUM(O85:O109)</f>
        <v>18.71152</v>
      </c>
      <c r="P84" s="224"/>
      <c r="Q84" s="224">
        <f>SUM(Q85:Q109)</f>
        <v>0</v>
      </c>
      <c r="R84" s="224"/>
      <c r="S84" s="224"/>
      <c r="T84" s="225"/>
      <c r="U84" s="224">
        <f>SUM(U85:U109)</f>
        <v>58.919999999999995</v>
      </c>
      <c r="AE84" t="s">
        <v>103</v>
      </c>
    </row>
    <row r="85" spans="1:60" ht="22.5" outlineLevel="1" x14ac:dyDescent="0.2">
      <c r="A85" s="212">
        <v>38</v>
      </c>
      <c r="B85" s="219" t="s">
        <v>217</v>
      </c>
      <c r="C85" s="264" t="s">
        <v>218</v>
      </c>
      <c r="D85" s="221" t="s">
        <v>129</v>
      </c>
      <c r="E85" s="227">
        <v>7</v>
      </c>
      <c r="F85" s="231">
        <f>H85+J85</f>
        <v>0</v>
      </c>
      <c r="G85" s="232">
        <f>ROUND(E85*F85,2)</f>
        <v>0</v>
      </c>
      <c r="H85" s="232"/>
      <c r="I85" s="232">
        <f>ROUND(E85*H85,2)</f>
        <v>0</v>
      </c>
      <c r="J85" s="232"/>
      <c r="K85" s="232">
        <f>ROUND(E85*J85,2)</f>
        <v>0</v>
      </c>
      <c r="L85" s="232">
        <v>21</v>
      </c>
      <c r="M85" s="232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2.2519999999999998</v>
      </c>
      <c r="U85" s="221">
        <f>ROUND(E85*T85,2)</f>
        <v>15.76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107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39</v>
      </c>
      <c r="B86" s="219" t="s">
        <v>219</v>
      </c>
      <c r="C86" s="264" t="s">
        <v>220</v>
      </c>
      <c r="D86" s="221" t="s">
        <v>129</v>
      </c>
      <c r="E86" s="227">
        <v>7</v>
      </c>
      <c r="F86" s="231">
        <f>H86+J86</f>
        <v>0</v>
      </c>
      <c r="G86" s="232">
        <f>ROUND(E86*F86,2)</f>
        <v>0</v>
      </c>
      <c r="H86" s="232"/>
      <c r="I86" s="232">
        <f>ROUND(E86*H86,2)</f>
        <v>0</v>
      </c>
      <c r="J86" s="232"/>
      <c r="K86" s="232">
        <f>ROUND(E86*J86,2)</f>
        <v>0</v>
      </c>
      <c r="L86" s="232">
        <v>21</v>
      </c>
      <c r="M86" s="232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0.9</v>
      </c>
      <c r="U86" s="221">
        <f>ROUND(E86*T86,2)</f>
        <v>6.3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107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40</v>
      </c>
      <c r="B87" s="219" t="s">
        <v>221</v>
      </c>
      <c r="C87" s="264" t="s">
        <v>222</v>
      </c>
      <c r="D87" s="221" t="s">
        <v>129</v>
      </c>
      <c r="E87" s="227">
        <v>11</v>
      </c>
      <c r="F87" s="231">
        <f>H87+J87</f>
        <v>0</v>
      </c>
      <c r="G87" s="232">
        <f>ROUND(E87*F87,2)</f>
        <v>0</v>
      </c>
      <c r="H87" s="232"/>
      <c r="I87" s="232">
        <f>ROUND(E87*H87,2)</f>
        <v>0</v>
      </c>
      <c r="J87" s="232"/>
      <c r="K87" s="232">
        <f>ROUND(E87*J87,2)</f>
        <v>0</v>
      </c>
      <c r="L87" s="232">
        <v>21</v>
      </c>
      <c r="M87" s="232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0.9</v>
      </c>
      <c r="U87" s="221">
        <f>ROUND(E87*T87,2)</f>
        <v>9.9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107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41</v>
      </c>
      <c r="B88" s="219" t="s">
        <v>223</v>
      </c>
      <c r="C88" s="264" t="s">
        <v>224</v>
      </c>
      <c r="D88" s="221" t="s">
        <v>129</v>
      </c>
      <c r="E88" s="227">
        <v>8</v>
      </c>
      <c r="F88" s="231">
        <f>H88+J88</f>
        <v>0</v>
      </c>
      <c r="G88" s="232">
        <f>ROUND(E88*F88,2)</f>
        <v>0</v>
      </c>
      <c r="H88" s="232"/>
      <c r="I88" s="232">
        <f>ROUND(E88*H88,2)</f>
        <v>0</v>
      </c>
      <c r="J88" s="232"/>
      <c r="K88" s="232">
        <f>ROUND(E88*J88,2)</f>
        <v>0</v>
      </c>
      <c r="L88" s="232">
        <v>21</v>
      </c>
      <c r="M88" s="232">
        <f>G88*(1+L88/100)</f>
        <v>0</v>
      </c>
      <c r="N88" s="221">
        <v>6.6E-3</v>
      </c>
      <c r="O88" s="221">
        <f>ROUND(E88*N88,5)</f>
        <v>5.28E-2</v>
      </c>
      <c r="P88" s="221">
        <v>0</v>
      </c>
      <c r="Q88" s="221">
        <f>ROUND(E88*P88,5)</f>
        <v>0</v>
      </c>
      <c r="R88" s="221"/>
      <c r="S88" s="221"/>
      <c r="T88" s="222">
        <v>0.56000000000000005</v>
      </c>
      <c r="U88" s="221">
        <f>ROUND(E88*T88,2)</f>
        <v>4.4800000000000004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107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42</v>
      </c>
      <c r="B89" s="219" t="s">
        <v>225</v>
      </c>
      <c r="C89" s="264" t="s">
        <v>226</v>
      </c>
      <c r="D89" s="221" t="s">
        <v>129</v>
      </c>
      <c r="E89" s="227">
        <v>4</v>
      </c>
      <c r="F89" s="231">
        <f>H89+J89</f>
        <v>0</v>
      </c>
      <c r="G89" s="232">
        <f>ROUND(E89*F89,2)</f>
        <v>0</v>
      </c>
      <c r="H89" s="232"/>
      <c r="I89" s="232">
        <f>ROUND(E89*H89,2)</f>
        <v>0</v>
      </c>
      <c r="J89" s="232"/>
      <c r="K89" s="232">
        <f>ROUND(E89*J89,2)</f>
        <v>0</v>
      </c>
      <c r="L89" s="232">
        <v>21</v>
      </c>
      <c r="M89" s="232">
        <f>G89*(1+L89/100)</f>
        <v>0</v>
      </c>
      <c r="N89" s="221">
        <v>6.6E-3</v>
      </c>
      <c r="O89" s="221">
        <f>ROUND(E89*N89,5)</f>
        <v>2.64E-2</v>
      </c>
      <c r="P89" s="221">
        <v>0</v>
      </c>
      <c r="Q89" s="221">
        <f>ROUND(E89*P89,5)</f>
        <v>0</v>
      </c>
      <c r="R89" s="221"/>
      <c r="S89" s="221"/>
      <c r="T89" s="222">
        <v>0.28000000000000003</v>
      </c>
      <c r="U89" s="221">
        <f>ROUND(E89*T89,2)</f>
        <v>1.1200000000000001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107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43</v>
      </c>
      <c r="B90" s="219" t="s">
        <v>227</v>
      </c>
      <c r="C90" s="264" t="s">
        <v>228</v>
      </c>
      <c r="D90" s="221" t="s">
        <v>129</v>
      </c>
      <c r="E90" s="227">
        <v>7</v>
      </c>
      <c r="F90" s="231">
        <f>H90+J90</f>
        <v>0</v>
      </c>
      <c r="G90" s="232">
        <f>ROUND(E90*F90,2)</f>
        <v>0</v>
      </c>
      <c r="H90" s="232"/>
      <c r="I90" s="232">
        <f>ROUND(E90*H90,2)</f>
        <v>0</v>
      </c>
      <c r="J90" s="232"/>
      <c r="K90" s="232">
        <f>ROUND(E90*J90,2)</f>
        <v>0</v>
      </c>
      <c r="L90" s="232">
        <v>21</v>
      </c>
      <c r="M90" s="232">
        <f>G90*(1+L90/100)</f>
        <v>0</v>
      </c>
      <c r="N90" s="221">
        <v>7.0200000000000002E-3</v>
      </c>
      <c r="O90" s="221">
        <f>ROUND(E90*N90,5)</f>
        <v>4.9140000000000003E-2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107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2.5" outlineLevel="1" x14ac:dyDescent="0.2">
      <c r="A91" s="212">
        <v>44</v>
      </c>
      <c r="B91" s="219" t="s">
        <v>229</v>
      </c>
      <c r="C91" s="264" t="s">
        <v>230</v>
      </c>
      <c r="D91" s="221" t="s">
        <v>129</v>
      </c>
      <c r="E91" s="227">
        <v>7</v>
      </c>
      <c r="F91" s="231">
        <f>H91+J91</f>
        <v>0</v>
      </c>
      <c r="G91" s="232">
        <f>ROUND(E91*F91,2)</f>
        <v>0</v>
      </c>
      <c r="H91" s="232"/>
      <c r="I91" s="232">
        <f>ROUND(E91*H91,2)</f>
        <v>0</v>
      </c>
      <c r="J91" s="232"/>
      <c r="K91" s="232">
        <f>ROUND(E91*J91,2)</f>
        <v>0</v>
      </c>
      <c r="L91" s="232">
        <v>21</v>
      </c>
      <c r="M91" s="232">
        <f>G91*(1+L91/100)</f>
        <v>0</v>
      </c>
      <c r="N91" s="221">
        <v>1.1599999999999999</v>
      </c>
      <c r="O91" s="221">
        <f>ROUND(E91*N91,5)</f>
        <v>8.1199999999999992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130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2.5" outlineLevel="1" x14ac:dyDescent="0.2">
      <c r="A92" s="212">
        <v>45</v>
      </c>
      <c r="B92" s="219" t="s">
        <v>231</v>
      </c>
      <c r="C92" s="264" t="s">
        <v>232</v>
      </c>
      <c r="D92" s="221" t="s">
        <v>129</v>
      </c>
      <c r="E92" s="227">
        <v>7</v>
      </c>
      <c r="F92" s="231">
        <f>H92+J92</f>
        <v>0</v>
      </c>
      <c r="G92" s="232">
        <f>ROUND(E92*F92,2)</f>
        <v>0</v>
      </c>
      <c r="H92" s="232"/>
      <c r="I92" s="232">
        <f>ROUND(E92*H92,2)</f>
        <v>0</v>
      </c>
      <c r="J92" s="232"/>
      <c r="K92" s="232">
        <f>ROUND(E92*J92,2)</f>
        <v>0</v>
      </c>
      <c r="L92" s="232">
        <v>21</v>
      </c>
      <c r="M92" s="232">
        <f>G92*(1+L92/100)</f>
        <v>0</v>
      </c>
      <c r="N92" s="221">
        <v>0.56999999999999995</v>
      </c>
      <c r="O92" s="221">
        <f>ROUND(E92*N92,5)</f>
        <v>3.99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130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46</v>
      </c>
      <c r="B93" s="219" t="s">
        <v>233</v>
      </c>
      <c r="C93" s="264" t="s">
        <v>234</v>
      </c>
      <c r="D93" s="221" t="s">
        <v>129</v>
      </c>
      <c r="E93" s="227">
        <v>4.04</v>
      </c>
      <c r="F93" s="231">
        <f>H93+J93</f>
        <v>0</v>
      </c>
      <c r="G93" s="232">
        <f>ROUND(E93*F93,2)</f>
        <v>0</v>
      </c>
      <c r="H93" s="232"/>
      <c r="I93" s="232">
        <f>ROUND(E93*H93,2)</f>
        <v>0</v>
      </c>
      <c r="J93" s="232"/>
      <c r="K93" s="232">
        <f>ROUND(E93*J93,2)</f>
        <v>0</v>
      </c>
      <c r="L93" s="232">
        <v>21</v>
      </c>
      <c r="M93" s="232">
        <f>G93*(1+L93/100)</f>
        <v>0</v>
      </c>
      <c r="N93" s="221">
        <v>0.185</v>
      </c>
      <c r="O93" s="221">
        <f>ROUND(E93*N93,5)</f>
        <v>0.74739999999999995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130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/>
      <c r="B94" s="219"/>
      <c r="C94" s="265" t="s">
        <v>235</v>
      </c>
      <c r="D94" s="223"/>
      <c r="E94" s="228">
        <v>4.04</v>
      </c>
      <c r="F94" s="232"/>
      <c r="G94" s="232"/>
      <c r="H94" s="232"/>
      <c r="I94" s="232"/>
      <c r="J94" s="232"/>
      <c r="K94" s="232"/>
      <c r="L94" s="232"/>
      <c r="M94" s="232"/>
      <c r="N94" s="221"/>
      <c r="O94" s="221"/>
      <c r="P94" s="221"/>
      <c r="Q94" s="221"/>
      <c r="R94" s="221"/>
      <c r="S94" s="221"/>
      <c r="T94" s="222"/>
      <c r="U94" s="221"/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109</v>
      </c>
      <c r="AF94" s="211">
        <v>0</v>
      </c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47</v>
      </c>
      <c r="B95" s="219" t="s">
        <v>236</v>
      </c>
      <c r="C95" s="264" t="s">
        <v>237</v>
      </c>
      <c r="D95" s="221" t="s">
        <v>129</v>
      </c>
      <c r="E95" s="227">
        <v>4.04</v>
      </c>
      <c r="F95" s="231">
        <f>H95+J95</f>
        <v>0</v>
      </c>
      <c r="G95" s="232">
        <f>ROUND(E95*F95,2)</f>
        <v>0</v>
      </c>
      <c r="H95" s="232"/>
      <c r="I95" s="232">
        <f>ROUND(E95*H95,2)</f>
        <v>0</v>
      </c>
      <c r="J95" s="232"/>
      <c r="K95" s="232">
        <f>ROUND(E95*J95,2)</f>
        <v>0</v>
      </c>
      <c r="L95" s="232">
        <v>21</v>
      </c>
      <c r="M95" s="232">
        <f>G95*(1+L95/100)</f>
        <v>0</v>
      </c>
      <c r="N95" s="221">
        <v>0.37</v>
      </c>
      <c r="O95" s="221">
        <f>ROUND(E95*N95,5)</f>
        <v>1.4947999999999999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130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/>
      <c r="B96" s="219"/>
      <c r="C96" s="265" t="s">
        <v>238</v>
      </c>
      <c r="D96" s="223"/>
      <c r="E96" s="228">
        <v>4.04</v>
      </c>
      <c r="F96" s="232"/>
      <c r="G96" s="232"/>
      <c r="H96" s="232"/>
      <c r="I96" s="232"/>
      <c r="J96" s="232"/>
      <c r="K96" s="232"/>
      <c r="L96" s="232"/>
      <c r="M96" s="232"/>
      <c r="N96" s="221"/>
      <c r="O96" s="221"/>
      <c r="P96" s="221"/>
      <c r="Q96" s="221"/>
      <c r="R96" s="221"/>
      <c r="S96" s="221"/>
      <c r="T96" s="222"/>
      <c r="U96" s="221"/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109</v>
      </c>
      <c r="AF96" s="211">
        <v>0</v>
      </c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48</v>
      </c>
      <c r="B97" s="219" t="s">
        <v>239</v>
      </c>
      <c r="C97" s="264" t="s">
        <v>240</v>
      </c>
      <c r="D97" s="221" t="s">
        <v>129</v>
      </c>
      <c r="E97" s="227">
        <v>3.0300000000000002</v>
      </c>
      <c r="F97" s="231">
        <f>H97+J97</f>
        <v>0</v>
      </c>
      <c r="G97" s="232">
        <f>ROUND(E97*F97,2)</f>
        <v>0</v>
      </c>
      <c r="H97" s="232"/>
      <c r="I97" s="232">
        <f>ROUND(E97*H97,2)</f>
        <v>0</v>
      </c>
      <c r="J97" s="232"/>
      <c r="K97" s="232">
        <f>ROUND(E97*J97,2)</f>
        <v>0</v>
      </c>
      <c r="L97" s="232">
        <v>21</v>
      </c>
      <c r="M97" s="232">
        <f>G97*(1+L97/100)</f>
        <v>0</v>
      </c>
      <c r="N97" s="221">
        <v>0.74</v>
      </c>
      <c r="O97" s="221">
        <f>ROUND(E97*N97,5)</f>
        <v>2.2422</v>
      </c>
      <c r="P97" s="221">
        <v>0</v>
      </c>
      <c r="Q97" s="221">
        <f>ROUND(E97*P97,5)</f>
        <v>0</v>
      </c>
      <c r="R97" s="221"/>
      <c r="S97" s="221"/>
      <c r="T97" s="222">
        <v>0</v>
      </c>
      <c r="U97" s="221">
        <f>ROUND(E97*T97,2)</f>
        <v>0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130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/>
      <c r="B98" s="219"/>
      <c r="C98" s="265" t="s">
        <v>241</v>
      </c>
      <c r="D98" s="223"/>
      <c r="E98" s="228">
        <v>3.03</v>
      </c>
      <c r="F98" s="232"/>
      <c r="G98" s="232"/>
      <c r="H98" s="232"/>
      <c r="I98" s="232"/>
      <c r="J98" s="232"/>
      <c r="K98" s="232"/>
      <c r="L98" s="232"/>
      <c r="M98" s="232"/>
      <c r="N98" s="221"/>
      <c r="O98" s="221"/>
      <c r="P98" s="221"/>
      <c r="Q98" s="221"/>
      <c r="R98" s="221"/>
      <c r="S98" s="221"/>
      <c r="T98" s="222"/>
      <c r="U98" s="221"/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109</v>
      </c>
      <c r="AF98" s="211">
        <v>0</v>
      </c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49</v>
      </c>
      <c r="B99" s="219" t="s">
        <v>242</v>
      </c>
      <c r="C99" s="264" t="s">
        <v>243</v>
      </c>
      <c r="D99" s="221" t="s">
        <v>129</v>
      </c>
      <c r="E99" s="227">
        <v>11</v>
      </c>
      <c r="F99" s="231">
        <f>H99+J99</f>
        <v>0</v>
      </c>
      <c r="G99" s="232">
        <f>ROUND(E99*F99,2)</f>
        <v>0</v>
      </c>
      <c r="H99" s="232"/>
      <c r="I99" s="232">
        <f>ROUND(E99*H99,2)</f>
        <v>0</v>
      </c>
      <c r="J99" s="232"/>
      <c r="K99" s="232">
        <f>ROUND(E99*J99,2)</f>
        <v>0</v>
      </c>
      <c r="L99" s="232">
        <v>21</v>
      </c>
      <c r="M99" s="232">
        <f>G99*(1+L99/100)</f>
        <v>0</v>
      </c>
      <c r="N99" s="221">
        <v>2E-3</v>
      </c>
      <c r="O99" s="221">
        <f>ROUND(E99*N99,5)</f>
        <v>2.1999999999999999E-2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130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/>
      <c r="B100" s="219"/>
      <c r="C100" s="265" t="s">
        <v>53</v>
      </c>
      <c r="D100" s="223"/>
      <c r="E100" s="228">
        <v>11</v>
      </c>
      <c r="F100" s="232"/>
      <c r="G100" s="232"/>
      <c r="H100" s="232"/>
      <c r="I100" s="232"/>
      <c r="J100" s="232"/>
      <c r="K100" s="232"/>
      <c r="L100" s="232"/>
      <c r="M100" s="232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109</v>
      </c>
      <c r="AF100" s="211">
        <v>0</v>
      </c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>
        <v>50</v>
      </c>
      <c r="B101" s="219" t="s">
        <v>244</v>
      </c>
      <c r="C101" s="264" t="s">
        <v>245</v>
      </c>
      <c r="D101" s="221" t="s">
        <v>129</v>
      </c>
      <c r="E101" s="227">
        <v>3.0300000000000002</v>
      </c>
      <c r="F101" s="231">
        <f>H101+J101</f>
        <v>0</v>
      </c>
      <c r="G101" s="232">
        <f>ROUND(E101*F101,2)</f>
        <v>0</v>
      </c>
      <c r="H101" s="232"/>
      <c r="I101" s="232">
        <f>ROUND(E101*H101,2)</f>
        <v>0</v>
      </c>
      <c r="J101" s="232"/>
      <c r="K101" s="232">
        <f>ROUND(E101*J101,2)</f>
        <v>0</v>
      </c>
      <c r="L101" s="232">
        <v>21</v>
      </c>
      <c r="M101" s="232">
        <f>G101*(1+L101/100)</f>
        <v>0</v>
      </c>
      <c r="N101" s="221">
        <v>2.8000000000000001E-2</v>
      </c>
      <c r="O101" s="221">
        <f>ROUND(E101*N101,5)</f>
        <v>8.4839999999999999E-2</v>
      </c>
      <c r="P101" s="221">
        <v>0</v>
      </c>
      <c r="Q101" s="221">
        <f>ROUND(E101*P101,5)</f>
        <v>0</v>
      </c>
      <c r="R101" s="221"/>
      <c r="S101" s="221"/>
      <c r="T101" s="222">
        <v>0</v>
      </c>
      <c r="U101" s="221">
        <f>ROUND(E101*T101,2)</f>
        <v>0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130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/>
      <c r="B102" s="219"/>
      <c r="C102" s="265" t="s">
        <v>241</v>
      </c>
      <c r="D102" s="223"/>
      <c r="E102" s="228">
        <v>3.03</v>
      </c>
      <c r="F102" s="232"/>
      <c r="G102" s="232"/>
      <c r="H102" s="232"/>
      <c r="I102" s="232"/>
      <c r="J102" s="232"/>
      <c r="K102" s="232"/>
      <c r="L102" s="232"/>
      <c r="M102" s="232"/>
      <c r="N102" s="221"/>
      <c r="O102" s="221"/>
      <c r="P102" s="221"/>
      <c r="Q102" s="221"/>
      <c r="R102" s="221"/>
      <c r="S102" s="221"/>
      <c r="T102" s="222"/>
      <c r="U102" s="22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109</v>
      </c>
      <c r="AF102" s="211">
        <v>0</v>
      </c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>
        <v>51</v>
      </c>
      <c r="B103" s="219" t="s">
        <v>246</v>
      </c>
      <c r="C103" s="264" t="s">
        <v>247</v>
      </c>
      <c r="D103" s="221" t="s">
        <v>129</v>
      </c>
      <c r="E103" s="227">
        <v>2.02</v>
      </c>
      <c r="F103" s="231">
        <f>H103+J103</f>
        <v>0</v>
      </c>
      <c r="G103" s="232">
        <f>ROUND(E103*F103,2)</f>
        <v>0</v>
      </c>
      <c r="H103" s="232"/>
      <c r="I103" s="232">
        <f>ROUND(E103*H103,2)</f>
        <v>0</v>
      </c>
      <c r="J103" s="232"/>
      <c r="K103" s="232">
        <f>ROUND(E103*J103,2)</f>
        <v>0</v>
      </c>
      <c r="L103" s="232">
        <v>21</v>
      </c>
      <c r="M103" s="232">
        <f>G103*(1+L103/100)</f>
        <v>0</v>
      </c>
      <c r="N103" s="221">
        <v>6.8000000000000005E-2</v>
      </c>
      <c r="O103" s="221">
        <f>ROUND(E103*N103,5)</f>
        <v>0.13736000000000001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130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/>
      <c r="B104" s="219"/>
      <c r="C104" s="265" t="s">
        <v>248</v>
      </c>
      <c r="D104" s="223"/>
      <c r="E104" s="228">
        <v>2.02</v>
      </c>
      <c r="F104" s="232"/>
      <c r="G104" s="232"/>
      <c r="H104" s="232"/>
      <c r="I104" s="232"/>
      <c r="J104" s="232"/>
      <c r="K104" s="232"/>
      <c r="L104" s="232"/>
      <c r="M104" s="232"/>
      <c r="N104" s="221"/>
      <c r="O104" s="221"/>
      <c r="P104" s="221"/>
      <c r="Q104" s="221"/>
      <c r="R104" s="221"/>
      <c r="S104" s="221"/>
      <c r="T104" s="222"/>
      <c r="U104" s="22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109</v>
      </c>
      <c r="AF104" s="211">
        <v>0</v>
      </c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>
        <v>52</v>
      </c>
      <c r="B105" s="219" t="s">
        <v>249</v>
      </c>
      <c r="C105" s="264" t="s">
        <v>250</v>
      </c>
      <c r="D105" s="221" t="s">
        <v>129</v>
      </c>
      <c r="E105" s="227">
        <v>6.0600000000000005</v>
      </c>
      <c r="F105" s="231">
        <f>H105+J105</f>
        <v>0</v>
      </c>
      <c r="G105" s="232">
        <f>ROUND(E105*F105,2)</f>
        <v>0</v>
      </c>
      <c r="H105" s="232"/>
      <c r="I105" s="232">
        <f>ROUND(E105*H105,2)</f>
        <v>0</v>
      </c>
      <c r="J105" s="232"/>
      <c r="K105" s="232">
        <f>ROUND(E105*J105,2)</f>
        <v>0</v>
      </c>
      <c r="L105" s="232">
        <v>21</v>
      </c>
      <c r="M105" s="232">
        <f>G105*(1+L105/100)</f>
        <v>0</v>
      </c>
      <c r="N105" s="221">
        <v>6.4000000000000001E-2</v>
      </c>
      <c r="O105" s="221">
        <f>ROUND(E105*N105,5)</f>
        <v>0.38784000000000002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130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9"/>
      <c r="C106" s="265" t="s">
        <v>251</v>
      </c>
      <c r="D106" s="223"/>
      <c r="E106" s="228">
        <v>6.06</v>
      </c>
      <c r="F106" s="232"/>
      <c r="G106" s="232"/>
      <c r="H106" s="232"/>
      <c r="I106" s="232"/>
      <c r="J106" s="232"/>
      <c r="K106" s="232"/>
      <c r="L106" s="232"/>
      <c r="M106" s="232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109</v>
      </c>
      <c r="AF106" s="211">
        <v>0</v>
      </c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2.5" outlineLevel="1" x14ac:dyDescent="0.2">
      <c r="A107" s="212">
        <v>53</v>
      </c>
      <c r="B107" s="219" t="s">
        <v>252</v>
      </c>
      <c r="C107" s="264" t="s">
        <v>253</v>
      </c>
      <c r="D107" s="221" t="s">
        <v>129</v>
      </c>
      <c r="E107" s="227">
        <v>7</v>
      </c>
      <c r="F107" s="231">
        <f>H107+J107</f>
        <v>0</v>
      </c>
      <c r="G107" s="232">
        <f>ROUND(E107*F107,2)</f>
        <v>0</v>
      </c>
      <c r="H107" s="232"/>
      <c r="I107" s="232">
        <f>ROUND(E107*H107,2)</f>
        <v>0</v>
      </c>
      <c r="J107" s="232"/>
      <c r="K107" s="232">
        <f>ROUND(E107*J107,2)</f>
        <v>0</v>
      </c>
      <c r="L107" s="232">
        <v>21</v>
      </c>
      <c r="M107" s="232">
        <f>G107*(1+L107/100)</f>
        <v>0</v>
      </c>
      <c r="N107" s="221">
        <v>0.158</v>
      </c>
      <c r="O107" s="221">
        <f>ROUND(E107*N107,5)</f>
        <v>1.1060000000000001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130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/>
      <c r="B108" s="219"/>
      <c r="C108" s="267" t="s">
        <v>254</v>
      </c>
      <c r="D108" s="226"/>
      <c r="E108" s="230"/>
      <c r="F108" s="234"/>
      <c r="G108" s="235"/>
      <c r="H108" s="232"/>
      <c r="I108" s="232"/>
      <c r="J108" s="232"/>
      <c r="K108" s="232"/>
      <c r="L108" s="232"/>
      <c r="M108" s="232"/>
      <c r="N108" s="221"/>
      <c r="O108" s="221"/>
      <c r="P108" s="221"/>
      <c r="Q108" s="221"/>
      <c r="R108" s="221"/>
      <c r="S108" s="221"/>
      <c r="T108" s="222"/>
      <c r="U108" s="22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166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4" t="str">
        <f>C108</f>
        <v>poklop pro vyšší zatížení-intenzivní těžká doprava</v>
      </c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>
        <v>54</v>
      </c>
      <c r="B109" s="219" t="s">
        <v>255</v>
      </c>
      <c r="C109" s="264" t="s">
        <v>256</v>
      </c>
      <c r="D109" s="221" t="s">
        <v>129</v>
      </c>
      <c r="E109" s="227">
        <v>7</v>
      </c>
      <c r="F109" s="231">
        <f>H109+J109</f>
        <v>0</v>
      </c>
      <c r="G109" s="232">
        <f>ROUND(E109*F109,2)</f>
        <v>0</v>
      </c>
      <c r="H109" s="232"/>
      <c r="I109" s="232">
        <f>ROUND(E109*H109,2)</f>
        <v>0</v>
      </c>
      <c r="J109" s="232"/>
      <c r="K109" s="232">
        <f>ROUND(E109*J109,2)</f>
        <v>0</v>
      </c>
      <c r="L109" s="232">
        <v>21</v>
      </c>
      <c r="M109" s="232">
        <f>G109*(1+L109/100)</f>
        <v>0</v>
      </c>
      <c r="N109" s="221">
        <v>3.5819999999999998E-2</v>
      </c>
      <c r="O109" s="221">
        <f>ROUND(E109*N109,5)</f>
        <v>0.25074000000000002</v>
      </c>
      <c r="P109" s="221">
        <v>0</v>
      </c>
      <c r="Q109" s="221">
        <f>ROUND(E109*P109,5)</f>
        <v>0</v>
      </c>
      <c r="R109" s="221"/>
      <c r="S109" s="221"/>
      <c r="T109" s="222">
        <v>3.052</v>
      </c>
      <c r="U109" s="221">
        <f>ROUND(E109*T109,2)</f>
        <v>21.36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107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x14ac:dyDescent="0.2">
      <c r="A110" s="213" t="s">
        <v>102</v>
      </c>
      <c r="B110" s="220" t="s">
        <v>71</v>
      </c>
      <c r="C110" s="266" t="s">
        <v>72</v>
      </c>
      <c r="D110" s="224"/>
      <c r="E110" s="229"/>
      <c r="F110" s="233"/>
      <c r="G110" s="233">
        <f>SUMIF(AE111:AE113,"&lt;&gt;NOR",G111:G113)</f>
        <v>0</v>
      </c>
      <c r="H110" s="233"/>
      <c r="I110" s="233">
        <f>SUM(I111:I113)</f>
        <v>0</v>
      </c>
      <c r="J110" s="233"/>
      <c r="K110" s="233">
        <f>SUM(K111:K113)</f>
        <v>0</v>
      </c>
      <c r="L110" s="233"/>
      <c r="M110" s="233">
        <f>SUM(M111:M113)</f>
        <v>0</v>
      </c>
      <c r="N110" s="224"/>
      <c r="O110" s="224">
        <f>SUM(O111:O113)</f>
        <v>1.3700000000000001E-3</v>
      </c>
      <c r="P110" s="224"/>
      <c r="Q110" s="224">
        <f>SUM(Q111:Q113)</f>
        <v>0</v>
      </c>
      <c r="R110" s="224"/>
      <c r="S110" s="224"/>
      <c r="T110" s="225"/>
      <c r="U110" s="224">
        <f>SUM(U111:U113)</f>
        <v>2.79</v>
      </c>
      <c r="AE110" t="s">
        <v>103</v>
      </c>
    </row>
    <row r="111" spans="1:60" outlineLevel="1" x14ac:dyDescent="0.2">
      <c r="A111" s="212">
        <v>55</v>
      </c>
      <c r="B111" s="219" t="s">
        <v>257</v>
      </c>
      <c r="C111" s="264" t="s">
        <v>258</v>
      </c>
      <c r="D111" s="221" t="s">
        <v>122</v>
      </c>
      <c r="E111" s="227">
        <v>238.46</v>
      </c>
      <c r="F111" s="231">
        <f>H111+J111</f>
        <v>0</v>
      </c>
      <c r="G111" s="232">
        <f>ROUND(E111*F111,2)</f>
        <v>0</v>
      </c>
      <c r="H111" s="232"/>
      <c r="I111" s="232">
        <f>ROUND(E111*H111,2)</f>
        <v>0</v>
      </c>
      <c r="J111" s="232"/>
      <c r="K111" s="232">
        <f>ROUND(E111*J111,2)</f>
        <v>0</v>
      </c>
      <c r="L111" s="232">
        <v>21</v>
      </c>
      <c r="M111" s="232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107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56</v>
      </c>
      <c r="B112" s="219" t="s">
        <v>259</v>
      </c>
      <c r="C112" s="264" t="s">
        <v>260</v>
      </c>
      <c r="D112" s="221" t="s">
        <v>261</v>
      </c>
      <c r="E112" s="227">
        <v>7</v>
      </c>
      <c r="F112" s="231">
        <f>H112+J112</f>
        <v>0</v>
      </c>
      <c r="G112" s="232">
        <f>ROUND(E112*F112,2)</f>
        <v>0</v>
      </c>
      <c r="H112" s="232"/>
      <c r="I112" s="232">
        <f>ROUND(E112*H112,2)</f>
        <v>0</v>
      </c>
      <c r="J112" s="232"/>
      <c r="K112" s="232">
        <f>ROUND(E112*J112,2)</f>
        <v>0</v>
      </c>
      <c r="L112" s="232">
        <v>21</v>
      </c>
      <c r="M112" s="232">
        <f>G112*(1+L112/100)</f>
        <v>0</v>
      </c>
      <c r="N112" s="221">
        <v>1.7000000000000001E-4</v>
      </c>
      <c r="O112" s="221">
        <f>ROUND(E112*N112,5)</f>
        <v>1.1900000000000001E-3</v>
      </c>
      <c r="P112" s="221">
        <v>0</v>
      </c>
      <c r="Q112" s="221">
        <f>ROUND(E112*P112,5)</f>
        <v>0</v>
      </c>
      <c r="R112" s="221"/>
      <c r="S112" s="221"/>
      <c r="T112" s="222">
        <v>0</v>
      </c>
      <c r="U112" s="221">
        <f>ROUND(E112*T112,2)</f>
        <v>0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107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57</v>
      </c>
      <c r="B113" s="219" t="s">
        <v>262</v>
      </c>
      <c r="C113" s="264" t="s">
        <v>263</v>
      </c>
      <c r="D113" s="221" t="s">
        <v>264</v>
      </c>
      <c r="E113" s="227">
        <v>9</v>
      </c>
      <c r="F113" s="231">
        <f>H113+J113</f>
        <v>0</v>
      </c>
      <c r="G113" s="232">
        <f>ROUND(E113*F113,2)</f>
        <v>0</v>
      </c>
      <c r="H113" s="232"/>
      <c r="I113" s="232">
        <f>ROUND(E113*H113,2)</f>
        <v>0</v>
      </c>
      <c r="J113" s="232"/>
      <c r="K113" s="232">
        <f>ROUND(E113*J113,2)</f>
        <v>0</v>
      </c>
      <c r="L113" s="232">
        <v>21</v>
      </c>
      <c r="M113" s="232">
        <f>G113*(1+L113/100)</f>
        <v>0</v>
      </c>
      <c r="N113" s="221">
        <v>2.0000000000000002E-5</v>
      </c>
      <c r="O113" s="221">
        <f>ROUND(E113*N113,5)</f>
        <v>1.8000000000000001E-4</v>
      </c>
      <c r="P113" s="221">
        <v>0</v>
      </c>
      <c r="Q113" s="221">
        <f>ROUND(E113*P113,5)</f>
        <v>0</v>
      </c>
      <c r="R113" s="221"/>
      <c r="S113" s="221"/>
      <c r="T113" s="222">
        <v>0.31</v>
      </c>
      <c r="U113" s="221">
        <f>ROUND(E113*T113,2)</f>
        <v>2.79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107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x14ac:dyDescent="0.2">
      <c r="A114" s="213" t="s">
        <v>102</v>
      </c>
      <c r="B114" s="220" t="s">
        <v>73</v>
      </c>
      <c r="C114" s="266" t="s">
        <v>74</v>
      </c>
      <c r="D114" s="224"/>
      <c r="E114" s="229"/>
      <c r="F114" s="233"/>
      <c r="G114" s="233">
        <f>SUMIF(AE115:AE115,"&lt;&gt;NOR",G115:G115)</f>
        <v>0</v>
      </c>
      <c r="H114" s="233"/>
      <c r="I114" s="233">
        <f>SUM(I115:I115)</f>
        <v>0</v>
      </c>
      <c r="J114" s="233"/>
      <c r="K114" s="233">
        <f>SUM(K115:K115)</f>
        <v>0</v>
      </c>
      <c r="L114" s="233"/>
      <c r="M114" s="233">
        <f>SUM(M115:M115)</f>
        <v>0</v>
      </c>
      <c r="N114" s="224"/>
      <c r="O114" s="224">
        <f>SUM(O115:O115)</f>
        <v>0</v>
      </c>
      <c r="P114" s="224"/>
      <c r="Q114" s="224">
        <f>SUM(Q115:Q115)</f>
        <v>0</v>
      </c>
      <c r="R114" s="224"/>
      <c r="S114" s="224"/>
      <c r="T114" s="225"/>
      <c r="U114" s="224">
        <f>SUM(U115:U115)</f>
        <v>111.05</v>
      </c>
      <c r="AE114" t="s">
        <v>103</v>
      </c>
    </row>
    <row r="115" spans="1:60" outlineLevel="1" x14ac:dyDescent="0.2">
      <c r="A115" s="243">
        <v>58</v>
      </c>
      <c r="B115" s="244" t="s">
        <v>265</v>
      </c>
      <c r="C115" s="268" t="s">
        <v>266</v>
      </c>
      <c r="D115" s="245" t="s">
        <v>267</v>
      </c>
      <c r="E115" s="246">
        <v>525.048</v>
      </c>
      <c r="F115" s="247">
        <f>H115+J115</f>
        <v>0</v>
      </c>
      <c r="G115" s="248">
        <f>ROUND(E115*F115,2)</f>
        <v>0</v>
      </c>
      <c r="H115" s="248"/>
      <c r="I115" s="248">
        <f>ROUND(E115*H115,2)</f>
        <v>0</v>
      </c>
      <c r="J115" s="248"/>
      <c r="K115" s="248">
        <f>ROUND(E115*J115,2)</f>
        <v>0</v>
      </c>
      <c r="L115" s="248">
        <v>21</v>
      </c>
      <c r="M115" s="248">
        <f>G115*(1+L115/100)</f>
        <v>0</v>
      </c>
      <c r="N115" s="245">
        <v>0</v>
      </c>
      <c r="O115" s="245">
        <f>ROUND(E115*N115,5)</f>
        <v>0</v>
      </c>
      <c r="P115" s="245">
        <v>0</v>
      </c>
      <c r="Q115" s="245">
        <f>ROUND(E115*P115,5)</f>
        <v>0</v>
      </c>
      <c r="R115" s="245"/>
      <c r="S115" s="245"/>
      <c r="T115" s="249">
        <v>0.21149999999999999</v>
      </c>
      <c r="U115" s="245">
        <f>ROUND(E115*T115,2)</f>
        <v>111.05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107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6"/>
      <c r="B116" s="7" t="s">
        <v>271</v>
      </c>
      <c r="C116" s="269" t="s">
        <v>271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C116">
        <v>15</v>
      </c>
      <c r="AD116">
        <v>21</v>
      </c>
    </row>
    <row r="117" spans="1:60" x14ac:dyDescent="0.2">
      <c r="A117" s="250"/>
      <c r="B117" s="251" t="s">
        <v>28</v>
      </c>
      <c r="C117" s="270" t="s">
        <v>271</v>
      </c>
      <c r="D117" s="252"/>
      <c r="E117" s="252"/>
      <c r="F117" s="252"/>
      <c r="G117" s="263">
        <f>G8+G24+G34+G37+G50+G57+G67+G74+G84+G110+G114</f>
        <v>0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f>SUMIF(L7:L115,AC116,G7:G115)</f>
        <v>0</v>
      </c>
      <c r="AD117">
        <f>SUMIF(L7:L115,AD116,G7:G115)</f>
        <v>0</v>
      </c>
      <c r="AE117" t="s">
        <v>272</v>
      </c>
    </row>
    <row r="118" spans="1:60" x14ac:dyDescent="0.2">
      <c r="A118" s="6"/>
      <c r="B118" s="7" t="s">
        <v>271</v>
      </c>
      <c r="C118" s="269" t="s">
        <v>271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">
      <c r="A119" s="6"/>
      <c r="B119" s="7" t="s">
        <v>271</v>
      </c>
      <c r="C119" s="269" t="s">
        <v>271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">
      <c r="A120" s="253" t="s">
        <v>273</v>
      </c>
      <c r="B120" s="253"/>
      <c r="C120" s="271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">
      <c r="A121" s="254"/>
      <c r="B121" s="255"/>
      <c r="C121" s="272"/>
      <c r="D121" s="255"/>
      <c r="E121" s="255"/>
      <c r="F121" s="255"/>
      <c r="G121" s="25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E121" t="s">
        <v>274</v>
      </c>
    </row>
    <row r="122" spans="1:60" x14ac:dyDescent="0.2">
      <c r="A122" s="257"/>
      <c r="B122" s="258"/>
      <c r="C122" s="273"/>
      <c r="D122" s="258"/>
      <c r="E122" s="258"/>
      <c r="F122" s="258"/>
      <c r="G122" s="259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257"/>
      <c r="B123" s="258"/>
      <c r="C123" s="273"/>
      <c r="D123" s="258"/>
      <c r="E123" s="258"/>
      <c r="F123" s="258"/>
      <c r="G123" s="259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57"/>
      <c r="B124" s="258"/>
      <c r="C124" s="273"/>
      <c r="D124" s="258"/>
      <c r="E124" s="258"/>
      <c r="F124" s="258"/>
      <c r="G124" s="259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60"/>
      <c r="B125" s="261"/>
      <c r="C125" s="274"/>
      <c r="D125" s="261"/>
      <c r="E125" s="261"/>
      <c r="F125" s="261"/>
      <c r="G125" s="262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6"/>
      <c r="B126" s="7" t="s">
        <v>271</v>
      </c>
      <c r="C126" s="269" t="s">
        <v>271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C127" s="275"/>
      <c r="AE127" t="s">
        <v>275</v>
      </c>
    </row>
  </sheetData>
  <mergeCells count="11">
    <mergeCell ref="C47:G47"/>
    <mergeCell ref="C48:G48"/>
    <mergeCell ref="C108:G108"/>
    <mergeCell ref="A120:C120"/>
    <mergeCell ref="A121:G125"/>
    <mergeCell ref="A1:G1"/>
    <mergeCell ref="C2:G2"/>
    <mergeCell ref="C3:G3"/>
    <mergeCell ref="C4:G4"/>
    <mergeCell ref="C45:G45"/>
    <mergeCell ref="C46:G46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Vitezslav Prusa</dc:creator>
  <cp:lastModifiedBy>Vitezslav Prusa</cp:lastModifiedBy>
  <cp:lastPrinted>2023-02-10T11:29:40Z</cp:lastPrinted>
  <dcterms:created xsi:type="dcterms:W3CDTF">2009-04-08T07:15:50Z</dcterms:created>
  <dcterms:modified xsi:type="dcterms:W3CDTF">2023-02-10T11:29:59Z</dcterms:modified>
</cp:coreProperties>
</file>