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prus\SynologyDrive\ROK 2021\Dolní Vilémovice-IS\DPS\SO-02 Vodovod\"/>
    </mc:Choice>
  </mc:AlternateContent>
  <xr:revisionPtr revIDLastSave="0" documentId="8_{A47B81AF-CCAA-442A-B43B-7470CA53F0B4}" xr6:coauthVersionLast="47" xr6:coauthVersionMax="47" xr10:uidLastSave="{00000000-0000-0000-0000-000000000000}"/>
  <bookViews>
    <workbookView xWindow="-120" yWindow="-120" windowWidth="51840" windowHeight="2112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Pol'!$A$1:$U$86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9" i="1" l="1"/>
  <c r="I48" i="1"/>
  <c r="I47" i="1"/>
  <c r="G39" i="1"/>
  <c r="F39" i="1"/>
  <c r="G76" i="12"/>
  <c r="AC76" i="12"/>
  <c r="AD76" i="12"/>
  <c r="BA34" i="12"/>
  <c r="BA33" i="12"/>
  <c r="BA32" i="12"/>
  <c r="BA31" i="12"/>
  <c r="F9" i="12"/>
  <c r="G9" i="12" s="1"/>
  <c r="I9" i="12"/>
  <c r="I8" i="12" s="1"/>
  <c r="K9" i="12"/>
  <c r="K8" i="12" s="1"/>
  <c r="O9" i="12"/>
  <c r="O8" i="12" s="1"/>
  <c r="Q9" i="12"/>
  <c r="U9" i="12"/>
  <c r="U8" i="12" s="1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Q8" i="12" s="1"/>
  <c r="U13" i="12"/>
  <c r="F16" i="12"/>
  <c r="G16" i="12"/>
  <c r="I16" i="12"/>
  <c r="K16" i="12"/>
  <c r="M16" i="12"/>
  <c r="O16" i="12"/>
  <c r="Q16" i="12"/>
  <c r="U16" i="12"/>
  <c r="F17" i="12"/>
  <c r="G17" i="12"/>
  <c r="M17" i="12" s="1"/>
  <c r="I17" i="12"/>
  <c r="K17" i="12"/>
  <c r="O17" i="12"/>
  <c r="Q17" i="12"/>
  <c r="U17" i="12"/>
  <c r="F20" i="12"/>
  <c r="G20" i="12" s="1"/>
  <c r="M20" i="12" s="1"/>
  <c r="I20" i="12"/>
  <c r="K20" i="12"/>
  <c r="O20" i="12"/>
  <c r="Q20" i="12"/>
  <c r="U20" i="12"/>
  <c r="F21" i="12"/>
  <c r="G21" i="12"/>
  <c r="I21" i="12"/>
  <c r="K21" i="12"/>
  <c r="M21" i="12"/>
  <c r="O21" i="12"/>
  <c r="Q21" i="12"/>
  <c r="U21" i="12"/>
  <c r="F24" i="12"/>
  <c r="G24" i="12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/>
  <c r="I26" i="12"/>
  <c r="K26" i="12"/>
  <c r="M26" i="12"/>
  <c r="O26" i="12"/>
  <c r="Q26" i="12"/>
  <c r="U26" i="12"/>
  <c r="F27" i="12"/>
  <c r="G27" i="12"/>
  <c r="M27" i="12" s="1"/>
  <c r="I27" i="12"/>
  <c r="K27" i="12"/>
  <c r="O27" i="12"/>
  <c r="Q27" i="12"/>
  <c r="U27" i="12"/>
  <c r="F30" i="12"/>
  <c r="G30" i="12" s="1"/>
  <c r="M30" i="12" s="1"/>
  <c r="I30" i="12"/>
  <c r="K30" i="12"/>
  <c r="O30" i="12"/>
  <c r="Q30" i="12"/>
  <c r="U30" i="12"/>
  <c r="F37" i="12"/>
  <c r="G37" i="12" s="1"/>
  <c r="I37" i="12"/>
  <c r="K37" i="12"/>
  <c r="K36" i="12" s="1"/>
  <c r="O37" i="12"/>
  <c r="Q37" i="12"/>
  <c r="U37" i="12"/>
  <c r="U36" i="12" s="1"/>
  <c r="F39" i="12"/>
  <c r="G39" i="12"/>
  <c r="M39" i="12" s="1"/>
  <c r="I39" i="12"/>
  <c r="I36" i="12" s="1"/>
  <c r="K39" i="12"/>
  <c r="O39" i="12"/>
  <c r="Q39" i="12"/>
  <c r="U39" i="12"/>
  <c r="F41" i="12"/>
  <c r="G41" i="12"/>
  <c r="I41" i="12"/>
  <c r="K41" i="12"/>
  <c r="M41" i="12"/>
  <c r="O41" i="12"/>
  <c r="Q41" i="12"/>
  <c r="Q36" i="12" s="1"/>
  <c r="U41" i="12"/>
  <c r="F43" i="12"/>
  <c r="G43" i="12" s="1"/>
  <c r="M43" i="12" s="1"/>
  <c r="I43" i="12"/>
  <c r="K43" i="12"/>
  <c r="O43" i="12"/>
  <c r="Q43" i="12"/>
  <c r="U43" i="12"/>
  <c r="F45" i="12"/>
  <c r="G45" i="12"/>
  <c r="M45" i="12" s="1"/>
  <c r="I45" i="12"/>
  <c r="K45" i="12"/>
  <c r="O45" i="12"/>
  <c r="Q45" i="12"/>
  <c r="U45" i="12"/>
  <c r="F46" i="12"/>
  <c r="G46" i="12"/>
  <c r="I46" i="12"/>
  <c r="K46" i="12"/>
  <c r="M46" i="12"/>
  <c r="O46" i="12"/>
  <c r="O36" i="12" s="1"/>
  <c r="Q46" i="12"/>
  <c r="U46" i="12"/>
  <c r="F47" i="12"/>
  <c r="G47" i="12" s="1"/>
  <c r="M47" i="12" s="1"/>
  <c r="I47" i="12"/>
  <c r="K47" i="12"/>
  <c r="O47" i="12"/>
  <c r="Q47" i="12"/>
  <c r="U47" i="12"/>
  <c r="F48" i="12"/>
  <c r="G48" i="12"/>
  <c r="M48" i="12" s="1"/>
  <c r="I48" i="12"/>
  <c r="K48" i="12"/>
  <c r="O48" i="12"/>
  <c r="Q48" i="12"/>
  <c r="U48" i="12"/>
  <c r="F49" i="12"/>
  <c r="G49" i="12"/>
  <c r="I49" i="12"/>
  <c r="K49" i="12"/>
  <c r="M49" i="12"/>
  <c r="O49" i="12"/>
  <c r="Q49" i="12"/>
  <c r="U49" i="12"/>
  <c r="F50" i="12"/>
  <c r="G50" i="12" s="1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2" i="12"/>
  <c r="G52" i="12"/>
  <c r="I52" i="12"/>
  <c r="K52" i="12"/>
  <c r="M52" i="12"/>
  <c r="O52" i="12"/>
  <c r="Q52" i="12"/>
  <c r="U52" i="12"/>
  <c r="F53" i="12"/>
  <c r="G53" i="12" s="1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/>
  <c r="I55" i="12"/>
  <c r="K55" i="12"/>
  <c r="M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/>
  <c r="M57" i="12" s="1"/>
  <c r="I57" i="12"/>
  <c r="K57" i="12"/>
  <c r="O57" i="12"/>
  <c r="Q57" i="12"/>
  <c r="U57" i="12"/>
  <c r="F58" i="12"/>
  <c r="G58" i="12"/>
  <c r="I58" i="12"/>
  <c r="K58" i="12"/>
  <c r="M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/>
  <c r="M60" i="12" s="1"/>
  <c r="I60" i="12"/>
  <c r="K60" i="12"/>
  <c r="O60" i="12"/>
  <c r="Q60" i="12"/>
  <c r="U60" i="12"/>
  <c r="F61" i="12"/>
  <c r="G61" i="12"/>
  <c r="I61" i="12"/>
  <c r="K61" i="12"/>
  <c r="M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/>
  <c r="I64" i="12"/>
  <c r="K64" i="12"/>
  <c r="M64" i="12"/>
  <c r="O64" i="12"/>
  <c r="Q64" i="12"/>
  <c r="U64" i="12"/>
  <c r="F66" i="12"/>
  <c r="G66" i="12" s="1"/>
  <c r="M66" i="12" s="1"/>
  <c r="I66" i="12"/>
  <c r="K66" i="12"/>
  <c r="O66" i="12"/>
  <c r="Q66" i="12"/>
  <c r="U66" i="12"/>
  <c r="F67" i="12"/>
  <c r="G67" i="12"/>
  <c r="M67" i="12" s="1"/>
  <c r="I67" i="12"/>
  <c r="K67" i="12"/>
  <c r="O67" i="12"/>
  <c r="Q67" i="12"/>
  <c r="U67" i="12"/>
  <c r="F68" i="12"/>
  <c r="G68" i="12"/>
  <c r="I68" i="12"/>
  <c r="K68" i="12"/>
  <c r="M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/>
  <c r="M70" i="12" s="1"/>
  <c r="I70" i="12"/>
  <c r="K70" i="12"/>
  <c r="O70" i="12"/>
  <c r="Q70" i="12"/>
  <c r="U70" i="12"/>
  <c r="F71" i="12"/>
  <c r="G71" i="12"/>
  <c r="I71" i="12"/>
  <c r="K71" i="12"/>
  <c r="M71" i="12"/>
  <c r="O71" i="12"/>
  <c r="Q71" i="12"/>
  <c r="U71" i="12"/>
  <c r="G72" i="12"/>
  <c r="Q72" i="12"/>
  <c r="U72" i="12"/>
  <c r="F73" i="12"/>
  <c r="G73" i="12"/>
  <c r="M73" i="12" s="1"/>
  <c r="M72" i="12" s="1"/>
  <c r="I73" i="12"/>
  <c r="I72" i="12" s="1"/>
  <c r="K73" i="12"/>
  <c r="K72" i="12" s="1"/>
  <c r="O73" i="12"/>
  <c r="O72" i="12" s="1"/>
  <c r="Q73" i="12"/>
  <c r="U73" i="12"/>
  <c r="I20" i="1"/>
  <c r="I19" i="1"/>
  <c r="I18" i="1"/>
  <c r="I17" i="1"/>
  <c r="I16" i="1"/>
  <c r="I50" i="1"/>
  <c r="G27" i="1"/>
  <c r="F40" i="1"/>
  <c r="G23" i="1" s="1"/>
  <c r="G40" i="1"/>
  <c r="G25" i="1" s="1"/>
  <c r="G26" i="1" s="1"/>
  <c r="H40" i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/>
  <c r="G28" i="1"/>
  <c r="G8" i="12"/>
  <c r="M9" i="12"/>
  <c r="M8" i="12" s="1"/>
  <c r="M37" i="12"/>
  <c r="M36" i="12" s="1"/>
  <c r="G36" i="12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<sst xmlns="http://schemas.openxmlformats.org/spreadsheetml/2006/main" count="351" uniqueCount="209">
  <si>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</si>
  <si>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</si>
  <si>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</si>
  <si>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</si>
  <si>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</si>
  <si>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</si>
  <si>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</si>
  <si>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</si>
  <si>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</si>
  <si>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</si>
  <si>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</si>
  <si>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</si>
  <si>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</si>
  <si>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</si>
  <si>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</si>
  <si>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</si>
  <si>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</si>
  <si>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</si>
  <si>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</si>
  <si>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</si>
  <si>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</si>
  <si>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</si>
  <si>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</si>
  <si>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</si>
  <si>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</si>
  <si>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</si>
  <si>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</si>
  <si>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</si>
  <si>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</si>
  <si>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</si>
  <si>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</si>
  <si>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</si>
  <si>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</si>
  <si>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</si>
  <si>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</si>
  <si>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</si>
  <si>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</si>
  <si>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</si>
  <si>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</si>
  <si>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</si>
  <si>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</si>
  <si>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</si>
  <si>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</si>
  <si>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Smrk</t>
  </si>
  <si>
    <t>Rozpočet:</t>
  </si>
  <si>
    <t>Misto</t>
  </si>
  <si>
    <t>SO-02 Vodovod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</si>
  <si>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</si>
  <si>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</si>
  <si>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</si>
  <si>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</si>
  <si>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</si>
  <si>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</si>
  <si>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</si>
  <si>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8</t>
  </si>
  <si>
    <t>Trubní vedení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</si>
  <si>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</si>
  <si>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</si>
  <si>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</si>
  <si>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</si>
  <si>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</si>
  <si>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</si>
  <si>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</si>
  <si>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</si>
  <si>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</si>
  <si>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</si>
  <si>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</si>
  <si>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</si>
  <si>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</si>
  <si>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</si>
  <si>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</si>
  <si>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</si>
  <si>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</si>
  <si>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</si>
  <si>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</si>
  <si>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</si>
  <si>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</si>
  <si>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</si>
  <si>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</si>
  <si>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</si>
  <si>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</si>
  <si>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</si>
  <si>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</si>
  <si>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</si>
  <si>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</si>
  <si>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</si>
  <si>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</si>
  <si>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132201212R00</t>
  </si>
  <si>
    <t>Hloubení rýh š.do 200 cm hor.3 do 1000m3,STROJNĚ</t>
  </si>
  <si>
    <t>m3</t>
  </si>
  <si>
    <t>POL1_0</t>
  </si>
  <si>
    <t>řady:166*1,60*1,2*0,7</t>
  </si>
  <si>
    <t>VV</t>
  </si>
  <si>
    <t>přípojka pro dům:((2*5,0+4*13,5)*1,4*0,8)*0,7</t>
  </si>
  <si>
    <t>132201219R00</t>
  </si>
  <si>
    <t>Přípl.za lepivost,hloubení rýh 200cm,hor.3,STROJNĚ</t>
  </si>
  <si>
    <t>132301212R00</t>
  </si>
  <si>
    <t>Hloubení rýh š.do 200 cm hor.4 do 1000 m3, STROJNĚ</t>
  </si>
  <si>
    <t>řady:166*1,60*1,2*0,3</t>
  </si>
  <si>
    <t>přípojka pro dům:((2*5,0+4*13,5)*1,4*0,8)*0,3</t>
  </si>
  <si>
    <t>132301219R00</t>
  </si>
  <si>
    <t>Přípl.za lepivost,hloubení rýh 200cm,hor.4,STROJNĚ</t>
  </si>
  <si>
    <t>151101101R00</t>
  </si>
  <si>
    <t>Pažení a rozepření stěn rýh - příložné - hl.do 2 m</t>
  </si>
  <si>
    <t>m2</t>
  </si>
  <si>
    <t>řady:166*1,60*2</t>
  </si>
  <si>
    <t>přípojka pro dům:(2*5+4*13,5)*1,4*2</t>
  </si>
  <si>
    <t>151101111R00</t>
  </si>
  <si>
    <t>Odstranění pažení stěn rýh - příložné - hl. do 2 m</t>
  </si>
  <si>
    <t>161101101R00</t>
  </si>
  <si>
    <t>Svislé přemístění výkopku z hor.1-4 do 2,5 m</t>
  </si>
  <si>
    <t>řady:166*1,60*1,2</t>
  </si>
  <si>
    <t>přípojka pro dům:((2*5,0+4*13,5)*1,4*0,8)</t>
  </si>
  <si>
    <t>162401101R00</t>
  </si>
  <si>
    <t>Vodorovné přemístění výkopku z hor.1-4 do 1500 m</t>
  </si>
  <si>
    <t>171201201R00</t>
  </si>
  <si>
    <t>Uložení sypaniny na skl.-sypanina na výšku přes 2m</t>
  </si>
  <si>
    <t>167101102R00</t>
  </si>
  <si>
    <t>Nakládání výkopku z hor. 1 ÷ 4 v množství nad 100 m3</t>
  </si>
  <si>
    <t>175101101RT2</t>
  </si>
  <si>
    <t>Obsyp potrubí bez prohození sypaniny, s dodáním štěrkopísku frakce 0 - 22 mm</t>
  </si>
  <si>
    <t>řady:166*1,60*0,5</t>
  </si>
  <si>
    <t>přípojka pro dům:((2*5,0+4*13,5)*0,5*0,8)</t>
  </si>
  <si>
    <t>OZ1</t>
  </si>
  <si>
    <t>Likvidace odpadů nekontaminovaných vč.dopravy</t>
  </si>
  <si>
    <t>t</t>
  </si>
  <si>
    <t>POP</t>
  </si>
  <si>
    <t>- náklady spojené s dopravou odpadu z místa stavby na místo převzetí provozovatelem skládky, recyklační linky nebo likvidaci odpadů</t>
  </si>
  <si>
    <t>158,4*1,8</t>
  </si>
  <si>
    <t>871161121R00</t>
  </si>
  <si>
    <t>Montáž trubek polyetylenových ve výkopu d 32 mm</t>
  </si>
  <si>
    <t>m</t>
  </si>
  <si>
    <t>přípojka pro dům:4*13,5+2*5</t>
  </si>
  <si>
    <t>286134112R</t>
  </si>
  <si>
    <t>Trubka tlaková  RC voda PE100 32x3,0 mm PN16, , návin 100 m, barva modrá, dvouvrstvé potrubí</t>
  </si>
  <si>
    <t>POL3_0</t>
  </si>
  <si>
    <t>64*1,03</t>
  </si>
  <si>
    <t>871241121R00</t>
  </si>
  <si>
    <t>Montáž potrubí polyetylenového ve výkopu d 90 mm, vč. elektrospojek a tvarovek</t>
  </si>
  <si>
    <t>řady:166</t>
  </si>
  <si>
    <t>286136702R</t>
  </si>
  <si>
    <t>Trubka  RC voda  SDR11   90x8,2 mm L=100 m, PE100 RC dvouvrstvé potrubí, barva modrá</t>
  </si>
  <si>
    <t>166*1,03</t>
  </si>
  <si>
    <t>857601101R00</t>
  </si>
  <si>
    <t>Montáž tvarovek jednoosých, tvárná litina DN 80</t>
  </si>
  <si>
    <t>kus</t>
  </si>
  <si>
    <t>857701101R00</t>
  </si>
  <si>
    <t>Montáž tvarovek odbočných, tvárná litina DN 80</t>
  </si>
  <si>
    <t>422913521R</t>
  </si>
  <si>
    <t>Poklop litinový šoupátkový samonivelační D400</t>
  </si>
  <si>
    <t>422915501R</t>
  </si>
  <si>
    <t>Deska nosná šoupátkového poklopu</t>
  </si>
  <si>
    <t>42293200R</t>
  </si>
  <si>
    <t>Souprava zemní  DN50 -100, 1,5m, pro vodu</t>
  </si>
  <si>
    <t>42228311R</t>
  </si>
  <si>
    <t>Šoupátko  DN 80, voda, s varným přechodem</t>
  </si>
  <si>
    <t>42228310R</t>
  </si>
  <si>
    <t>Šoupátko  DN 80 přírubové, voda</t>
  </si>
  <si>
    <t>891269111R00</t>
  </si>
  <si>
    <t>Montáž navrtávacích pasů DN 100</t>
  </si>
  <si>
    <t>42273532R</t>
  </si>
  <si>
    <t>Pas navrtávací  na PE a PVC, pr.90</t>
  </si>
  <si>
    <t>891163111R00</t>
  </si>
  <si>
    <t>Montáž ventilů hlavních pro přípojky DN 25</t>
  </si>
  <si>
    <t>42228100R</t>
  </si>
  <si>
    <t>Šoupátko  DN 1" pro dom.přípojky - voda</t>
  </si>
  <si>
    <t>42293115R</t>
  </si>
  <si>
    <t>Souprava zemní č. 9101-voda, L=1,5 m</t>
  </si>
  <si>
    <t>42291353R</t>
  </si>
  <si>
    <t>Poklop litinový ČSN 504 - šoupátkový</t>
  </si>
  <si>
    <t>42291452R</t>
  </si>
  <si>
    <t>Poklop litinový 522 - hydrantový DN 80</t>
  </si>
  <si>
    <t>422736062R</t>
  </si>
  <si>
    <t>Hydrant DN80 podz.jednoduché jištění,krytí 1,25m</t>
  </si>
  <si>
    <t>422935405R</t>
  </si>
  <si>
    <t>Patkové koleno 90°</t>
  </si>
  <si>
    <t>55260002.AR</t>
  </si>
  <si>
    <t>Tkus přírubový DN 80/80</t>
  </si>
  <si>
    <t>42294103R</t>
  </si>
  <si>
    <t>Spojka jištěná , DN 80</t>
  </si>
  <si>
    <t>422-1</t>
  </si>
  <si>
    <t>Multitoleranční spojka DN80</t>
  </si>
  <si>
    <t>ks</t>
  </si>
  <si>
    <t>899731113R00</t>
  </si>
  <si>
    <t>Vodič signalizační CYY 4 mm2</t>
  </si>
  <si>
    <t>166+64</t>
  </si>
  <si>
    <t>899721112R00</t>
  </si>
  <si>
    <t>Fólie výstražná z PVC , šířka 30 cm</t>
  </si>
  <si>
    <t>892273111R00</t>
  </si>
  <si>
    <t>Desinfekce vodovodního potrubí DN 125</t>
  </si>
  <si>
    <t>892271111R00</t>
  </si>
  <si>
    <t>Tlaková zkouška vodovodního potrubí DN 125</t>
  </si>
  <si>
    <t>R2</t>
  </si>
  <si>
    <t>Připojení na  stáv.rozvody vody, dod+mont</t>
  </si>
  <si>
    <t>R5</t>
  </si>
  <si>
    <t>Geodetické zaměření</t>
  </si>
  <si>
    <t>R6</t>
  </si>
  <si>
    <t>Koordinace s výstavbou plynovodu</t>
  </si>
  <si>
    <t>998276101R00</t>
  </si>
  <si>
    <t>Přesun hmot, trubní vedení plastová, otevř. výkop</t>
  </si>
  <si>
    <t>269,9833+0,94114</t>
  </si>
  <si>
    <t>poplatky za likvidaci odpadů nekontaminovaných  17 05 04 Vytěžené horniny a zeminy</t>
  </si>
  <si>
    <t>Položka obsahuje:</t>
  </si>
  <si>
    <t>-veškeré poplatky provozovateli skládky, recyklační linky nebo jiného zařízení na zpracování nebo likvidaci odpadů související s převzetím, uložením, zpracováním nebo likvidací odpadu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</si>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</sst>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18" fillId="0" borderId="0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9" xfId="0" applyNumberFormat="1" applyFont="1" applyBorder="1" applyAlignment="1">
      <alignment vertical="top" wrapText="1" shrinkToFit="1"/>
    </xf>
    <xf numFmtId="17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SUMIF(F47:F49,A16,I47:I49)+SUMIF(F47:F49,"PSU",I47:I49)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SUMIF(F47:F49,A17,I47:I49)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SUMIF(F47:F49,A18,I47:I49)</f>
        <v>0</v>
      </c>
      <c r="J18" s="82"/>
    </row>
    <row r="19" spans="1:10" ht="23.25" customHeight="1" x14ac:dyDescent="0.2">
      <c r="A19" s="192" t="s">
        <v>58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SUMIF(F47:F49,A19,I47:I49)</f>
        <v>0</v>
      </c>
      <c r="J19" s="82"/>
    </row>
    <row r="20" spans="1:10" ht="23.25" customHeight="1" x14ac:dyDescent="0.2">
      <c r="A20" s="192" t="s">
        <v>59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SUMIF(F47:F49,A20,I47:I49)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44967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47</v>
      </c>
      <c r="C39" s="137" t="s">
        <v>46</v>
      </c>
      <c r="D39" s="138"/>
      <c r="E39" s="138"/>
      <c r="F39" s="146">
        <f>'Rozpočet Pol'!AC76</f>
        <v>0</v>
      </c>
      <c r="G39" s="147">
        <f>'Rozpočet Pol'!AD76</f>
        <v>0</v>
      </c>
      <c r="H39" s="148">
        <f>(F39*SazbaDPH1/100)+(G39*SazbaDPH2/100)</f>
        <v>0</v>
      </c>
      <c r="I39" s="148">
        <f>F39+G39+H39</f>
        <v>0</v>
      </c>
      <c r="J39" s="139" t="str">
        <f>IF(_xlfn.SINGLE(CenaCelkemVypocet)=0,"",I39/_xlfn.SINGLE(CenaCelkemVypocet)*100)</f>
        <v/>
      </c>
    </row>
    <row r="40" spans="1:10" ht="25.5" hidden="1" customHeight="1" x14ac:dyDescent="0.2">
      <c r="A40" s="130"/>
      <c r="B40" s="140" t="s">
        <v>48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50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51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52</v>
      </c>
      <c r="C47" s="174" t="s">
        <v>53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54</v>
      </c>
      <c r="C48" s="164" t="s">
        <v>55</v>
      </c>
      <c r="D48" s="166"/>
      <c r="E48" s="166"/>
      <c r="F48" s="182" t="s">
        <v>23</v>
      </c>
      <c r="G48" s="183"/>
      <c r="H48" s="183"/>
      <c r="I48" s="184">
        <f>'Rozpočet Pol'!G36</f>
        <v>0</v>
      </c>
      <c r="J48" s="184"/>
    </row>
    <row r="49" spans="1:10" ht="25.5" customHeight="1" x14ac:dyDescent="0.2">
      <c r="A49" s="162"/>
      <c r="B49" s="176" t="s">
        <v>56</v>
      </c>
      <c r="C49" s="177" t="s">
        <v>57</v>
      </c>
      <c r="D49" s="178"/>
      <c r="E49" s="178"/>
      <c r="F49" s="185" t="s">
        <v>23</v>
      </c>
      <c r="G49" s="186"/>
      <c r="H49" s="186"/>
      <c r="I49" s="187">
        <f>'Rozpočet Pol'!G72</f>
        <v>0</v>
      </c>
      <c r="J49" s="187"/>
    </row>
    <row r="50" spans="1:10" ht="25.5" customHeight="1" x14ac:dyDescent="0.2">
      <c r="A50" s="163"/>
      <c r="B50" s="169" t="s">
        <v>1</v>
      </c>
      <c r="C50" s="169"/>
      <c r="D50" s="170"/>
      <c r="E50" s="170"/>
      <c r="F50" s="188"/>
      <c r="G50" s="189"/>
      <c r="H50" s="189"/>
      <c r="I50" s="190">
        <f>SUM(I47:I49)</f>
        <v>0</v>
      </c>
      <c r="J50" s="190"/>
    </row>
    <row r="51" spans="1:10" x14ac:dyDescent="0.2">
      <c r="F51" s="191"/>
      <c r="G51" s="129"/>
      <c r="H51" s="191"/>
      <c r="I51" s="129"/>
      <c r="J51" s="129"/>
    </row>
    <row r="52" spans="1:10" x14ac:dyDescent="0.2">
      <c r="F52" s="191"/>
      <c r="G52" s="129"/>
      <c r="H52" s="191"/>
      <c r="I52" s="129"/>
      <c r="J52" s="129"/>
    </row>
    <row r="53" spans="1:10" x14ac:dyDescent="0.2">
      <c r="F53" s="191"/>
      <c r="G53" s="129"/>
      <c r="H53" s="191"/>
      <c r="I53" s="129"/>
      <c r="J53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8:J48"/>
    <mergeCell ref="C48:E48"/>
    <mergeCell ref="I49:J49"/>
    <mergeCell ref="C49:E49"/>
    <mergeCell ref="I50:J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6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61</v>
      </c>
    </row>
    <row r="2" spans="1:60" ht="24.95" customHeight="1" x14ac:dyDescent="0.2">
      <c r="A2" s="201" t="s">
        <v>60</v>
      </c>
      <c r="B2" s="195"/>
      <c r="C2" s="196" t="s">
        <v>46</v>
      </c>
      <c r="D2" s="197"/>
      <c r="E2" s="197"/>
      <c r="F2" s="197"/>
      <c r="G2" s="203"/>
      <c r="AE2" t="s">
        <v>62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63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64</v>
      </c>
    </row>
    <row r="5" spans="1:60" hidden="1" x14ac:dyDescent="0.2">
      <c r="A5" s="205" t="s">
        <v>65</v>
      </c>
      <c r="B5" s="206"/>
      <c r="C5" s="207"/>
      <c r="D5" s="208"/>
      <c r="E5" s="208"/>
      <c r="F5" s="208"/>
      <c r="G5" s="209"/>
      <c r="AE5" t="s">
        <v>66</v>
      </c>
    </row>
    <row r="7" spans="1:60" ht="38.25" x14ac:dyDescent="0.2">
      <c r="A7" s="215" t="s">
        <v>67</v>
      </c>
      <c r="B7" s="216" t="s">
        <v>68</v>
      </c>
      <c r="C7" s="216" t="s">
        <v>69</v>
      </c>
      <c r="D7" s="215" t="s">
        <v>70</v>
      </c>
      <c r="E7" s="215" t="s">
        <v>71</v>
      </c>
      <c r="F7" s="210" t="s">
        <v>72</v>
      </c>
      <c r="G7" s="236" t="s">
        <v>28</v>
      </c>
      <c r="H7" s="237" t="s">
        <v>29</v>
      </c>
      <c r="I7" s="237" t="s">
        <v>73</v>
      </c>
      <c r="J7" s="237" t="s">
        <v>30</v>
      </c>
      <c r="K7" s="237" t="s">
        <v>74</v>
      </c>
      <c r="L7" s="237" t="s">
        <v>75</v>
      </c>
      <c r="M7" s="237" t="s">
        <v>76</v>
      </c>
      <c r="N7" s="237" t="s">
        <v>77</v>
      </c>
      <c r="O7" s="237" t="s">
        <v>78</v>
      </c>
      <c r="P7" s="237" t="s">
        <v>79</v>
      </c>
      <c r="Q7" s="237" t="s">
        <v>80</v>
      </c>
      <c r="R7" s="237" t="s">
        <v>81</v>
      </c>
      <c r="S7" s="237" t="s">
        <v>82</v>
      </c>
      <c r="T7" s="237" t="s">
        <v>83</v>
      </c>
      <c r="U7" s="218" t="s">
        <v>84</v>
      </c>
    </row>
    <row r="8" spans="1:60" x14ac:dyDescent="0.2">
      <c r="A8" s="238" t="s">
        <v>85</v>
      </c>
      <c r="B8" s="239" t="s">
        <v>52</v>
      </c>
      <c r="C8" s="240" t="s">
        <v>53</v>
      </c>
      <c r="D8" s="217"/>
      <c r="E8" s="241"/>
      <c r="F8" s="242"/>
      <c r="G8" s="242">
        <f>SUMIF(AE9:AE35,"&lt;&gt;NOR",G9:G35)</f>
        <v>0</v>
      </c>
      <c r="H8" s="242"/>
      <c r="I8" s="242">
        <f>SUM(I9:I35)</f>
        <v>0</v>
      </c>
      <c r="J8" s="242"/>
      <c r="K8" s="242">
        <f>SUM(K9:K35)</f>
        <v>0</v>
      </c>
      <c r="L8" s="242"/>
      <c r="M8" s="242">
        <f>SUM(M9:M35)</f>
        <v>0</v>
      </c>
      <c r="N8" s="217"/>
      <c r="O8" s="217">
        <f>SUM(O9:O35)</f>
        <v>269.98329999999999</v>
      </c>
      <c r="P8" s="217"/>
      <c r="Q8" s="217">
        <f>SUM(Q9:Q35)</f>
        <v>0</v>
      </c>
      <c r="R8" s="217"/>
      <c r="S8" s="217"/>
      <c r="T8" s="238"/>
      <c r="U8" s="217">
        <f>SUM(U9:U35)</f>
        <v>738.84</v>
      </c>
      <c r="AE8" t="s">
        <v>86</v>
      </c>
    </row>
    <row r="9" spans="1:60" ht="22.5" outlineLevel="1" x14ac:dyDescent="0.2">
      <c r="A9" s="212">
        <v>1</v>
      </c>
      <c r="B9" s="219" t="s">
        <v>87</v>
      </c>
      <c r="C9" s="264" t="s">
        <v>88</v>
      </c>
      <c r="D9" s="221" t="s">
        <v>89</v>
      </c>
      <c r="E9" s="227">
        <v>273.27999999999997</v>
      </c>
      <c r="F9" s="231">
        <f>H9+J9</f>
        <v>0</v>
      </c>
      <c r="G9" s="232">
        <f>ROUND(E9*F9,2)</f>
        <v>0</v>
      </c>
      <c r="H9" s="232"/>
      <c r="I9" s="232">
        <f>ROUND(E9*H9,2)</f>
        <v>0</v>
      </c>
      <c r="J9" s="232"/>
      <c r="K9" s="232">
        <f>ROUND(E9*J9,2)</f>
        <v>0</v>
      </c>
      <c r="L9" s="232">
        <v>21</v>
      </c>
      <c r="M9" s="232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0.16</v>
      </c>
      <c r="U9" s="221">
        <f>ROUND(E9*T9,2)</f>
        <v>43.72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90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/>
      <c r="B10" s="219"/>
      <c r="C10" s="265" t="s">
        <v>91</v>
      </c>
      <c r="D10" s="223"/>
      <c r="E10" s="228">
        <v>223.10400000000001</v>
      </c>
      <c r="F10" s="232"/>
      <c r="G10" s="232"/>
      <c r="H10" s="232"/>
      <c r="I10" s="232"/>
      <c r="J10" s="232"/>
      <c r="K10" s="232"/>
      <c r="L10" s="232"/>
      <c r="M10" s="232"/>
      <c r="N10" s="221"/>
      <c r="O10" s="221"/>
      <c r="P10" s="221"/>
      <c r="Q10" s="221"/>
      <c r="R10" s="221"/>
      <c r="S10" s="221"/>
      <c r="T10" s="222"/>
      <c r="U10" s="221"/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92</v>
      </c>
      <c r="AF10" s="211">
        <v>0</v>
      </c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/>
      <c r="B11" s="219"/>
      <c r="C11" s="265" t="s">
        <v>93</v>
      </c>
      <c r="D11" s="223"/>
      <c r="E11" s="228">
        <v>50.176000000000002</v>
      </c>
      <c r="F11" s="232"/>
      <c r="G11" s="232"/>
      <c r="H11" s="232"/>
      <c r="I11" s="232"/>
      <c r="J11" s="232"/>
      <c r="K11" s="232"/>
      <c r="L11" s="232"/>
      <c r="M11" s="232"/>
      <c r="N11" s="221"/>
      <c r="O11" s="221"/>
      <c r="P11" s="221"/>
      <c r="Q11" s="221"/>
      <c r="R11" s="221"/>
      <c r="S11" s="221"/>
      <c r="T11" s="222"/>
      <c r="U11" s="221"/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92</v>
      </c>
      <c r="AF11" s="211">
        <v>0</v>
      </c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>
        <v>2</v>
      </c>
      <c r="B12" s="219" t="s">
        <v>94</v>
      </c>
      <c r="C12" s="264" t="s">
        <v>95</v>
      </c>
      <c r="D12" s="221" t="s">
        <v>89</v>
      </c>
      <c r="E12" s="227">
        <v>273.27999999999997</v>
      </c>
      <c r="F12" s="231">
        <f>H12+J12</f>
        <v>0</v>
      </c>
      <c r="G12" s="232">
        <f>ROUND(E12*F12,2)</f>
        <v>0</v>
      </c>
      <c r="H12" s="232"/>
      <c r="I12" s="232">
        <f>ROUND(E12*H12,2)</f>
        <v>0</v>
      </c>
      <c r="J12" s="232"/>
      <c r="K12" s="232">
        <f>ROUND(E12*J12,2)</f>
        <v>0</v>
      </c>
      <c r="L12" s="232">
        <v>21</v>
      </c>
      <c r="M12" s="232">
        <f>G12*(1+L12/100)</f>
        <v>0</v>
      </c>
      <c r="N12" s="221">
        <v>0</v>
      </c>
      <c r="O12" s="221">
        <f>ROUND(E12*N12,5)</f>
        <v>0</v>
      </c>
      <c r="P12" s="221">
        <v>0</v>
      </c>
      <c r="Q12" s="221">
        <f>ROUND(E12*P12,5)</f>
        <v>0</v>
      </c>
      <c r="R12" s="221"/>
      <c r="S12" s="221"/>
      <c r="T12" s="222">
        <v>8.4000000000000005E-2</v>
      </c>
      <c r="U12" s="221">
        <f>ROUND(E12*T12,2)</f>
        <v>22.96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90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12">
        <v>3</v>
      </c>
      <c r="B13" s="219" t="s">
        <v>96</v>
      </c>
      <c r="C13" s="264" t="s">
        <v>97</v>
      </c>
      <c r="D13" s="221" t="s">
        <v>89</v>
      </c>
      <c r="E13" s="227">
        <v>117.12</v>
      </c>
      <c r="F13" s="231">
        <f>H13+J13</f>
        <v>0</v>
      </c>
      <c r="G13" s="232">
        <f>ROUND(E13*F13,2)</f>
        <v>0</v>
      </c>
      <c r="H13" s="232"/>
      <c r="I13" s="232">
        <f>ROUND(E13*H13,2)</f>
        <v>0</v>
      </c>
      <c r="J13" s="232"/>
      <c r="K13" s="232">
        <f>ROUND(E13*J13,2)</f>
        <v>0</v>
      </c>
      <c r="L13" s="232">
        <v>21</v>
      </c>
      <c r="M13" s="232">
        <f>G13*(1+L13/100)</f>
        <v>0</v>
      </c>
      <c r="N13" s="221">
        <v>0</v>
      </c>
      <c r="O13" s="221">
        <f>ROUND(E13*N13,5)</f>
        <v>0</v>
      </c>
      <c r="P13" s="221">
        <v>0</v>
      </c>
      <c r="Q13" s="221">
        <f>ROUND(E13*P13,5)</f>
        <v>0</v>
      </c>
      <c r="R13" s="221"/>
      <c r="S13" s="221"/>
      <c r="T13" s="222">
        <v>0.3</v>
      </c>
      <c r="U13" s="221">
        <f>ROUND(E13*T13,2)</f>
        <v>35.14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90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/>
      <c r="B14" s="219"/>
      <c r="C14" s="265" t="s">
        <v>98</v>
      </c>
      <c r="D14" s="223"/>
      <c r="E14" s="228">
        <v>95.616</v>
      </c>
      <c r="F14" s="232"/>
      <c r="G14" s="232"/>
      <c r="H14" s="232"/>
      <c r="I14" s="232"/>
      <c r="J14" s="232"/>
      <c r="K14" s="232"/>
      <c r="L14" s="232"/>
      <c r="M14" s="232"/>
      <c r="N14" s="221"/>
      <c r="O14" s="221"/>
      <c r="P14" s="221"/>
      <c r="Q14" s="221"/>
      <c r="R14" s="221"/>
      <c r="S14" s="221"/>
      <c r="T14" s="222"/>
      <c r="U14" s="221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92</v>
      </c>
      <c r="AF14" s="211">
        <v>0</v>
      </c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/>
      <c r="B15" s="219"/>
      <c r="C15" s="265" t="s">
        <v>99</v>
      </c>
      <c r="D15" s="223"/>
      <c r="E15" s="228">
        <v>21.504000000000001</v>
      </c>
      <c r="F15" s="232"/>
      <c r="G15" s="232"/>
      <c r="H15" s="232"/>
      <c r="I15" s="232"/>
      <c r="J15" s="232"/>
      <c r="K15" s="232"/>
      <c r="L15" s="232"/>
      <c r="M15" s="232"/>
      <c r="N15" s="221"/>
      <c r="O15" s="221"/>
      <c r="P15" s="221"/>
      <c r="Q15" s="221"/>
      <c r="R15" s="221"/>
      <c r="S15" s="221"/>
      <c r="T15" s="222"/>
      <c r="U15" s="221"/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92</v>
      </c>
      <c r="AF15" s="211">
        <v>0</v>
      </c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>
        <v>4</v>
      </c>
      <c r="B16" s="219" t="s">
        <v>100</v>
      </c>
      <c r="C16" s="264" t="s">
        <v>101</v>
      </c>
      <c r="D16" s="221" t="s">
        <v>89</v>
      </c>
      <c r="E16" s="227">
        <v>117.12</v>
      </c>
      <c r="F16" s="231">
        <f>H16+J16</f>
        <v>0</v>
      </c>
      <c r="G16" s="232">
        <f>ROUND(E16*F16,2)</f>
        <v>0</v>
      </c>
      <c r="H16" s="232"/>
      <c r="I16" s="232">
        <f>ROUND(E16*H16,2)</f>
        <v>0</v>
      </c>
      <c r="J16" s="232"/>
      <c r="K16" s="232">
        <f>ROUND(E16*J16,2)</f>
        <v>0</v>
      </c>
      <c r="L16" s="232">
        <v>21</v>
      </c>
      <c r="M16" s="232">
        <f>G16*(1+L16/100)</f>
        <v>0</v>
      </c>
      <c r="N16" s="221">
        <v>0</v>
      </c>
      <c r="O16" s="221">
        <f>ROUND(E16*N16,5)</f>
        <v>0</v>
      </c>
      <c r="P16" s="221">
        <v>0</v>
      </c>
      <c r="Q16" s="221">
        <f>ROUND(E16*P16,5)</f>
        <v>0</v>
      </c>
      <c r="R16" s="221"/>
      <c r="S16" s="221"/>
      <c r="T16" s="222">
        <v>0.14829999999999999</v>
      </c>
      <c r="U16" s="221">
        <f>ROUND(E16*T16,2)</f>
        <v>17.37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90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>
        <v>5</v>
      </c>
      <c r="B17" s="219" t="s">
        <v>102</v>
      </c>
      <c r="C17" s="264" t="s">
        <v>103</v>
      </c>
      <c r="D17" s="221" t="s">
        <v>104</v>
      </c>
      <c r="E17" s="227">
        <v>710.4</v>
      </c>
      <c r="F17" s="231">
        <f>H17+J17</f>
        <v>0</v>
      </c>
      <c r="G17" s="232">
        <f>ROUND(E17*F17,2)</f>
        <v>0</v>
      </c>
      <c r="H17" s="232"/>
      <c r="I17" s="232">
        <f>ROUND(E17*H17,2)</f>
        <v>0</v>
      </c>
      <c r="J17" s="232"/>
      <c r="K17" s="232">
        <f>ROUND(E17*J17,2)</f>
        <v>0</v>
      </c>
      <c r="L17" s="232">
        <v>21</v>
      </c>
      <c r="M17" s="232">
        <f>G17*(1+L17/100)</f>
        <v>0</v>
      </c>
      <c r="N17" s="221">
        <v>9.8999999999999999E-4</v>
      </c>
      <c r="O17" s="221">
        <f>ROUND(E17*N17,5)</f>
        <v>0.70330000000000004</v>
      </c>
      <c r="P17" s="221">
        <v>0</v>
      </c>
      <c r="Q17" s="221">
        <f>ROUND(E17*P17,5)</f>
        <v>0</v>
      </c>
      <c r="R17" s="221"/>
      <c r="S17" s="221"/>
      <c r="T17" s="222">
        <v>0.23599999999999999</v>
      </c>
      <c r="U17" s="221">
        <f>ROUND(E17*T17,2)</f>
        <v>167.65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90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/>
      <c r="B18" s="219"/>
      <c r="C18" s="265" t="s">
        <v>105</v>
      </c>
      <c r="D18" s="223"/>
      <c r="E18" s="228">
        <v>531.20000000000005</v>
      </c>
      <c r="F18" s="232"/>
      <c r="G18" s="232"/>
      <c r="H18" s="232"/>
      <c r="I18" s="232"/>
      <c r="J18" s="232"/>
      <c r="K18" s="232"/>
      <c r="L18" s="232"/>
      <c r="M18" s="232"/>
      <c r="N18" s="221"/>
      <c r="O18" s="221"/>
      <c r="P18" s="221"/>
      <c r="Q18" s="221"/>
      <c r="R18" s="221"/>
      <c r="S18" s="221"/>
      <c r="T18" s="222"/>
      <c r="U18" s="221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92</v>
      </c>
      <c r="AF18" s="211">
        <v>0</v>
      </c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/>
      <c r="B19" s="219"/>
      <c r="C19" s="265" t="s">
        <v>106</v>
      </c>
      <c r="D19" s="223"/>
      <c r="E19" s="228">
        <v>179.2</v>
      </c>
      <c r="F19" s="232"/>
      <c r="G19" s="232"/>
      <c r="H19" s="232"/>
      <c r="I19" s="232"/>
      <c r="J19" s="232"/>
      <c r="K19" s="232"/>
      <c r="L19" s="232"/>
      <c r="M19" s="232"/>
      <c r="N19" s="221"/>
      <c r="O19" s="221"/>
      <c r="P19" s="221"/>
      <c r="Q19" s="221"/>
      <c r="R19" s="221"/>
      <c r="S19" s="221"/>
      <c r="T19" s="222"/>
      <c r="U19" s="221"/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92</v>
      </c>
      <c r="AF19" s="211">
        <v>0</v>
      </c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>
        <v>6</v>
      </c>
      <c r="B20" s="219" t="s">
        <v>107</v>
      </c>
      <c r="C20" s="264" t="s">
        <v>108</v>
      </c>
      <c r="D20" s="221" t="s">
        <v>104</v>
      </c>
      <c r="E20" s="227">
        <v>710.4</v>
      </c>
      <c r="F20" s="231">
        <f>H20+J20</f>
        <v>0</v>
      </c>
      <c r="G20" s="232">
        <f>ROUND(E20*F20,2)</f>
        <v>0</v>
      </c>
      <c r="H20" s="232"/>
      <c r="I20" s="232">
        <f>ROUND(E20*H20,2)</f>
        <v>0</v>
      </c>
      <c r="J20" s="232"/>
      <c r="K20" s="232">
        <f>ROUND(E20*J20,2)</f>
        <v>0</v>
      </c>
      <c r="L20" s="232">
        <v>21</v>
      </c>
      <c r="M20" s="232">
        <f>G20*(1+L20/100)</f>
        <v>0</v>
      </c>
      <c r="N20" s="221">
        <v>0</v>
      </c>
      <c r="O20" s="221">
        <f>ROUND(E20*N20,5)</f>
        <v>0</v>
      </c>
      <c r="P20" s="221">
        <v>0</v>
      </c>
      <c r="Q20" s="221">
        <f>ROUND(E20*P20,5)</f>
        <v>0</v>
      </c>
      <c r="R20" s="221"/>
      <c r="S20" s="221"/>
      <c r="T20" s="222">
        <v>7.0000000000000007E-2</v>
      </c>
      <c r="U20" s="221">
        <f>ROUND(E20*T20,2)</f>
        <v>49.73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90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>
        <v>7</v>
      </c>
      <c r="B21" s="219" t="s">
        <v>109</v>
      </c>
      <c r="C21" s="264" t="s">
        <v>110</v>
      </c>
      <c r="D21" s="221" t="s">
        <v>89</v>
      </c>
      <c r="E21" s="227">
        <v>390.4</v>
      </c>
      <c r="F21" s="231">
        <f>H21+J21</f>
        <v>0</v>
      </c>
      <c r="G21" s="232">
        <f>ROUND(E21*F21,2)</f>
        <v>0</v>
      </c>
      <c r="H21" s="232"/>
      <c r="I21" s="232">
        <f>ROUND(E21*H21,2)</f>
        <v>0</v>
      </c>
      <c r="J21" s="232"/>
      <c r="K21" s="232">
        <f>ROUND(E21*J21,2)</f>
        <v>0</v>
      </c>
      <c r="L21" s="232">
        <v>21</v>
      </c>
      <c r="M21" s="232">
        <f>G21*(1+L21/100)</f>
        <v>0</v>
      </c>
      <c r="N21" s="221">
        <v>0</v>
      </c>
      <c r="O21" s="221">
        <f>ROUND(E21*N21,5)</f>
        <v>0</v>
      </c>
      <c r="P21" s="221">
        <v>0</v>
      </c>
      <c r="Q21" s="221">
        <f>ROUND(E21*P21,5)</f>
        <v>0</v>
      </c>
      <c r="R21" s="221"/>
      <c r="S21" s="221"/>
      <c r="T21" s="222">
        <v>0.34499999999999997</v>
      </c>
      <c r="U21" s="221">
        <f>ROUND(E21*T21,2)</f>
        <v>134.69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90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/>
      <c r="B22" s="219"/>
      <c r="C22" s="265" t="s">
        <v>111</v>
      </c>
      <c r="D22" s="223"/>
      <c r="E22" s="228">
        <v>318.72000000000003</v>
      </c>
      <c r="F22" s="232"/>
      <c r="G22" s="232"/>
      <c r="H22" s="232"/>
      <c r="I22" s="232"/>
      <c r="J22" s="232"/>
      <c r="K22" s="232"/>
      <c r="L22" s="232"/>
      <c r="M22" s="232"/>
      <c r="N22" s="221"/>
      <c r="O22" s="221"/>
      <c r="P22" s="221"/>
      <c r="Q22" s="221"/>
      <c r="R22" s="221"/>
      <c r="S22" s="221"/>
      <c r="T22" s="222"/>
      <c r="U22" s="221"/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92</v>
      </c>
      <c r="AF22" s="211">
        <v>0</v>
      </c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/>
      <c r="B23" s="219"/>
      <c r="C23" s="265" t="s">
        <v>112</v>
      </c>
      <c r="D23" s="223"/>
      <c r="E23" s="228">
        <v>71.680000000000007</v>
      </c>
      <c r="F23" s="232"/>
      <c r="G23" s="232"/>
      <c r="H23" s="232"/>
      <c r="I23" s="232"/>
      <c r="J23" s="232"/>
      <c r="K23" s="232"/>
      <c r="L23" s="232"/>
      <c r="M23" s="232"/>
      <c r="N23" s="221"/>
      <c r="O23" s="221"/>
      <c r="P23" s="221"/>
      <c r="Q23" s="221"/>
      <c r="R23" s="221"/>
      <c r="S23" s="221"/>
      <c r="T23" s="222"/>
      <c r="U23" s="221"/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92</v>
      </c>
      <c r="AF23" s="211">
        <v>0</v>
      </c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>
        <v>8</v>
      </c>
      <c r="B24" s="219" t="s">
        <v>113</v>
      </c>
      <c r="C24" s="264" t="s">
        <v>114</v>
      </c>
      <c r="D24" s="221" t="s">
        <v>89</v>
      </c>
      <c r="E24" s="227">
        <v>390.4</v>
      </c>
      <c r="F24" s="231">
        <f>H24+J24</f>
        <v>0</v>
      </c>
      <c r="G24" s="232">
        <f>ROUND(E24*F24,2)</f>
        <v>0</v>
      </c>
      <c r="H24" s="232"/>
      <c r="I24" s="232">
        <f>ROUND(E24*H24,2)</f>
        <v>0</v>
      </c>
      <c r="J24" s="232"/>
      <c r="K24" s="232">
        <f>ROUND(E24*J24,2)</f>
        <v>0</v>
      </c>
      <c r="L24" s="232">
        <v>21</v>
      </c>
      <c r="M24" s="232">
        <f>G24*(1+L24/100)</f>
        <v>0</v>
      </c>
      <c r="N24" s="221">
        <v>0</v>
      </c>
      <c r="O24" s="221">
        <f>ROUND(E24*N24,5)</f>
        <v>0</v>
      </c>
      <c r="P24" s="221">
        <v>0</v>
      </c>
      <c r="Q24" s="221">
        <f>ROUND(E24*P24,5)</f>
        <v>0</v>
      </c>
      <c r="R24" s="221"/>
      <c r="S24" s="221"/>
      <c r="T24" s="222">
        <v>1.0999999999999999E-2</v>
      </c>
      <c r="U24" s="221">
        <f>ROUND(E24*T24,2)</f>
        <v>4.29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90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>
        <v>9</v>
      </c>
      <c r="B25" s="219" t="s">
        <v>115</v>
      </c>
      <c r="C25" s="264" t="s">
        <v>116</v>
      </c>
      <c r="D25" s="221" t="s">
        <v>89</v>
      </c>
      <c r="E25" s="227">
        <v>390.4</v>
      </c>
      <c r="F25" s="231">
        <f>H25+J25</f>
        <v>0</v>
      </c>
      <c r="G25" s="232">
        <f>ROUND(E25*F25,2)</f>
        <v>0</v>
      </c>
      <c r="H25" s="232"/>
      <c r="I25" s="232">
        <f>ROUND(E25*H25,2)</f>
        <v>0</v>
      </c>
      <c r="J25" s="232"/>
      <c r="K25" s="232">
        <f>ROUND(E25*J25,2)</f>
        <v>0</v>
      </c>
      <c r="L25" s="232">
        <v>21</v>
      </c>
      <c r="M25" s="232">
        <f>G25*(1+L25/100)</f>
        <v>0</v>
      </c>
      <c r="N25" s="221">
        <v>0</v>
      </c>
      <c r="O25" s="221">
        <f>ROUND(E25*N25,5)</f>
        <v>0</v>
      </c>
      <c r="P25" s="221">
        <v>0</v>
      </c>
      <c r="Q25" s="221">
        <f>ROUND(E25*P25,5)</f>
        <v>0</v>
      </c>
      <c r="R25" s="221"/>
      <c r="S25" s="221"/>
      <c r="T25" s="222">
        <v>8.9999999999999993E-3</v>
      </c>
      <c r="U25" s="221">
        <f>ROUND(E25*T25,2)</f>
        <v>3.51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90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ht="22.5" outlineLevel="1" x14ac:dyDescent="0.2">
      <c r="A26" s="212">
        <v>10</v>
      </c>
      <c r="B26" s="219" t="s">
        <v>117</v>
      </c>
      <c r="C26" s="264" t="s">
        <v>118</v>
      </c>
      <c r="D26" s="221" t="s">
        <v>89</v>
      </c>
      <c r="E26" s="227">
        <v>158.4</v>
      </c>
      <c r="F26" s="231">
        <f>H26+J26</f>
        <v>0</v>
      </c>
      <c r="G26" s="232">
        <f>ROUND(E26*F26,2)</f>
        <v>0</v>
      </c>
      <c r="H26" s="232"/>
      <c r="I26" s="232">
        <f>ROUND(E26*H26,2)</f>
        <v>0</v>
      </c>
      <c r="J26" s="232"/>
      <c r="K26" s="232">
        <f>ROUND(E26*J26,2)</f>
        <v>0</v>
      </c>
      <c r="L26" s="232">
        <v>21</v>
      </c>
      <c r="M26" s="232">
        <f>G26*(1+L26/100)</f>
        <v>0</v>
      </c>
      <c r="N26" s="221">
        <v>0</v>
      </c>
      <c r="O26" s="221">
        <f>ROUND(E26*N26,5)</f>
        <v>0</v>
      </c>
      <c r="P26" s="221">
        <v>0</v>
      </c>
      <c r="Q26" s="221">
        <f>ROUND(E26*P26,5)</f>
        <v>0</v>
      </c>
      <c r="R26" s="221"/>
      <c r="S26" s="221"/>
      <c r="T26" s="222">
        <v>5.2999999999999999E-2</v>
      </c>
      <c r="U26" s="221">
        <f>ROUND(E26*T26,2)</f>
        <v>8.4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90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2.5" outlineLevel="1" x14ac:dyDescent="0.2">
      <c r="A27" s="212">
        <v>11</v>
      </c>
      <c r="B27" s="219" t="s">
        <v>119</v>
      </c>
      <c r="C27" s="264" t="s">
        <v>120</v>
      </c>
      <c r="D27" s="221" t="s">
        <v>89</v>
      </c>
      <c r="E27" s="227">
        <v>158.4</v>
      </c>
      <c r="F27" s="231">
        <f>H27+J27</f>
        <v>0</v>
      </c>
      <c r="G27" s="232">
        <f>ROUND(E27*F27,2)</f>
        <v>0</v>
      </c>
      <c r="H27" s="232"/>
      <c r="I27" s="232">
        <f>ROUND(E27*H27,2)</f>
        <v>0</v>
      </c>
      <c r="J27" s="232"/>
      <c r="K27" s="232">
        <f>ROUND(E27*J27,2)</f>
        <v>0</v>
      </c>
      <c r="L27" s="232">
        <v>21</v>
      </c>
      <c r="M27" s="232">
        <f>G27*(1+L27/100)</f>
        <v>0</v>
      </c>
      <c r="N27" s="221">
        <v>1.7</v>
      </c>
      <c r="O27" s="221">
        <f>ROUND(E27*N27,5)</f>
        <v>269.27999999999997</v>
      </c>
      <c r="P27" s="221">
        <v>0</v>
      </c>
      <c r="Q27" s="221">
        <f>ROUND(E27*P27,5)</f>
        <v>0</v>
      </c>
      <c r="R27" s="221"/>
      <c r="S27" s="221"/>
      <c r="T27" s="222">
        <v>1.587</v>
      </c>
      <c r="U27" s="221">
        <f>ROUND(E27*T27,2)</f>
        <v>251.38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90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/>
      <c r="B28" s="219"/>
      <c r="C28" s="265" t="s">
        <v>121</v>
      </c>
      <c r="D28" s="223"/>
      <c r="E28" s="228">
        <v>132.80000000000001</v>
      </c>
      <c r="F28" s="232"/>
      <c r="G28" s="232"/>
      <c r="H28" s="232"/>
      <c r="I28" s="232"/>
      <c r="J28" s="232"/>
      <c r="K28" s="232"/>
      <c r="L28" s="232"/>
      <c r="M28" s="232"/>
      <c r="N28" s="221"/>
      <c r="O28" s="221"/>
      <c r="P28" s="221"/>
      <c r="Q28" s="221"/>
      <c r="R28" s="221"/>
      <c r="S28" s="221"/>
      <c r="T28" s="222"/>
      <c r="U28" s="221"/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92</v>
      </c>
      <c r="AF28" s="211">
        <v>0</v>
      </c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/>
      <c r="B29" s="219"/>
      <c r="C29" s="265" t="s">
        <v>122</v>
      </c>
      <c r="D29" s="223"/>
      <c r="E29" s="228">
        <v>25.6</v>
      </c>
      <c r="F29" s="232"/>
      <c r="G29" s="232"/>
      <c r="H29" s="232"/>
      <c r="I29" s="232"/>
      <c r="J29" s="232"/>
      <c r="K29" s="232"/>
      <c r="L29" s="232"/>
      <c r="M29" s="232"/>
      <c r="N29" s="221"/>
      <c r="O29" s="221"/>
      <c r="P29" s="221"/>
      <c r="Q29" s="221"/>
      <c r="R29" s="221"/>
      <c r="S29" s="221"/>
      <c r="T29" s="222"/>
      <c r="U29" s="221"/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92</v>
      </c>
      <c r="AF29" s="211">
        <v>0</v>
      </c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>
        <v>12</v>
      </c>
      <c r="B30" s="219" t="s">
        <v>123</v>
      </c>
      <c r="C30" s="264" t="s">
        <v>124</v>
      </c>
      <c r="D30" s="221" t="s">
        <v>125</v>
      </c>
      <c r="E30" s="227">
        <v>285.12</v>
      </c>
      <c r="F30" s="231">
        <f>H30+J30</f>
        <v>0</v>
      </c>
      <c r="G30" s="232">
        <f>ROUND(E30*F30,2)</f>
        <v>0</v>
      </c>
      <c r="H30" s="232"/>
      <c r="I30" s="232">
        <f>ROUND(E30*H30,2)</f>
        <v>0</v>
      </c>
      <c r="J30" s="232"/>
      <c r="K30" s="232">
        <f>ROUND(E30*J30,2)</f>
        <v>0</v>
      </c>
      <c r="L30" s="232">
        <v>21</v>
      </c>
      <c r="M30" s="232">
        <f>G30*(1+L30/100)</f>
        <v>0</v>
      </c>
      <c r="N30" s="221">
        <v>0</v>
      </c>
      <c r="O30" s="221">
        <f>ROUND(E30*N30,5)</f>
        <v>0</v>
      </c>
      <c r="P30" s="221">
        <v>0</v>
      </c>
      <c r="Q30" s="221">
        <f>ROUND(E30*P30,5)</f>
        <v>0</v>
      </c>
      <c r="R30" s="221"/>
      <c r="S30" s="221"/>
      <c r="T30" s="222">
        <v>0</v>
      </c>
      <c r="U30" s="221">
        <f>ROUND(E30*T30,2)</f>
        <v>0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90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2"/>
      <c r="B31" s="219"/>
      <c r="C31" s="266" t="s">
        <v>201</v>
      </c>
      <c r="D31" s="224"/>
      <c r="E31" s="229"/>
      <c r="F31" s="233"/>
      <c r="G31" s="234"/>
      <c r="H31" s="232"/>
      <c r="I31" s="232"/>
      <c r="J31" s="232"/>
      <c r="K31" s="232"/>
      <c r="L31" s="232"/>
      <c r="M31" s="232"/>
      <c r="N31" s="221"/>
      <c r="O31" s="221"/>
      <c r="P31" s="221"/>
      <c r="Q31" s="221"/>
      <c r="R31" s="221"/>
      <c r="S31" s="221"/>
      <c r="T31" s="222"/>
      <c r="U31" s="221"/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126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4" t="str">
        <f>C31</f>
        <v>poplatky za likvidaci odpadů nekontaminovaných  17 05 04 Vytěžené horniny a zeminy</v>
      </c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/>
      <c r="B32" s="219"/>
      <c r="C32" s="266" t="s">
        <v>202</v>
      </c>
      <c r="D32" s="224"/>
      <c r="E32" s="229"/>
      <c r="F32" s="233"/>
      <c r="G32" s="234"/>
      <c r="H32" s="232"/>
      <c r="I32" s="232"/>
      <c r="J32" s="232"/>
      <c r="K32" s="232"/>
      <c r="L32" s="232"/>
      <c r="M32" s="232"/>
      <c r="N32" s="221"/>
      <c r="O32" s="221"/>
      <c r="P32" s="221"/>
      <c r="Q32" s="221"/>
      <c r="R32" s="221"/>
      <c r="S32" s="221"/>
      <c r="T32" s="222"/>
      <c r="U32" s="221"/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126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4" t="str">
        <f>C32</f>
        <v>Položka obsahuje:</v>
      </c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12"/>
      <c r="B33" s="219"/>
      <c r="C33" s="266" t="s">
        <v>203</v>
      </c>
      <c r="D33" s="224"/>
      <c r="E33" s="229"/>
      <c r="F33" s="233"/>
      <c r="G33" s="234"/>
      <c r="H33" s="232"/>
      <c r="I33" s="232"/>
      <c r="J33" s="232"/>
      <c r="K33" s="232"/>
      <c r="L33" s="232"/>
      <c r="M33" s="232"/>
      <c r="N33" s="221"/>
      <c r="O33" s="221"/>
      <c r="P33" s="221"/>
      <c r="Q33" s="221"/>
      <c r="R33" s="221"/>
      <c r="S33" s="221"/>
      <c r="T33" s="222"/>
      <c r="U33" s="221"/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126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4" t="str">
        <f>C33</f>
        <v>-veškeré poplatky provozovateli skládky, recyklační linky nebo jiného zařízení na zpracování nebo likvidaci odpadů související s převzetím, uložením, zpracováním nebo likvidací odpadu</v>
      </c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12"/>
      <c r="B34" s="219"/>
      <c r="C34" s="266" t="s">
        <v>127</v>
      </c>
      <c r="D34" s="224"/>
      <c r="E34" s="229"/>
      <c r="F34" s="233"/>
      <c r="G34" s="234"/>
      <c r="H34" s="232"/>
      <c r="I34" s="232"/>
      <c r="J34" s="232"/>
      <c r="K34" s="232"/>
      <c r="L34" s="232"/>
      <c r="M34" s="232"/>
      <c r="N34" s="221"/>
      <c r="O34" s="221"/>
      <c r="P34" s="221"/>
      <c r="Q34" s="221"/>
      <c r="R34" s="221"/>
      <c r="S34" s="221"/>
      <c r="T34" s="222"/>
      <c r="U34" s="221"/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126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4" t="str">
        <f>C34</f>
        <v>- náklady spojené s dopravou odpadu z místa stavby na místo převzetí provozovatelem skládky, recyklační linky nebo likvidaci odpadů</v>
      </c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/>
      <c r="B35" s="219"/>
      <c r="C35" s="265" t="s">
        <v>128</v>
      </c>
      <c r="D35" s="223"/>
      <c r="E35" s="228">
        <v>285.12</v>
      </c>
      <c r="F35" s="232"/>
      <c r="G35" s="232"/>
      <c r="H35" s="232"/>
      <c r="I35" s="232"/>
      <c r="J35" s="232"/>
      <c r="K35" s="232"/>
      <c r="L35" s="232"/>
      <c r="M35" s="232"/>
      <c r="N35" s="221"/>
      <c r="O35" s="221"/>
      <c r="P35" s="221"/>
      <c r="Q35" s="221"/>
      <c r="R35" s="221"/>
      <c r="S35" s="221"/>
      <c r="T35" s="222"/>
      <c r="U35" s="221"/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92</v>
      </c>
      <c r="AF35" s="211">
        <v>0</v>
      </c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x14ac:dyDescent="0.2">
      <c r="A36" s="213" t="s">
        <v>85</v>
      </c>
      <c r="B36" s="220" t="s">
        <v>54</v>
      </c>
      <c r="C36" s="267" t="s">
        <v>55</v>
      </c>
      <c r="D36" s="225"/>
      <c r="E36" s="230"/>
      <c r="F36" s="235"/>
      <c r="G36" s="235">
        <f>SUMIF(AE37:AE71,"&lt;&gt;NOR",G37:G71)</f>
        <v>0</v>
      </c>
      <c r="H36" s="235"/>
      <c r="I36" s="235">
        <f>SUM(I37:I71)</f>
        <v>0</v>
      </c>
      <c r="J36" s="235"/>
      <c r="K36" s="235">
        <f>SUM(K37:K71)</f>
        <v>0</v>
      </c>
      <c r="L36" s="235"/>
      <c r="M36" s="235">
        <f>SUM(M37:M71)</f>
        <v>0</v>
      </c>
      <c r="N36" s="225"/>
      <c r="O36" s="225">
        <f>SUM(O37:O71)</f>
        <v>0.94113999999999987</v>
      </c>
      <c r="P36" s="225"/>
      <c r="Q36" s="225">
        <f>SUM(Q37:Q71)</f>
        <v>0</v>
      </c>
      <c r="R36" s="225"/>
      <c r="S36" s="225"/>
      <c r="T36" s="226"/>
      <c r="U36" s="225">
        <f>SUM(U37:U71)</f>
        <v>131.57</v>
      </c>
      <c r="AE36" t="s">
        <v>86</v>
      </c>
    </row>
    <row r="37" spans="1:60" outlineLevel="1" x14ac:dyDescent="0.2">
      <c r="A37" s="212">
        <v>13</v>
      </c>
      <c r="B37" s="219" t="s">
        <v>129</v>
      </c>
      <c r="C37" s="264" t="s">
        <v>130</v>
      </c>
      <c r="D37" s="221" t="s">
        <v>131</v>
      </c>
      <c r="E37" s="227">
        <v>64</v>
      </c>
      <c r="F37" s="231">
        <f>H37+J37</f>
        <v>0</v>
      </c>
      <c r="G37" s="232">
        <f>ROUND(E37*F37,2)</f>
        <v>0</v>
      </c>
      <c r="H37" s="232"/>
      <c r="I37" s="232">
        <f>ROUND(E37*H37,2)</f>
        <v>0</v>
      </c>
      <c r="J37" s="232"/>
      <c r="K37" s="232">
        <f>ROUND(E37*J37,2)</f>
        <v>0</v>
      </c>
      <c r="L37" s="232">
        <v>21</v>
      </c>
      <c r="M37" s="232">
        <f>G37*(1+L37/100)</f>
        <v>0</v>
      </c>
      <c r="N37" s="221">
        <v>0</v>
      </c>
      <c r="O37" s="221">
        <f>ROUND(E37*N37,5)</f>
        <v>0</v>
      </c>
      <c r="P37" s="221">
        <v>0</v>
      </c>
      <c r="Q37" s="221">
        <f>ROUND(E37*P37,5)</f>
        <v>0</v>
      </c>
      <c r="R37" s="221"/>
      <c r="S37" s="221"/>
      <c r="T37" s="222">
        <v>3.4000000000000002E-2</v>
      </c>
      <c r="U37" s="221">
        <f>ROUND(E37*T37,2)</f>
        <v>2.1800000000000002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90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2"/>
      <c r="B38" s="219"/>
      <c r="C38" s="265" t="s">
        <v>132</v>
      </c>
      <c r="D38" s="223"/>
      <c r="E38" s="228">
        <v>64</v>
      </c>
      <c r="F38" s="232"/>
      <c r="G38" s="232"/>
      <c r="H38" s="232"/>
      <c r="I38" s="232"/>
      <c r="J38" s="232"/>
      <c r="K38" s="232"/>
      <c r="L38" s="232"/>
      <c r="M38" s="232"/>
      <c r="N38" s="221"/>
      <c r="O38" s="221"/>
      <c r="P38" s="221"/>
      <c r="Q38" s="221"/>
      <c r="R38" s="221"/>
      <c r="S38" s="221"/>
      <c r="T38" s="222"/>
      <c r="U38" s="221"/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92</v>
      </c>
      <c r="AF38" s="211">
        <v>0</v>
      </c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12">
        <v>14</v>
      </c>
      <c r="B39" s="219" t="s">
        <v>133</v>
      </c>
      <c r="C39" s="264" t="s">
        <v>134</v>
      </c>
      <c r="D39" s="221" t="s">
        <v>131</v>
      </c>
      <c r="E39" s="227">
        <v>65.92</v>
      </c>
      <c r="F39" s="231">
        <f>H39+J39</f>
        <v>0</v>
      </c>
      <c r="G39" s="232">
        <f>ROUND(E39*F39,2)</f>
        <v>0</v>
      </c>
      <c r="H39" s="232"/>
      <c r="I39" s="232">
        <f>ROUND(E39*H39,2)</f>
        <v>0</v>
      </c>
      <c r="J39" s="232"/>
      <c r="K39" s="232">
        <f>ROUND(E39*J39,2)</f>
        <v>0</v>
      </c>
      <c r="L39" s="232">
        <v>21</v>
      </c>
      <c r="M39" s="232">
        <f>G39*(1+L39/100)</f>
        <v>0</v>
      </c>
      <c r="N39" s="221">
        <v>2.7E-4</v>
      </c>
      <c r="O39" s="221">
        <f>ROUND(E39*N39,5)</f>
        <v>1.78E-2</v>
      </c>
      <c r="P39" s="221">
        <v>0</v>
      </c>
      <c r="Q39" s="221">
        <f>ROUND(E39*P39,5)</f>
        <v>0</v>
      </c>
      <c r="R39" s="221"/>
      <c r="S39" s="221"/>
      <c r="T39" s="222">
        <v>0</v>
      </c>
      <c r="U39" s="221">
        <f>ROUND(E39*T39,2)</f>
        <v>0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135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/>
      <c r="B40" s="219"/>
      <c r="C40" s="265" t="s">
        <v>136</v>
      </c>
      <c r="D40" s="223"/>
      <c r="E40" s="228">
        <v>65.92</v>
      </c>
      <c r="F40" s="232"/>
      <c r="G40" s="232"/>
      <c r="H40" s="232"/>
      <c r="I40" s="232"/>
      <c r="J40" s="232"/>
      <c r="K40" s="232"/>
      <c r="L40" s="232"/>
      <c r="M40" s="232"/>
      <c r="N40" s="221"/>
      <c r="O40" s="221"/>
      <c r="P40" s="221"/>
      <c r="Q40" s="221"/>
      <c r="R40" s="221"/>
      <c r="S40" s="221"/>
      <c r="T40" s="222"/>
      <c r="U40" s="221"/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92</v>
      </c>
      <c r="AF40" s="211">
        <v>0</v>
      </c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2.5" outlineLevel="1" x14ac:dyDescent="0.2">
      <c r="A41" s="212">
        <v>15</v>
      </c>
      <c r="B41" s="219" t="s">
        <v>137</v>
      </c>
      <c r="C41" s="264" t="s">
        <v>138</v>
      </c>
      <c r="D41" s="221" t="s">
        <v>131</v>
      </c>
      <c r="E41" s="227">
        <v>166</v>
      </c>
      <c r="F41" s="231">
        <f>H41+J41</f>
        <v>0</v>
      </c>
      <c r="G41" s="232">
        <f>ROUND(E41*F41,2)</f>
        <v>0</v>
      </c>
      <c r="H41" s="232"/>
      <c r="I41" s="232">
        <f>ROUND(E41*H41,2)</f>
        <v>0</v>
      </c>
      <c r="J41" s="232"/>
      <c r="K41" s="232">
        <f>ROUND(E41*J41,2)</f>
        <v>0</v>
      </c>
      <c r="L41" s="232">
        <v>21</v>
      </c>
      <c r="M41" s="232">
        <f>G41*(1+L41/100)</f>
        <v>0</v>
      </c>
      <c r="N41" s="221">
        <v>0</v>
      </c>
      <c r="O41" s="221">
        <f>ROUND(E41*N41,5)</f>
        <v>0</v>
      </c>
      <c r="P41" s="221">
        <v>0</v>
      </c>
      <c r="Q41" s="221">
        <f>ROUND(E41*P41,5)</f>
        <v>0</v>
      </c>
      <c r="R41" s="221"/>
      <c r="S41" s="221"/>
      <c r="T41" s="222">
        <v>0.126</v>
      </c>
      <c r="U41" s="221">
        <f>ROUND(E41*T41,2)</f>
        <v>20.92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90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/>
      <c r="B42" s="219"/>
      <c r="C42" s="265" t="s">
        <v>139</v>
      </c>
      <c r="D42" s="223"/>
      <c r="E42" s="228">
        <v>166</v>
      </c>
      <c r="F42" s="232"/>
      <c r="G42" s="232"/>
      <c r="H42" s="232"/>
      <c r="I42" s="232"/>
      <c r="J42" s="232"/>
      <c r="K42" s="232"/>
      <c r="L42" s="232"/>
      <c r="M42" s="232"/>
      <c r="N42" s="221"/>
      <c r="O42" s="221"/>
      <c r="P42" s="221"/>
      <c r="Q42" s="221"/>
      <c r="R42" s="221"/>
      <c r="S42" s="221"/>
      <c r="T42" s="222"/>
      <c r="U42" s="221"/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92</v>
      </c>
      <c r="AF42" s="211">
        <v>0</v>
      </c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2.5" outlineLevel="1" x14ac:dyDescent="0.2">
      <c r="A43" s="212">
        <v>16</v>
      </c>
      <c r="B43" s="219" t="s">
        <v>140</v>
      </c>
      <c r="C43" s="264" t="s">
        <v>141</v>
      </c>
      <c r="D43" s="221" t="s">
        <v>131</v>
      </c>
      <c r="E43" s="227">
        <v>170.98</v>
      </c>
      <c r="F43" s="231">
        <f>H43+J43</f>
        <v>0</v>
      </c>
      <c r="G43" s="232">
        <f>ROUND(E43*F43,2)</f>
        <v>0</v>
      </c>
      <c r="H43" s="232"/>
      <c r="I43" s="232">
        <f>ROUND(E43*H43,2)</f>
        <v>0</v>
      </c>
      <c r="J43" s="232"/>
      <c r="K43" s="232">
        <f>ROUND(E43*J43,2)</f>
        <v>0</v>
      </c>
      <c r="L43" s="232">
        <v>21</v>
      </c>
      <c r="M43" s="232">
        <f>G43*(1+L43/100)</f>
        <v>0</v>
      </c>
      <c r="N43" s="221">
        <v>2.14E-3</v>
      </c>
      <c r="O43" s="221">
        <f>ROUND(E43*N43,5)</f>
        <v>0.3659</v>
      </c>
      <c r="P43" s="221">
        <v>0</v>
      </c>
      <c r="Q43" s="221">
        <f>ROUND(E43*P43,5)</f>
        <v>0</v>
      </c>
      <c r="R43" s="221"/>
      <c r="S43" s="221"/>
      <c r="T43" s="222">
        <v>0</v>
      </c>
      <c r="U43" s="221">
        <f>ROUND(E43*T43,2)</f>
        <v>0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135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2"/>
      <c r="B44" s="219"/>
      <c r="C44" s="265" t="s">
        <v>142</v>
      </c>
      <c r="D44" s="223"/>
      <c r="E44" s="228">
        <v>170.98</v>
      </c>
      <c r="F44" s="232"/>
      <c r="G44" s="232"/>
      <c r="H44" s="232"/>
      <c r="I44" s="232"/>
      <c r="J44" s="232"/>
      <c r="K44" s="232"/>
      <c r="L44" s="232"/>
      <c r="M44" s="232"/>
      <c r="N44" s="221"/>
      <c r="O44" s="221"/>
      <c r="P44" s="221"/>
      <c r="Q44" s="221"/>
      <c r="R44" s="221"/>
      <c r="S44" s="221"/>
      <c r="T44" s="222"/>
      <c r="U44" s="221"/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92</v>
      </c>
      <c r="AF44" s="211">
        <v>0</v>
      </c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>
        <v>17</v>
      </c>
      <c r="B45" s="219" t="s">
        <v>143</v>
      </c>
      <c r="C45" s="264" t="s">
        <v>144</v>
      </c>
      <c r="D45" s="221" t="s">
        <v>145</v>
      </c>
      <c r="E45" s="227">
        <v>8</v>
      </c>
      <c r="F45" s="231">
        <f>H45+J45</f>
        <v>0</v>
      </c>
      <c r="G45" s="232">
        <f>ROUND(E45*F45,2)</f>
        <v>0</v>
      </c>
      <c r="H45" s="232"/>
      <c r="I45" s="232">
        <f>ROUND(E45*H45,2)</f>
        <v>0</v>
      </c>
      <c r="J45" s="232"/>
      <c r="K45" s="232">
        <f>ROUND(E45*J45,2)</f>
        <v>0</v>
      </c>
      <c r="L45" s="232">
        <v>21</v>
      </c>
      <c r="M45" s="232">
        <f>G45*(1+L45/100)</f>
        <v>0</v>
      </c>
      <c r="N45" s="221">
        <v>0</v>
      </c>
      <c r="O45" s="221">
        <f>ROUND(E45*N45,5)</f>
        <v>0</v>
      </c>
      <c r="P45" s="221">
        <v>0</v>
      </c>
      <c r="Q45" s="221">
        <f>ROUND(E45*P45,5)</f>
        <v>0</v>
      </c>
      <c r="R45" s="221"/>
      <c r="S45" s="221"/>
      <c r="T45" s="222">
        <v>1.2216</v>
      </c>
      <c r="U45" s="221">
        <f>ROUND(E45*T45,2)</f>
        <v>9.77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90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2">
        <v>18</v>
      </c>
      <c r="B46" s="219" t="s">
        <v>146</v>
      </c>
      <c r="C46" s="264" t="s">
        <v>147</v>
      </c>
      <c r="D46" s="221" t="s">
        <v>145</v>
      </c>
      <c r="E46" s="227">
        <v>2</v>
      </c>
      <c r="F46" s="231">
        <f>H46+J46</f>
        <v>0</v>
      </c>
      <c r="G46" s="232">
        <f>ROUND(E46*F46,2)</f>
        <v>0</v>
      </c>
      <c r="H46" s="232"/>
      <c r="I46" s="232">
        <f>ROUND(E46*H46,2)</f>
        <v>0</v>
      </c>
      <c r="J46" s="232"/>
      <c r="K46" s="232">
        <f>ROUND(E46*J46,2)</f>
        <v>0</v>
      </c>
      <c r="L46" s="232">
        <v>21</v>
      </c>
      <c r="M46" s="232">
        <f>G46*(1+L46/100)</f>
        <v>0</v>
      </c>
      <c r="N46" s="221">
        <v>1.1E-4</v>
      </c>
      <c r="O46" s="221">
        <f>ROUND(E46*N46,5)</f>
        <v>2.2000000000000001E-4</v>
      </c>
      <c r="P46" s="221">
        <v>0</v>
      </c>
      <c r="Q46" s="221">
        <f>ROUND(E46*P46,5)</f>
        <v>0</v>
      </c>
      <c r="R46" s="221"/>
      <c r="S46" s="221"/>
      <c r="T46" s="222">
        <v>1.56</v>
      </c>
      <c r="U46" s="221">
        <f>ROUND(E46*T46,2)</f>
        <v>3.12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90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2">
        <v>19</v>
      </c>
      <c r="B47" s="219" t="s">
        <v>148</v>
      </c>
      <c r="C47" s="264" t="s">
        <v>149</v>
      </c>
      <c r="D47" s="221" t="s">
        <v>145</v>
      </c>
      <c r="E47" s="227">
        <v>4</v>
      </c>
      <c r="F47" s="231">
        <f>H47+J47</f>
        <v>0</v>
      </c>
      <c r="G47" s="232">
        <f>ROUND(E47*F47,2)</f>
        <v>0</v>
      </c>
      <c r="H47" s="232"/>
      <c r="I47" s="232">
        <f>ROUND(E47*H47,2)</f>
        <v>0</v>
      </c>
      <c r="J47" s="232"/>
      <c r="K47" s="232">
        <f>ROUND(E47*J47,2)</f>
        <v>0</v>
      </c>
      <c r="L47" s="232">
        <v>21</v>
      </c>
      <c r="M47" s="232">
        <f>G47*(1+L47/100)</f>
        <v>0</v>
      </c>
      <c r="N47" s="221">
        <v>1.2E-2</v>
      </c>
      <c r="O47" s="221">
        <f>ROUND(E47*N47,5)</f>
        <v>4.8000000000000001E-2</v>
      </c>
      <c r="P47" s="221">
        <v>0</v>
      </c>
      <c r="Q47" s="221">
        <f>ROUND(E47*P47,5)</f>
        <v>0</v>
      </c>
      <c r="R47" s="221"/>
      <c r="S47" s="221"/>
      <c r="T47" s="222">
        <v>0</v>
      </c>
      <c r="U47" s="221">
        <f>ROUND(E47*T47,2)</f>
        <v>0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135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2">
        <v>20</v>
      </c>
      <c r="B48" s="219" t="s">
        <v>150</v>
      </c>
      <c r="C48" s="264" t="s">
        <v>151</v>
      </c>
      <c r="D48" s="221" t="s">
        <v>145</v>
      </c>
      <c r="E48" s="227">
        <v>4</v>
      </c>
      <c r="F48" s="231">
        <f>H48+J48</f>
        <v>0</v>
      </c>
      <c r="G48" s="232">
        <f>ROUND(E48*F48,2)</f>
        <v>0</v>
      </c>
      <c r="H48" s="232"/>
      <c r="I48" s="232">
        <f>ROUND(E48*H48,2)</f>
        <v>0</v>
      </c>
      <c r="J48" s="232"/>
      <c r="K48" s="232">
        <f>ROUND(E48*J48,2)</f>
        <v>0</v>
      </c>
      <c r="L48" s="232">
        <v>21</v>
      </c>
      <c r="M48" s="232">
        <f>G48*(1+L48/100)</f>
        <v>0</v>
      </c>
      <c r="N48" s="221">
        <v>0</v>
      </c>
      <c r="O48" s="221">
        <f>ROUND(E48*N48,5)</f>
        <v>0</v>
      </c>
      <c r="P48" s="221">
        <v>0</v>
      </c>
      <c r="Q48" s="221">
        <f>ROUND(E48*P48,5)</f>
        <v>0</v>
      </c>
      <c r="R48" s="221"/>
      <c r="S48" s="221"/>
      <c r="T48" s="222">
        <v>0</v>
      </c>
      <c r="U48" s="221">
        <f>ROUND(E48*T48,2)</f>
        <v>0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135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>
        <v>21</v>
      </c>
      <c r="B49" s="219" t="s">
        <v>152</v>
      </c>
      <c r="C49" s="264" t="s">
        <v>153</v>
      </c>
      <c r="D49" s="221" t="s">
        <v>145</v>
      </c>
      <c r="E49" s="227">
        <v>4</v>
      </c>
      <c r="F49" s="231">
        <f>H49+J49</f>
        <v>0</v>
      </c>
      <c r="G49" s="232">
        <f>ROUND(E49*F49,2)</f>
        <v>0</v>
      </c>
      <c r="H49" s="232"/>
      <c r="I49" s="232">
        <f>ROUND(E49*H49,2)</f>
        <v>0</v>
      </c>
      <c r="J49" s="232"/>
      <c r="K49" s="232">
        <f>ROUND(E49*J49,2)</f>
        <v>0</v>
      </c>
      <c r="L49" s="232">
        <v>21</v>
      </c>
      <c r="M49" s="232">
        <f>G49*(1+L49/100)</f>
        <v>0</v>
      </c>
      <c r="N49" s="221">
        <v>5.3E-3</v>
      </c>
      <c r="O49" s="221">
        <f>ROUND(E49*N49,5)</f>
        <v>2.12E-2</v>
      </c>
      <c r="P49" s="221">
        <v>0</v>
      </c>
      <c r="Q49" s="221">
        <f>ROUND(E49*P49,5)</f>
        <v>0</v>
      </c>
      <c r="R49" s="221"/>
      <c r="S49" s="221"/>
      <c r="T49" s="222">
        <v>0</v>
      </c>
      <c r="U49" s="221">
        <f>ROUND(E49*T49,2)</f>
        <v>0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135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2">
        <v>22</v>
      </c>
      <c r="B50" s="219" t="s">
        <v>154</v>
      </c>
      <c r="C50" s="264" t="s">
        <v>155</v>
      </c>
      <c r="D50" s="221" t="s">
        <v>145</v>
      </c>
      <c r="E50" s="227">
        <v>2</v>
      </c>
      <c r="F50" s="231">
        <f>H50+J50</f>
        <v>0</v>
      </c>
      <c r="G50" s="232">
        <f>ROUND(E50*F50,2)</f>
        <v>0</v>
      </c>
      <c r="H50" s="232"/>
      <c r="I50" s="232">
        <f>ROUND(E50*H50,2)</f>
        <v>0</v>
      </c>
      <c r="J50" s="232"/>
      <c r="K50" s="232">
        <f>ROUND(E50*J50,2)</f>
        <v>0</v>
      </c>
      <c r="L50" s="232">
        <v>21</v>
      </c>
      <c r="M50" s="232">
        <f>G50*(1+L50/100)</f>
        <v>0</v>
      </c>
      <c r="N50" s="221">
        <v>1.6500000000000001E-2</v>
      </c>
      <c r="O50" s="221">
        <f>ROUND(E50*N50,5)</f>
        <v>3.3000000000000002E-2</v>
      </c>
      <c r="P50" s="221">
        <v>0</v>
      </c>
      <c r="Q50" s="221">
        <f>ROUND(E50*P50,5)</f>
        <v>0</v>
      </c>
      <c r="R50" s="221"/>
      <c r="S50" s="221"/>
      <c r="T50" s="222">
        <v>0</v>
      </c>
      <c r="U50" s="221">
        <f>ROUND(E50*T50,2)</f>
        <v>0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135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2">
        <v>23</v>
      </c>
      <c r="B51" s="219" t="s">
        <v>156</v>
      </c>
      <c r="C51" s="264" t="s">
        <v>157</v>
      </c>
      <c r="D51" s="221" t="s">
        <v>145</v>
      </c>
      <c r="E51" s="227">
        <v>2</v>
      </c>
      <c r="F51" s="231">
        <f>H51+J51</f>
        <v>0</v>
      </c>
      <c r="G51" s="232">
        <f>ROUND(E51*F51,2)</f>
        <v>0</v>
      </c>
      <c r="H51" s="232"/>
      <c r="I51" s="232">
        <f>ROUND(E51*H51,2)</f>
        <v>0</v>
      </c>
      <c r="J51" s="232"/>
      <c r="K51" s="232">
        <f>ROUND(E51*J51,2)</f>
        <v>0</v>
      </c>
      <c r="L51" s="232">
        <v>21</v>
      </c>
      <c r="M51" s="232">
        <f>G51*(1+L51/100)</f>
        <v>0</v>
      </c>
      <c r="N51" s="221">
        <v>1.8499999999999999E-2</v>
      </c>
      <c r="O51" s="221">
        <f>ROUND(E51*N51,5)</f>
        <v>3.6999999999999998E-2</v>
      </c>
      <c r="P51" s="221">
        <v>0</v>
      </c>
      <c r="Q51" s="221">
        <f>ROUND(E51*P51,5)</f>
        <v>0</v>
      </c>
      <c r="R51" s="221"/>
      <c r="S51" s="221"/>
      <c r="T51" s="222">
        <v>0</v>
      </c>
      <c r="U51" s="221">
        <f>ROUND(E51*T51,2)</f>
        <v>0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135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2">
        <v>24</v>
      </c>
      <c r="B52" s="219" t="s">
        <v>158</v>
      </c>
      <c r="C52" s="264" t="s">
        <v>159</v>
      </c>
      <c r="D52" s="221" t="s">
        <v>145</v>
      </c>
      <c r="E52" s="227">
        <v>6</v>
      </c>
      <c r="F52" s="231">
        <f>H52+J52</f>
        <v>0</v>
      </c>
      <c r="G52" s="232">
        <f>ROUND(E52*F52,2)</f>
        <v>0</v>
      </c>
      <c r="H52" s="232"/>
      <c r="I52" s="232">
        <f>ROUND(E52*H52,2)</f>
        <v>0</v>
      </c>
      <c r="J52" s="232"/>
      <c r="K52" s="232">
        <f>ROUND(E52*J52,2)</f>
        <v>0</v>
      </c>
      <c r="L52" s="232">
        <v>21</v>
      </c>
      <c r="M52" s="232">
        <f>G52*(1+L52/100)</f>
        <v>0</v>
      </c>
      <c r="N52" s="221">
        <v>0</v>
      </c>
      <c r="O52" s="221">
        <f>ROUND(E52*N52,5)</f>
        <v>0</v>
      </c>
      <c r="P52" s="221">
        <v>0</v>
      </c>
      <c r="Q52" s="221">
        <f>ROUND(E52*P52,5)</f>
        <v>0</v>
      </c>
      <c r="R52" s="221"/>
      <c r="S52" s="221"/>
      <c r="T52" s="222">
        <v>3.51</v>
      </c>
      <c r="U52" s="221">
        <f>ROUND(E52*T52,2)</f>
        <v>21.06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90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12">
        <v>25</v>
      </c>
      <c r="B53" s="219" t="s">
        <v>160</v>
      </c>
      <c r="C53" s="264" t="s">
        <v>161</v>
      </c>
      <c r="D53" s="221" t="s">
        <v>145</v>
      </c>
      <c r="E53" s="227">
        <v>6</v>
      </c>
      <c r="F53" s="231">
        <f>H53+J53</f>
        <v>0</v>
      </c>
      <c r="G53" s="232">
        <f>ROUND(E53*F53,2)</f>
        <v>0</v>
      </c>
      <c r="H53" s="232"/>
      <c r="I53" s="232">
        <f>ROUND(E53*H53,2)</f>
        <v>0</v>
      </c>
      <c r="J53" s="232"/>
      <c r="K53" s="232">
        <f>ROUND(E53*J53,2)</f>
        <v>0</v>
      </c>
      <c r="L53" s="232">
        <v>21</v>
      </c>
      <c r="M53" s="232">
        <f>G53*(1+L53/100)</f>
        <v>0</v>
      </c>
      <c r="N53" s="221">
        <v>2.5000000000000001E-3</v>
      </c>
      <c r="O53" s="221">
        <f>ROUND(E53*N53,5)</f>
        <v>1.4999999999999999E-2</v>
      </c>
      <c r="P53" s="221">
        <v>0</v>
      </c>
      <c r="Q53" s="221">
        <f>ROUND(E53*P53,5)</f>
        <v>0</v>
      </c>
      <c r="R53" s="221"/>
      <c r="S53" s="221"/>
      <c r="T53" s="222">
        <v>0</v>
      </c>
      <c r="U53" s="221">
        <f>ROUND(E53*T53,2)</f>
        <v>0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135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2">
        <v>26</v>
      </c>
      <c r="B54" s="219" t="s">
        <v>162</v>
      </c>
      <c r="C54" s="264" t="s">
        <v>163</v>
      </c>
      <c r="D54" s="221" t="s">
        <v>145</v>
      </c>
      <c r="E54" s="227">
        <v>6</v>
      </c>
      <c r="F54" s="231">
        <f>H54+J54</f>
        <v>0</v>
      </c>
      <c r="G54" s="232">
        <f>ROUND(E54*F54,2)</f>
        <v>0</v>
      </c>
      <c r="H54" s="232"/>
      <c r="I54" s="232">
        <f>ROUND(E54*H54,2)</f>
        <v>0</v>
      </c>
      <c r="J54" s="232"/>
      <c r="K54" s="232">
        <f>ROUND(E54*J54,2)</f>
        <v>0</v>
      </c>
      <c r="L54" s="232">
        <v>21</v>
      </c>
      <c r="M54" s="232">
        <f>G54*(1+L54/100)</f>
        <v>0</v>
      </c>
      <c r="N54" s="221">
        <v>2.0000000000000002E-5</v>
      </c>
      <c r="O54" s="221">
        <f>ROUND(E54*N54,5)</f>
        <v>1.2E-4</v>
      </c>
      <c r="P54" s="221">
        <v>0</v>
      </c>
      <c r="Q54" s="221">
        <f>ROUND(E54*P54,5)</f>
        <v>0</v>
      </c>
      <c r="R54" s="221"/>
      <c r="S54" s="221"/>
      <c r="T54" s="222">
        <v>0.38400000000000001</v>
      </c>
      <c r="U54" s="221">
        <f>ROUND(E54*T54,2)</f>
        <v>2.2999999999999998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90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>
        <v>27</v>
      </c>
      <c r="B55" s="219" t="s">
        <v>164</v>
      </c>
      <c r="C55" s="264" t="s">
        <v>165</v>
      </c>
      <c r="D55" s="221" t="s">
        <v>145</v>
      </c>
      <c r="E55" s="227">
        <v>6</v>
      </c>
      <c r="F55" s="231">
        <f>H55+J55</f>
        <v>0</v>
      </c>
      <c r="G55" s="232">
        <f>ROUND(E55*F55,2)</f>
        <v>0</v>
      </c>
      <c r="H55" s="232"/>
      <c r="I55" s="232">
        <f>ROUND(E55*H55,2)</f>
        <v>0</v>
      </c>
      <c r="J55" s="232"/>
      <c r="K55" s="232">
        <f>ROUND(E55*J55,2)</f>
        <v>0</v>
      </c>
      <c r="L55" s="232">
        <v>21</v>
      </c>
      <c r="M55" s="232">
        <f>G55*(1+L55/100)</f>
        <v>0</v>
      </c>
      <c r="N55" s="221">
        <v>2.5000000000000001E-3</v>
      </c>
      <c r="O55" s="221">
        <f>ROUND(E55*N55,5)</f>
        <v>1.4999999999999999E-2</v>
      </c>
      <c r="P55" s="221">
        <v>0</v>
      </c>
      <c r="Q55" s="221">
        <f>ROUND(E55*P55,5)</f>
        <v>0</v>
      </c>
      <c r="R55" s="221"/>
      <c r="S55" s="221"/>
      <c r="T55" s="222">
        <v>0</v>
      </c>
      <c r="U55" s="221">
        <f>ROUND(E55*T55,2)</f>
        <v>0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135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>
        <v>28</v>
      </c>
      <c r="B56" s="219" t="s">
        <v>166</v>
      </c>
      <c r="C56" s="264" t="s">
        <v>167</v>
      </c>
      <c r="D56" s="221" t="s">
        <v>145</v>
      </c>
      <c r="E56" s="227">
        <v>10</v>
      </c>
      <c r="F56" s="231">
        <f>H56+J56</f>
        <v>0</v>
      </c>
      <c r="G56" s="232">
        <f>ROUND(E56*F56,2)</f>
        <v>0</v>
      </c>
      <c r="H56" s="232"/>
      <c r="I56" s="232">
        <f>ROUND(E56*H56,2)</f>
        <v>0</v>
      </c>
      <c r="J56" s="232"/>
      <c r="K56" s="232">
        <f>ROUND(E56*J56,2)</f>
        <v>0</v>
      </c>
      <c r="L56" s="232">
        <v>21</v>
      </c>
      <c r="M56" s="232">
        <f>G56*(1+L56/100)</f>
        <v>0</v>
      </c>
      <c r="N56" s="221">
        <v>2.7000000000000001E-3</v>
      </c>
      <c r="O56" s="221">
        <f>ROUND(E56*N56,5)</f>
        <v>2.7E-2</v>
      </c>
      <c r="P56" s="221">
        <v>0</v>
      </c>
      <c r="Q56" s="221">
        <f>ROUND(E56*P56,5)</f>
        <v>0</v>
      </c>
      <c r="R56" s="221"/>
      <c r="S56" s="221"/>
      <c r="T56" s="222">
        <v>0</v>
      </c>
      <c r="U56" s="221">
        <f>ROUND(E56*T56,2)</f>
        <v>0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135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2">
        <v>29</v>
      </c>
      <c r="B57" s="219" t="s">
        <v>168</v>
      </c>
      <c r="C57" s="264" t="s">
        <v>169</v>
      </c>
      <c r="D57" s="221" t="s">
        <v>145</v>
      </c>
      <c r="E57" s="227">
        <v>6</v>
      </c>
      <c r="F57" s="231">
        <f>H57+J57</f>
        <v>0</v>
      </c>
      <c r="G57" s="232">
        <f>ROUND(E57*F57,2)</f>
        <v>0</v>
      </c>
      <c r="H57" s="232"/>
      <c r="I57" s="232">
        <f>ROUND(E57*H57,2)</f>
        <v>0</v>
      </c>
      <c r="J57" s="232"/>
      <c r="K57" s="232">
        <f>ROUND(E57*J57,2)</f>
        <v>0</v>
      </c>
      <c r="L57" s="232">
        <v>21</v>
      </c>
      <c r="M57" s="232">
        <f>G57*(1+L57/100)</f>
        <v>0</v>
      </c>
      <c r="N57" s="221">
        <v>1.4E-2</v>
      </c>
      <c r="O57" s="221">
        <f>ROUND(E57*N57,5)</f>
        <v>8.4000000000000005E-2</v>
      </c>
      <c r="P57" s="221">
        <v>0</v>
      </c>
      <c r="Q57" s="221">
        <f>ROUND(E57*P57,5)</f>
        <v>0</v>
      </c>
      <c r="R57" s="221"/>
      <c r="S57" s="221"/>
      <c r="T57" s="222">
        <v>0</v>
      </c>
      <c r="U57" s="221">
        <f>ROUND(E57*T57,2)</f>
        <v>0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135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2">
        <v>30</v>
      </c>
      <c r="B58" s="219" t="s">
        <v>170</v>
      </c>
      <c r="C58" s="264" t="s">
        <v>171</v>
      </c>
      <c r="D58" s="221" t="s">
        <v>145</v>
      </c>
      <c r="E58" s="227">
        <v>2</v>
      </c>
      <c r="F58" s="231">
        <f>H58+J58</f>
        <v>0</v>
      </c>
      <c r="G58" s="232">
        <f>ROUND(E58*F58,2)</f>
        <v>0</v>
      </c>
      <c r="H58" s="232"/>
      <c r="I58" s="232">
        <f>ROUND(E58*H58,2)</f>
        <v>0</v>
      </c>
      <c r="J58" s="232"/>
      <c r="K58" s="232">
        <f>ROUND(E58*J58,2)</f>
        <v>0</v>
      </c>
      <c r="L58" s="232">
        <v>21</v>
      </c>
      <c r="M58" s="232">
        <f>G58*(1+L58/100)</f>
        <v>0</v>
      </c>
      <c r="N58" s="221">
        <v>0.03</v>
      </c>
      <c r="O58" s="221">
        <f>ROUND(E58*N58,5)</f>
        <v>0.06</v>
      </c>
      <c r="P58" s="221">
        <v>0</v>
      </c>
      <c r="Q58" s="221">
        <f>ROUND(E58*P58,5)</f>
        <v>0</v>
      </c>
      <c r="R58" s="221"/>
      <c r="S58" s="221"/>
      <c r="T58" s="222">
        <v>0</v>
      </c>
      <c r="U58" s="221">
        <f>ROUND(E58*T58,2)</f>
        <v>0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135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2">
        <v>31</v>
      </c>
      <c r="B59" s="219" t="s">
        <v>172</v>
      </c>
      <c r="C59" s="264" t="s">
        <v>173</v>
      </c>
      <c r="D59" s="221" t="s">
        <v>145</v>
      </c>
      <c r="E59" s="227">
        <v>2</v>
      </c>
      <c r="F59" s="231">
        <f>H59+J59</f>
        <v>0</v>
      </c>
      <c r="G59" s="232">
        <f>ROUND(E59*F59,2)</f>
        <v>0</v>
      </c>
      <c r="H59" s="232"/>
      <c r="I59" s="232">
        <f>ROUND(E59*H59,2)</f>
        <v>0</v>
      </c>
      <c r="J59" s="232"/>
      <c r="K59" s="232">
        <f>ROUND(E59*J59,2)</f>
        <v>0</v>
      </c>
      <c r="L59" s="232">
        <v>21</v>
      </c>
      <c r="M59" s="232">
        <f>G59*(1+L59/100)</f>
        <v>0</v>
      </c>
      <c r="N59" s="221">
        <v>3.7499999999999999E-2</v>
      </c>
      <c r="O59" s="221">
        <f>ROUND(E59*N59,5)</f>
        <v>7.4999999999999997E-2</v>
      </c>
      <c r="P59" s="221">
        <v>0</v>
      </c>
      <c r="Q59" s="221">
        <f>ROUND(E59*P59,5)</f>
        <v>0</v>
      </c>
      <c r="R59" s="221"/>
      <c r="S59" s="221"/>
      <c r="T59" s="222">
        <v>0</v>
      </c>
      <c r="U59" s="221">
        <f>ROUND(E59*T59,2)</f>
        <v>0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135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2">
        <v>32</v>
      </c>
      <c r="B60" s="219" t="s">
        <v>174</v>
      </c>
      <c r="C60" s="264" t="s">
        <v>175</v>
      </c>
      <c r="D60" s="221" t="s">
        <v>145</v>
      </c>
      <c r="E60" s="227">
        <v>2</v>
      </c>
      <c r="F60" s="231">
        <f>H60+J60</f>
        <v>0</v>
      </c>
      <c r="G60" s="232">
        <f>ROUND(E60*F60,2)</f>
        <v>0</v>
      </c>
      <c r="H60" s="232"/>
      <c r="I60" s="232">
        <f>ROUND(E60*H60,2)</f>
        <v>0</v>
      </c>
      <c r="J60" s="232"/>
      <c r="K60" s="232">
        <f>ROUND(E60*J60,2)</f>
        <v>0</v>
      </c>
      <c r="L60" s="232">
        <v>21</v>
      </c>
      <c r="M60" s="232">
        <f>G60*(1+L60/100)</f>
        <v>0</v>
      </c>
      <c r="N60" s="221">
        <v>1.6299999999999999E-2</v>
      </c>
      <c r="O60" s="221">
        <f>ROUND(E60*N60,5)</f>
        <v>3.2599999999999997E-2</v>
      </c>
      <c r="P60" s="221">
        <v>0</v>
      </c>
      <c r="Q60" s="221">
        <f>ROUND(E60*P60,5)</f>
        <v>0</v>
      </c>
      <c r="R60" s="221"/>
      <c r="S60" s="221"/>
      <c r="T60" s="222">
        <v>0</v>
      </c>
      <c r="U60" s="221">
        <f>ROUND(E60*T60,2)</f>
        <v>0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135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2">
        <v>33</v>
      </c>
      <c r="B61" s="219" t="s">
        <v>176</v>
      </c>
      <c r="C61" s="264" t="s">
        <v>177</v>
      </c>
      <c r="D61" s="221" t="s">
        <v>145</v>
      </c>
      <c r="E61" s="227">
        <v>2</v>
      </c>
      <c r="F61" s="231">
        <f>H61+J61</f>
        <v>0</v>
      </c>
      <c r="G61" s="232">
        <f>ROUND(E61*F61,2)</f>
        <v>0</v>
      </c>
      <c r="H61" s="232"/>
      <c r="I61" s="232">
        <f>ROUND(E61*H61,2)</f>
        <v>0</v>
      </c>
      <c r="J61" s="232"/>
      <c r="K61" s="232">
        <f>ROUND(E61*J61,2)</f>
        <v>0</v>
      </c>
      <c r="L61" s="232">
        <v>21</v>
      </c>
      <c r="M61" s="232">
        <f>G61*(1+L61/100)</f>
        <v>0</v>
      </c>
      <c r="N61" s="221">
        <v>2.64E-2</v>
      </c>
      <c r="O61" s="221">
        <f>ROUND(E61*N61,5)</f>
        <v>5.28E-2</v>
      </c>
      <c r="P61" s="221">
        <v>0</v>
      </c>
      <c r="Q61" s="221">
        <f>ROUND(E61*P61,5)</f>
        <v>0</v>
      </c>
      <c r="R61" s="221"/>
      <c r="S61" s="221"/>
      <c r="T61" s="222">
        <v>0</v>
      </c>
      <c r="U61" s="221">
        <f>ROUND(E61*T61,2)</f>
        <v>0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135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2">
        <v>34</v>
      </c>
      <c r="B62" s="219" t="s">
        <v>178</v>
      </c>
      <c r="C62" s="264" t="s">
        <v>179</v>
      </c>
      <c r="D62" s="221" t="s">
        <v>145</v>
      </c>
      <c r="E62" s="227">
        <v>6</v>
      </c>
      <c r="F62" s="231">
        <f>H62+J62</f>
        <v>0</v>
      </c>
      <c r="G62" s="232">
        <f>ROUND(E62*F62,2)</f>
        <v>0</v>
      </c>
      <c r="H62" s="232"/>
      <c r="I62" s="232">
        <f>ROUND(E62*H62,2)</f>
        <v>0</v>
      </c>
      <c r="J62" s="232"/>
      <c r="K62" s="232">
        <f>ROUND(E62*J62,2)</f>
        <v>0</v>
      </c>
      <c r="L62" s="232">
        <v>21</v>
      </c>
      <c r="M62" s="232">
        <f>G62*(1+L62/100)</f>
        <v>0</v>
      </c>
      <c r="N62" s="221">
        <v>7.4999999999999997E-3</v>
      </c>
      <c r="O62" s="221">
        <f>ROUND(E62*N62,5)</f>
        <v>4.4999999999999998E-2</v>
      </c>
      <c r="P62" s="221">
        <v>0</v>
      </c>
      <c r="Q62" s="221">
        <f>ROUND(E62*P62,5)</f>
        <v>0</v>
      </c>
      <c r="R62" s="221"/>
      <c r="S62" s="221"/>
      <c r="T62" s="222">
        <v>0</v>
      </c>
      <c r="U62" s="221">
        <f>ROUND(E62*T62,2)</f>
        <v>0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135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2">
        <v>35</v>
      </c>
      <c r="B63" s="219" t="s">
        <v>180</v>
      </c>
      <c r="C63" s="264" t="s">
        <v>181</v>
      </c>
      <c r="D63" s="221" t="s">
        <v>182</v>
      </c>
      <c r="E63" s="227">
        <v>2</v>
      </c>
      <c r="F63" s="231">
        <f>H63+J63</f>
        <v>0</v>
      </c>
      <c r="G63" s="232">
        <f>ROUND(E63*F63,2)</f>
        <v>0</v>
      </c>
      <c r="H63" s="232"/>
      <c r="I63" s="232">
        <f>ROUND(E63*H63,2)</f>
        <v>0</v>
      </c>
      <c r="J63" s="232"/>
      <c r="K63" s="232">
        <f>ROUND(E63*J63,2)</f>
        <v>0</v>
      </c>
      <c r="L63" s="232">
        <v>21</v>
      </c>
      <c r="M63" s="232">
        <f>G63*(1+L63/100)</f>
        <v>0</v>
      </c>
      <c r="N63" s="221">
        <v>0</v>
      </c>
      <c r="O63" s="221">
        <f>ROUND(E63*N63,5)</f>
        <v>0</v>
      </c>
      <c r="P63" s="221">
        <v>0</v>
      </c>
      <c r="Q63" s="221">
        <f>ROUND(E63*P63,5)</f>
        <v>0</v>
      </c>
      <c r="R63" s="221"/>
      <c r="S63" s="221"/>
      <c r="T63" s="222">
        <v>0</v>
      </c>
      <c r="U63" s="221">
        <f>ROUND(E63*T63,2)</f>
        <v>0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90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12">
        <v>36</v>
      </c>
      <c r="B64" s="219" t="s">
        <v>183</v>
      </c>
      <c r="C64" s="264" t="s">
        <v>184</v>
      </c>
      <c r="D64" s="221" t="s">
        <v>131</v>
      </c>
      <c r="E64" s="227">
        <v>230</v>
      </c>
      <c r="F64" s="231">
        <f>H64+J64</f>
        <v>0</v>
      </c>
      <c r="G64" s="232">
        <f>ROUND(E64*F64,2)</f>
        <v>0</v>
      </c>
      <c r="H64" s="232"/>
      <c r="I64" s="232">
        <f>ROUND(E64*H64,2)</f>
        <v>0</v>
      </c>
      <c r="J64" s="232"/>
      <c r="K64" s="232">
        <f>ROUND(E64*J64,2)</f>
        <v>0</v>
      </c>
      <c r="L64" s="232">
        <v>21</v>
      </c>
      <c r="M64" s="232">
        <f>G64*(1+L64/100)</f>
        <v>0</v>
      </c>
      <c r="N64" s="221">
        <v>5.0000000000000002E-5</v>
      </c>
      <c r="O64" s="221">
        <f>ROUND(E64*N64,5)</f>
        <v>1.15E-2</v>
      </c>
      <c r="P64" s="221">
        <v>0</v>
      </c>
      <c r="Q64" s="221">
        <f>ROUND(E64*P64,5)</f>
        <v>0</v>
      </c>
      <c r="R64" s="221"/>
      <c r="S64" s="221"/>
      <c r="T64" s="222">
        <v>3.4000000000000002E-2</v>
      </c>
      <c r="U64" s="221">
        <f>ROUND(E64*T64,2)</f>
        <v>7.82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90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2"/>
      <c r="B65" s="219"/>
      <c r="C65" s="265" t="s">
        <v>185</v>
      </c>
      <c r="D65" s="223"/>
      <c r="E65" s="228">
        <v>230</v>
      </c>
      <c r="F65" s="232"/>
      <c r="G65" s="232"/>
      <c r="H65" s="232"/>
      <c r="I65" s="232"/>
      <c r="J65" s="232"/>
      <c r="K65" s="232"/>
      <c r="L65" s="232"/>
      <c r="M65" s="232"/>
      <c r="N65" s="221"/>
      <c r="O65" s="221"/>
      <c r="P65" s="221"/>
      <c r="Q65" s="221"/>
      <c r="R65" s="221"/>
      <c r="S65" s="221"/>
      <c r="T65" s="222"/>
      <c r="U65" s="221"/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92</v>
      </c>
      <c r="AF65" s="211">
        <v>0</v>
      </c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2">
        <v>37</v>
      </c>
      <c r="B66" s="219" t="s">
        <v>186</v>
      </c>
      <c r="C66" s="264" t="s">
        <v>187</v>
      </c>
      <c r="D66" s="221" t="s">
        <v>131</v>
      </c>
      <c r="E66" s="227">
        <v>230</v>
      </c>
      <c r="F66" s="231">
        <f>H66+J66</f>
        <v>0</v>
      </c>
      <c r="G66" s="232">
        <f>ROUND(E66*F66,2)</f>
        <v>0</v>
      </c>
      <c r="H66" s="232"/>
      <c r="I66" s="232">
        <f>ROUND(E66*H66,2)</f>
        <v>0</v>
      </c>
      <c r="J66" s="232"/>
      <c r="K66" s="232">
        <f>ROUND(E66*J66,2)</f>
        <v>0</v>
      </c>
      <c r="L66" s="232">
        <v>21</v>
      </c>
      <c r="M66" s="232">
        <f>G66*(1+L66/100)</f>
        <v>0</v>
      </c>
      <c r="N66" s="221">
        <v>0</v>
      </c>
      <c r="O66" s="221">
        <f>ROUND(E66*N66,5)</f>
        <v>0</v>
      </c>
      <c r="P66" s="221">
        <v>0</v>
      </c>
      <c r="Q66" s="221">
        <f>ROUND(E66*P66,5)</f>
        <v>0</v>
      </c>
      <c r="R66" s="221"/>
      <c r="S66" s="221"/>
      <c r="T66" s="222">
        <v>2.5999999999999999E-2</v>
      </c>
      <c r="U66" s="221">
        <f>ROUND(E66*T66,2)</f>
        <v>5.98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90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2">
        <v>38</v>
      </c>
      <c r="B67" s="219" t="s">
        <v>188</v>
      </c>
      <c r="C67" s="264" t="s">
        <v>189</v>
      </c>
      <c r="D67" s="221" t="s">
        <v>131</v>
      </c>
      <c r="E67" s="227">
        <v>230</v>
      </c>
      <c r="F67" s="231">
        <f>H67+J67</f>
        <v>0</v>
      </c>
      <c r="G67" s="232">
        <f>ROUND(E67*F67,2)</f>
        <v>0</v>
      </c>
      <c r="H67" s="232"/>
      <c r="I67" s="232">
        <f>ROUND(E67*H67,2)</f>
        <v>0</v>
      </c>
      <c r="J67" s="232"/>
      <c r="K67" s="232">
        <f>ROUND(E67*J67,2)</f>
        <v>0</v>
      </c>
      <c r="L67" s="232">
        <v>21</v>
      </c>
      <c r="M67" s="232">
        <f>G67*(1+L67/100)</f>
        <v>0</v>
      </c>
      <c r="N67" s="221">
        <v>0</v>
      </c>
      <c r="O67" s="221">
        <f>ROUND(E67*N67,5)</f>
        <v>0</v>
      </c>
      <c r="P67" s="221">
        <v>0</v>
      </c>
      <c r="Q67" s="221">
        <f>ROUND(E67*P67,5)</f>
        <v>0</v>
      </c>
      <c r="R67" s="221"/>
      <c r="S67" s="221"/>
      <c r="T67" s="222">
        <v>0.21</v>
      </c>
      <c r="U67" s="221">
        <f>ROUND(E67*T67,2)</f>
        <v>48.3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90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2">
        <v>39</v>
      </c>
      <c r="B68" s="219" t="s">
        <v>190</v>
      </c>
      <c r="C68" s="264" t="s">
        <v>191</v>
      </c>
      <c r="D68" s="221" t="s">
        <v>131</v>
      </c>
      <c r="E68" s="227">
        <v>230</v>
      </c>
      <c r="F68" s="231">
        <f>H68+J68</f>
        <v>0</v>
      </c>
      <c r="G68" s="232">
        <f>ROUND(E68*F68,2)</f>
        <v>0</v>
      </c>
      <c r="H68" s="232"/>
      <c r="I68" s="232">
        <f>ROUND(E68*H68,2)</f>
        <v>0</v>
      </c>
      <c r="J68" s="232"/>
      <c r="K68" s="232">
        <f>ROUND(E68*J68,2)</f>
        <v>0</v>
      </c>
      <c r="L68" s="232">
        <v>21</v>
      </c>
      <c r="M68" s="232">
        <f>G68*(1+L68/100)</f>
        <v>0</v>
      </c>
      <c r="N68" s="221">
        <v>0</v>
      </c>
      <c r="O68" s="221">
        <f>ROUND(E68*N68,5)</f>
        <v>0</v>
      </c>
      <c r="P68" s="221">
        <v>0</v>
      </c>
      <c r="Q68" s="221">
        <f>ROUND(E68*P68,5)</f>
        <v>0</v>
      </c>
      <c r="R68" s="221"/>
      <c r="S68" s="221"/>
      <c r="T68" s="222">
        <v>4.3999999999999997E-2</v>
      </c>
      <c r="U68" s="221">
        <f>ROUND(E68*T68,2)</f>
        <v>10.119999999999999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90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2">
        <v>40</v>
      </c>
      <c r="B69" s="219" t="s">
        <v>192</v>
      </c>
      <c r="C69" s="264" t="s">
        <v>193</v>
      </c>
      <c r="D69" s="221" t="s">
        <v>182</v>
      </c>
      <c r="E69" s="227">
        <v>2</v>
      </c>
      <c r="F69" s="231">
        <f>H69+J69</f>
        <v>0</v>
      </c>
      <c r="G69" s="232">
        <f>ROUND(E69*F69,2)</f>
        <v>0</v>
      </c>
      <c r="H69" s="232"/>
      <c r="I69" s="232">
        <f>ROUND(E69*H69,2)</f>
        <v>0</v>
      </c>
      <c r="J69" s="232"/>
      <c r="K69" s="232">
        <f>ROUND(E69*J69,2)</f>
        <v>0</v>
      </c>
      <c r="L69" s="232">
        <v>21</v>
      </c>
      <c r="M69" s="232">
        <f>G69*(1+L69/100)</f>
        <v>0</v>
      </c>
      <c r="N69" s="221">
        <v>0</v>
      </c>
      <c r="O69" s="221">
        <f>ROUND(E69*N69,5)</f>
        <v>0</v>
      </c>
      <c r="P69" s="221">
        <v>0</v>
      </c>
      <c r="Q69" s="221">
        <f>ROUND(E69*P69,5)</f>
        <v>0</v>
      </c>
      <c r="R69" s="221"/>
      <c r="S69" s="221"/>
      <c r="T69" s="222">
        <v>0</v>
      </c>
      <c r="U69" s="221">
        <f>ROUND(E69*T69,2)</f>
        <v>0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90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2">
        <v>41</v>
      </c>
      <c r="B70" s="219" t="s">
        <v>194</v>
      </c>
      <c r="C70" s="264" t="s">
        <v>195</v>
      </c>
      <c r="D70" s="221" t="s">
        <v>182</v>
      </c>
      <c r="E70" s="227">
        <v>1</v>
      </c>
      <c r="F70" s="231">
        <f>H70+J70</f>
        <v>0</v>
      </c>
      <c r="G70" s="232">
        <f>ROUND(E70*F70,2)</f>
        <v>0</v>
      </c>
      <c r="H70" s="232"/>
      <c r="I70" s="232">
        <f>ROUND(E70*H70,2)</f>
        <v>0</v>
      </c>
      <c r="J70" s="232"/>
      <c r="K70" s="232">
        <f>ROUND(E70*J70,2)</f>
        <v>0</v>
      </c>
      <c r="L70" s="232">
        <v>21</v>
      </c>
      <c r="M70" s="232">
        <f>G70*(1+L70/100)</f>
        <v>0</v>
      </c>
      <c r="N70" s="221">
        <v>0</v>
      </c>
      <c r="O70" s="221">
        <f>ROUND(E70*N70,5)</f>
        <v>0</v>
      </c>
      <c r="P70" s="221">
        <v>0</v>
      </c>
      <c r="Q70" s="221">
        <f>ROUND(E70*P70,5)</f>
        <v>0</v>
      </c>
      <c r="R70" s="221"/>
      <c r="S70" s="221"/>
      <c r="T70" s="222">
        <v>0</v>
      </c>
      <c r="U70" s="221">
        <f>ROUND(E70*T70,2)</f>
        <v>0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90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2">
        <v>42</v>
      </c>
      <c r="B71" s="219" t="s">
        <v>196</v>
      </c>
      <c r="C71" s="264" t="s">
        <v>197</v>
      </c>
      <c r="D71" s="221" t="s">
        <v>182</v>
      </c>
      <c r="E71" s="227">
        <v>1</v>
      </c>
      <c r="F71" s="231">
        <f>H71+J71</f>
        <v>0</v>
      </c>
      <c r="G71" s="232">
        <f>ROUND(E71*F71,2)</f>
        <v>0</v>
      </c>
      <c r="H71" s="232"/>
      <c r="I71" s="232">
        <f>ROUND(E71*H71,2)</f>
        <v>0</v>
      </c>
      <c r="J71" s="232"/>
      <c r="K71" s="232">
        <f>ROUND(E71*J71,2)</f>
        <v>0</v>
      </c>
      <c r="L71" s="232">
        <v>21</v>
      </c>
      <c r="M71" s="232">
        <f>G71*(1+L71/100)</f>
        <v>0</v>
      </c>
      <c r="N71" s="221">
        <v>0</v>
      </c>
      <c r="O71" s="221">
        <f>ROUND(E71*N71,5)</f>
        <v>0</v>
      </c>
      <c r="P71" s="221">
        <v>0</v>
      </c>
      <c r="Q71" s="221">
        <f>ROUND(E71*P71,5)</f>
        <v>0</v>
      </c>
      <c r="R71" s="221"/>
      <c r="S71" s="221"/>
      <c r="T71" s="222">
        <v>0</v>
      </c>
      <c r="U71" s="221">
        <f>ROUND(E71*T71,2)</f>
        <v>0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90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x14ac:dyDescent="0.2">
      <c r="A72" s="213" t="s">
        <v>85</v>
      </c>
      <c r="B72" s="220" t="s">
        <v>56</v>
      </c>
      <c r="C72" s="267" t="s">
        <v>57</v>
      </c>
      <c r="D72" s="225"/>
      <c r="E72" s="230"/>
      <c r="F72" s="235"/>
      <c r="G72" s="235">
        <f>SUMIF(AE73:AE74,"&lt;&gt;NOR",G73:G74)</f>
        <v>0</v>
      </c>
      <c r="H72" s="235"/>
      <c r="I72" s="235">
        <f>SUM(I73:I74)</f>
        <v>0</v>
      </c>
      <c r="J72" s="235"/>
      <c r="K72" s="235">
        <f>SUM(K73:K74)</f>
        <v>0</v>
      </c>
      <c r="L72" s="235"/>
      <c r="M72" s="235">
        <f>SUM(M73:M74)</f>
        <v>0</v>
      </c>
      <c r="N72" s="225"/>
      <c r="O72" s="225">
        <f>SUM(O73:O74)</f>
        <v>0</v>
      </c>
      <c r="P72" s="225"/>
      <c r="Q72" s="225">
        <f>SUM(Q73:Q74)</f>
        <v>0</v>
      </c>
      <c r="R72" s="225"/>
      <c r="S72" s="225"/>
      <c r="T72" s="226"/>
      <c r="U72" s="225">
        <f>SUM(U73:U74)</f>
        <v>57.3</v>
      </c>
      <c r="AE72" t="s">
        <v>86</v>
      </c>
    </row>
    <row r="73" spans="1:60" outlineLevel="1" x14ac:dyDescent="0.2">
      <c r="A73" s="212">
        <v>43</v>
      </c>
      <c r="B73" s="219" t="s">
        <v>198</v>
      </c>
      <c r="C73" s="264" t="s">
        <v>199</v>
      </c>
      <c r="D73" s="221" t="s">
        <v>125</v>
      </c>
      <c r="E73" s="227">
        <v>270.92444</v>
      </c>
      <c r="F73" s="231">
        <f>H73+J73</f>
        <v>0</v>
      </c>
      <c r="G73" s="232">
        <f>ROUND(E73*F73,2)</f>
        <v>0</v>
      </c>
      <c r="H73" s="232"/>
      <c r="I73" s="232">
        <f>ROUND(E73*H73,2)</f>
        <v>0</v>
      </c>
      <c r="J73" s="232"/>
      <c r="K73" s="232">
        <f>ROUND(E73*J73,2)</f>
        <v>0</v>
      </c>
      <c r="L73" s="232">
        <v>21</v>
      </c>
      <c r="M73" s="232">
        <f>G73*(1+L73/100)</f>
        <v>0</v>
      </c>
      <c r="N73" s="221">
        <v>0</v>
      </c>
      <c r="O73" s="221">
        <f>ROUND(E73*N73,5)</f>
        <v>0</v>
      </c>
      <c r="P73" s="221">
        <v>0</v>
      </c>
      <c r="Q73" s="221">
        <f>ROUND(E73*P73,5)</f>
        <v>0</v>
      </c>
      <c r="R73" s="221"/>
      <c r="S73" s="221"/>
      <c r="T73" s="222">
        <v>0.21149999999999999</v>
      </c>
      <c r="U73" s="221">
        <f>ROUND(E73*T73,2)</f>
        <v>57.3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90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43"/>
      <c r="B74" s="244"/>
      <c r="C74" s="268" t="s">
        <v>200</v>
      </c>
      <c r="D74" s="245"/>
      <c r="E74" s="246">
        <v>270.92444</v>
      </c>
      <c r="F74" s="247"/>
      <c r="G74" s="247"/>
      <c r="H74" s="247"/>
      <c r="I74" s="247"/>
      <c r="J74" s="247"/>
      <c r="K74" s="247"/>
      <c r="L74" s="247"/>
      <c r="M74" s="247"/>
      <c r="N74" s="248"/>
      <c r="O74" s="248"/>
      <c r="P74" s="248"/>
      <c r="Q74" s="248"/>
      <c r="R74" s="248"/>
      <c r="S74" s="248"/>
      <c r="T74" s="249"/>
      <c r="U74" s="248"/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92</v>
      </c>
      <c r="AF74" s="211">
        <v>0</v>
      </c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x14ac:dyDescent="0.2">
      <c r="A75" s="6"/>
      <c r="B75" s="7" t="s">
        <v>204</v>
      </c>
      <c r="C75" s="269" t="s">
        <v>204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AC75">
        <v>15</v>
      </c>
      <c r="AD75">
        <v>21</v>
      </c>
    </row>
    <row r="76" spans="1:60" x14ac:dyDescent="0.2">
      <c r="A76" s="250"/>
      <c r="B76" s="251" t="s">
        <v>28</v>
      </c>
      <c r="C76" s="270" t="s">
        <v>204</v>
      </c>
      <c r="D76" s="252"/>
      <c r="E76" s="252"/>
      <c r="F76" s="252"/>
      <c r="G76" s="263">
        <f>G8+G36+G72</f>
        <v>0</v>
      </c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AC76">
        <f>SUMIF(L7:L74,AC75,G7:G74)</f>
        <v>0</v>
      </c>
      <c r="AD76">
        <f>SUMIF(L7:L74,AD75,G7:G74)</f>
        <v>0</v>
      </c>
      <c r="AE76" t="s">
        <v>205</v>
      </c>
    </row>
    <row r="77" spans="1:60" x14ac:dyDescent="0.2">
      <c r="A77" s="6"/>
      <c r="B77" s="7" t="s">
        <v>204</v>
      </c>
      <c r="C77" s="269" t="s">
        <v>204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6"/>
      <c r="B78" s="7" t="s">
        <v>204</v>
      </c>
      <c r="C78" s="269" t="s">
        <v>204</v>
      </c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253" t="s">
        <v>206</v>
      </c>
      <c r="B79" s="253"/>
      <c r="C79" s="271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254"/>
      <c r="B80" s="255"/>
      <c r="C80" s="272"/>
      <c r="D80" s="255"/>
      <c r="E80" s="255"/>
      <c r="F80" s="255"/>
      <c r="G80" s="25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AE80" t="s">
        <v>207</v>
      </c>
    </row>
    <row r="81" spans="1:31" x14ac:dyDescent="0.2">
      <c r="A81" s="257"/>
      <c r="B81" s="258"/>
      <c r="C81" s="273"/>
      <c r="D81" s="258"/>
      <c r="E81" s="258"/>
      <c r="F81" s="258"/>
      <c r="G81" s="259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257"/>
      <c r="B82" s="258"/>
      <c r="C82" s="273"/>
      <c r="D82" s="258"/>
      <c r="E82" s="258"/>
      <c r="F82" s="258"/>
      <c r="G82" s="259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A83" s="257"/>
      <c r="B83" s="258"/>
      <c r="C83" s="273"/>
      <c r="D83" s="258"/>
      <c r="E83" s="258"/>
      <c r="F83" s="258"/>
      <c r="G83" s="259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A84" s="260"/>
      <c r="B84" s="261"/>
      <c r="C84" s="274"/>
      <c r="D84" s="261"/>
      <c r="E84" s="261"/>
      <c r="F84" s="261"/>
      <c r="G84" s="262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">
      <c r="A85" s="6"/>
      <c r="B85" s="7" t="s">
        <v>204</v>
      </c>
      <c r="C85" s="269" t="s">
        <v>204</v>
      </c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">
      <c r="C86" s="275"/>
      <c r="AE86" t="s">
        <v>208</v>
      </c>
    </row>
  </sheetData>
  <mergeCells count="10">
    <mergeCell ref="C33:G33"/>
    <mergeCell ref="C34:G34"/>
    <mergeCell ref="A79:C79"/>
    <mergeCell ref="A80:G84"/>
    <mergeCell ref="A1:G1"/>
    <mergeCell ref="C2:G2"/>
    <mergeCell ref="C3:G3"/>
    <mergeCell ref="C4:G4"/>
    <mergeCell ref="C31:G31"/>
    <mergeCell ref="C32:G32"/>
  </mergeCells>
  <pageMargins left="0.39370078740157499" right="0.19685039370078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Vitezslav Prusa</dc:creator>
  <cp:lastModifiedBy>Vitezslav Prusa</cp:lastModifiedBy>
  <cp:lastPrinted>2014-02-28T09:52:57Z</cp:lastPrinted>
  <dcterms:created xsi:type="dcterms:W3CDTF">2009-04-08T07:15:50Z</dcterms:created>
  <dcterms:modified xsi:type="dcterms:W3CDTF">2023-02-10T07:18:35Z</dcterms:modified>
</cp:coreProperties>
</file>