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<sst xmlns="http://schemas.openxmlformats.org/spreadsheetml/2006/main" count="375" uniqueCount="263">
  <si>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</si>
  <si>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</si>
  <si>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</si>
  <si>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</si>
  <si>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</si>
  <si>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</si>
  <si>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</si>
  <si>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</si>
  <si>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</si>
  <si>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</si>
  <si>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</si>
  <si>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</si>
  <si>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</si>
  <si>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</si>
  <si>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</si>
  <si>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</si>
  <si>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</si>
  <si>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</si>
  <si>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</si>
  <si>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</si>
  <si>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</si>
  <si>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</si>
  <si>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</si>
  <si>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</si>
  <si>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</si>
  <si>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</si>
  <si>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</si>
  <si>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</si>
  <si>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</si>
  <si>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</si>
  <si>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</si>
  <si>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</si>
  <si>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</si>
  <si>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</si>
  <si>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</si>
  <si>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</si>
  <si>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</si>
  <si>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</si>
  <si>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</si>
  <si>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</si>
  <si>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</si>
  <si>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</si>
  <si>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</si>
  <si>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</si>
  <si>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</si>
  <si>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</si>
  <si>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</si>
  <si>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</si>
  <si>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</si>
  <si>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</si>
  <si>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</si>
  <si>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</si>
  <si>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</si>
  <si>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</si>
  <si>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</si>
  <si>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</si>
  <si>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</si>
  <si>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</si>
  <si>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</si>
  <si>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</si>
  <si>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</si>
  <si>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</si>
  <si>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</si>
  <si>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</si>
  <si>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</si>
  <si>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</si>
  <si>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</si>
  <si>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</si>
  <si>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</si>
  <si>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</si>
  <si>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</si>
  <si>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</si>
  <si>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</si>
  <si>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</si>
  <si>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</si>
  <si>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</si>
  <si>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</si>
  <si>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</si>
  <si>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m2</t>
  </si>
  <si>
    <t>REVIZE 00</t>
  </si>
  <si>
    <t>STAVEBNÍ ČÁST</t>
  </si>
  <si>
    <t>m3</t>
  </si>
  <si>
    <t>99</t>
  </si>
  <si>
    <t>m</t>
  </si>
  <si>
    <t>5</t>
  </si>
  <si>
    <t>Komunikace</t>
  </si>
  <si>
    <t>kus</t>
  </si>
  <si>
    <t>91</t>
  </si>
  <si>
    <t>Doplňující práce na komunikaci</t>
  </si>
  <si>
    <t>914001111R00</t>
  </si>
  <si>
    <t>Staveništní přesun hmot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</si>
  <si>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</si>
  <si>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</si>
  <si>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</si>
  <si>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</si>
  <si>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</si>
  <si>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</si>
  <si>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</si>
  <si>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</si>
  <si>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</si>
  <si>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
Tento dokument není samostatným podkladem pro další zpracování cenové nabídky,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</t>
  </si>
  <si>
    <t>162701105R00</t>
  </si>
  <si>
    <t>Vodorovné přemístění výkopku z hor.1-4 do 10000 m</t>
  </si>
  <si>
    <t>Obrubník silniční nájezdový 1000/150/150 šedý</t>
  </si>
  <si>
    <t>(odměřeno ze stiuace)</t>
  </si>
  <si>
    <t>Ing. Jiří Hrnčíř</t>
  </si>
  <si>
    <t>Podklad ze štěrkodrti po zhutnění tloušťky 15 cm</t>
  </si>
  <si>
    <t xml:space="preserve">Podklad pod dlažbu ze štěrkopísku po zhutnění tl. 4 cm </t>
  </si>
  <si>
    <t>564201111R00</t>
  </si>
  <si>
    <t>564851111R00</t>
  </si>
  <si>
    <t>Osazení sloupků dopr.značky vč. beton. základu</t>
  </si>
  <si>
    <t>914001125R00</t>
  </si>
  <si>
    <t>Osazení svislé dopr.značky na sloupek nebo konzolu</t>
  </si>
  <si>
    <t>917862111R00</t>
  </si>
  <si>
    <t>Přesun hmot, pozemní komunikace, kryt dlážděný</t>
  </si>
  <si>
    <t>998223011R00</t>
  </si>
  <si>
    <t>59217476R</t>
  </si>
  <si>
    <t>4</t>
  </si>
  <si>
    <t>Vodorovné konstrukce</t>
  </si>
  <si>
    <t>2</t>
  </si>
  <si>
    <t>Základy a zvláštní zakládání</t>
  </si>
  <si>
    <t>212571111R00</t>
  </si>
  <si>
    <t>Výplň odvodňov. trativodů štěrkopískem tříděným</t>
  </si>
  <si>
    <t>212572111R00</t>
  </si>
  <si>
    <t>Lože trativodu ze štěrkopísku tříděného</t>
  </si>
  <si>
    <t>(odměřeno ze situace)</t>
  </si>
  <si>
    <t>snížený obrubník (odměřeno ze stiuace)</t>
  </si>
  <si>
    <t>59217480R</t>
  </si>
  <si>
    <t>Obrubník silniční přechodový betonový 1000/150/150-250</t>
  </si>
  <si>
    <t>Osazení stoj.obrubníku bet, s opěrou, lože C 25/30</t>
  </si>
  <si>
    <t>Odměřeno ze situace (silniční a chodníkové obruby)</t>
  </si>
  <si>
    <t>Obrubník betonový silniční 1000/250/100</t>
  </si>
  <si>
    <t>59217001R</t>
  </si>
  <si>
    <t>Trativody z drenážních trubek DN 110 cm bez lože</t>
  </si>
  <si>
    <t>ha</t>
  </si>
  <si>
    <t>199000003</t>
  </si>
  <si>
    <t>Poplatek za skládku suti</t>
  </si>
  <si>
    <t>181201102R00</t>
  </si>
  <si>
    <t>171102103R00</t>
  </si>
  <si>
    <t>Uložení sypaniny do násypů zhutn. na 100% PS</t>
  </si>
  <si>
    <t>162701155R00</t>
  </si>
  <si>
    <t>Vodorovné přemístění výkopku z hor.5-7 do 10000 m</t>
  </si>
  <si>
    <t>561471130R00</t>
  </si>
  <si>
    <t>Podklad ze zeminy stab.vápnem, Road Mix nebo výměna podloží, tl. max. 50 cm</t>
  </si>
  <si>
    <t>451971111R00</t>
  </si>
  <si>
    <t>Položení vrstvy z geotextilie, uchycení spony, hřeby</t>
  </si>
  <si>
    <t>rozložení geotextilie na upravené pláni</t>
  </si>
  <si>
    <t>67390528R</t>
  </si>
  <si>
    <t xml:space="preserve">Geotextilie netkaná, gramáž 300 - 400 g/m2 </t>
  </si>
  <si>
    <t>DPS</t>
  </si>
  <si>
    <t>132201110R00</t>
  </si>
  <si>
    <t>Hloubení rýh šířky do 60 cm v hor.3 do 50 m3</t>
  </si>
  <si>
    <t>133201101R00</t>
  </si>
  <si>
    <t xml:space="preserve">Hloubení šachet v hor.3 do 100 m3 </t>
  </si>
  <si>
    <t>Úprava pláně v hor. 1-4, se zhutněním</t>
  </si>
  <si>
    <t>8</t>
  </si>
  <si>
    <t>Trubní vedení</t>
  </si>
  <si>
    <t>895941311RT2</t>
  </si>
  <si>
    <t>Zřízení uliční vpusti, kpl vč. dodávky dílců</t>
  </si>
  <si>
    <t>včetně dodávky dílců pro uliční vpusti</t>
  </si>
  <si>
    <t>899623141R00</t>
  </si>
  <si>
    <t xml:space="preserve">Obetonování potrubí nebo zdiva stok betonem B 12,5 </t>
  </si>
  <si>
    <t>obetonování vpustí</t>
  </si>
  <si>
    <t>Podklad směs stmel.cementem, SC C8/10 0/32 tl.15 cm</t>
  </si>
  <si>
    <t>567122114R00</t>
  </si>
  <si>
    <t>596215040R00</t>
  </si>
  <si>
    <t>Kladení bet. dlažby tl. 8 cm do drtě tl. 4 cm</t>
  </si>
  <si>
    <t>Dlažba betonová tl. 8 cm (šedá)</t>
  </si>
  <si>
    <t>Dlažba betonová tl. 8 cm (červená)</t>
  </si>
  <si>
    <t>59245030R</t>
  </si>
  <si>
    <t>59245031R</t>
  </si>
  <si>
    <t>121101103R00</t>
  </si>
  <si>
    <t>Sejmutí ornice s přemístěním do 250 m</t>
  </si>
  <si>
    <t>199000002</t>
  </si>
  <si>
    <t>Poplatek za skládku zeminy</t>
  </si>
  <si>
    <t>174101101R00</t>
  </si>
  <si>
    <t xml:space="preserve">Zásyp jam, rýh, šachet se zhutněním </t>
  </si>
  <si>
    <t>vozovka č.1 - asfaltová komunikace</t>
  </si>
  <si>
    <t>40445052.AR</t>
  </si>
  <si>
    <t>Značka dopr IP12, včetně sloupku a základu</t>
  </si>
  <si>
    <t>998224111R00</t>
  </si>
  <si>
    <t>Přesun hmot, pozemní komunikace, kryt živičný</t>
  </si>
  <si>
    <t>938908411R00</t>
  </si>
  <si>
    <t xml:space="preserve">Očištění povrchu krytu - vodou </t>
  </si>
  <si>
    <t>915701111R00</t>
  </si>
  <si>
    <t>Vodorovné dopravní značení střík barvou</t>
  </si>
  <si>
    <t>577131111R00</t>
  </si>
  <si>
    <t>Beton asfaltový ACO 11+ obrusný, š. do 3 m, tl. 4 cm</t>
  </si>
  <si>
    <t>577151123R00</t>
  </si>
  <si>
    <t>Beton asfaltový ACL 16+ ložný, š. do 3 m, tl. 6 cm</t>
  </si>
  <si>
    <t>565131111R00</t>
  </si>
  <si>
    <t>Podklad z obal kamen. ACP 16+, š. do 3 m, tl. 5 cm</t>
  </si>
  <si>
    <t>Postřik živičný spojovací z emulze 0,3-0,5 kg/m2</t>
  </si>
  <si>
    <t>573191111R00</t>
  </si>
  <si>
    <t>Nátěr infiltrační kationaktivní emulzí 1 kg/m2</t>
  </si>
  <si>
    <t>596215021R00</t>
  </si>
  <si>
    <t>Kladení bet. dlažby tl. 6 cm do drtě tl. 4 cm</t>
  </si>
  <si>
    <t>Dlažba betonová tl. 6 cm (šedá)</t>
  </si>
  <si>
    <t>592451180R</t>
  </si>
  <si>
    <t>pásek dlažby pro dělení parkovacích stání</t>
  </si>
  <si>
    <t>111101102R00</t>
  </si>
  <si>
    <t>Odstranění travin na ploše nad 0,1 do 1,0 ha</t>
  </si>
  <si>
    <t>výkop pro ul. vpust: 5x0.8x0.8x2.0</t>
  </si>
  <si>
    <t>ul. vpust: 5x0.2x0.2x2.0</t>
  </si>
  <si>
    <t>212750010RA0</t>
  </si>
  <si>
    <t>případná stabilizace nebo výměna podloží bude provedena 
v případě výskytu nevhodných a málo únosných zemin na základě 
zkoušek a rozhodnutí geotechnika stavby</t>
  </si>
  <si>
    <t>Dlažba betonová červená 20x10x8 cm slepecká</t>
  </si>
  <si>
    <t>59245264R</t>
  </si>
  <si>
    <t>svislá dopravní značka (parkovací stání ZTP)</t>
  </si>
  <si>
    <t>V10f - vyhrazená stání</t>
  </si>
  <si>
    <t>569903311R00</t>
  </si>
  <si>
    <t>Zřízení zemních krajnic se zhutněním</t>
  </si>
  <si>
    <t>SO 01</t>
  </si>
  <si>
    <t>Tech. infrastr. pro lokalitu Z16 D. Vilémovice</t>
  </si>
  <si>
    <t xml:space="preserve">Odstranění křovin a stromů do 100 mm, spálení </t>
  </si>
  <si>
    <t>111200001RA0</t>
  </si>
  <si>
    <t>odstranění křovin, odhad 800 m2</t>
  </si>
  <si>
    <t>odstranění travin, odhad 1800 m2</t>
  </si>
  <si>
    <t>sejmutí ornice v rámci SO 01, využití na stavbě (1800m2 x 0,3)</t>
  </si>
  <si>
    <t>113202111R00</t>
  </si>
  <si>
    <t>Vytrhání obrub obrubníků silničních</t>
  </si>
  <si>
    <t xml:space="preserve">vybourání obrub </t>
  </si>
  <si>
    <t>122201102R00</t>
  </si>
  <si>
    <t>Odkopávky nezapažené v hor. 3 do 1000 m3</t>
  </si>
  <si>
    <t>výpočet kubatur zemních prací SO 01</t>
  </si>
  <si>
    <t>drenáž: 196x0.4x0.6 (odměřeno ze situace, příčného řezu)</t>
  </si>
  <si>
    <t>odvoz přebývající zeminy z výkopů (392 + 47,04 + 6,4 - 188 - 0,4)</t>
  </si>
  <si>
    <t>odvoz suti na skládku (obruby 23 x 0,04)</t>
  </si>
  <si>
    <t>vozovka č.2 - zpomalovací práh</t>
  </si>
  <si>
    <t>vozovka č.3 - parkovací stání</t>
  </si>
  <si>
    <t>vozovka č.4 - recyklát - sjezdy</t>
  </si>
  <si>
    <t>vozovka č.4 - recyklát - účelová komunikace</t>
  </si>
  <si>
    <t>vozovka č.5 - dlažba plochy pro odpad</t>
  </si>
  <si>
    <t>Geosyntetikum tl. 5 - 15 mm</t>
  </si>
  <si>
    <t>odvodnění ložní vrstvy dlažby přes nepropustnou podkladní vrstvu SC</t>
  </si>
  <si>
    <t>(odměřeno ze situace, rozměry dle příčného řezu) 196x0.4x0.6</t>
  </si>
  <si>
    <t>(odměřeno ze situace, rozměry dle příčného řezu) 196x0.3x0.1</t>
  </si>
  <si>
    <t>(plocha zemní pláně viz pol.12)</t>
  </si>
  <si>
    <t>NC</t>
  </si>
  <si>
    <t>Nátěr dvouvrstvý živičný s posypem, emulze, 1,60 kg/m2</t>
  </si>
  <si>
    <t>komunikace (odměřeno ze situace)</t>
  </si>
  <si>
    <t>564113310.R00</t>
  </si>
  <si>
    <t>Podklad z recyklované směsi tloušťky 10 cm</t>
  </si>
  <si>
    <t>564871113R00</t>
  </si>
  <si>
    <t>Podklad ze štěrkodrti po zhutnění tloušťky 27 cm</t>
  </si>
  <si>
    <t>vozovka č.4 - recyklát - účelová komunikace (2x256)</t>
  </si>
  <si>
    <t>vozovka č.4 - recyklát - sjezdy (2x191)</t>
  </si>
  <si>
    <t>vozovka č.3 - parkovací stání (2x65)</t>
  </si>
  <si>
    <t>krajnice pro vozovku č.4 (účelová komunikace)</t>
  </si>
  <si>
    <t>Podklad z recyklované směsi tloušťky 15 cm</t>
  </si>
  <si>
    <t>564113315.R00</t>
  </si>
  <si>
    <t>vozovka č.1 - asfaltová komunikace (3x811)</t>
  </si>
  <si>
    <t>573231124R00</t>
  </si>
  <si>
    <t>573411114R00</t>
  </si>
  <si>
    <t>vozovka č.2 - zpomalovací práh (bezbariérová dlažba)</t>
  </si>
  <si>
    <t>567132111R00</t>
  </si>
  <si>
    <t>Podklad směs stmel.cementem, SC C8/10 0/32 tl.16 cm</t>
  </si>
  <si>
    <t>Značka dopr IZ5a,b , včetně sloupku a základu</t>
  </si>
  <si>
    <t>40445055.AR</t>
  </si>
  <si>
    <t>svislé dopravní značky (obytná zóna)</t>
  </si>
  <si>
    <t>Odměřeno ze situace 284 x 1,02</t>
  </si>
  <si>
    <t>Výkaz výměr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</si>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</sst>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0" fontId="23" fillId="18" borderId="3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6" fillId="0" borderId="0" xfId="47" applyFont="1" applyAlignment="1">
      <alignment horizontal="centerContinuous"/>
      <protection/>
    </xf>
    <xf numFmtId="0" fontId="27" fillId="0" borderId="0" xfId="47" applyFont="1" applyAlignment="1">
      <alignment horizontal="centerContinuous"/>
      <protection/>
    </xf>
    <xf numFmtId="0" fontId="27" fillId="0" borderId="0" xfId="47" applyFont="1" applyAlignment="1">
      <alignment horizontal="right"/>
      <protection/>
    </xf>
    <xf numFmtId="0" fontId="21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1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1" fillId="18" borderId="19" xfId="47" applyNumberFormat="1" applyFont="1" applyFill="1" applyBorder="1">
      <alignment/>
      <protection/>
    </xf>
    <xf numFmtId="0" fontId="21" fillId="18" borderId="17" xfId="47" applyFont="1" applyFill="1" applyBorder="1" applyAlignment="1">
      <alignment horizontal="center"/>
      <protection/>
    </xf>
    <xf numFmtId="0" fontId="21" fillId="18" borderId="17" xfId="47" applyNumberFormat="1" applyFont="1" applyFill="1" applyBorder="1" applyAlignment="1">
      <alignment horizontal="center"/>
      <protection/>
    </xf>
    <xf numFmtId="0" fontId="21" fillId="18" borderId="19" xfId="47" applyFont="1" applyFill="1" applyBorder="1" applyAlignment="1">
      <alignment horizontal="center"/>
      <protection/>
    </xf>
    <xf numFmtId="0" fontId="0" fillId="18" borderId="19" xfId="47" applyFont="1" applyFill="1" applyBorder="1">
      <alignment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8" xfId="47" applyNumberFormat="1" applyBorder="1">
      <alignment/>
      <protection/>
    </xf>
    <xf numFmtId="0" fontId="24" fillId="0" borderId="18" xfId="47" applyNumberFormat="1" applyFont="1" applyBorder="1">
      <alignment/>
      <protection/>
    </xf>
    <xf numFmtId="0" fontId="24" fillId="0" borderId="17" xfId="47" applyNumberFormat="1" applyFont="1" applyBorder="1">
      <alignment/>
      <protection/>
    </xf>
    <xf numFmtId="0" fontId="28" fillId="0" borderId="0" xfId="47" applyFont="1">
      <alignment/>
      <protection/>
    </xf>
    <xf numFmtId="0" fontId="29" fillId="0" borderId="0" xfId="47" applyFont="1" applyAlignment="1">
      <alignment wrapText="1"/>
      <protection/>
    </xf>
    <xf numFmtId="0" fontId="0" fillId="0" borderId="0" xfId="47" applyBorder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0" fontId="32" fillId="18" borderId="19" xfId="47" applyFont="1" applyFill="1" applyBorder="1">
      <alignment/>
      <protection/>
    </xf>
    <xf numFmtId="170" fontId="32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33" fillId="0" borderId="0" xfId="47" applyFont="1" applyAlignment="1">
      <alignment/>
      <protection/>
    </xf>
    <xf numFmtId="0" fontId="34" fillId="0" borderId="0" xfId="47" applyFont="1" applyBorder="1">
      <alignment/>
      <protection/>
    </xf>
    <xf numFmtId="3" fontId="34" fillId="0" borderId="0" xfId="47" applyNumberFormat="1" applyFont="1" applyBorder="1" applyAlignment="1">
      <alignment horizontal="right"/>
      <protection/>
    </xf>
    <xf numFmtId="4" fontId="34" fillId="0" borderId="0" xfId="47" applyNumberFormat="1" applyFont="1" applyBorder="1">
      <alignment/>
      <protection/>
    </xf>
    <xf numFmtId="0" fontId="33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0" fillId="0" borderId="0" xfId="47" applyFill="1">
      <alignment/>
      <protection/>
    </xf>
    <xf numFmtId="0" fontId="28" fillId="0" borderId="0" xfId="47" applyFont="1" applyFill="1">
      <alignment/>
      <protection/>
    </xf>
    <xf numFmtId="0" fontId="28" fillId="0" borderId="0" xfId="47" applyFont="1" applyFill="1">
      <alignment/>
      <protection/>
    </xf>
    <xf numFmtId="0" fontId="29" fillId="0" borderId="0" xfId="47" applyFont="1" applyFill="1" applyAlignment="1">
      <alignment wrapText="1"/>
      <protection/>
    </xf>
    <xf numFmtId="0" fontId="0" fillId="0" borderId="18" xfId="47" applyNumberFormat="1" applyFill="1" applyBorder="1" applyAlignment="1">
      <alignment horizontal="right"/>
      <protection/>
    </xf>
    <xf numFmtId="0" fontId="39" fillId="18" borderId="19" xfId="47" applyFont="1" applyFill="1" applyBorder="1" applyAlignment="1">
      <alignment horizontal="center"/>
      <protection/>
    </xf>
    <xf numFmtId="49" fontId="40" fillId="18" borderId="19" xfId="47" applyNumberFormat="1" applyFont="1" applyFill="1" applyBorder="1" applyAlignment="1">
      <alignment horizontal="left"/>
      <protection/>
    </xf>
    <xf numFmtId="0" fontId="40" fillId="18" borderId="59" xfId="47" applyFont="1" applyFill="1" applyBorder="1">
      <alignment/>
      <protection/>
    </xf>
    <xf numFmtId="0" fontId="39" fillId="18" borderId="18" xfId="47" applyFont="1" applyFill="1" applyBorder="1" applyAlignment="1">
      <alignment horizontal="center"/>
      <protection/>
    </xf>
    <xf numFmtId="4" fontId="39" fillId="18" borderId="18" xfId="47" applyNumberFormat="1" applyFont="1" applyFill="1" applyBorder="1" applyAlignment="1">
      <alignment horizontal="right"/>
      <protection/>
    </xf>
    <xf numFmtId="4" fontId="39" fillId="18" borderId="17" xfId="47" applyNumberFormat="1" applyFont="1" applyFill="1" applyBorder="1" applyAlignment="1">
      <alignment horizontal="right"/>
      <protection/>
    </xf>
    <xf numFmtId="4" fontId="41" fillId="18" borderId="19" xfId="47" applyNumberFormat="1" applyFont="1" applyFill="1" applyBorder="1">
      <alignment/>
      <protection/>
    </xf>
    <xf numFmtId="0" fontId="41" fillId="0" borderId="58" xfId="47" applyFont="1" applyBorder="1" applyAlignment="1">
      <alignment horizontal="center"/>
      <protection/>
    </xf>
    <xf numFmtId="49" fontId="41" fillId="0" borderId="58" xfId="47" applyNumberFormat="1" applyFont="1" applyBorder="1" applyAlignment="1">
      <alignment horizontal="left"/>
      <protection/>
    </xf>
    <xf numFmtId="0" fontId="41" fillId="0" borderId="59" xfId="47" applyFont="1" applyBorder="1">
      <alignment/>
      <protection/>
    </xf>
    <xf numFmtId="0" fontId="39" fillId="0" borderId="18" xfId="47" applyFont="1" applyBorder="1" applyAlignment="1">
      <alignment horizontal="center"/>
      <protection/>
    </xf>
    <xf numFmtId="0" fontId="39" fillId="0" borderId="18" xfId="47" applyNumberFormat="1" applyFont="1" applyBorder="1" applyAlignment="1">
      <alignment horizontal="right"/>
      <protection/>
    </xf>
    <xf numFmtId="0" fontId="39" fillId="0" borderId="18" xfId="47" applyNumberFormat="1" applyFont="1" applyBorder="1">
      <alignment/>
      <protection/>
    </xf>
    <xf numFmtId="49" fontId="1" fillId="0" borderId="58" xfId="47" applyNumberFormat="1" applyFont="1" applyFill="1" applyBorder="1" applyAlignment="1">
      <alignment horizontal="left"/>
      <protection/>
    </xf>
    <xf numFmtId="0" fontId="1" fillId="0" borderId="59" xfId="47" applyFont="1" applyFill="1" applyBorder="1">
      <alignment/>
      <protection/>
    </xf>
    <xf numFmtId="0" fontId="0" fillId="0" borderId="18" xfId="47" applyFill="1" applyBorder="1" applyAlignment="1">
      <alignment horizontal="center"/>
      <protection/>
    </xf>
    <xf numFmtId="0" fontId="0" fillId="0" borderId="18" xfId="47" applyNumberFormat="1" applyFill="1" applyBorder="1">
      <alignment/>
      <protection/>
    </xf>
    <xf numFmtId="0" fontId="24" fillId="0" borderId="18" xfId="47" applyNumberFormat="1" applyFont="1" applyFill="1" applyBorder="1">
      <alignment/>
      <protection/>
    </xf>
    <xf numFmtId="0" fontId="24" fillId="0" borderId="17" xfId="47" applyNumberFormat="1" applyFont="1" applyFill="1" applyBorder="1">
      <alignment/>
      <protection/>
    </xf>
    <xf numFmtId="0" fontId="1" fillId="0" borderId="58" xfId="47" applyFont="1" applyFill="1" applyBorder="1" applyAlignment="1">
      <alignment horizontal="center"/>
      <protection/>
    </xf>
    <xf numFmtId="0" fontId="35" fillId="0" borderId="61" xfId="47" applyFont="1" applyFill="1" applyBorder="1" applyAlignment="1">
      <alignment horizontal="center" vertical="top"/>
      <protection/>
    </xf>
    <xf numFmtId="49" fontId="35" fillId="0" borderId="61" xfId="47" applyNumberFormat="1" applyFont="1" applyFill="1" applyBorder="1" applyAlignment="1">
      <alignment horizontal="left" vertical="top"/>
      <protection/>
    </xf>
    <xf numFmtId="0" fontId="35" fillId="0" borderId="61" xfId="47" applyFont="1" applyFill="1" applyBorder="1" applyAlignment="1">
      <alignment vertical="top" wrapText="1"/>
      <protection/>
    </xf>
    <xf numFmtId="49" fontId="35" fillId="0" borderId="61" xfId="47" applyNumberFormat="1" applyFont="1" applyFill="1" applyBorder="1" applyAlignment="1">
      <alignment horizontal="center" shrinkToFit="1"/>
      <protection/>
    </xf>
    <xf numFmtId="4" fontId="35" fillId="0" borderId="61" xfId="47" applyNumberFormat="1" applyFont="1" applyFill="1" applyBorder="1" applyAlignment="1">
      <alignment horizontal="right"/>
      <protection/>
    </xf>
    <xf numFmtId="4" fontId="35" fillId="0" borderId="47" xfId="47" applyNumberFormat="1" applyFont="1" applyFill="1" applyBorder="1">
      <alignment/>
      <protection/>
    </xf>
    <xf numFmtId="170" fontId="24" fillId="0" borderId="61" xfId="47" applyNumberFormat="1" applyFont="1" applyFill="1" applyBorder="1">
      <alignment/>
      <protection/>
    </xf>
    <xf numFmtId="0" fontId="38" fillId="0" borderId="58" xfId="47" applyFont="1" applyFill="1" applyBorder="1" applyAlignment="1">
      <alignment horizontal="center"/>
      <protection/>
    </xf>
    <xf numFmtId="49" fontId="38" fillId="0" borderId="58" xfId="47" applyNumberFormat="1" applyFont="1" applyFill="1" applyBorder="1" applyAlignment="1">
      <alignment horizontal="right"/>
      <protection/>
    </xf>
    <xf numFmtId="4" fontId="36" fillId="0" borderId="62" xfId="47" applyNumberFormat="1" applyFont="1" applyFill="1" applyBorder="1" applyAlignment="1">
      <alignment horizontal="right" wrapText="1"/>
      <protection/>
    </xf>
    <xf numFmtId="0" fontId="36" fillId="0" borderId="42" xfId="47" applyFont="1" applyFill="1" applyBorder="1" applyAlignment="1">
      <alignment horizontal="left" wrapText="1"/>
      <protection/>
    </xf>
    <xf numFmtId="0" fontId="36" fillId="0" borderId="44" xfId="0" applyFont="1" applyFill="1" applyBorder="1" applyAlignment="1">
      <alignment horizontal="right"/>
    </xf>
    <xf numFmtId="170" fontId="24" fillId="0" borderId="42" xfId="47" applyNumberFormat="1" applyFont="1" applyFill="1" applyBorder="1">
      <alignment/>
      <protection/>
    </xf>
    <xf numFmtId="170" fontId="24" fillId="0" borderId="22" xfId="47" applyNumberFormat="1" applyFont="1" applyFill="1" applyBorder="1">
      <alignment/>
      <protection/>
    </xf>
    <xf numFmtId="0" fontId="24" fillId="0" borderId="61" xfId="47" applyFont="1" applyFill="1" applyBorder="1" applyAlignment="1">
      <alignment horizontal="center" vertical="top"/>
      <protection/>
    </xf>
    <xf numFmtId="49" fontId="24" fillId="0" borderId="61" xfId="47" applyNumberFormat="1" applyFont="1" applyFill="1" applyBorder="1" applyAlignment="1">
      <alignment horizontal="left" vertical="top"/>
      <protection/>
    </xf>
    <xf numFmtId="0" fontId="24" fillId="0" borderId="61" xfId="47" applyFont="1" applyFill="1" applyBorder="1" applyAlignment="1">
      <alignment vertical="top" wrapText="1"/>
      <protection/>
    </xf>
    <xf numFmtId="49" fontId="24" fillId="0" borderId="61" xfId="47" applyNumberFormat="1" applyFont="1" applyFill="1" applyBorder="1" applyAlignment="1">
      <alignment horizontal="center" shrinkToFit="1"/>
      <protection/>
    </xf>
    <xf numFmtId="4" fontId="24" fillId="0" borderId="61" xfId="47" applyNumberFormat="1" applyFont="1" applyFill="1" applyBorder="1" applyAlignment="1">
      <alignment horizontal="right"/>
      <protection/>
    </xf>
    <xf numFmtId="4" fontId="24" fillId="0" borderId="63" xfId="47" applyNumberFormat="1" applyFont="1" applyFill="1" applyBorder="1">
      <alignment/>
      <protection/>
    </xf>
    <xf numFmtId="0" fontId="24" fillId="0" borderId="58" xfId="47" applyFont="1" applyFill="1" applyBorder="1" applyAlignment="1">
      <alignment horizontal="center" vertical="top"/>
      <protection/>
    </xf>
    <xf numFmtId="49" fontId="24" fillId="0" borderId="58" xfId="47" applyNumberFormat="1" applyFont="1" applyFill="1" applyBorder="1" applyAlignment="1">
      <alignment horizontal="left" vertical="top"/>
      <protection/>
    </xf>
    <xf numFmtId="49" fontId="30" fillId="0" borderId="64" xfId="47" applyNumberFormat="1" applyFont="1" applyFill="1" applyBorder="1" applyAlignment="1">
      <alignment horizontal="left" wrapText="1"/>
      <protection/>
    </xf>
    <xf numFmtId="49" fontId="31" fillId="0" borderId="65" xfId="0" applyNumberFormat="1" applyFont="1" applyFill="1" applyBorder="1" applyAlignment="1">
      <alignment horizontal="left" wrapText="1"/>
    </xf>
    <xf numFmtId="4" fontId="30" fillId="0" borderId="62" xfId="47" applyNumberFormat="1" applyFont="1" applyFill="1" applyBorder="1" applyAlignment="1">
      <alignment horizontal="right" wrapText="1"/>
      <protection/>
    </xf>
    <xf numFmtId="4" fontId="24" fillId="0" borderId="42" xfId="47" applyNumberFormat="1" applyFont="1" applyFill="1" applyBorder="1" applyAlignment="1">
      <alignment horizontal="right"/>
      <protection/>
    </xf>
    <xf numFmtId="4" fontId="24" fillId="0" borderId="0" xfId="47" applyNumberFormat="1" applyFont="1" applyFill="1" applyBorder="1">
      <alignment/>
      <protection/>
    </xf>
    <xf numFmtId="49" fontId="36" fillId="0" borderId="64" xfId="47" applyNumberFormat="1" applyFont="1" applyFill="1" applyBorder="1" applyAlignment="1">
      <alignment horizontal="left" wrapText="1"/>
      <protection/>
    </xf>
    <xf numFmtId="49" fontId="36" fillId="0" borderId="66" xfId="47" applyNumberFormat="1" applyFont="1" applyFill="1" applyBorder="1" applyAlignment="1">
      <alignment horizontal="left" wrapText="1"/>
      <protection/>
    </xf>
    <xf numFmtId="0" fontId="36" fillId="0" borderId="22" xfId="0" applyFont="1" applyFill="1" applyBorder="1" applyAlignment="1">
      <alignment horizontal="right"/>
    </xf>
    <xf numFmtId="49" fontId="24" fillId="0" borderId="61" xfId="47" applyNumberFormat="1" applyFont="1" applyFill="1" applyBorder="1" applyAlignment="1">
      <alignment horizontal="center" shrinkToFit="1"/>
      <protection/>
    </xf>
    <xf numFmtId="4" fontId="24" fillId="0" borderId="61" xfId="47" applyNumberFormat="1" applyFont="1" applyFill="1" applyBorder="1" applyAlignment="1">
      <alignment horizontal="right"/>
      <protection/>
    </xf>
    <xf numFmtId="4" fontId="24" fillId="0" borderId="63" xfId="47" applyNumberFormat="1" applyFont="1" applyFill="1" applyBorder="1">
      <alignment/>
      <protection/>
    </xf>
    <xf numFmtId="0" fontId="0" fillId="0" borderId="45" xfId="47" applyNumberFormat="1" applyFill="1" applyBorder="1" applyAlignment="1">
      <alignment horizontal="right"/>
      <protection/>
    </xf>
    <xf numFmtId="0" fontId="0" fillId="0" borderId="44" xfId="47" applyNumberFormat="1" applyFill="1" applyBorder="1">
      <alignment/>
      <protection/>
    </xf>
    <xf numFmtId="0" fontId="24" fillId="0" borderId="33" xfId="47" applyNumberFormat="1" applyFont="1" applyFill="1" applyBorder="1">
      <alignment/>
      <protection/>
    </xf>
    <xf numFmtId="0" fontId="24" fillId="0" borderId="44" xfId="47" applyNumberFormat="1" applyFont="1" applyFill="1" applyBorder="1">
      <alignment/>
      <protection/>
    </xf>
    <xf numFmtId="0" fontId="21" fillId="0" borderId="58" xfId="47" applyFont="1" applyFill="1" applyBorder="1" applyAlignment="1">
      <alignment horizontal="center"/>
      <protection/>
    </xf>
    <xf numFmtId="49" fontId="21" fillId="0" borderId="58" xfId="47" applyNumberFormat="1" applyFont="1" applyFill="1" applyBorder="1" applyAlignment="1">
      <alignment horizontal="left"/>
      <protection/>
    </xf>
    <xf numFmtId="0" fontId="30" fillId="0" borderId="42" xfId="47" applyFont="1" applyFill="1" applyBorder="1" applyAlignment="1">
      <alignment horizontal="left" wrapText="1"/>
      <protection/>
    </xf>
    <xf numFmtId="0" fontId="30" fillId="0" borderId="0" xfId="0" applyFont="1" applyFill="1" applyBorder="1" applyAlignment="1">
      <alignment horizontal="right"/>
    </xf>
    <xf numFmtId="0" fontId="0" fillId="0" borderId="42" xfId="47" applyFill="1" applyBorder="1">
      <alignment/>
      <protection/>
    </xf>
    <xf numFmtId="0" fontId="0" fillId="0" borderId="22" xfId="47" applyFill="1" applyBorder="1">
      <alignment/>
      <protection/>
    </xf>
    <xf numFmtId="4" fontId="35" fillId="0" borderId="61" xfId="47" applyNumberFormat="1" applyFont="1" applyFill="1" applyBorder="1">
      <alignment/>
      <protection/>
    </xf>
    <xf numFmtId="170" fontId="24" fillId="0" borderId="0" xfId="47" applyNumberFormat="1" applyFont="1" applyFill="1" applyBorder="1">
      <alignment/>
      <protection/>
    </xf>
    <xf numFmtId="4" fontId="24" fillId="0" borderId="47" xfId="47" applyNumberFormat="1" applyFont="1" applyFill="1" applyBorder="1">
      <alignment/>
      <protection/>
    </xf>
    <xf numFmtId="170" fontId="24" fillId="0" borderId="48" xfId="47" applyNumberFormat="1" applyFont="1" applyFill="1" applyBorder="1">
      <alignment/>
      <protection/>
    </xf>
    <xf numFmtId="4" fontId="30" fillId="0" borderId="67" xfId="47" applyNumberFormat="1" applyFont="1" applyFill="1" applyBorder="1" applyAlignment="1">
      <alignment horizontal="right" wrapText="1"/>
      <protection/>
    </xf>
    <xf numFmtId="4" fontId="24" fillId="0" borderId="58" xfId="47" applyNumberFormat="1" applyFont="1" applyFill="1" applyBorder="1" applyAlignment="1">
      <alignment horizontal="right"/>
      <protection/>
    </xf>
    <xf numFmtId="4" fontId="24" fillId="0" borderId="0" xfId="47" applyNumberFormat="1" applyFont="1" applyFill="1" applyBorder="1">
      <alignment/>
      <protection/>
    </xf>
    <xf numFmtId="170" fontId="24" fillId="0" borderId="58" xfId="47" applyNumberFormat="1" applyFont="1" applyFill="1" applyBorder="1">
      <alignment/>
      <protection/>
    </xf>
    <xf numFmtId="4" fontId="35" fillId="0" borderId="48" xfId="47" applyNumberFormat="1" applyFont="1" applyFill="1" applyBorder="1">
      <alignment/>
      <protection/>
    </xf>
    <xf numFmtId="0" fontId="0" fillId="0" borderId="59" xfId="47" applyFill="1" applyBorder="1">
      <alignment/>
      <protection/>
    </xf>
    <xf numFmtId="0" fontId="0" fillId="0" borderId="17" xfId="47" applyFill="1" applyBorder="1">
      <alignment/>
      <protection/>
    </xf>
    <xf numFmtId="4" fontId="24" fillId="0" borderId="68" xfId="47" applyNumberFormat="1" applyFont="1" applyFill="1" applyBorder="1" applyAlignment="1">
      <alignment horizontal="right"/>
      <protection/>
    </xf>
    <xf numFmtId="4" fontId="24" fillId="0" borderId="42" xfId="47" applyNumberFormat="1" applyFont="1" applyFill="1" applyBorder="1" applyAlignment="1">
      <alignment horizontal="right"/>
      <protection/>
    </xf>
    <xf numFmtId="0" fontId="0" fillId="0" borderId="0" xfId="47" applyFill="1" applyBorder="1">
      <alignment/>
      <protection/>
    </xf>
    <xf numFmtId="0" fontId="0" fillId="0" borderId="45" xfId="47" applyFill="1" applyBorder="1">
      <alignment/>
      <protection/>
    </xf>
    <xf numFmtId="49" fontId="35" fillId="0" borderId="58" xfId="47" applyNumberFormat="1" applyFont="1" applyFill="1" applyBorder="1" applyAlignment="1">
      <alignment horizontal="left" vertical="top"/>
      <protection/>
    </xf>
    <xf numFmtId="0" fontId="36" fillId="0" borderId="0" xfId="0" applyFont="1" applyFill="1" applyBorder="1" applyAlignment="1">
      <alignment horizontal="right"/>
    </xf>
    <xf numFmtId="4" fontId="24" fillId="0" borderId="22" xfId="47" applyNumberFormat="1" applyFont="1" applyFill="1" applyBorder="1">
      <alignment/>
      <protection/>
    </xf>
    <xf numFmtId="0" fontId="35" fillId="0" borderId="58" xfId="47" applyFont="1" applyFill="1" applyBorder="1" applyAlignment="1">
      <alignment horizontal="center" vertical="top"/>
      <protection/>
    </xf>
    <xf numFmtId="4" fontId="35" fillId="0" borderId="42" xfId="47" applyNumberFormat="1" applyFont="1" applyFill="1" applyBorder="1" applyAlignment="1">
      <alignment horizontal="right"/>
      <protection/>
    </xf>
    <xf numFmtId="4" fontId="35" fillId="0" borderId="22" xfId="47" applyNumberFormat="1" applyFont="1" applyFill="1" applyBorder="1">
      <alignment/>
      <protection/>
    </xf>
    <xf numFmtId="4" fontId="30" fillId="0" borderId="58" xfId="47" applyNumberFormat="1" applyFont="1" applyFill="1" applyBorder="1" applyAlignment="1">
      <alignment horizontal="right" wrapText="1"/>
      <protection/>
    </xf>
    <xf numFmtId="4" fontId="35" fillId="0" borderId="63" xfId="47" applyNumberFormat="1" applyFont="1" applyFill="1" applyBorder="1">
      <alignment/>
      <protection/>
    </xf>
    <xf numFmtId="4" fontId="35" fillId="0" borderId="0" xfId="47" applyNumberFormat="1" applyFont="1" applyFill="1" applyBorder="1">
      <alignment/>
      <protection/>
    </xf>
    <xf numFmtId="0" fontId="30" fillId="0" borderId="44" xfId="0" applyFont="1" applyFill="1" applyBorder="1" applyAlignment="1">
      <alignment horizontal="right"/>
    </xf>
    <xf numFmtId="170" fontId="24" fillId="0" borderId="45" xfId="47" applyNumberFormat="1" applyFont="1" applyFill="1" applyBorder="1">
      <alignment/>
      <protection/>
    </xf>
    <xf numFmtId="170" fontId="24" fillId="0" borderId="44" xfId="47" applyNumberFormat="1" applyFont="1" applyFill="1" applyBorder="1">
      <alignment/>
      <protection/>
    </xf>
    <xf numFmtId="4" fontId="24" fillId="0" borderId="61" xfId="47" applyNumberFormat="1" applyFont="1" applyFill="1" applyBorder="1">
      <alignment/>
      <protection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3" fillId="18" borderId="69" xfId="0" applyNumberFormat="1" applyFont="1" applyFill="1" applyBorder="1" applyAlignment="1">
      <alignment horizontal="right" indent="2"/>
    </xf>
    <xf numFmtId="167" fontId="23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70" xfId="47" applyFont="1" applyBorder="1" applyAlignment="1">
      <alignment horizontal="center"/>
      <protection/>
    </xf>
    <xf numFmtId="0" fontId="0" fillId="0" borderId="71" xfId="47" applyFont="1" applyBorder="1" applyAlignment="1">
      <alignment horizontal="center"/>
      <protection/>
    </xf>
    <xf numFmtId="0" fontId="0" fillId="0" borderId="72" xfId="47" applyFont="1" applyBorder="1" applyAlignment="1">
      <alignment horizontal="center"/>
      <protection/>
    </xf>
    <xf numFmtId="0" fontId="0" fillId="0" borderId="73" xfId="47" applyFont="1" applyBorder="1" applyAlignment="1">
      <alignment horizontal="center"/>
      <protection/>
    </xf>
    <xf numFmtId="0" fontId="0" fillId="0" borderId="74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75" xfId="47" applyFont="1" applyBorder="1" applyAlignment="1">
      <alignment horizontal="left"/>
      <protection/>
    </xf>
    <xf numFmtId="49" fontId="36" fillId="0" borderId="76" xfId="47" applyNumberFormat="1" applyFont="1" applyFill="1" applyBorder="1" applyAlignment="1">
      <alignment horizontal="left" wrapText="1"/>
      <protection/>
    </xf>
    <xf numFmtId="49" fontId="36" fillId="0" borderId="77" xfId="47" applyNumberFormat="1" applyFont="1" applyFill="1" applyBorder="1" applyAlignment="1">
      <alignment horizontal="left" wrapText="1"/>
      <protection/>
    </xf>
    <xf numFmtId="49" fontId="30" fillId="0" borderId="64" xfId="47" applyNumberFormat="1" applyFont="1" applyFill="1" applyBorder="1" applyAlignment="1">
      <alignment horizontal="left" wrapText="1"/>
      <protection/>
    </xf>
    <xf numFmtId="49" fontId="31" fillId="0" borderId="65" xfId="0" applyNumberFormat="1" applyFont="1" applyFill="1" applyBorder="1" applyAlignment="1">
      <alignment horizontal="left" wrapText="1"/>
    </xf>
    <xf numFmtId="49" fontId="31" fillId="0" borderId="66" xfId="0" applyNumberFormat="1" applyFont="1" applyFill="1" applyBorder="1" applyAlignment="1">
      <alignment horizontal="left" wrapText="1"/>
    </xf>
    <xf numFmtId="49" fontId="36" fillId="0" borderId="64" xfId="47" applyNumberFormat="1" applyFont="1" applyFill="1" applyBorder="1" applyAlignment="1">
      <alignment horizontal="left" wrapText="1"/>
      <protection/>
    </xf>
    <xf numFmtId="49" fontId="37" fillId="0" borderId="66" xfId="0" applyNumberFormat="1" applyFont="1" applyFill="1" applyBorder="1" applyAlignment="1">
      <alignment horizontal="left" wrapText="1"/>
    </xf>
    <xf numFmtId="0" fontId="25" fillId="0" borderId="0" xfId="47" applyFont="1" applyAlignment="1">
      <alignment horizontal="center"/>
      <protection/>
    </xf>
    <xf numFmtId="49" fontId="0" fillId="0" borderId="72" xfId="47" applyNumberFormat="1" applyFont="1" applyBorder="1" applyAlignment="1">
      <alignment horizontal="center"/>
      <protection/>
    </xf>
    <xf numFmtId="0" fontId="0" fillId="0" borderId="74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75" xfId="47" applyBorder="1" applyAlignment="1">
      <alignment horizontal="center" shrinkToFit="1"/>
      <protection/>
    </xf>
    <xf numFmtId="49" fontId="30" fillId="0" borderId="76" xfId="47" applyNumberFormat="1" applyFont="1" applyFill="1" applyBorder="1" applyAlignment="1">
      <alignment horizontal="left" wrapText="1"/>
      <protection/>
    </xf>
    <xf numFmtId="49" fontId="30" fillId="0" borderId="77" xfId="47" applyNumberFormat="1" applyFont="1" applyFill="1" applyBorder="1" applyAlignment="1">
      <alignment horizontal="left" wrapText="1"/>
      <protection/>
    </xf>
    <xf numFmtId="49" fontId="30" fillId="0" borderId="78" xfId="47" applyNumberFormat="1" applyFont="1" applyFill="1" applyBorder="1" applyAlignment="1">
      <alignment horizontal="left" wrapText="1"/>
      <protection/>
    </xf>
    <xf numFmtId="49" fontId="31" fillId="0" borderId="79" xfId="0" applyNumberFormat="1" applyFont="1" applyFill="1" applyBorder="1" applyAlignment="1">
      <alignment horizontal="left" wrapText="1"/>
    </xf>
    <xf numFmtId="49" fontId="30" fillId="0" borderId="80" xfId="47" applyNumberFormat="1" applyFont="1" applyFill="1" applyBorder="1" applyAlignment="1">
      <alignment horizontal="left" wrapText="1"/>
      <protection/>
    </xf>
    <xf numFmtId="49" fontId="30" fillId="0" borderId="81" xfId="47" applyNumberFormat="1" applyFont="1" applyFill="1" applyBorder="1" applyAlignment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Projekty\2017\2017013%20-%20&#381;idlochovice%20to&#269;na%20u%20z&#225;mku\D%20P%20S\10_ROZPO&#268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59">
          <cell r="BB59">
            <v>0</v>
          </cell>
          <cell r="BC59">
            <v>0</v>
          </cell>
          <cell r="BD59">
            <v>0</v>
          </cell>
          <cell r="BE59">
            <v>0</v>
          </cell>
        </row>
        <row r="70">
          <cell r="B70" t="str">
            <v>2</v>
          </cell>
          <cell r="C70" t="str">
            <v>Základy a zvláštní zakládání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262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REVIZE 00</v>
      </c>
      <c r="D2" s="5" t="str">
        <f>Rekapitulace!G2</f>
        <v>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212</v>
      </c>
      <c r="B5" s="16"/>
      <c r="C5" s="17" t="s">
        <v>85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149</v>
      </c>
      <c r="B7" s="24"/>
      <c r="C7" s="25" t="s">
        <v>213</v>
      </c>
      <c r="D7" s="26"/>
      <c r="E7" s="26"/>
      <c r="F7" s="27" t="s">
        <v>10</v>
      </c>
      <c r="G7" s="21"/>
    </row>
    <row r="8" spans="1:9" ht="12.75">
      <c r="A8" s="28" t="s">
        <v>11</v>
      </c>
      <c r="B8" s="11"/>
      <c r="C8" s="290" t="s">
        <v>105</v>
      </c>
      <c r="D8" s="290"/>
      <c r="E8" s="291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90"/>
      <c r="D9" s="290"/>
      <c r="E9" s="291"/>
      <c r="F9" s="11"/>
      <c r="G9" s="33"/>
      <c r="H9" s="34"/>
    </row>
    <row r="10" spans="1:8" ht="12.75">
      <c r="A10" s="28" t="s">
        <v>14</v>
      </c>
      <c r="B10" s="11"/>
      <c r="C10" s="290"/>
      <c r="D10" s="290"/>
      <c r="E10" s="290"/>
      <c r="F10" s="35"/>
      <c r="G10" s="36"/>
      <c r="H10" s="37"/>
    </row>
    <row r="11" spans="1:57" ht="13.5" customHeight="1">
      <c r="A11" s="28" t="s">
        <v>15</v>
      </c>
      <c r="B11" s="11"/>
      <c r="C11" s="290"/>
      <c r="D11" s="290"/>
      <c r="E11" s="290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94"/>
      <c r="D12" s="294"/>
      <c r="E12" s="29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Rekapitulace!A20</f>
        <v>Oborová přirážka</v>
      </c>
      <c r="E16" s="60"/>
      <c r="F16" s="61"/>
      <c r="G16" s="55">
        <f>Rekapitulace!I20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Rekapitulace!A21</f>
        <v>Přesun stavebních kapacit</v>
      </c>
      <c r="E17" s="60"/>
      <c r="F17" s="61"/>
      <c r="G17" s="55">
        <f>Rekapitulace!I21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Rekapitulace!A22</f>
        <v>Mimostaveništní doprava</v>
      </c>
      <c r="E18" s="60"/>
      <c r="F18" s="61"/>
      <c r="G18" s="55">
        <f>Rekapitulace!I22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Rekapitulace!A23</f>
        <v>Zařízení staveniště</v>
      </c>
      <c r="E19" s="60"/>
      <c r="F19" s="61"/>
      <c r="G19" s="55">
        <f>Rekapitulace!I23</f>
        <v>0</v>
      </c>
    </row>
    <row r="20" spans="1:7" ht="15.75" customHeight="1">
      <c r="A20" s="64"/>
      <c r="B20" s="54"/>
      <c r="C20" s="55"/>
      <c r="D20" s="59" t="str">
        <f>Rekapitulace!A24</f>
        <v>Provoz investora</v>
      </c>
      <c r="E20" s="60"/>
      <c r="F20" s="61"/>
      <c r="G20" s="55">
        <f>Rekapitulace!I24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Rekapitulace!A25</f>
        <v>Kompletační činnost (IČD)</v>
      </c>
      <c r="E21" s="60"/>
      <c r="F21" s="61"/>
      <c r="G21" s="55">
        <f>Rekapitulace!I25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95" t="s">
        <v>33</v>
      </c>
      <c r="B23" s="296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97">
        <f>ROUND(C23-F32,0)</f>
        <v>0</v>
      </c>
      <c r="G30" s="29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97">
        <f>ROUND(PRODUCT(F30,C31/100),1)</f>
        <v>0</v>
      </c>
      <c r="G31" s="29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97">
        <v>0</v>
      </c>
      <c r="G32" s="29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97">
        <f>ROUND(PRODUCT(F32,C33/100),1)</f>
        <v>0</v>
      </c>
      <c r="G33" s="29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99">
        <f>CEILING(SUM(F30:F33),IF(SUM(F30:F33)&gt;=0,1,-1))</f>
        <v>0</v>
      </c>
      <c r="G34" s="30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93" t="s">
        <v>100</v>
      </c>
      <c r="C37" s="293"/>
      <c r="D37" s="293"/>
      <c r="E37" s="293"/>
      <c r="F37" s="293"/>
      <c r="G37" s="293"/>
      <c r="H37" t="s">
        <v>5</v>
      </c>
    </row>
    <row r="38" spans="1:8" ht="12.75" customHeight="1">
      <c r="A38" s="95"/>
      <c r="B38" s="293"/>
      <c r="C38" s="293"/>
      <c r="D38" s="293"/>
      <c r="E38" s="293"/>
      <c r="F38" s="293"/>
      <c r="G38" s="293"/>
      <c r="H38" t="s">
        <v>5</v>
      </c>
    </row>
    <row r="39" spans="1:8" ht="12.75">
      <c r="A39" s="95"/>
      <c r="B39" s="293"/>
      <c r="C39" s="293"/>
      <c r="D39" s="293"/>
      <c r="E39" s="293"/>
      <c r="F39" s="293"/>
      <c r="G39" s="293"/>
      <c r="H39" t="s">
        <v>5</v>
      </c>
    </row>
    <row r="40" spans="1:8" ht="12.75">
      <c r="A40" s="95"/>
      <c r="B40" s="293"/>
      <c r="C40" s="293"/>
      <c r="D40" s="293"/>
      <c r="E40" s="293"/>
      <c r="F40" s="293"/>
      <c r="G40" s="293"/>
      <c r="H40" t="s">
        <v>5</v>
      </c>
    </row>
    <row r="41" spans="1:8" ht="12.75">
      <c r="A41" s="95"/>
      <c r="B41" s="293"/>
      <c r="C41" s="293"/>
      <c r="D41" s="293"/>
      <c r="E41" s="293"/>
      <c r="F41" s="293"/>
      <c r="G41" s="293"/>
      <c r="H41" t="s">
        <v>5</v>
      </c>
    </row>
    <row r="42" spans="1:8" ht="12.75">
      <c r="A42" s="95"/>
      <c r="B42" s="293"/>
      <c r="C42" s="293"/>
      <c r="D42" s="293"/>
      <c r="E42" s="293"/>
      <c r="F42" s="293"/>
      <c r="G42" s="293"/>
      <c r="H42" t="s">
        <v>5</v>
      </c>
    </row>
    <row r="43" spans="1:8" ht="12.75">
      <c r="A43" s="95"/>
      <c r="B43" s="293"/>
      <c r="C43" s="293"/>
      <c r="D43" s="293"/>
      <c r="E43" s="293"/>
      <c r="F43" s="293"/>
      <c r="G43" s="293"/>
      <c r="H43" t="s">
        <v>5</v>
      </c>
    </row>
    <row r="44" spans="1:8" ht="12.75">
      <c r="A44" s="95"/>
      <c r="B44" s="293"/>
      <c r="C44" s="293"/>
      <c r="D44" s="293"/>
      <c r="E44" s="293"/>
      <c r="F44" s="293"/>
      <c r="G44" s="293"/>
      <c r="H44" t="s">
        <v>5</v>
      </c>
    </row>
    <row r="45" spans="1:8" ht="0.75" customHeight="1">
      <c r="A45" s="95"/>
      <c r="B45" s="293"/>
      <c r="C45" s="293"/>
      <c r="D45" s="293"/>
      <c r="E45" s="293"/>
      <c r="F45" s="293"/>
      <c r="G45" s="293"/>
      <c r="H45" t="s">
        <v>5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F30:G30"/>
    <mergeCell ref="F31:G31"/>
    <mergeCell ref="F32:G32"/>
    <mergeCell ref="F33:G33"/>
    <mergeCell ref="F34:G34"/>
    <mergeCell ref="B53:G53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03" t="s">
        <v>48</v>
      </c>
      <c r="B1" s="304"/>
      <c r="C1" s="96" t="str">
        <f>CONCATENATE(cislostavby," ",nazevstavby)</f>
        <v>DPS Tech. infrastr. pro lokalitu Z16 D. Vilémovice</v>
      </c>
      <c r="D1" s="97"/>
      <c r="E1" s="98"/>
      <c r="F1" s="97"/>
      <c r="G1" s="99" t="s">
        <v>49</v>
      </c>
      <c r="H1" s="100" t="s">
        <v>79</v>
      </c>
      <c r="I1" s="101"/>
    </row>
    <row r="2" spans="1:9" ht="13.5" thickBot="1">
      <c r="A2" s="305" t="s">
        <v>50</v>
      </c>
      <c r="B2" s="306"/>
      <c r="C2" s="102" t="str">
        <f>CONCATENATE(cisloobjektu," ",nazevobjektu)</f>
        <v>SO 01 Komunikace</v>
      </c>
      <c r="D2" s="103"/>
      <c r="E2" s="104"/>
      <c r="F2" s="103"/>
      <c r="G2" s="307" t="s">
        <v>80</v>
      </c>
      <c r="H2" s="308"/>
      <c r="I2" s="309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0" t="str">
        <f>Položky!B7</f>
        <v>1</v>
      </c>
      <c r="B7" s="114" t="str">
        <f>Položky!C7</f>
        <v>Zemní práce</v>
      </c>
      <c r="D7" s="115"/>
      <c r="E7" s="191">
        <f>Položky!G39</f>
        <v>0</v>
      </c>
      <c r="F7" s="192">
        <f>Položky!BB31</f>
        <v>0</v>
      </c>
      <c r="G7" s="192">
        <f>Položky!BC31</f>
        <v>0</v>
      </c>
      <c r="H7" s="192">
        <f>Položky!BD31</f>
        <v>0</v>
      </c>
      <c r="I7" s="193">
        <f>Položky!BE31</f>
        <v>0</v>
      </c>
    </row>
    <row r="8" spans="1:9" s="34" customFormat="1" ht="12.75">
      <c r="A8" s="190" t="str">
        <f>'[1]Položky'!B70</f>
        <v>2</v>
      </c>
      <c r="B8" s="114" t="str">
        <f>'[1]Položky'!C70</f>
        <v>Základy a zvláštní zakládání</v>
      </c>
      <c r="D8" s="115"/>
      <c r="E8" s="191">
        <f>Položky!G47</f>
        <v>0</v>
      </c>
      <c r="F8" s="192">
        <f>'[1]Položky'!BB59</f>
        <v>0</v>
      </c>
      <c r="G8" s="192">
        <f>'[1]Položky'!BC59</f>
        <v>0</v>
      </c>
      <c r="H8" s="192">
        <f>'[1]Položky'!BD59</f>
        <v>0</v>
      </c>
      <c r="I8" s="193">
        <f>'[1]Položky'!BE59</f>
        <v>0</v>
      </c>
    </row>
    <row r="9" spans="1:9" s="34" customFormat="1" ht="12.75">
      <c r="A9" s="190" t="s">
        <v>117</v>
      </c>
      <c r="B9" s="114" t="str">
        <f>Položky!C48</f>
        <v>Vodorovné konstrukce</v>
      </c>
      <c r="D9" s="115"/>
      <c r="E9" s="191">
        <f>Položky!G55</f>
        <v>0</v>
      </c>
      <c r="F9" s="192">
        <v>0</v>
      </c>
      <c r="G9" s="192">
        <v>0</v>
      </c>
      <c r="H9" s="192">
        <v>0</v>
      </c>
      <c r="I9" s="193">
        <v>0</v>
      </c>
    </row>
    <row r="10" spans="1:9" s="34" customFormat="1" ht="12.75">
      <c r="A10" s="190" t="str">
        <f>Položky!B56</f>
        <v>5</v>
      </c>
      <c r="B10" s="114" t="str">
        <f>Položky!C56</f>
        <v>Komunikace</v>
      </c>
      <c r="D10" s="115"/>
      <c r="E10" s="191">
        <f>Položky!G110</f>
        <v>0</v>
      </c>
      <c r="F10" s="192">
        <v>0</v>
      </c>
      <c r="G10" s="192">
        <v>0</v>
      </c>
      <c r="H10" s="192">
        <v>0</v>
      </c>
      <c r="I10" s="193">
        <v>0</v>
      </c>
    </row>
    <row r="11" spans="1:9" s="34" customFormat="1" ht="12.75">
      <c r="A11" s="190" t="s">
        <v>155</v>
      </c>
      <c r="B11" s="114" t="s">
        <v>156</v>
      </c>
      <c r="D11" s="115"/>
      <c r="E11" s="191">
        <f>Položky!G116</f>
        <v>0</v>
      </c>
      <c r="F11" s="192">
        <v>0</v>
      </c>
      <c r="G11" s="192">
        <v>0</v>
      </c>
      <c r="H11" s="192">
        <v>0</v>
      </c>
      <c r="I11" s="193">
        <v>0</v>
      </c>
    </row>
    <row r="12" spans="1:9" s="34" customFormat="1" ht="12.75">
      <c r="A12" s="190" t="str">
        <f>Položky!B117</f>
        <v>91</v>
      </c>
      <c r="B12" s="114" t="str">
        <f>Položky!C117</f>
        <v>Doplňující práce na komunikaci</v>
      </c>
      <c r="D12" s="115"/>
      <c r="E12" s="191">
        <f>Položky!G136</f>
        <v>0</v>
      </c>
      <c r="F12" s="192">
        <v>0</v>
      </c>
      <c r="G12" s="192">
        <v>0</v>
      </c>
      <c r="H12" s="192">
        <v>0</v>
      </c>
      <c r="I12" s="193">
        <v>0</v>
      </c>
    </row>
    <row r="13" spans="1:9" s="34" customFormat="1" ht="13.5" thickBot="1">
      <c r="A13" s="190" t="str">
        <f>Položky!B137</f>
        <v>99</v>
      </c>
      <c r="B13" s="114" t="str">
        <f>Položky!C137</f>
        <v>Staveništní přesun hmot</v>
      </c>
      <c r="D13" s="115"/>
      <c r="E13" s="191">
        <f>Položky!G140</f>
        <v>0</v>
      </c>
      <c r="F13" s="192">
        <v>0</v>
      </c>
      <c r="G13" s="192">
        <v>0</v>
      </c>
      <c r="H13" s="192">
        <v>0</v>
      </c>
      <c r="I13" s="193">
        <v>0</v>
      </c>
    </row>
    <row r="14" spans="1:9" s="122" customFormat="1" ht="13.5" thickBot="1">
      <c r="A14" s="116"/>
      <c r="B14" s="117" t="s">
        <v>57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06" t="s">
        <v>58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ht="13.5" thickBot="1"/>
    <row r="18" spans="1:9" ht="12.75">
      <c r="A18" s="71" t="s">
        <v>59</v>
      </c>
      <c r="B18" s="72"/>
      <c r="C18" s="72"/>
      <c r="D18" s="124"/>
      <c r="E18" s="125" t="s">
        <v>60</v>
      </c>
      <c r="F18" s="126" t="s">
        <v>61</v>
      </c>
      <c r="G18" s="127" t="s">
        <v>62</v>
      </c>
      <c r="H18" s="128"/>
      <c r="I18" s="129" t="s">
        <v>60</v>
      </c>
    </row>
    <row r="19" spans="1:53" ht="12.75">
      <c r="A19" s="130" t="s">
        <v>92</v>
      </c>
      <c r="B19" s="131"/>
      <c r="C19" s="131"/>
      <c r="D19" s="132"/>
      <c r="E19" s="133">
        <v>0</v>
      </c>
      <c r="F19" s="134">
        <v>0</v>
      </c>
      <c r="G19" s="135">
        <f aca="true" t="shared" si="0" ref="G19:G26">CHOOSE(BA19+1,HSV+PSV,HSV+PSV+Mont,HSV+PSV+Dodavka+Mont,HSV,PSV,Mont,Dodavka,Mont+Dodavka,0)</f>
        <v>0</v>
      </c>
      <c r="H19" s="136"/>
      <c r="I19" s="137">
        <f aca="true" t="shared" si="1" ref="I19:I26">E19+F19*G19/100</f>
        <v>0</v>
      </c>
      <c r="BA19">
        <v>0</v>
      </c>
    </row>
    <row r="20" spans="1:53" ht="12.75">
      <c r="A20" s="130" t="s">
        <v>93</v>
      </c>
      <c r="B20" s="131"/>
      <c r="C20" s="131"/>
      <c r="D20" s="132"/>
      <c r="E20" s="133">
        <v>0</v>
      </c>
      <c r="F20" s="134">
        <v>0</v>
      </c>
      <c r="G20" s="135">
        <f t="shared" si="0"/>
        <v>0</v>
      </c>
      <c r="H20" s="136"/>
      <c r="I20" s="137">
        <f t="shared" si="1"/>
        <v>0</v>
      </c>
      <c r="BA20">
        <v>0</v>
      </c>
    </row>
    <row r="21" spans="1:53" ht="12.75">
      <c r="A21" s="130" t="s">
        <v>94</v>
      </c>
      <c r="B21" s="131"/>
      <c r="C21" s="131"/>
      <c r="D21" s="132"/>
      <c r="E21" s="133">
        <v>0</v>
      </c>
      <c r="F21" s="134">
        <v>0</v>
      </c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3" ht="12.75">
      <c r="A22" s="130" t="s">
        <v>95</v>
      </c>
      <c r="B22" s="131"/>
      <c r="C22" s="131"/>
      <c r="D22" s="132"/>
      <c r="E22" s="133">
        <v>0</v>
      </c>
      <c r="F22" s="134">
        <v>0</v>
      </c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3" ht="12.75">
      <c r="A23" s="130" t="s">
        <v>96</v>
      </c>
      <c r="B23" s="131"/>
      <c r="C23" s="131"/>
      <c r="D23" s="132"/>
      <c r="E23" s="133">
        <v>0</v>
      </c>
      <c r="F23" s="134">
        <v>2.5</v>
      </c>
      <c r="G23" s="135">
        <f t="shared" si="0"/>
        <v>0</v>
      </c>
      <c r="H23" s="136"/>
      <c r="I23" s="137">
        <f t="shared" si="1"/>
        <v>0</v>
      </c>
      <c r="BA23">
        <v>2</v>
      </c>
    </row>
    <row r="24" spans="1:53" ht="12.75">
      <c r="A24" s="130" t="s">
        <v>97</v>
      </c>
      <c r="B24" s="131"/>
      <c r="C24" s="131"/>
      <c r="D24" s="132"/>
      <c r="E24" s="133">
        <v>0</v>
      </c>
      <c r="F24" s="134">
        <v>0</v>
      </c>
      <c r="G24" s="135">
        <f t="shared" si="0"/>
        <v>0</v>
      </c>
      <c r="H24" s="136"/>
      <c r="I24" s="137">
        <f t="shared" si="1"/>
        <v>0</v>
      </c>
      <c r="BA24">
        <v>1</v>
      </c>
    </row>
    <row r="25" spans="1:53" ht="12.75">
      <c r="A25" s="130" t="s">
        <v>98</v>
      </c>
      <c r="B25" s="131"/>
      <c r="C25" s="131"/>
      <c r="D25" s="132"/>
      <c r="E25" s="133">
        <v>0</v>
      </c>
      <c r="F25" s="134">
        <v>2.3</v>
      </c>
      <c r="G25" s="135">
        <f t="shared" si="0"/>
        <v>0</v>
      </c>
      <c r="H25" s="136"/>
      <c r="I25" s="137">
        <f t="shared" si="1"/>
        <v>0</v>
      </c>
      <c r="BA25">
        <v>2</v>
      </c>
    </row>
    <row r="26" spans="1:53" ht="12.75">
      <c r="A26" s="130" t="s">
        <v>99</v>
      </c>
      <c r="B26" s="131"/>
      <c r="C26" s="131"/>
      <c r="D26" s="132"/>
      <c r="E26" s="133">
        <v>0</v>
      </c>
      <c r="F26" s="134">
        <v>0</v>
      </c>
      <c r="G26" s="135">
        <f t="shared" si="0"/>
        <v>0</v>
      </c>
      <c r="H26" s="136"/>
      <c r="I26" s="137">
        <f t="shared" si="1"/>
        <v>0</v>
      </c>
      <c r="BA26">
        <v>2</v>
      </c>
    </row>
    <row r="27" spans="1:9" ht="13.5" thickBot="1">
      <c r="A27" s="138"/>
      <c r="B27" s="139" t="s">
        <v>63</v>
      </c>
      <c r="C27" s="140"/>
      <c r="D27" s="141"/>
      <c r="E27" s="142"/>
      <c r="F27" s="143"/>
      <c r="G27" s="143"/>
      <c r="H27" s="301">
        <f>SUM(I19:I26)</f>
        <v>0</v>
      </c>
      <c r="I27" s="302"/>
    </row>
    <row r="29" spans="2:9" ht="12.75">
      <c r="B29" s="122"/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  <ignoredErrors>
    <ignoredError sqref="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13"/>
  <sheetViews>
    <sheetView showGridLines="0" showZeros="0" tabSelected="1" zoomScalePageLayoutView="0" workbookViewId="0" topLeftCell="A61">
      <selection activeCell="E91" sqref="E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3.62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8" width="13.375" style="147" customWidth="1"/>
    <col min="9" max="9" width="14.625" style="147" customWidth="1"/>
    <col min="10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317" t="s">
        <v>261</v>
      </c>
      <c r="B1" s="317"/>
      <c r="C1" s="317"/>
      <c r="D1" s="317"/>
      <c r="E1" s="317"/>
      <c r="F1" s="317"/>
      <c r="G1" s="317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303" t="s">
        <v>48</v>
      </c>
      <c r="B3" s="304"/>
      <c r="C3" s="96" t="str">
        <f>CONCATENATE(cislostavby," ",nazevstavby)</f>
        <v>DPS Tech. infrastr. pro lokalitu Z16 D. Vilémovice</v>
      </c>
      <c r="D3" s="97"/>
      <c r="E3" s="151" t="s">
        <v>64</v>
      </c>
      <c r="F3" s="152" t="str">
        <f>Rekapitulace!H1</f>
        <v>REVIZE 00</v>
      </c>
      <c r="G3" s="153"/>
    </row>
    <row r="4" spans="1:7" ht="13.5" thickBot="1">
      <c r="A4" s="318" t="s">
        <v>50</v>
      </c>
      <c r="B4" s="306"/>
      <c r="C4" s="102" t="str">
        <f>CONCATENATE(cisloobjektu," ",nazevobjektu)</f>
        <v>SO 01 Komunikace</v>
      </c>
      <c r="D4" s="103"/>
      <c r="E4" s="319" t="str">
        <f>Rekapitulace!G2</f>
        <v>STAVEBNÍ ČÁST</v>
      </c>
      <c r="F4" s="320"/>
      <c r="G4" s="321"/>
    </row>
    <row r="5" spans="1:7" ht="13.5" thickTop="1">
      <c r="A5" s="154"/>
      <c r="B5" s="155"/>
      <c r="C5" s="155"/>
      <c r="G5" s="157"/>
    </row>
    <row r="6" spans="1:9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  <c r="H6" s="162" t="s">
        <v>72</v>
      </c>
      <c r="I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70"/>
      <c r="O7" s="171">
        <v>1</v>
      </c>
    </row>
    <row r="8" spans="1:15" ht="12.75">
      <c r="A8" s="219">
        <v>1</v>
      </c>
      <c r="B8" s="220" t="s">
        <v>200</v>
      </c>
      <c r="C8" s="221" t="s">
        <v>201</v>
      </c>
      <c r="D8" s="222" t="s">
        <v>134</v>
      </c>
      <c r="E8" s="223">
        <v>0.18</v>
      </c>
      <c r="F8" s="223"/>
      <c r="G8" s="224">
        <f>E8*F8</f>
        <v>0</v>
      </c>
      <c r="H8" s="225">
        <v>0</v>
      </c>
      <c r="I8" s="225">
        <f>E8*H8</f>
        <v>0</v>
      </c>
      <c r="O8" s="171"/>
    </row>
    <row r="9" spans="1:15" ht="12.75">
      <c r="A9" s="226"/>
      <c r="B9" s="227"/>
      <c r="C9" s="310" t="s">
        <v>217</v>
      </c>
      <c r="D9" s="311"/>
      <c r="E9" s="228"/>
      <c r="F9" s="229"/>
      <c r="G9" s="230"/>
      <c r="H9" s="231"/>
      <c r="I9" s="232"/>
      <c r="O9" s="171"/>
    </row>
    <row r="10" spans="1:15" ht="12.75">
      <c r="A10" s="219">
        <v>2</v>
      </c>
      <c r="B10" s="220" t="s">
        <v>215</v>
      </c>
      <c r="C10" s="221" t="s">
        <v>214</v>
      </c>
      <c r="D10" s="222" t="s">
        <v>78</v>
      </c>
      <c r="E10" s="223">
        <v>800</v>
      </c>
      <c r="F10" s="223"/>
      <c r="G10" s="224">
        <f>E10*F10</f>
        <v>0</v>
      </c>
      <c r="H10" s="225">
        <v>0</v>
      </c>
      <c r="I10" s="225">
        <f>E10*H10</f>
        <v>0</v>
      </c>
      <c r="O10" s="171"/>
    </row>
    <row r="11" spans="1:15" ht="12.75">
      <c r="A11" s="226"/>
      <c r="B11" s="227"/>
      <c r="C11" s="310" t="s">
        <v>216</v>
      </c>
      <c r="D11" s="311"/>
      <c r="E11" s="228"/>
      <c r="F11" s="229"/>
      <c r="G11" s="230"/>
      <c r="H11" s="231"/>
      <c r="I11" s="232"/>
      <c r="O11" s="171"/>
    </row>
    <row r="12" spans="1:15" ht="12.75">
      <c r="A12" s="233">
        <v>3</v>
      </c>
      <c r="B12" s="234" t="s">
        <v>171</v>
      </c>
      <c r="C12" s="235" t="s">
        <v>172</v>
      </c>
      <c r="D12" s="236" t="s">
        <v>81</v>
      </c>
      <c r="E12" s="237">
        <v>540</v>
      </c>
      <c r="F12" s="237"/>
      <c r="G12" s="238">
        <f>E12*F12</f>
        <v>0</v>
      </c>
      <c r="H12" s="225"/>
      <c r="I12" s="225"/>
      <c r="O12" s="171"/>
    </row>
    <row r="13" spans="1:15" ht="12.75">
      <c r="A13" s="239"/>
      <c r="B13" s="240"/>
      <c r="C13" s="312" t="s">
        <v>218</v>
      </c>
      <c r="D13" s="313"/>
      <c r="E13" s="243"/>
      <c r="F13" s="244"/>
      <c r="G13" s="245"/>
      <c r="H13" s="231"/>
      <c r="I13" s="232"/>
      <c r="O13" s="171"/>
    </row>
    <row r="14" spans="1:15" ht="12.75">
      <c r="A14" s="219">
        <v>4</v>
      </c>
      <c r="B14" s="220" t="s">
        <v>219</v>
      </c>
      <c r="C14" s="221" t="s">
        <v>220</v>
      </c>
      <c r="D14" s="222" t="s">
        <v>83</v>
      </c>
      <c r="E14" s="223">
        <v>23</v>
      </c>
      <c r="F14" s="223"/>
      <c r="G14" s="224">
        <f>E14*F14</f>
        <v>0</v>
      </c>
      <c r="H14" s="225">
        <v>0</v>
      </c>
      <c r="I14" s="225">
        <f>E14*H14</f>
        <v>0</v>
      </c>
      <c r="O14" s="171"/>
    </row>
    <row r="15" spans="1:15" ht="12.75">
      <c r="A15" s="226"/>
      <c r="B15" s="227"/>
      <c r="C15" s="246" t="s">
        <v>221</v>
      </c>
      <c r="D15" s="247"/>
      <c r="E15" s="228"/>
      <c r="F15" s="229"/>
      <c r="G15" s="248"/>
      <c r="H15" s="231"/>
      <c r="I15" s="232"/>
      <c r="O15" s="171"/>
    </row>
    <row r="16" spans="1:15" ht="12.75">
      <c r="A16" s="233">
        <v>5</v>
      </c>
      <c r="B16" s="234" t="s">
        <v>222</v>
      </c>
      <c r="C16" s="235" t="s">
        <v>223</v>
      </c>
      <c r="D16" s="249" t="s">
        <v>81</v>
      </c>
      <c r="E16" s="250">
        <v>392</v>
      </c>
      <c r="F16" s="250"/>
      <c r="G16" s="251">
        <f>E16*F16</f>
        <v>0</v>
      </c>
      <c r="H16" s="225">
        <v>0</v>
      </c>
      <c r="I16" s="225">
        <f>E16*H16</f>
        <v>0</v>
      </c>
      <c r="O16" s="171"/>
    </row>
    <row r="17" spans="1:15" ht="12.75">
      <c r="A17" s="218"/>
      <c r="B17" s="212"/>
      <c r="C17" s="312" t="s">
        <v>224</v>
      </c>
      <c r="D17" s="313"/>
      <c r="E17" s="243"/>
      <c r="F17" s="252"/>
      <c r="G17" s="253"/>
      <c r="H17" s="254"/>
      <c r="I17" s="255"/>
      <c r="O17" s="171"/>
    </row>
    <row r="18" spans="1:15" ht="12.75">
      <c r="A18" s="233">
        <v>6</v>
      </c>
      <c r="B18" s="234" t="s">
        <v>150</v>
      </c>
      <c r="C18" s="235" t="s">
        <v>151</v>
      </c>
      <c r="D18" s="236" t="s">
        <v>81</v>
      </c>
      <c r="E18" s="237">
        <v>47.04</v>
      </c>
      <c r="F18" s="237"/>
      <c r="G18" s="238">
        <f>E18*F18</f>
        <v>0</v>
      </c>
      <c r="H18" s="225">
        <v>0</v>
      </c>
      <c r="I18" s="225">
        <f>E18*H18</f>
        <v>0</v>
      </c>
      <c r="O18" s="171"/>
    </row>
    <row r="19" spans="1:15" ht="12.75">
      <c r="A19" s="256"/>
      <c r="B19" s="257"/>
      <c r="C19" s="312" t="s">
        <v>225</v>
      </c>
      <c r="D19" s="313"/>
      <c r="E19" s="243"/>
      <c r="F19" s="258"/>
      <c r="G19" s="259"/>
      <c r="H19" s="260"/>
      <c r="I19" s="261"/>
      <c r="O19" s="171"/>
    </row>
    <row r="20" spans="1:15" ht="12.75">
      <c r="A20" s="219">
        <v>7</v>
      </c>
      <c r="B20" s="220" t="s">
        <v>152</v>
      </c>
      <c r="C20" s="221" t="s">
        <v>153</v>
      </c>
      <c r="D20" s="222" t="s">
        <v>81</v>
      </c>
      <c r="E20" s="223">
        <v>6.4</v>
      </c>
      <c r="F20" s="223"/>
      <c r="G20" s="262">
        <f>E20*F20</f>
        <v>0</v>
      </c>
      <c r="H20" s="225">
        <v>0</v>
      </c>
      <c r="I20" s="225"/>
      <c r="O20" s="171"/>
    </row>
    <row r="21" spans="1:15" ht="12.75">
      <c r="A21" s="226"/>
      <c r="B21" s="227"/>
      <c r="C21" s="315" t="s">
        <v>202</v>
      </c>
      <c r="D21" s="316"/>
      <c r="E21" s="228">
        <v>0</v>
      </c>
      <c r="F21" s="229"/>
      <c r="G21" s="248"/>
      <c r="H21" s="263"/>
      <c r="I21" s="232"/>
      <c r="O21" s="171"/>
    </row>
    <row r="22" spans="1:15" ht="12.75">
      <c r="A22" s="233">
        <v>8</v>
      </c>
      <c r="B22" s="220" t="s">
        <v>101</v>
      </c>
      <c r="C22" s="235" t="s">
        <v>102</v>
      </c>
      <c r="D22" s="236" t="s">
        <v>81</v>
      </c>
      <c r="E22" s="237">
        <v>257.04</v>
      </c>
      <c r="F22" s="237"/>
      <c r="G22" s="238">
        <f>E22*F22</f>
        <v>0</v>
      </c>
      <c r="H22" s="225">
        <v>0</v>
      </c>
      <c r="I22" s="225"/>
      <c r="O22" s="171"/>
    </row>
    <row r="23" spans="1:15" ht="12.75">
      <c r="A23" s="256"/>
      <c r="B23" s="257"/>
      <c r="C23" s="326" t="s">
        <v>226</v>
      </c>
      <c r="D23" s="327"/>
      <c r="E23" s="243"/>
      <c r="F23" s="258"/>
      <c r="G23" s="259"/>
      <c r="H23" s="263"/>
      <c r="I23" s="232"/>
      <c r="O23" s="171"/>
    </row>
    <row r="24" spans="1:15" ht="12.75">
      <c r="A24" s="233">
        <v>9</v>
      </c>
      <c r="B24" s="220" t="s">
        <v>140</v>
      </c>
      <c r="C24" s="235" t="s">
        <v>141</v>
      </c>
      <c r="D24" s="236" t="s">
        <v>81</v>
      </c>
      <c r="E24" s="237">
        <v>0.92</v>
      </c>
      <c r="F24" s="237"/>
      <c r="G24" s="238">
        <f>E24*F24</f>
        <v>0</v>
      </c>
      <c r="H24" s="225">
        <v>0</v>
      </c>
      <c r="I24" s="225"/>
      <c r="O24" s="171"/>
    </row>
    <row r="25" spans="1:15" ht="12.75">
      <c r="A25" s="239"/>
      <c r="B25" s="240"/>
      <c r="C25" s="312" t="s">
        <v>227</v>
      </c>
      <c r="D25" s="313"/>
      <c r="E25" s="273"/>
      <c r="F25" s="274"/>
      <c r="G25" s="268"/>
      <c r="H25" s="263"/>
      <c r="I25" s="232"/>
      <c r="O25" s="171"/>
    </row>
    <row r="26" spans="1:15" ht="12.75">
      <c r="A26" s="233">
        <v>10</v>
      </c>
      <c r="B26" s="234" t="s">
        <v>138</v>
      </c>
      <c r="C26" s="235" t="s">
        <v>139</v>
      </c>
      <c r="D26" s="236" t="s">
        <v>81</v>
      </c>
      <c r="E26" s="237">
        <v>188</v>
      </c>
      <c r="F26" s="237"/>
      <c r="G26" s="264">
        <f>E26*F26</f>
        <v>0</v>
      </c>
      <c r="H26" s="225">
        <v>0</v>
      </c>
      <c r="I26" s="265">
        <f>E26*H26</f>
        <v>0</v>
      </c>
      <c r="O26" s="171"/>
    </row>
    <row r="27" spans="1:15" ht="12.75">
      <c r="A27" s="239"/>
      <c r="B27" s="240"/>
      <c r="C27" s="312" t="s">
        <v>224</v>
      </c>
      <c r="D27" s="313"/>
      <c r="E27" s="266"/>
      <c r="F27" s="267"/>
      <c r="G27" s="268"/>
      <c r="H27" s="269"/>
      <c r="I27" s="232"/>
      <c r="O27" s="171"/>
    </row>
    <row r="28" spans="1:15" ht="12.75">
      <c r="A28" s="219">
        <v>11</v>
      </c>
      <c r="B28" s="220" t="s">
        <v>175</v>
      </c>
      <c r="C28" s="221" t="s">
        <v>176</v>
      </c>
      <c r="D28" s="222" t="s">
        <v>81</v>
      </c>
      <c r="E28" s="223">
        <v>0.4</v>
      </c>
      <c r="F28" s="223"/>
      <c r="G28" s="262">
        <f>E28*F28</f>
        <v>0</v>
      </c>
      <c r="H28" s="225">
        <v>0</v>
      </c>
      <c r="I28" s="225"/>
      <c r="O28" s="171"/>
    </row>
    <row r="29" spans="1:15" ht="12.75">
      <c r="A29" s="226"/>
      <c r="B29" s="227"/>
      <c r="C29" s="315" t="s">
        <v>203</v>
      </c>
      <c r="D29" s="316"/>
      <c r="E29" s="228">
        <v>0</v>
      </c>
      <c r="F29" s="229"/>
      <c r="G29" s="248"/>
      <c r="H29" s="263"/>
      <c r="I29" s="232"/>
      <c r="O29" s="171"/>
    </row>
    <row r="30" spans="1:80" s="194" customFormat="1" ht="12.75" customHeight="1">
      <c r="A30" s="233">
        <v>12</v>
      </c>
      <c r="B30" s="234" t="s">
        <v>137</v>
      </c>
      <c r="C30" s="235" t="s">
        <v>154</v>
      </c>
      <c r="D30" s="236" t="s">
        <v>78</v>
      </c>
      <c r="E30" s="237">
        <v>1429</v>
      </c>
      <c r="F30" s="237"/>
      <c r="G30" s="238">
        <f>E30*F30</f>
        <v>0</v>
      </c>
      <c r="H30" s="225">
        <v>0</v>
      </c>
      <c r="I30" s="225">
        <f>E30*H30</f>
        <v>0</v>
      </c>
      <c r="O30" s="195"/>
      <c r="CA30" s="196"/>
      <c r="CB30" s="196"/>
    </row>
    <row r="31" spans="1:57" ht="12.75">
      <c r="A31" s="256"/>
      <c r="B31" s="257"/>
      <c r="C31" s="312" t="s">
        <v>177</v>
      </c>
      <c r="D31" s="313"/>
      <c r="E31" s="243">
        <v>811</v>
      </c>
      <c r="F31" s="258"/>
      <c r="G31" s="259"/>
      <c r="H31" s="260"/>
      <c r="I31" s="261"/>
      <c r="O31" s="171">
        <v>4</v>
      </c>
      <c r="BA31" s="183">
        <f>SUM(BA7:BA7)</f>
        <v>0</v>
      </c>
      <c r="BB31" s="183">
        <f>SUM(BB7:BB7)</f>
        <v>0</v>
      </c>
      <c r="BC31" s="183">
        <f>SUM(BC7:BC7)</f>
        <v>0</v>
      </c>
      <c r="BD31" s="183">
        <f>SUM(BD7:BD7)</f>
        <v>0</v>
      </c>
      <c r="BE31" s="183">
        <f>SUM(BE7:BE7)</f>
        <v>0</v>
      </c>
    </row>
    <row r="32" spans="1:57" ht="12.75">
      <c r="A32" s="256"/>
      <c r="B32" s="257"/>
      <c r="C32" s="312" t="s">
        <v>228</v>
      </c>
      <c r="D32" s="313"/>
      <c r="E32" s="243">
        <v>77</v>
      </c>
      <c r="F32" s="258"/>
      <c r="G32" s="259"/>
      <c r="H32" s="260"/>
      <c r="I32" s="261"/>
      <c r="O32" s="171"/>
      <c r="BA32" s="183"/>
      <c r="BB32" s="183"/>
      <c r="BC32" s="183"/>
      <c r="BD32" s="183"/>
      <c r="BE32" s="183"/>
    </row>
    <row r="33" spans="1:57" ht="12.75">
      <c r="A33" s="256"/>
      <c r="B33" s="257"/>
      <c r="C33" s="241" t="s">
        <v>229</v>
      </c>
      <c r="D33" s="242"/>
      <c r="E33" s="243">
        <v>65</v>
      </c>
      <c r="F33" s="258"/>
      <c r="G33" s="259"/>
      <c r="H33" s="260"/>
      <c r="I33" s="261"/>
      <c r="O33" s="171"/>
      <c r="BA33" s="183"/>
      <c r="BB33" s="183"/>
      <c r="BC33" s="183"/>
      <c r="BD33" s="183"/>
      <c r="BE33" s="183"/>
    </row>
    <row r="34" spans="1:57" ht="12.75">
      <c r="A34" s="256"/>
      <c r="B34" s="257"/>
      <c r="C34" s="241" t="s">
        <v>230</v>
      </c>
      <c r="D34" s="242"/>
      <c r="E34" s="243">
        <v>191</v>
      </c>
      <c r="F34" s="258"/>
      <c r="G34" s="259"/>
      <c r="H34" s="260"/>
      <c r="I34" s="261"/>
      <c r="O34" s="171"/>
      <c r="BA34" s="183"/>
      <c r="BB34" s="183"/>
      <c r="BC34" s="183"/>
      <c r="BD34" s="183"/>
      <c r="BE34" s="183"/>
    </row>
    <row r="35" spans="1:57" ht="12.75">
      <c r="A35" s="256"/>
      <c r="B35" s="257"/>
      <c r="C35" s="241" t="s">
        <v>231</v>
      </c>
      <c r="D35" s="242"/>
      <c r="E35" s="243">
        <v>256</v>
      </c>
      <c r="F35" s="258"/>
      <c r="G35" s="259"/>
      <c r="H35" s="260"/>
      <c r="I35" s="261"/>
      <c r="O35" s="171"/>
      <c r="BA35" s="183"/>
      <c r="BB35" s="183"/>
      <c r="BC35" s="183"/>
      <c r="BD35" s="183"/>
      <c r="BE35" s="183"/>
    </row>
    <row r="36" spans="1:57" ht="12.75">
      <c r="A36" s="256"/>
      <c r="B36" s="257"/>
      <c r="C36" s="312" t="s">
        <v>232</v>
      </c>
      <c r="D36" s="313"/>
      <c r="E36" s="243">
        <v>29</v>
      </c>
      <c r="F36" s="258"/>
      <c r="G36" s="259"/>
      <c r="H36" s="260"/>
      <c r="I36" s="261"/>
      <c r="O36" s="171"/>
      <c r="BA36" s="183"/>
      <c r="BB36" s="183"/>
      <c r="BC36" s="183"/>
      <c r="BD36" s="183"/>
      <c r="BE36" s="183"/>
    </row>
    <row r="37" spans="1:15" ht="12.75">
      <c r="A37" s="219">
        <v>13</v>
      </c>
      <c r="B37" s="220" t="s">
        <v>135</v>
      </c>
      <c r="C37" s="221" t="s">
        <v>136</v>
      </c>
      <c r="D37" s="222" t="s">
        <v>81</v>
      </c>
      <c r="E37" s="223">
        <v>0.92</v>
      </c>
      <c r="F37" s="223"/>
      <c r="G37" s="270">
        <f>E37*F37</f>
        <v>0</v>
      </c>
      <c r="H37" s="225">
        <v>0</v>
      </c>
      <c r="I37" s="225">
        <f>E37*H37</f>
        <v>0</v>
      </c>
      <c r="M37" s="172"/>
      <c r="O37" s="171"/>
    </row>
    <row r="38" spans="1:15" ht="12.75">
      <c r="A38" s="219">
        <v>14</v>
      </c>
      <c r="B38" s="220" t="s">
        <v>173</v>
      </c>
      <c r="C38" s="221" t="s">
        <v>174</v>
      </c>
      <c r="D38" s="222" t="s">
        <v>81</v>
      </c>
      <c r="E38" s="237">
        <v>257.04</v>
      </c>
      <c r="F38" s="223"/>
      <c r="G38" s="270">
        <f>E38*F38</f>
        <v>0</v>
      </c>
      <c r="H38" s="271"/>
      <c r="I38" s="272"/>
      <c r="M38" s="172"/>
      <c r="O38" s="171"/>
    </row>
    <row r="39" spans="1:15" ht="12.75">
      <c r="A39" s="174"/>
      <c r="B39" s="175" t="s">
        <v>77</v>
      </c>
      <c r="C39" s="176" t="str">
        <f>CONCATENATE(B7," ",C7)</f>
        <v>1 Zemní práce</v>
      </c>
      <c r="D39" s="177"/>
      <c r="E39" s="178"/>
      <c r="F39" s="179"/>
      <c r="G39" s="180">
        <f>SUM(G8:G38)</f>
        <v>0</v>
      </c>
      <c r="H39" s="181"/>
      <c r="I39" s="182">
        <f>SUM(I8:I38)</f>
        <v>0</v>
      </c>
      <c r="M39" s="172"/>
      <c r="O39" s="171"/>
    </row>
    <row r="40" spans="1:15" ht="12.75">
      <c r="A40" s="163" t="s">
        <v>74</v>
      </c>
      <c r="B40" s="164" t="s">
        <v>119</v>
      </c>
      <c r="C40" s="165" t="s">
        <v>120</v>
      </c>
      <c r="D40" s="166"/>
      <c r="E40" s="167"/>
      <c r="F40" s="167"/>
      <c r="G40" s="168"/>
      <c r="H40" s="169"/>
      <c r="I40" s="170"/>
      <c r="M40" s="172"/>
      <c r="O40" s="171"/>
    </row>
    <row r="41" spans="1:15" ht="12.75">
      <c r="A41" s="233">
        <v>15</v>
      </c>
      <c r="B41" s="234" t="s">
        <v>121</v>
      </c>
      <c r="C41" s="235" t="s">
        <v>122</v>
      </c>
      <c r="D41" s="236" t="s">
        <v>81</v>
      </c>
      <c r="E41" s="237">
        <v>47.04</v>
      </c>
      <c r="F41" s="237"/>
      <c r="G41" s="238">
        <f>E41*F41</f>
        <v>0</v>
      </c>
      <c r="H41" s="225">
        <v>1.92050000000017</v>
      </c>
      <c r="I41" s="225">
        <f>E41*H41</f>
        <v>90.34032000000799</v>
      </c>
      <c r="M41" s="172"/>
      <c r="O41" s="171"/>
    </row>
    <row r="42" spans="1:15" ht="12.75">
      <c r="A42" s="256"/>
      <c r="B42" s="257"/>
      <c r="C42" s="312" t="s">
        <v>235</v>
      </c>
      <c r="D42" s="313"/>
      <c r="E42" s="243"/>
      <c r="F42" s="258"/>
      <c r="G42" s="259"/>
      <c r="H42" s="260"/>
      <c r="I42" s="261"/>
      <c r="M42" s="172"/>
      <c r="O42" s="171"/>
    </row>
    <row r="43" spans="1:15" s="194" customFormat="1" ht="12.75">
      <c r="A43" s="233">
        <v>16</v>
      </c>
      <c r="B43" s="234" t="s">
        <v>123</v>
      </c>
      <c r="C43" s="235" t="s">
        <v>124</v>
      </c>
      <c r="D43" s="236" t="s">
        <v>81</v>
      </c>
      <c r="E43" s="237">
        <v>5.88</v>
      </c>
      <c r="F43" s="237"/>
      <c r="G43" s="238">
        <f>E43*F43</f>
        <v>0</v>
      </c>
      <c r="H43" s="225">
        <v>1.92050000000017</v>
      </c>
      <c r="I43" s="225">
        <f>E43*H43</f>
        <v>11.292540000000999</v>
      </c>
      <c r="M43" s="197"/>
      <c r="O43" s="195"/>
    </row>
    <row r="44" spans="1:15" s="194" customFormat="1" ht="12.75">
      <c r="A44" s="256"/>
      <c r="B44" s="257"/>
      <c r="C44" s="312" t="s">
        <v>236</v>
      </c>
      <c r="D44" s="313"/>
      <c r="E44" s="243"/>
      <c r="F44" s="258"/>
      <c r="G44" s="259"/>
      <c r="H44" s="260"/>
      <c r="I44" s="261"/>
      <c r="M44" s="197"/>
      <c r="O44" s="195"/>
    </row>
    <row r="45" spans="1:15" s="194" customFormat="1" ht="12.75">
      <c r="A45" s="233">
        <v>17</v>
      </c>
      <c r="B45" s="234" t="s">
        <v>204</v>
      </c>
      <c r="C45" s="235" t="s">
        <v>133</v>
      </c>
      <c r="D45" s="236" t="s">
        <v>83</v>
      </c>
      <c r="E45" s="237">
        <v>135</v>
      </c>
      <c r="F45" s="237"/>
      <c r="G45" s="238">
        <f>E45*F45</f>
        <v>0</v>
      </c>
      <c r="H45" s="225">
        <v>0.00777</v>
      </c>
      <c r="I45" s="225">
        <f>E45*H45</f>
        <v>1.04895</v>
      </c>
      <c r="M45" s="197"/>
      <c r="O45" s="195"/>
    </row>
    <row r="46" spans="1:15" s="194" customFormat="1" ht="12.75">
      <c r="A46" s="256"/>
      <c r="B46" s="257"/>
      <c r="C46" s="312" t="s">
        <v>125</v>
      </c>
      <c r="D46" s="313"/>
      <c r="E46" s="243"/>
      <c r="F46" s="258"/>
      <c r="G46" s="259"/>
      <c r="H46" s="276"/>
      <c r="I46" s="261"/>
      <c r="M46" s="197"/>
      <c r="O46" s="195"/>
    </row>
    <row r="47" spans="1:15" s="194" customFormat="1" ht="12.75">
      <c r="A47" s="174"/>
      <c r="B47" s="175" t="s">
        <v>77</v>
      </c>
      <c r="C47" s="176" t="str">
        <f>CONCATENATE(B40," ",C40)</f>
        <v>2 Základy a zvláštní zakládání</v>
      </c>
      <c r="D47" s="177"/>
      <c r="E47" s="178"/>
      <c r="F47" s="179"/>
      <c r="G47" s="180">
        <f>SUM(G41:G46)</f>
        <v>0</v>
      </c>
      <c r="H47" s="181"/>
      <c r="I47" s="182">
        <f>SUM(I40:I46)</f>
        <v>102.681810000009</v>
      </c>
      <c r="M47" s="197"/>
      <c r="O47" s="195"/>
    </row>
    <row r="48" spans="1:15" s="194" customFormat="1" ht="12.75">
      <c r="A48" s="206" t="s">
        <v>74</v>
      </c>
      <c r="B48" s="207" t="s">
        <v>117</v>
      </c>
      <c r="C48" s="208" t="s">
        <v>118</v>
      </c>
      <c r="D48" s="209"/>
      <c r="E48" s="210"/>
      <c r="F48" s="210"/>
      <c r="G48" s="211"/>
      <c r="H48" s="169"/>
      <c r="I48" s="170"/>
      <c r="M48" s="197"/>
      <c r="O48" s="195"/>
    </row>
    <row r="49" spans="1:15" s="194" customFormat="1" ht="12.75">
      <c r="A49" s="219">
        <v>18</v>
      </c>
      <c r="B49" s="220" t="s">
        <v>144</v>
      </c>
      <c r="C49" s="221" t="s">
        <v>145</v>
      </c>
      <c r="D49" s="222" t="s">
        <v>78</v>
      </c>
      <c r="E49" s="223">
        <v>1429</v>
      </c>
      <c r="F49" s="223"/>
      <c r="G49" s="262">
        <f>E49*F49</f>
        <v>0</v>
      </c>
      <c r="H49" s="225">
        <v>0</v>
      </c>
      <c r="I49" s="225">
        <f>E60*H49</f>
        <v>0</v>
      </c>
      <c r="M49" s="197"/>
      <c r="O49" s="195"/>
    </row>
    <row r="50" spans="1:15" s="194" customFormat="1" ht="12.75">
      <c r="A50" s="226"/>
      <c r="B50" s="227"/>
      <c r="C50" s="315" t="s">
        <v>146</v>
      </c>
      <c r="D50" s="316"/>
      <c r="E50" s="228">
        <v>0</v>
      </c>
      <c r="F50" s="229"/>
      <c r="G50" s="248"/>
      <c r="H50" s="263"/>
      <c r="I50" s="232"/>
      <c r="M50" s="197"/>
      <c r="O50" s="195"/>
    </row>
    <row r="51" spans="1:15" s="194" customFormat="1" ht="12.75">
      <c r="A51" s="219">
        <v>19</v>
      </c>
      <c r="B51" s="220" t="s">
        <v>147</v>
      </c>
      <c r="C51" s="221" t="s">
        <v>148</v>
      </c>
      <c r="D51" s="222" t="s">
        <v>78</v>
      </c>
      <c r="E51" s="223">
        <v>1429</v>
      </c>
      <c r="F51" s="223"/>
      <c r="G51" s="262">
        <f>E51*F51</f>
        <v>0</v>
      </c>
      <c r="H51" s="225">
        <v>0</v>
      </c>
      <c r="I51" s="225"/>
      <c r="M51" s="197"/>
      <c r="O51" s="195"/>
    </row>
    <row r="52" spans="1:15" s="194" customFormat="1" ht="12.75">
      <c r="A52" s="226"/>
      <c r="B52" s="227"/>
      <c r="C52" s="315" t="s">
        <v>146</v>
      </c>
      <c r="D52" s="316"/>
      <c r="E52" s="228">
        <v>0</v>
      </c>
      <c r="F52" s="229"/>
      <c r="G52" s="248"/>
      <c r="H52" s="263"/>
      <c r="I52" s="232"/>
      <c r="M52" s="197"/>
      <c r="O52" s="195"/>
    </row>
    <row r="53" spans="1:15" s="194" customFormat="1" ht="12.75">
      <c r="A53" s="219">
        <v>20</v>
      </c>
      <c r="B53" s="220" t="s">
        <v>238</v>
      </c>
      <c r="C53" s="221" t="s">
        <v>233</v>
      </c>
      <c r="D53" s="222" t="s">
        <v>78</v>
      </c>
      <c r="E53" s="223">
        <v>8</v>
      </c>
      <c r="F53" s="223"/>
      <c r="G53" s="262">
        <f>E53*F53</f>
        <v>0</v>
      </c>
      <c r="H53" s="225"/>
      <c r="I53" s="225">
        <f>E53*H53</f>
        <v>0</v>
      </c>
      <c r="M53" s="197"/>
      <c r="O53" s="195"/>
    </row>
    <row r="54" spans="1:15" s="194" customFormat="1" ht="12.75">
      <c r="A54" s="226"/>
      <c r="B54" s="227"/>
      <c r="C54" s="310" t="s">
        <v>234</v>
      </c>
      <c r="D54" s="311"/>
      <c r="E54" s="228"/>
      <c r="F54" s="229"/>
      <c r="G54" s="248"/>
      <c r="H54" s="275"/>
      <c r="I54" s="261"/>
      <c r="M54" s="197"/>
      <c r="O54" s="195"/>
    </row>
    <row r="55" spans="1:15" s="194" customFormat="1" ht="12.75">
      <c r="A55" s="199"/>
      <c r="B55" s="200" t="s">
        <v>77</v>
      </c>
      <c r="C55" s="201" t="str">
        <f>CONCATENATE(B48," ",C48)</f>
        <v>4 Vodorovné konstrukce</v>
      </c>
      <c r="D55" s="202"/>
      <c r="E55" s="203"/>
      <c r="F55" s="204"/>
      <c r="G55" s="205">
        <f>SUM(G49:G54)</f>
        <v>0</v>
      </c>
      <c r="H55" s="181"/>
      <c r="I55" s="182">
        <f>SUM(I49:I52)</f>
        <v>0</v>
      </c>
      <c r="M55" s="197"/>
      <c r="O55" s="195"/>
    </row>
    <row r="56" spans="1:15" s="194" customFormat="1" ht="12.75">
      <c r="A56" s="163" t="s">
        <v>74</v>
      </c>
      <c r="B56" s="164" t="s">
        <v>84</v>
      </c>
      <c r="C56" s="165" t="s">
        <v>85</v>
      </c>
      <c r="D56" s="166"/>
      <c r="E56" s="167"/>
      <c r="F56" s="167"/>
      <c r="G56" s="168"/>
      <c r="H56" s="169"/>
      <c r="I56" s="170"/>
      <c r="M56" s="197"/>
      <c r="O56" s="195"/>
    </row>
    <row r="57" spans="1:15" s="194" customFormat="1" ht="22.5">
      <c r="A57" s="233">
        <v>21</v>
      </c>
      <c r="B57" s="234" t="s">
        <v>142</v>
      </c>
      <c r="C57" s="235" t="s">
        <v>143</v>
      </c>
      <c r="D57" s="236" t="s">
        <v>78</v>
      </c>
      <c r="E57" s="237">
        <v>1429</v>
      </c>
      <c r="F57" s="237"/>
      <c r="G57" s="238">
        <f>E57*F57</f>
        <v>0</v>
      </c>
      <c r="H57" s="225"/>
      <c r="I57" s="225"/>
      <c r="M57" s="197"/>
      <c r="O57" s="195"/>
    </row>
    <row r="58" spans="1:15" s="194" customFormat="1" ht="36.75" customHeight="1">
      <c r="A58" s="239"/>
      <c r="B58" s="240"/>
      <c r="C58" s="312" t="s">
        <v>205</v>
      </c>
      <c r="D58" s="313"/>
      <c r="E58" s="243"/>
      <c r="F58" s="274"/>
      <c r="G58" s="268"/>
      <c r="H58" s="231"/>
      <c r="I58" s="232"/>
      <c r="M58" s="197"/>
      <c r="O58" s="195"/>
    </row>
    <row r="59" spans="1:15" s="194" customFormat="1" ht="12.75">
      <c r="A59" s="256"/>
      <c r="B59" s="257"/>
      <c r="C59" s="312" t="s">
        <v>237</v>
      </c>
      <c r="D59" s="313"/>
      <c r="E59" s="243"/>
      <c r="F59" s="258"/>
      <c r="G59" s="259"/>
      <c r="H59" s="260"/>
      <c r="I59" s="261"/>
      <c r="M59" s="197"/>
      <c r="O59" s="195"/>
    </row>
    <row r="60" spans="1:15" s="194" customFormat="1" ht="12.75">
      <c r="A60" s="219">
        <v>22</v>
      </c>
      <c r="B60" s="220" t="s">
        <v>108</v>
      </c>
      <c r="C60" s="221" t="s">
        <v>107</v>
      </c>
      <c r="D60" s="222" t="s">
        <v>78</v>
      </c>
      <c r="E60" s="223">
        <v>171</v>
      </c>
      <c r="F60" s="223"/>
      <c r="G60" s="262">
        <f>E60*F60</f>
        <v>0</v>
      </c>
      <c r="H60" s="225">
        <v>0.08096</v>
      </c>
      <c r="I60" s="225">
        <f>E60*H60</f>
        <v>13.84416</v>
      </c>
      <c r="M60" s="197"/>
      <c r="O60" s="195"/>
    </row>
    <row r="61" spans="1:15" s="194" customFormat="1" ht="12.75">
      <c r="A61" s="280"/>
      <c r="B61" s="277"/>
      <c r="C61" s="312" t="s">
        <v>228</v>
      </c>
      <c r="D61" s="313"/>
      <c r="E61" s="243">
        <v>77</v>
      </c>
      <c r="F61" s="281"/>
      <c r="G61" s="282"/>
      <c r="H61" s="263"/>
      <c r="I61" s="232"/>
      <c r="M61" s="197"/>
      <c r="O61" s="195"/>
    </row>
    <row r="62" spans="1:15" s="194" customFormat="1" ht="12.75">
      <c r="A62" s="280"/>
      <c r="B62" s="277"/>
      <c r="C62" s="241" t="s">
        <v>229</v>
      </c>
      <c r="D62" s="242"/>
      <c r="E62" s="243">
        <v>65</v>
      </c>
      <c r="F62" s="281"/>
      <c r="G62" s="282"/>
      <c r="H62" s="263"/>
      <c r="I62" s="232"/>
      <c r="M62" s="197"/>
      <c r="O62" s="195"/>
    </row>
    <row r="63" spans="1:15" s="194" customFormat="1" ht="12.75">
      <c r="A63" s="280"/>
      <c r="B63" s="277"/>
      <c r="C63" s="312" t="s">
        <v>232</v>
      </c>
      <c r="D63" s="313"/>
      <c r="E63" s="243">
        <v>29</v>
      </c>
      <c r="F63" s="281"/>
      <c r="G63" s="282"/>
      <c r="H63" s="263"/>
      <c r="I63" s="232"/>
      <c r="M63" s="197"/>
      <c r="O63" s="195"/>
    </row>
    <row r="64" spans="1:15" s="194" customFormat="1" ht="12.75">
      <c r="A64" s="233">
        <v>23</v>
      </c>
      <c r="B64" s="220" t="s">
        <v>241</v>
      </c>
      <c r="C64" s="235" t="s">
        <v>242</v>
      </c>
      <c r="D64" s="236" t="s">
        <v>78</v>
      </c>
      <c r="E64" s="237">
        <v>507</v>
      </c>
      <c r="F64" s="237"/>
      <c r="G64" s="238">
        <f>E64*F64</f>
        <v>0</v>
      </c>
      <c r="H64" s="225">
        <v>0.27994</v>
      </c>
      <c r="I64" s="225">
        <f>E64*H64</f>
        <v>141.92958000000002</v>
      </c>
      <c r="M64" s="197"/>
      <c r="O64" s="195"/>
    </row>
    <row r="65" spans="1:15" s="194" customFormat="1" ht="12.75">
      <c r="A65" s="239"/>
      <c r="B65" s="277"/>
      <c r="C65" s="241" t="s">
        <v>230</v>
      </c>
      <c r="D65" s="242"/>
      <c r="E65" s="243">
        <v>191</v>
      </c>
      <c r="F65" s="274"/>
      <c r="G65" s="268"/>
      <c r="H65" s="231"/>
      <c r="I65" s="232"/>
      <c r="M65" s="197"/>
      <c r="O65" s="195"/>
    </row>
    <row r="66" spans="1:15" s="194" customFormat="1" ht="12.75">
      <c r="A66" s="239"/>
      <c r="B66" s="240"/>
      <c r="C66" s="241" t="s">
        <v>231</v>
      </c>
      <c r="D66" s="242"/>
      <c r="E66" s="243">
        <v>256</v>
      </c>
      <c r="F66" s="274"/>
      <c r="G66" s="268"/>
      <c r="H66" s="231"/>
      <c r="I66" s="232"/>
      <c r="M66" s="197"/>
      <c r="O66" s="195"/>
    </row>
    <row r="67" spans="1:15" s="194" customFormat="1" ht="12.75">
      <c r="A67" s="233">
        <v>24</v>
      </c>
      <c r="B67" s="220" t="s">
        <v>250</v>
      </c>
      <c r="C67" s="235" t="s">
        <v>249</v>
      </c>
      <c r="D67" s="236" t="s">
        <v>78</v>
      </c>
      <c r="E67" s="237">
        <v>60</v>
      </c>
      <c r="F67" s="237"/>
      <c r="G67" s="238">
        <f>E67*F67</f>
        <v>0</v>
      </c>
      <c r="H67" s="225">
        <v>0.27994</v>
      </c>
      <c r="I67" s="225">
        <f>E67*H67</f>
        <v>16.796400000000002</v>
      </c>
      <c r="M67" s="197"/>
      <c r="O67" s="195"/>
    </row>
    <row r="68" spans="1:15" s="194" customFormat="1" ht="12.75">
      <c r="A68" s="239"/>
      <c r="B68" s="240"/>
      <c r="C68" s="241" t="s">
        <v>248</v>
      </c>
      <c r="D68" s="242"/>
      <c r="E68" s="243"/>
      <c r="F68" s="274"/>
      <c r="G68" s="268"/>
      <c r="H68" s="231"/>
      <c r="I68" s="232"/>
      <c r="M68" s="197"/>
      <c r="O68" s="195"/>
    </row>
    <row r="69" spans="1:15" s="194" customFormat="1" ht="12.75" customHeight="1">
      <c r="A69" s="233">
        <v>25</v>
      </c>
      <c r="B69" s="234" t="s">
        <v>109</v>
      </c>
      <c r="C69" s="235" t="s">
        <v>106</v>
      </c>
      <c r="D69" s="236" t="s">
        <v>78</v>
      </c>
      <c r="E69" s="237">
        <v>1864</v>
      </c>
      <c r="F69" s="237"/>
      <c r="G69" s="238">
        <f>E69*F69</f>
        <v>0</v>
      </c>
      <c r="H69" s="225">
        <v>0.27994</v>
      </c>
      <c r="I69" s="225">
        <f>E69*H69</f>
        <v>521.80816</v>
      </c>
      <c r="M69" s="197"/>
      <c r="O69" s="195"/>
    </row>
    <row r="70" spans="1:15" s="194" customFormat="1" ht="12.75" customHeight="1">
      <c r="A70" s="239"/>
      <c r="B70" s="240"/>
      <c r="C70" s="312" t="s">
        <v>177</v>
      </c>
      <c r="D70" s="313"/>
      <c r="E70" s="243">
        <v>811</v>
      </c>
      <c r="F70" s="274"/>
      <c r="G70" s="268"/>
      <c r="H70" s="231"/>
      <c r="I70" s="232"/>
      <c r="M70" s="197"/>
      <c r="O70" s="195"/>
    </row>
    <row r="71" spans="1:15" s="194" customFormat="1" ht="12.75" customHeight="1">
      <c r="A71" s="239"/>
      <c r="B71" s="240"/>
      <c r="C71" s="241" t="s">
        <v>247</v>
      </c>
      <c r="D71" s="242"/>
      <c r="E71" s="243">
        <v>130</v>
      </c>
      <c r="F71" s="274"/>
      <c r="G71" s="268"/>
      <c r="H71" s="231"/>
      <c r="I71" s="232"/>
      <c r="M71" s="197"/>
      <c r="O71" s="195"/>
    </row>
    <row r="72" spans="1:15" s="194" customFormat="1" ht="12.75" customHeight="1">
      <c r="A72" s="239"/>
      <c r="B72" s="240"/>
      <c r="C72" s="241" t="s">
        <v>246</v>
      </c>
      <c r="D72" s="242"/>
      <c r="E72" s="243">
        <v>382</v>
      </c>
      <c r="F72" s="274"/>
      <c r="G72" s="268"/>
      <c r="H72" s="231"/>
      <c r="I72" s="232"/>
      <c r="M72" s="197"/>
      <c r="O72" s="195"/>
    </row>
    <row r="73" spans="1:15" s="194" customFormat="1" ht="12.75" customHeight="1">
      <c r="A73" s="239"/>
      <c r="B73" s="240"/>
      <c r="C73" s="241" t="s">
        <v>245</v>
      </c>
      <c r="D73" s="242"/>
      <c r="E73" s="243">
        <v>512</v>
      </c>
      <c r="F73" s="274"/>
      <c r="G73" s="268"/>
      <c r="H73" s="231"/>
      <c r="I73" s="232"/>
      <c r="M73" s="197"/>
      <c r="O73" s="195"/>
    </row>
    <row r="74" spans="1:15" s="194" customFormat="1" ht="12.75" customHeight="1">
      <c r="A74" s="239"/>
      <c r="B74" s="240"/>
      <c r="C74" s="312" t="s">
        <v>232</v>
      </c>
      <c r="D74" s="313"/>
      <c r="E74" s="243">
        <v>29</v>
      </c>
      <c r="F74" s="274"/>
      <c r="G74" s="279"/>
      <c r="H74" s="287"/>
      <c r="I74" s="288"/>
      <c r="M74" s="197"/>
      <c r="O74" s="195"/>
    </row>
    <row r="75" spans="1:15" s="194" customFormat="1" ht="12.75" customHeight="1">
      <c r="A75" s="233">
        <v>26</v>
      </c>
      <c r="B75" s="234" t="s">
        <v>243</v>
      </c>
      <c r="C75" s="235" t="s">
        <v>244</v>
      </c>
      <c r="D75" s="236" t="s">
        <v>78</v>
      </c>
      <c r="E75" s="237">
        <v>77</v>
      </c>
      <c r="F75" s="237"/>
      <c r="G75" s="238">
        <f>E75*F75</f>
        <v>0</v>
      </c>
      <c r="H75" s="225">
        <v>0.0739</v>
      </c>
      <c r="I75" s="225">
        <f>E75*H75</f>
        <v>5.6903</v>
      </c>
      <c r="M75" s="197"/>
      <c r="O75" s="195"/>
    </row>
    <row r="76" spans="1:15" s="194" customFormat="1" ht="12.75" customHeight="1">
      <c r="A76" s="226"/>
      <c r="B76" s="227"/>
      <c r="C76" s="312" t="s">
        <v>228</v>
      </c>
      <c r="D76" s="313"/>
      <c r="E76" s="243"/>
      <c r="F76" s="229"/>
      <c r="G76" s="278"/>
      <c r="H76" s="260"/>
      <c r="I76" s="261"/>
      <c r="M76" s="197"/>
      <c r="O76" s="195"/>
    </row>
    <row r="77" spans="1:15" s="194" customFormat="1" ht="12.75" customHeight="1">
      <c r="A77" s="233">
        <v>27</v>
      </c>
      <c r="B77" s="234" t="s">
        <v>210</v>
      </c>
      <c r="C77" s="235" t="s">
        <v>211</v>
      </c>
      <c r="D77" s="236" t="s">
        <v>78</v>
      </c>
      <c r="E77" s="237">
        <v>60</v>
      </c>
      <c r="F77" s="237"/>
      <c r="G77" s="238">
        <f>E77*F77</f>
        <v>0</v>
      </c>
      <c r="H77" s="225">
        <v>0</v>
      </c>
      <c r="I77" s="225">
        <f>E77*H77</f>
        <v>0</v>
      </c>
      <c r="M77" s="197"/>
      <c r="O77" s="195"/>
    </row>
    <row r="78" spans="1:15" s="194" customFormat="1" ht="12.75" customHeight="1">
      <c r="A78" s="239"/>
      <c r="B78" s="240"/>
      <c r="C78" s="312" t="s">
        <v>248</v>
      </c>
      <c r="D78" s="313"/>
      <c r="E78" s="243"/>
      <c r="F78" s="274"/>
      <c r="G78" s="268"/>
      <c r="H78" s="231"/>
      <c r="I78" s="232"/>
      <c r="M78" s="197"/>
      <c r="O78" s="195"/>
    </row>
    <row r="79" spans="1:15" s="194" customFormat="1" ht="12.75" customHeight="1">
      <c r="A79" s="219">
        <v>28</v>
      </c>
      <c r="B79" s="220" t="s">
        <v>186</v>
      </c>
      <c r="C79" s="221" t="s">
        <v>187</v>
      </c>
      <c r="D79" s="222" t="s">
        <v>78</v>
      </c>
      <c r="E79" s="223">
        <v>811</v>
      </c>
      <c r="F79" s="223"/>
      <c r="G79" s="284">
        <f>E79*F79</f>
        <v>0</v>
      </c>
      <c r="H79" s="225">
        <v>0.10373</v>
      </c>
      <c r="I79" s="225">
        <f>E79*H79</f>
        <v>84.12503</v>
      </c>
      <c r="M79" s="197"/>
      <c r="O79" s="195"/>
    </row>
    <row r="80" spans="1:15" s="194" customFormat="1" ht="12.75" customHeight="1">
      <c r="A80" s="280"/>
      <c r="B80" s="277"/>
      <c r="C80" s="312" t="s">
        <v>177</v>
      </c>
      <c r="D80" s="313"/>
      <c r="E80" s="243"/>
      <c r="F80" s="281"/>
      <c r="G80" s="285"/>
      <c r="H80" s="231"/>
      <c r="I80" s="232"/>
      <c r="M80" s="197"/>
      <c r="O80" s="195"/>
    </row>
    <row r="81" spans="1:15" s="194" customFormat="1" ht="12.75" customHeight="1">
      <c r="A81" s="219">
        <v>29</v>
      </c>
      <c r="B81" s="220" t="s">
        <v>188</v>
      </c>
      <c r="C81" s="221" t="s">
        <v>189</v>
      </c>
      <c r="D81" s="222" t="s">
        <v>78</v>
      </c>
      <c r="E81" s="223">
        <v>811</v>
      </c>
      <c r="F81" s="223"/>
      <c r="G81" s="284">
        <f>E81*F81</f>
        <v>0</v>
      </c>
      <c r="H81" s="225">
        <v>0.15559</v>
      </c>
      <c r="I81" s="225">
        <f>E81*H81</f>
        <v>126.18349</v>
      </c>
      <c r="M81" s="197"/>
      <c r="O81" s="195"/>
    </row>
    <row r="82" spans="1:15" s="194" customFormat="1" ht="12.75" customHeight="1">
      <c r="A82" s="280"/>
      <c r="B82" s="277"/>
      <c r="C82" s="312" t="s">
        <v>177</v>
      </c>
      <c r="D82" s="313"/>
      <c r="E82" s="243"/>
      <c r="F82" s="281"/>
      <c r="G82" s="285"/>
      <c r="H82" s="231"/>
      <c r="I82" s="232"/>
      <c r="M82" s="197"/>
      <c r="O82" s="195"/>
    </row>
    <row r="83" spans="1:15" s="194" customFormat="1" ht="12.75" customHeight="1">
      <c r="A83" s="219">
        <v>30</v>
      </c>
      <c r="B83" s="220" t="s">
        <v>190</v>
      </c>
      <c r="C83" s="221" t="s">
        <v>191</v>
      </c>
      <c r="D83" s="222" t="s">
        <v>78</v>
      </c>
      <c r="E83" s="223">
        <v>811</v>
      </c>
      <c r="F83" s="223"/>
      <c r="G83" s="284">
        <f>E83*F83</f>
        <v>0</v>
      </c>
      <c r="H83" s="225">
        <v>0.13188</v>
      </c>
      <c r="I83" s="225">
        <f>E83*H83</f>
        <v>106.95468</v>
      </c>
      <c r="M83" s="197"/>
      <c r="O83" s="195"/>
    </row>
    <row r="84" spans="1:15" s="194" customFormat="1" ht="12.75" customHeight="1">
      <c r="A84" s="280"/>
      <c r="B84" s="277"/>
      <c r="C84" s="312" t="s">
        <v>177</v>
      </c>
      <c r="D84" s="313"/>
      <c r="E84" s="243"/>
      <c r="F84" s="281"/>
      <c r="G84" s="285"/>
      <c r="H84" s="231"/>
      <c r="I84" s="232"/>
      <c r="M84" s="197"/>
      <c r="O84" s="195"/>
    </row>
    <row r="85" spans="1:15" s="194" customFormat="1" ht="12.75" customHeight="1">
      <c r="A85" s="233">
        <v>31</v>
      </c>
      <c r="B85" s="234" t="s">
        <v>164</v>
      </c>
      <c r="C85" s="235" t="s">
        <v>163</v>
      </c>
      <c r="D85" s="236" t="s">
        <v>78</v>
      </c>
      <c r="E85" s="237">
        <v>811</v>
      </c>
      <c r="F85" s="237"/>
      <c r="G85" s="238">
        <f>E85*F85</f>
        <v>0</v>
      </c>
      <c r="H85" s="225">
        <v>0.38314</v>
      </c>
      <c r="I85" s="225">
        <f>E85*H85</f>
        <v>310.72654</v>
      </c>
      <c r="M85" s="197"/>
      <c r="O85" s="195"/>
    </row>
    <row r="86" spans="1:15" s="194" customFormat="1" ht="12.75" customHeight="1">
      <c r="A86" s="239"/>
      <c r="B86" s="240"/>
      <c r="C86" s="312" t="s">
        <v>177</v>
      </c>
      <c r="D86" s="313"/>
      <c r="E86" s="243"/>
      <c r="F86" s="274"/>
      <c r="G86" s="268"/>
      <c r="H86" s="231"/>
      <c r="I86" s="232"/>
      <c r="M86" s="197"/>
      <c r="O86" s="195"/>
    </row>
    <row r="87" spans="1:15" s="194" customFormat="1" ht="12.75" customHeight="1">
      <c r="A87" s="233">
        <v>32</v>
      </c>
      <c r="B87" s="234" t="s">
        <v>255</v>
      </c>
      <c r="C87" s="235" t="s">
        <v>256</v>
      </c>
      <c r="D87" s="236" t="s">
        <v>78</v>
      </c>
      <c r="E87" s="237">
        <v>77</v>
      </c>
      <c r="F87" s="237"/>
      <c r="G87" s="238">
        <f>E87*F87</f>
        <v>0</v>
      </c>
      <c r="H87" s="225">
        <v>0.40869</v>
      </c>
      <c r="I87" s="225">
        <f>E87*H87</f>
        <v>31.46913</v>
      </c>
      <c r="M87" s="197"/>
      <c r="O87" s="195"/>
    </row>
    <row r="88" spans="1:15" s="194" customFormat="1" ht="12.75" customHeight="1">
      <c r="A88" s="256"/>
      <c r="B88" s="257"/>
      <c r="C88" s="312" t="s">
        <v>228</v>
      </c>
      <c r="D88" s="313"/>
      <c r="E88" s="243"/>
      <c r="F88" s="258"/>
      <c r="G88" s="259"/>
      <c r="H88" s="260"/>
      <c r="I88" s="261"/>
      <c r="M88" s="197"/>
      <c r="O88" s="195"/>
    </row>
    <row r="89" spans="1:15" s="194" customFormat="1" ht="12.75" customHeight="1">
      <c r="A89" s="219">
        <v>33</v>
      </c>
      <c r="B89" s="220" t="s">
        <v>252</v>
      </c>
      <c r="C89" s="221" t="s">
        <v>192</v>
      </c>
      <c r="D89" s="222" t="s">
        <v>78</v>
      </c>
      <c r="E89" s="223">
        <v>2433</v>
      </c>
      <c r="F89" s="223"/>
      <c r="G89" s="270">
        <f>E89*F89</f>
        <v>0</v>
      </c>
      <c r="H89" s="225">
        <v>0</v>
      </c>
      <c r="I89" s="225">
        <f>E89*H89</f>
        <v>0</v>
      </c>
      <c r="M89" s="197"/>
      <c r="O89" s="195"/>
    </row>
    <row r="90" spans="1:15" s="194" customFormat="1" ht="12.75" customHeight="1">
      <c r="A90" s="280"/>
      <c r="B90" s="277"/>
      <c r="C90" s="312" t="s">
        <v>251</v>
      </c>
      <c r="D90" s="313"/>
      <c r="E90" s="243"/>
      <c r="F90" s="281"/>
      <c r="G90" s="285"/>
      <c r="H90" s="231"/>
      <c r="I90" s="232"/>
      <c r="M90" s="197"/>
      <c r="O90" s="195"/>
    </row>
    <row r="91" spans="1:15" s="194" customFormat="1" ht="12.75" customHeight="1">
      <c r="A91" s="219">
        <v>34</v>
      </c>
      <c r="B91" s="220" t="s">
        <v>193</v>
      </c>
      <c r="C91" s="221" t="s">
        <v>194</v>
      </c>
      <c r="D91" s="222" t="s">
        <v>78</v>
      </c>
      <c r="E91" s="223">
        <v>811</v>
      </c>
      <c r="F91" s="223"/>
      <c r="G91" s="270">
        <f>E91*F91</f>
        <v>0</v>
      </c>
      <c r="H91" s="225">
        <v>0</v>
      </c>
      <c r="I91" s="225">
        <f>E91*H91</f>
        <v>0</v>
      </c>
      <c r="M91" s="197"/>
      <c r="O91" s="195"/>
    </row>
    <row r="92" spans="1:15" s="194" customFormat="1" ht="12.75" customHeight="1">
      <c r="A92" s="280"/>
      <c r="B92" s="277"/>
      <c r="C92" s="312" t="s">
        <v>177</v>
      </c>
      <c r="D92" s="313"/>
      <c r="E92" s="243"/>
      <c r="F92" s="281"/>
      <c r="G92" s="285"/>
      <c r="H92" s="231"/>
      <c r="I92" s="232"/>
      <c r="M92" s="197"/>
      <c r="O92" s="195"/>
    </row>
    <row r="93" spans="1:15" s="194" customFormat="1" ht="12.75" customHeight="1">
      <c r="A93" s="233">
        <v>35</v>
      </c>
      <c r="B93" s="234" t="s">
        <v>253</v>
      </c>
      <c r="C93" s="235" t="s">
        <v>239</v>
      </c>
      <c r="D93" s="236" t="s">
        <v>78</v>
      </c>
      <c r="E93" s="237">
        <v>447</v>
      </c>
      <c r="F93" s="237"/>
      <c r="G93" s="238">
        <f>E93*F93</f>
        <v>0</v>
      </c>
      <c r="H93" s="225">
        <v>0.02016</v>
      </c>
      <c r="I93" s="225">
        <f>E93*H93</f>
        <v>9.01152</v>
      </c>
      <c r="M93" s="197"/>
      <c r="O93" s="195"/>
    </row>
    <row r="94" spans="1:15" s="194" customFormat="1" ht="12.75" customHeight="1">
      <c r="A94" s="239"/>
      <c r="B94" s="240"/>
      <c r="C94" s="312" t="s">
        <v>240</v>
      </c>
      <c r="D94" s="313"/>
      <c r="E94" s="243"/>
      <c r="F94" s="274"/>
      <c r="G94" s="268"/>
      <c r="H94" s="231"/>
      <c r="I94" s="232"/>
      <c r="M94" s="197"/>
      <c r="O94" s="195"/>
    </row>
    <row r="95" spans="1:15" s="194" customFormat="1" ht="12.75" customHeight="1">
      <c r="A95" s="233">
        <v>36</v>
      </c>
      <c r="B95" s="234" t="s">
        <v>195</v>
      </c>
      <c r="C95" s="235" t="s">
        <v>196</v>
      </c>
      <c r="D95" s="236" t="s">
        <v>78</v>
      </c>
      <c r="E95" s="237">
        <v>29</v>
      </c>
      <c r="F95" s="237"/>
      <c r="G95" s="238">
        <f>E95*F95</f>
        <v>0</v>
      </c>
      <c r="H95" s="225">
        <v>0.0739</v>
      </c>
      <c r="I95" s="225">
        <f>E95*H95</f>
        <v>2.1431</v>
      </c>
      <c r="M95" s="197"/>
      <c r="O95" s="195"/>
    </row>
    <row r="96" spans="1:15" s="194" customFormat="1" ht="12.75" customHeight="1">
      <c r="A96" s="226"/>
      <c r="B96" s="227"/>
      <c r="C96" s="312" t="s">
        <v>232</v>
      </c>
      <c r="D96" s="313"/>
      <c r="E96" s="243"/>
      <c r="F96" s="229"/>
      <c r="G96" s="278"/>
      <c r="H96" s="260"/>
      <c r="I96" s="261"/>
      <c r="M96" s="197"/>
      <c r="O96" s="195"/>
    </row>
    <row r="97" spans="1:15" s="194" customFormat="1" ht="12.75" customHeight="1">
      <c r="A97" s="233">
        <v>37</v>
      </c>
      <c r="B97" s="234" t="s">
        <v>198</v>
      </c>
      <c r="C97" s="235" t="s">
        <v>197</v>
      </c>
      <c r="D97" s="236" t="s">
        <v>78</v>
      </c>
      <c r="E97" s="237">
        <v>29</v>
      </c>
      <c r="F97" s="237"/>
      <c r="G97" s="238">
        <f>E97*F97</f>
        <v>0</v>
      </c>
      <c r="H97" s="225">
        <v>0.1400000000001</v>
      </c>
      <c r="I97" s="225">
        <f>E97*H97</f>
        <v>4.0600000000028995</v>
      </c>
      <c r="M97" s="197"/>
      <c r="O97" s="195"/>
    </row>
    <row r="98" spans="1:15" s="194" customFormat="1" ht="12.75" customHeight="1">
      <c r="A98" s="256"/>
      <c r="B98" s="240"/>
      <c r="C98" s="312" t="s">
        <v>232</v>
      </c>
      <c r="D98" s="313"/>
      <c r="E98" s="243"/>
      <c r="F98" s="274"/>
      <c r="G98" s="268"/>
      <c r="H98" s="231"/>
      <c r="I98" s="232"/>
      <c r="M98" s="197"/>
      <c r="O98" s="195"/>
    </row>
    <row r="99" spans="1:15" s="194" customFormat="1" ht="12.75" customHeight="1">
      <c r="A99" s="233">
        <v>38</v>
      </c>
      <c r="B99" s="234" t="s">
        <v>165</v>
      </c>
      <c r="C99" s="235" t="s">
        <v>166</v>
      </c>
      <c r="D99" s="236" t="s">
        <v>78</v>
      </c>
      <c r="E99" s="237">
        <v>142</v>
      </c>
      <c r="F99" s="237"/>
      <c r="G99" s="238">
        <f>E99*F99</f>
        <v>0</v>
      </c>
      <c r="H99" s="225">
        <v>0.0739</v>
      </c>
      <c r="I99" s="225">
        <f>E99*H99</f>
        <v>10.493799999999998</v>
      </c>
      <c r="M99" s="197"/>
      <c r="O99" s="195"/>
    </row>
    <row r="100" spans="1:15" s="194" customFormat="1" ht="12.75" customHeight="1">
      <c r="A100" s="239"/>
      <c r="B100" s="240"/>
      <c r="C100" s="312" t="s">
        <v>228</v>
      </c>
      <c r="D100" s="313"/>
      <c r="E100" s="243">
        <v>77</v>
      </c>
      <c r="F100" s="274"/>
      <c r="G100" s="268"/>
      <c r="H100" s="231"/>
      <c r="I100" s="269"/>
      <c r="M100" s="197"/>
      <c r="O100" s="195"/>
    </row>
    <row r="101" spans="1:15" s="194" customFormat="1" ht="12.75" customHeight="1">
      <c r="A101" s="239"/>
      <c r="B101" s="240"/>
      <c r="C101" s="241" t="s">
        <v>229</v>
      </c>
      <c r="D101" s="242"/>
      <c r="E101" s="243">
        <v>65</v>
      </c>
      <c r="F101" s="274"/>
      <c r="G101" s="268"/>
      <c r="H101" s="231"/>
      <c r="I101" s="269"/>
      <c r="M101" s="197"/>
      <c r="O101" s="195"/>
    </row>
    <row r="102" spans="1:15" s="194" customFormat="1" ht="12.75" customHeight="1">
      <c r="A102" s="233">
        <v>39</v>
      </c>
      <c r="B102" s="234" t="s">
        <v>169</v>
      </c>
      <c r="C102" s="235" t="s">
        <v>167</v>
      </c>
      <c r="D102" s="236" t="s">
        <v>78</v>
      </c>
      <c r="E102" s="237">
        <v>131.07</v>
      </c>
      <c r="F102" s="237"/>
      <c r="G102" s="238">
        <f>E102*F102</f>
        <v>0</v>
      </c>
      <c r="H102" s="225">
        <v>0.186</v>
      </c>
      <c r="I102" s="225">
        <f>E102*H102</f>
        <v>24.379019999999997</v>
      </c>
      <c r="M102" s="197"/>
      <c r="O102" s="195"/>
    </row>
    <row r="103" spans="1:15" s="194" customFormat="1" ht="12.75" customHeight="1">
      <c r="A103" s="239"/>
      <c r="B103" s="240"/>
      <c r="C103" s="312" t="s">
        <v>228</v>
      </c>
      <c r="D103" s="313"/>
      <c r="E103" s="243">
        <v>66.3</v>
      </c>
      <c r="F103" s="274"/>
      <c r="G103" s="268"/>
      <c r="H103" s="231"/>
      <c r="I103" s="232"/>
      <c r="M103" s="197"/>
      <c r="O103" s="195"/>
    </row>
    <row r="104" spans="1:15" s="194" customFormat="1" ht="12.75" customHeight="1">
      <c r="A104" s="256"/>
      <c r="B104" s="240"/>
      <c r="C104" s="241" t="s">
        <v>229</v>
      </c>
      <c r="D104" s="242"/>
      <c r="E104" s="243">
        <v>64.765</v>
      </c>
      <c r="F104" s="274"/>
      <c r="G104" s="268"/>
      <c r="H104" s="231"/>
      <c r="I104" s="232"/>
      <c r="M104" s="197"/>
      <c r="O104" s="195"/>
    </row>
    <row r="105" spans="1:15" s="194" customFormat="1" ht="12.75" customHeight="1">
      <c r="A105" s="233">
        <v>40</v>
      </c>
      <c r="B105" s="234" t="s">
        <v>207</v>
      </c>
      <c r="C105" s="235" t="s">
        <v>206</v>
      </c>
      <c r="D105" s="236" t="s">
        <v>78</v>
      </c>
      <c r="E105" s="237">
        <v>10.7</v>
      </c>
      <c r="F105" s="237"/>
      <c r="G105" s="238">
        <f>E105*F105</f>
        <v>0</v>
      </c>
      <c r="H105" s="225">
        <v>0.186</v>
      </c>
      <c r="I105" s="225">
        <f>E105*H105</f>
        <v>1.9901999999999997</v>
      </c>
      <c r="M105" s="197"/>
      <c r="O105" s="195"/>
    </row>
    <row r="106" spans="1:15" s="194" customFormat="1" ht="12.75" customHeight="1">
      <c r="A106" s="256"/>
      <c r="B106" s="240"/>
      <c r="C106" s="312" t="s">
        <v>254</v>
      </c>
      <c r="D106" s="313"/>
      <c r="E106" s="243"/>
      <c r="F106" s="274"/>
      <c r="G106" s="268"/>
      <c r="H106" s="231"/>
      <c r="I106" s="232"/>
      <c r="M106" s="197"/>
      <c r="O106" s="195"/>
    </row>
    <row r="107" spans="1:15" s="194" customFormat="1" ht="12.75" customHeight="1">
      <c r="A107" s="233">
        <v>41</v>
      </c>
      <c r="B107" s="234" t="s">
        <v>170</v>
      </c>
      <c r="C107" s="235" t="s">
        <v>168</v>
      </c>
      <c r="D107" s="236" t="s">
        <v>78</v>
      </c>
      <c r="E107" s="237">
        <v>0.235</v>
      </c>
      <c r="F107" s="237"/>
      <c r="G107" s="238">
        <f>E107*F107</f>
        <v>0</v>
      </c>
      <c r="H107" s="225">
        <v>0.186</v>
      </c>
      <c r="I107" s="225">
        <f>E107*H107</f>
        <v>0.04371</v>
      </c>
      <c r="M107" s="197"/>
      <c r="O107" s="195"/>
    </row>
    <row r="108" spans="1:15" s="194" customFormat="1" ht="12.75" customHeight="1">
      <c r="A108" s="239"/>
      <c r="B108" s="240"/>
      <c r="C108" s="312" t="s">
        <v>229</v>
      </c>
      <c r="D108" s="314"/>
      <c r="E108" s="243"/>
      <c r="F108" s="274"/>
      <c r="G108" s="268"/>
      <c r="H108" s="231"/>
      <c r="I108" s="232"/>
      <c r="M108" s="197"/>
      <c r="O108" s="195"/>
    </row>
    <row r="109" spans="1:15" s="194" customFormat="1" ht="12.75" customHeight="1">
      <c r="A109" s="256"/>
      <c r="B109" s="240"/>
      <c r="C109" s="324" t="s">
        <v>199</v>
      </c>
      <c r="D109" s="325"/>
      <c r="E109" s="283"/>
      <c r="F109" s="274"/>
      <c r="G109" s="268"/>
      <c r="H109" s="231"/>
      <c r="I109" s="232"/>
      <c r="M109" s="197"/>
      <c r="O109" s="195"/>
    </row>
    <row r="110" spans="1:9" ht="12.75">
      <c r="A110" s="175"/>
      <c r="B110" s="175" t="s">
        <v>77</v>
      </c>
      <c r="C110" s="175" t="str">
        <f>CONCATENATE(B56," ",C56)</f>
        <v>5 Komunikace</v>
      </c>
      <c r="D110" s="175"/>
      <c r="E110" s="175"/>
      <c r="F110" s="175"/>
      <c r="G110" s="180">
        <f>SUM(G57:G109)</f>
        <v>0</v>
      </c>
      <c r="H110" s="175"/>
      <c r="I110" s="182">
        <f>SUM(I57:I109)</f>
        <v>1411.6488200000028</v>
      </c>
    </row>
    <row r="111" spans="1:9" ht="12.75">
      <c r="A111" s="218" t="s">
        <v>74</v>
      </c>
      <c r="B111" s="212" t="s">
        <v>155</v>
      </c>
      <c r="C111" s="213" t="s">
        <v>156</v>
      </c>
      <c r="D111" s="214"/>
      <c r="E111" s="198"/>
      <c r="F111" s="198"/>
      <c r="G111" s="215"/>
      <c r="H111" s="216"/>
      <c r="I111" s="217"/>
    </row>
    <row r="112" spans="1:9" ht="12.75">
      <c r="A112" s="219">
        <v>42</v>
      </c>
      <c r="B112" s="220" t="s">
        <v>157</v>
      </c>
      <c r="C112" s="221" t="s">
        <v>158</v>
      </c>
      <c r="D112" s="222" t="s">
        <v>86</v>
      </c>
      <c r="E112" s="223">
        <v>5</v>
      </c>
      <c r="F112" s="223"/>
      <c r="G112" s="262">
        <f>E112*F112</f>
        <v>0</v>
      </c>
      <c r="H112" s="225">
        <v>3.05967</v>
      </c>
      <c r="I112" s="225">
        <f>E112*H112</f>
        <v>15.298350000000001</v>
      </c>
    </row>
    <row r="113" spans="1:9" ht="12.75">
      <c r="A113" s="226"/>
      <c r="B113" s="227"/>
      <c r="C113" s="315" t="s">
        <v>159</v>
      </c>
      <c r="D113" s="316"/>
      <c r="E113" s="228">
        <v>0</v>
      </c>
      <c r="F113" s="229"/>
      <c r="G113" s="248"/>
      <c r="H113" s="260"/>
      <c r="I113" s="261"/>
    </row>
    <row r="114" spans="1:9" ht="12.75">
      <c r="A114" s="219">
        <v>43</v>
      </c>
      <c r="B114" s="220" t="s">
        <v>160</v>
      </c>
      <c r="C114" s="221" t="s">
        <v>161</v>
      </c>
      <c r="D114" s="222" t="s">
        <v>81</v>
      </c>
      <c r="E114" s="223">
        <v>5</v>
      </c>
      <c r="F114" s="223"/>
      <c r="G114" s="262">
        <f>E114*F114</f>
        <v>0</v>
      </c>
      <c r="H114" s="225">
        <v>2.525</v>
      </c>
      <c r="I114" s="225">
        <f>E114*H114</f>
        <v>12.625</v>
      </c>
    </row>
    <row r="115" spans="1:9" ht="12.75">
      <c r="A115" s="226"/>
      <c r="B115" s="227"/>
      <c r="C115" s="315" t="s">
        <v>162</v>
      </c>
      <c r="D115" s="316"/>
      <c r="E115" s="228"/>
      <c r="F115" s="229"/>
      <c r="G115" s="248"/>
      <c r="H115" s="260"/>
      <c r="I115" s="261"/>
    </row>
    <row r="116" spans="1:9" ht="12.75">
      <c r="A116" s="174"/>
      <c r="B116" s="175" t="s">
        <v>77</v>
      </c>
      <c r="C116" s="176" t="str">
        <f>CONCATENATE(B111," ",C111)</f>
        <v>8 Trubní vedení</v>
      </c>
      <c r="D116" s="177"/>
      <c r="E116" s="178"/>
      <c r="F116" s="179"/>
      <c r="G116" s="180">
        <f>SUM(G112:G115)</f>
        <v>0</v>
      </c>
      <c r="H116" s="181"/>
      <c r="I116" s="182">
        <f>SUM(I112:I115)</f>
        <v>27.92335</v>
      </c>
    </row>
    <row r="117" spans="1:9" s="194" customFormat="1" ht="12.75">
      <c r="A117" s="218" t="s">
        <v>74</v>
      </c>
      <c r="B117" s="212" t="s">
        <v>87</v>
      </c>
      <c r="C117" s="213" t="s">
        <v>88</v>
      </c>
      <c r="D117" s="214"/>
      <c r="E117" s="198"/>
      <c r="F117" s="198"/>
      <c r="G117" s="215"/>
      <c r="H117" s="216"/>
      <c r="I117" s="217"/>
    </row>
    <row r="118" spans="1:9" ht="12.75">
      <c r="A118" s="233">
        <v>44</v>
      </c>
      <c r="B118" s="234" t="s">
        <v>89</v>
      </c>
      <c r="C118" s="235" t="s">
        <v>110</v>
      </c>
      <c r="D118" s="236" t="s">
        <v>86</v>
      </c>
      <c r="E118" s="237">
        <v>3</v>
      </c>
      <c r="F118" s="237"/>
      <c r="G118" s="238">
        <f>E118*F118</f>
        <v>0</v>
      </c>
      <c r="H118" s="225">
        <v>0.25</v>
      </c>
      <c r="I118" s="225">
        <f>E118*H118</f>
        <v>0.75</v>
      </c>
    </row>
    <row r="119" spans="1:9" ht="12.75">
      <c r="A119" s="256"/>
      <c r="B119" s="257"/>
      <c r="C119" s="312" t="s">
        <v>104</v>
      </c>
      <c r="D119" s="313"/>
      <c r="E119" s="243"/>
      <c r="F119" s="258"/>
      <c r="G119" s="259"/>
      <c r="H119" s="260"/>
      <c r="I119" s="261"/>
    </row>
    <row r="120" spans="1:9" ht="12.75">
      <c r="A120" s="233">
        <v>45</v>
      </c>
      <c r="B120" s="234" t="s">
        <v>111</v>
      </c>
      <c r="C120" s="235" t="s">
        <v>112</v>
      </c>
      <c r="D120" s="236" t="s">
        <v>86</v>
      </c>
      <c r="E120" s="237">
        <v>3</v>
      </c>
      <c r="F120" s="237"/>
      <c r="G120" s="238">
        <f>E120*F120</f>
        <v>0</v>
      </c>
      <c r="H120" s="225">
        <v>0</v>
      </c>
      <c r="I120" s="225">
        <f>E120*H120</f>
        <v>0</v>
      </c>
    </row>
    <row r="121" spans="1:9" ht="12.75">
      <c r="A121" s="256"/>
      <c r="B121" s="257"/>
      <c r="C121" s="312" t="s">
        <v>104</v>
      </c>
      <c r="D121" s="313"/>
      <c r="E121" s="243"/>
      <c r="F121" s="258"/>
      <c r="G121" s="259"/>
      <c r="H121" s="260"/>
      <c r="I121" s="261"/>
    </row>
    <row r="122" spans="1:9" ht="12.75">
      <c r="A122" s="233">
        <v>46</v>
      </c>
      <c r="B122" s="234" t="s">
        <v>184</v>
      </c>
      <c r="C122" s="235" t="s">
        <v>185</v>
      </c>
      <c r="D122" s="236" t="s">
        <v>78</v>
      </c>
      <c r="E122" s="237">
        <v>1</v>
      </c>
      <c r="F122" s="237"/>
      <c r="G122" s="238">
        <f>E122*F122</f>
        <v>0</v>
      </c>
      <c r="H122" s="225">
        <v>0.00014</v>
      </c>
      <c r="I122" s="225">
        <f>E122*H122</f>
        <v>0.00014</v>
      </c>
    </row>
    <row r="123" spans="1:9" ht="12.75">
      <c r="A123" s="256"/>
      <c r="B123" s="257"/>
      <c r="C123" s="312" t="s">
        <v>209</v>
      </c>
      <c r="D123" s="313"/>
      <c r="E123" s="243"/>
      <c r="F123" s="258"/>
      <c r="G123" s="259"/>
      <c r="H123" s="260"/>
      <c r="I123" s="261"/>
    </row>
    <row r="124" spans="1:9" ht="12.75">
      <c r="A124" s="233">
        <v>47</v>
      </c>
      <c r="B124" s="234" t="s">
        <v>113</v>
      </c>
      <c r="C124" s="235" t="s">
        <v>129</v>
      </c>
      <c r="D124" s="236" t="s">
        <v>83</v>
      </c>
      <c r="E124" s="237">
        <v>424</v>
      </c>
      <c r="F124" s="237"/>
      <c r="G124" s="238">
        <f>E124*F124</f>
        <v>0</v>
      </c>
      <c r="H124" s="225">
        <v>0.14874</v>
      </c>
      <c r="I124" s="225">
        <f>E124*H124</f>
        <v>63.065760000000004</v>
      </c>
    </row>
    <row r="125" spans="1:9" ht="12.75">
      <c r="A125" s="256"/>
      <c r="B125" s="257"/>
      <c r="C125" s="312" t="s">
        <v>130</v>
      </c>
      <c r="D125" s="313"/>
      <c r="E125" s="243"/>
      <c r="F125" s="258"/>
      <c r="G125" s="259"/>
      <c r="H125" s="260"/>
      <c r="I125" s="261"/>
    </row>
    <row r="126" spans="1:9" ht="12.75">
      <c r="A126" s="219">
        <v>48</v>
      </c>
      <c r="B126" s="220" t="s">
        <v>182</v>
      </c>
      <c r="C126" s="221" t="s">
        <v>183</v>
      </c>
      <c r="D126" s="222" t="s">
        <v>78</v>
      </c>
      <c r="E126" s="223">
        <v>811</v>
      </c>
      <c r="F126" s="223"/>
      <c r="G126" s="262">
        <f>E126*F126</f>
        <v>0</v>
      </c>
      <c r="H126" s="225"/>
      <c r="I126" s="225">
        <f>E126*H126</f>
        <v>0</v>
      </c>
    </row>
    <row r="127" spans="1:9" ht="12.75">
      <c r="A127" s="219">
        <v>49</v>
      </c>
      <c r="B127" s="220" t="s">
        <v>132</v>
      </c>
      <c r="C127" s="221" t="s">
        <v>131</v>
      </c>
      <c r="D127" s="222" t="s">
        <v>86</v>
      </c>
      <c r="E127" s="223">
        <v>290</v>
      </c>
      <c r="F127" s="223"/>
      <c r="G127" s="224">
        <f>E127*F127</f>
        <v>0</v>
      </c>
      <c r="H127" s="225">
        <v>0.0650000000000173</v>
      </c>
      <c r="I127" s="225">
        <f>E127*H127</f>
        <v>18.850000000005014</v>
      </c>
    </row>
    <row r="128" spans="1:9" ht="12.75">
      <c r="A128" s="256"/>
      <c r="B128" s="257"/>
      <c r="C128" s="312" t="s">
        <v>260</v>
      </c>
      <c r="D128" s="313"/>
      <c r="E128" s="243"/>
      <c r="F128" s="258"/>
      <c r="G128" s="259"/>
      <c r="H128" s="260"/>
      <c r="I128" s="261"/>
    </row>
    <row r="129" spans="1:9" ht="12.75">
      <c r="A129" s="219">
        <v>50</v>
      </c>
      <c r="B129" s="220" t="s">
        <v>116</v>
      </c>
      <c r="C129" s="221" t="s">
        <v>103</v>
      </c>
      <c r="D129" s="222" t="s">
        <v>86</v>
      </c>
      <c r="E129" s="223">
        <v>114</v>
      </c>
      <c r="F129" s="223"/>
      <c r="G129" s="224">
        <f>E129*F129</f>
        <v>0</v>
      </c>
      <c r="H129" s="225">
        <v>0.0490000000000173</v>
      </c>
      <c r="I129" s="225">
        <f>E129*H129</f>
        <v>5.586000000001972</v>
      </c>
    </row>
    <row r="130" spans="1:9" ht="12.75">
      <c r="A130" s="226"/>
      <c r="B130" s="227"/>
      <c r="C130" s="322" t="s">
        <v>126</v>
      </c>
      <c r="D130" s="323"/>
      <c r="E130" s="228"/>
      <c r="F130" s="229"/>
      <c r="G130" s="286"/>
      <c r="H130" s="260"/>
      <c r="I130" s="261"/>
    </row>
    <row r="131" spans="1:9" ht="12.75">
      <c r="A131" s="219">
        <v>51</v>
      </c>
      <c r="B131" s="220" t="s">
        <v>127</v>
      </c>
      <c r="C131" s="221" t="s">
        <v>128</v>
      </c>
      <c r="D131" s="222" t="s">
        <v>86</v>
      </c>
      <c r="E131" s="223">
        <v>20</v>
      </c>
      <c r="F131" s="223"/>
      <c r="G131" s="224">
        <f>E131*F131</f>
        <v>0</v>
      </c>
      <c r="H131" s="225">
        <v>0.0650000000000173</v>
      </c>
      <c r="I131" s="225">
        <f>E131*H131</f>
        <v>1.3000000000003458</v>
      </c>
    </row>
    <row r="132" spans="1:9" ht="12.75">
      <c r="A132" s="233">
        <v>52</v>
      </c>
      <c r="B132" s="234" t="s">
        <v>258</v>
      </c>
      <c r="C132" s="235" t="s">
        <v>257</v>
      </c>
      <c r="D132" s="236" t="s">
        <v>86</v>
      </c>
      <c r="E132" s="237">
        <v>2</v>
      </c>
      <c r="F132" s="237"/>
      <c r="G132" s="238">
        <f>E132*F132</f>
        <v>0</v>
      </c>
      <c r="H132" s="225">
        <v>0.00509999999999877</v>
      </c>
      <c r="I132" s="225">
        <f>E132*H132</f>
        <v>0.01019999999999754</v>
      </c>
    </row>
    <row r="133" spans="1:9" ht="12.75">
      <c r="A133" s="256"/>
      <c r="B133" s="257"/>
      <c r="C133" s="312" t="s">
        <v>259</v>
      </c>
      <c r="D133" s="313"/>
      <c r="E133" s="243"/>
      <c r="F133" s="258"/>
      <c r="G133" s="259"/>
      <c r="H133" s="276"/>
      <c r="I133" s="261"/>
    </row>
    <row r="134" spans="1:9" ht="12.75">
      <c r="A134" s="233">
        <v>53</v>
      </c>
      <c r="B134" s="234" t="s">
        <v>178</v>
      </c>
      <c r="C134" s="235" t="s">
        <v>179</v>
      </c>
      <c r="D134" s="236" t="s">
        <v>86</v>
      </c>
      <c r="E134" s="237">
        <v>1</v>
      </c>
      <c r="F134" s="237"/>
      <c r="G134" s="238">
        <f>E134*F134</f>
        <v>0</v>
      </c>
      <c r="H134" s="225">
        <v>0.00509999999999877</v>
      </c>
      <c r="I134" s="225">
        <f>E134*H134</f>
        <v>0.00509999999999877</v>
      </c>
    </row>
    <row r="135" spans="1:9" ht="12.75">
      <c r="A135" s="256"/>
      <c r="B135" s="257"/>
      <c r="C135" s="312" t="s">
        <v>208</v>
      </c>
      <c r="D135" s="313"/>
      <c r="E135" s="243"/>
      <c r="F135" s="258"/>
      <c r="G135" s="259"/>
      <c r="H135" s="276"/>
      <c r="I135" s="261"/>
    </row>
    <row r="136" spans="1:9" ht="12.75">
      <c r="A136" s="174"/>
      <c r="B136" s="175" t="s">
        <v>77</v>
      </c>
      <c r="C136" s="176" t="str">
        <f>CONCATENATE(B117," ",C117)</f>
        <v>91 Doplňující práce na komunikaci</v>
      </c>
      <c r="D136" s="177"/>
      <c r="E136" s="178"/>
      <c r="F136" s="179"/>
      <c r="G136" s="180">
        <f>SUM(G118:G135)</f>
        <v>0</v>
      </c>
      <c r="H136" s="181"/>
      <c r="I136" s="182">
        <f>SUM(I117:I135)</f>
        <v>89.56720000000735</v>
      </c>
    </row>
    <row r="137" spans="1:9" ht="12.75">
      <c r="A137" s="163" t="s">
        <v>74</v>
      </c>
      <c r="B137" s="164" t="s">
        <v>82</v>
      </c>
      <c r="C137" s="165" t="s">
        <v>90</v>
      </c>
      <c r="D137" s="166"/>
      <c r="E137" s="167"/>
      <c r="F137" s="167"/>
      <c r="G137" s="168"/>
      <c r="H137" s="169"/>
      <c r="I137" s="170"/>
    </row>
    <row r="138" spans="1:9" ht="12.75">
      <c r="A138" s="233">
        <v>54</v>
      </c>
      <c r="B138" s="234" t="s">
        <v>115</v>
      </c>
      <c r="C138" s="235" t="s">
        <v>114</v>
      </c>
      <c r="D138" s="236" t="s">
        <v>91</v>
      </c>
      <c r="E138" s="237">
        <v>550.894</v>
      </c>
      <c r="F138" s="237"/>
      <c r="G138" s="289">
        <f>E138*F138</f>
        <v>0</v>
      </c>
      <c r="H138" s="225">
        <v>0</v>
      </c>
      <c r="I138" s="225">
        <f>E141*H138</f>
        <v>0</v>
      </c>
    </row>
    <row r="139" spans="1:9" ht="12.75">
      <c r="A139" s="233">
        <v>55</v>
      </c>
      <c r="B139" s="234" t="s">
        <v>180</v>
      </c>
      <c r="C139" s="235" t="s">
        <v>181</v>
      </c>
      <c r="D139" s="236" t="s">
        <v>91</v>
      </c>
      <c r="E139" s="237">
        <v>946.775</v>
      </c>
      <c r="F139" s="237"/>
      <c r="G139" s="289">
        <f>E139*F139</f>
        <v>0</v>
      </c>
      <c r="H139" s="225">
        <v>0</v>
      </c>
      <c r="I139" s="225">
        <f>E143*H139</f>
        <v>0</v>
      </c>
    </row>
    <row r="140" spans="1:9" ht="12.75">
      <c r="A140" s="174"/>
      <c r="B140" s="175" t="s">
        <v>77</v>
      </c>
      <c r="C140" s="176" t="str">
        <f>CONCATENATE(B137," ",C137)</f>
        <v>99 Staveništní přesun hmot</v>
      </c>
      <c r="D140" s="177"/>
      <c r="E140" s="178"/>
      <c r="F140" s="179"/>
      <c r="G140" s="180">
        <f>SUM(G138:G139)</f>
        <v>0</v>
      </c>
      <c r="H140" s="181"/>
      <c r="I140" s="182">
        <f>SUM(I137:I139)</f>
        <v>0</v>
      </c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ht="12.75">
      <c r="E145" s="147"/>
    </row>
    <row r="146" ht="12.75">
      <c r="E146" s="147"/>
    </row>
    <row r="147" ht="12.75">
      <c r="E147" s="147"/>
    </row>
    <row r="148" ht="12.75">
      <c r="E148" s="147"/>
    </row>
    <row r="149" ht="12.75">
      <c r="E149" s="147"/>
    </row>
    <row r="150" ht="12.75">
      <c r="E150" s="147"/>
    </row>
    <row r="151" ht="12.75">
      <c r="E151" s="147"/>
    </row>
    <row r="152" ht="12.75">
      <c r="E152" s="147"/>
    </row>
    <row r="153" ht="12.75">
      <c r="E153" s="147"/>
    </row>
    <row r="154" ht="12.75">
      <c r="E154" s="147"/>
    </row>
    <row r="155" ht="12.75">
      <c r="E155" s="147"/>
    </row>
    <row r="156" ht="12.75">
      <c r="E156" s="147"/>
    </row>
    <row r="157" ht="12.75">
      <c r="E157" s="147"/>
    </row>
    <row r="158" ht="12.75">
      <c r="E158" s="147"/>
    </row>
    <row r="159" ht="12.75">
      <c r="E159" s="147"/>
    </row>
    <row r="160" ht="12.75">
      <c r="E160" s="147"/>
    </row>
    <row r="161" ht="12.75">
      <c r="E161" s="147"/>
    </row>
    <row r="162" ht="12.75">
      <c r="E162" s="147"/>
    </row>
    <row r="163" ht="12.75">
      <c r="E163" s="147"/>
    </row>
    <row r="164" spans="1:7" ht="12.75">
      <c r="A164" s="173"/>
      <c r="B164" s="173"/>
      <c r="C164" s="173"/>
      <c r="D164" s="173"/>
      <c r="E164" s="173"/>
      <c r="F164" s="173"/>
      <c r="G164" s="173"/>
    </row>
    <row r="165" spans="1:7" ht="12.75">
      <c r="A165" s="173"/>
      <c r="B165" s="173"/>
      <c r="C165" s="173"/>
      <c r="D165" s="173"/>
      <c r="E165" s="173"/>
      <c r="F165" s="173"/>
      <c r="G165" s="173"/>
    </row>
    <row r="166" spans="1:7" ht="12.75">
      <c r="A166" s="173"/>
      <c r="B166" s="173"/>
      <c r="C166" s="173"/>
      <c r="D166" s="173"/>
      <c r="E166" s="173"/>
      <c r="F166" s="173"/>
      <c r="G166" s="173"/>
    </row>
    <row r="167" spans="1:7" ht="12.75">
      <c r="A167" s="173"/>
      <c r="B167" s="173"/>
      <c r="C167" s="173"/>
      <c r="D167" s="173"/>
      <c r="E167" s="173"/>
      <c r="F167" s="173"/>
      <c r="G167" s="173"/>
    </row>
    <row r="168" ht="12.75">
      <c r="E168" s="147"/>
    </row>
    <row r="169" ht="12.75">
      <c r="E169" s="147"/>
    </row>
    <row r="170" ht="12.75">
      <c r="E170" s="147"/>
    </row>
    <row r="171" ht="12.75">
      <c r="E171" s="147"/>
    </row>
    <row r="172" ht="12.75">
      <c r="E172" s="147"/>
    </row>
    <row r="173" ht="12.75">
      <c r="E173" s="147"/>
    </row>
    <row r="174" ht="12.75">
      <c r="E174" s="147"/>
    </row>
    <row r="175" ht="12.75">
      <c r="E175" s="147"/>
    </row>
    <row r="176" ht="12.75">
      <c r="E176" s="147"/>
    </row>
    <row r="177" ht="12.75">
      <c r="E177" s="147"/>
    </row>
    <row r="178" ht="12.75">
      <c r="E178" s="147"/>
    </row>
    <row r="179" ht="12.75">
      <c r="E179" s="147"/>
    </row>
    <row r="180" ht="12.75">
      <c r="E180" s="147"/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ht="12.75">
      <c r="E190" s="147"/>
    </row>
    <row r="191" ht="12.75">
      <c r="E191" s="147"/>
    </row>
    <row r="192" ht="12.75">
      <c r="E192" s="147"/>
    </row>
    <row r="193" ht="12.75">
      <c r="E193" s="147"/>
    </row>
    <row r="194" ht="12.75">
      <c r="E194" s="147"/>
    </row>
    <row r="195" ht="12.75">
      <c r="E195" s="147"/>
    </row>
    <row r="196" ht="12.75">
      <c r="E196" s="147"/>
    </row>
    <row r="197" ht="12.75">
      <c r="E197" s="147"/>
    </row>
    <row r="198" ht="12.75">
      <c r="E198" s="147"/>
    </row>
    <row r="199" spans="1:2" ht="12.75">
      <c r="A199" s="184"/>
      <c r="B199" s="184"/>
    </row>
    <row r="200" spans="1:7" ht="12.75">
      <c r="A200" s="173"/>
      <c r="B200" s="173"/>
      <c r="C200" s="185"/>
      <c r="D200" s="185"/>
      <c r="E200" s="186"/>
      <c r="F200" s="185"/>
      <c r="G200" s="187"/>
    </row>
    <row r="201" spans="1:7" ht="12.75">
      <c r="A201" s="188"/>
      <c r="B201" s="188"/>
      <c r="C201" s="173"/>
      <c r="D201" s="173"/>
      <c r="E201" s="189"/>
      <c r="F201" s="173"/>
      <c r="G201" s="173"/>
    </row>
    <row r="202" spans="1:7" ht="12.75">
      <c r="A202" s="173"/>
      <c r="B202" s="173"/>
      <c r="C202" s="173"/>
      <c r="D202" s="173"/>
      <c r="E202" s="189"/>
      <c r="F202" s="173"/>
      <c r="G202" s="173"/>
    </row>
    <row r="203" spans="1:7" ht="12.75">
      <c r="A203" s="173"/>
      <c r="B203" s="173"/>
      <c r="C203" s="173"/>
      <c r="D203" s="173"/>
      <c r="E203" s="189"/>
      <c r="F203" s="173"/>
      <c r="G203" s="173"/>
    </row>
    <row r="204" spans="1:7" ht="12.75">
      <c r="A204" s="173"/>
      <c r="B204" s="173"/>
      <c r="C204" s="173"/>
      <c r="D204" s="173"/>
      <c r="E204" s="189"/>
      <c r="F204" s="173"/>
      <c r="G204" s="173"/>
    </row>
    <row r="205" spans="1:7" ht="12.75">
      <c r="A205" s="173"/>
      <c r="B205" s="173"/>
      <c r="C205" s="173"/>
      <c r="D205" s="173"/>
      <c r="E205" s="189"/>
      <c r="F205" s="173"/>
      <c r="G205" s="173"/>
    </row>
    <row r="206" spans="1:7" ht="12.75">
      <c r="A206" s="173"/>
      <c r="B206" s="173"/>
      <c r="C206" s="173"/>
      <c r="D206" s="173"/>
      <c r="E206" s="189"/>
      <c r="F206" s="173"/>
      <c r="G206" s="173"/>
    </row>
    <row r="207" spans="1:7" ht="12.75">
      <c r="A207" s="173"/>
      <c r="B207" s="173"/>
      <c r="C207" s="173"/>
      <c r="D207" s="173"/>
      <c r="E207" s="189"/>
      <c r="F207" s="173"/>
      <c r="G207" s="173"/>
    </row>
    <row r="208" spans="1:7" ht="12.75">
      <c r="A208" s="173"/>
      <c r="B208" s="173"/>
      <c r="C208" s="173"/>
      <c r="D208" s="173"/>
      <c r="E208" s="189"/>
      <c r="F208" s="173"/>
      <c r="G208" s="173"/>
    </row>
    <row r="209" spans="1:7" ht="12.75">
      <c r="A209" s="173"/>
      <c r="B209" s="173"/>
      <c r="C209" s="173"/>
      <c r="D209" s="173"/>
      <c r="E209" s="189"/>
      <c r="F209" s="173"/>
      <c r="G209" s="173"/>
    </row>
    <row r="210" spans="1:7" ht="12.75">
      <c r="A210" s="173"/>
      <c r="B210" s="173"/>
      <c r="C210" s="173"/>
      <c r="D210" s="173"/>
      <c r="E210" s="189"/>
      <c r="F210" s="173"/>
      <c r="G210" s="173"/>
    </row>
    <row r="211" spans="1:7" ht="12.75">
      <c r="A211" s="173"/>
      <c r="B211" s="173"/>
      <c r="C211" s="173"/>
      <c r="D211" s="173"/>
      <c r="E211" s="189"/>
      <c r="F211" s="173"/>
      <c r="G211" s="173"/>
    </row>
    <row r="212" spans="1:7" ht="12.75">
      <c r="A212" s="173"/>
      <c r="B212" s="173"/>
      <c r="C212" s="173"/>
      <c r="D212" s="173"/>
      <c r="E212" s="189"/>
      <c r="F212" s="173"/>
      <c r="G212" s="173"/>
    </row>
    <row r="213" spans="1:7" ht="12.75">
      <c r="A213" s="173"/>
      <c r="B213" s="173"/>
      <c r="C213" s="173"/>
      <c r="D213" s="173"/>
      <c r="E213" s="189"/>
      <c r="F213" s="173"/>
      <c r="G213" s="173"/>
    </row>
  </sheetData>
  <sheetProtection/>
  <mergeCells count="56">
    <mergeCell ref="C23:D23"/>
    <mergeCell ref="C113:D113"/>
    <mergeCell ref="C115:D115"/>
    <mergeCell ref="C63:D63"/>
    <mergeCell ref="C86:D86"/>
    <mergeCell ref="C78:D78"/>
    <mergeCell ref="C106:D106"/>
    <mergeCell ref="C121:D121"/>
    <mergeCell ref="C119:D119"/>
    <mergeCell ref="C109:D109"/>
    <mergeCell ref="C17:D17"/>
    <mergeCell ref="C19:D19"/>
    <mergeCell ref="C21:D21"/>
    <mergeCell ref="C31:D31"/>
    <mergeCell ref="C25:D25"/>
    <mergeCell ref="C58:D58"/>
    <mergeCell ref="C59:D59"/>
    <mergeCell ref="A1:G1"/>
    <mergeCell ref="A3:B3"/>
    <mergeCell ref="A4:B4"/>
    <mergeCell ref="E4:G4"/>
    <mergeCell ref="C44:D44"/>
    <mergeCell ref="C42:D42"/>
    <mergeCell ref="C9:D9"/>
    <mergeCell ref="C13:D13"/>
    <mergeCell ref="C27:D27"/>
    <mergeCell ref="C32:D32"/>
    <mergeCell ref="C133:D133"/>
    <mergeCell ref="C135:D135"/>
    <mergeCell ref="C123:D123"/>
    <mergeCell ref="C46:D46"/>
    <mergeCell ref="C61:D61"/>
    <mergeCell ref="C74:D74"/>
    <mergeCell ref="C70:D70"/>
    <mergeCell ref="C125:D125"/>
    <mergeCell ref="C130:D130"/>
    <mergeCell ref="C128:D128"/>
    <mergeCell ref="C108:D108"/>
    <mergeCell ref="C52:D52"/>
    <mergeCell ref="C98:D98"/>
    <mergeCell ref="C80:D80"/>
    <mergeCell ref="C82:D82"/>
    <mergeCell ref="C84:D84"/>
    <mergeCell ref="C90:D90"/>
    <mergeCell ref="C92:D92"/>
    <mergeCell ref="C96:D96"/>
    <mergeCell ref="C11:D11"/>
    <mergeCell ref="C54:D54"/>
    <mergeCell ref="C94:D94"/>
    <mergeCell ref="C76:D76"/>
    <mergeCell ref="C100:D100"/>
    <mergeCell ref="C103:D103"/>
    <mergeCell ref="C88:D88"/>
    <mergeCell ref="C29:D29"/>
    <mergeCell ref="C36:D36"/>
    <mergeCell ref="C50:D50"/>
  </mergeCells>
  <printOptions/>
  <pageMargins left="0.5905511811023623" right="0.3937007874015748" top="0.5905511811023623" bottom="0.5905511811023623" header="0.1968503937007874" footer="0.1968503937007874"/>
  <pageSetup fitToHeight="0" fitToWidth="1" horizontalDpi="300" verticalDpi="300" orientation="portrait" paperSize="9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S-Projekt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Jmezirka</dc:creator>
  <cp:keywords/>
  <dc:description/>
  <cp:lastModifiedBy>PC</cp:lastModifiedBy>
  <cp:lastPrinted>2023-02-01T10:00:28Z</cp:lastPrinted>
  <dcterms:created xsi:type="dcterms:W3CDTF">2009-11-13T09:05:25Z</dcterms:created>
  <dcterms:modified xsi:type="dcterms:W3CDTF">2023-05-18T10:06:57Z</dcterms:modified>
  <cp:category/>
  <cp:version/>
  <cp:contentType/>
  <cp:contentStatus/>
</cp:coreProperties>
</file>