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spisilM\Documents\2023\"/>
    </mc:Choice>
  </mc:AlternateContent>
  <bookViews>
    <workbookView xWindow="0" yWindow="0" windowWidth="0" windowHeight="0"/>
  </bookViews>
  <sheets>
    <sheet name="Rekapitulace stavby" sheetId="1" r:id="rId1"/>
    <sheet name="1-1 - Oprava vozovky - 1...." sheetId="2" r:id="rId2"/>
    <sheet name="1-2 - Oprava vozovky - 1...." sheetId="3" r:id="rId3"/>
    <sheet name="1-3 - Oprava vozovky - 1...." sheetId="4" r:id="rId4"/>
    <sheet name="2-1 - VON - VEDLEJŠÍ A OS..." sheetId="5" r:id="rId5"/>
  </sheets>
  <definedNames>
    <definedName name="_xlnm.Print_Area" localSheetId="0">'Rekapitulace stavby'!$D$4:$AO$76,'Rekapitulace stavby'!$C$82:$AQ$101</definedName>
    <definedName name="_xlnm.Print_Titles" localSheetId="0">'Rekapitulace stavby'!$92:$92</definedName>
    <definedName name="_xlnm._FilterDatabase" localSheetId="1" hidden="1">'1-1 - Oprava vozovky - 1....'!$C$124:$K$241</definedName>
    <definedName name="_xlnm.Print_Area" localSheetId="1">'1-1 - Oprava vozovky - 1....'!$C$4:$J$76,'1-1 - Oprava vozovky - 1....'!$C$82:$J$104,'1-1 - Oprava vozovky - 1....'!$C$110:$K$241</definedName>
    <definedName name="_xlnm.Print_Titles" localSheetId="1">'1-1 - Oprava vozovky - 1....'!$124:$124</definedName>
    <definedName name="_xlnm._FilterDatabase" localSheetId="2" hidden="1">'1-2 - Oprava vozovky - 1....'!$C$124:$K$236</definedName>
    <definedName name="_xlnm.Print_Area" localSheetId="2">'1-2 - Oprava vozovky - 1....'!$C$4:$J$76,'1-2 - Oprava vozovky - 1....'!$C$82:$J$104,'1-2 - Oprava vozovky - 1....'!$C$110:$K$236</definedName>
    <definedName name="_xlnm.Print_Titles" localSheetId="2">'1-2 - Oprava vozovky - 1....'!$124:$124</definedName>
    <definedName name="_xlnm._FilterDatabase" localSheetId="3" hidden="1">'1-3 - Oprava vozovky - 1....'!$C$124:$K$219</definedName>
    <definedName name="_xlnm.Print_Area" localSheetId="3">'1-3 - Oprava vozovky - 1....'!$C$4:$J$76,'1-3 - Oprava vozovky - 1....'!$C$82:$J$104,'1-3 - Oprava vozovky - 1....'!$C$110:$K$219</definedName>
    <definedName name="_xlnm.Print_Titles" localSheetId="3">'1-3 - Oprava vozovky - 1....'!$124:$124</definedName>
    <definedName name="_xlnm._FilterDatabase" localSheetId="4" hidden="1">'2-1 - VON - VEDLEJŠÍ A OS...'!$C$122:$K$197</definedName>
    <definedName name="_xlnm.Print_Area" localSheetId="4">'2-1 - VON - VEDLEJŠÍ A OS...'!$C$4:$J$75,'2-1 - VON - VEDLEJŠÍ A OS...'!$C$81:$J$102,'2-1 - VON - VEDLEJŠÍ A OS...'!$C$108:$K$197</definedName>
    <definedName name="_xlnm.Print_Titles" localSheetId="4">'2-1 - VON - VEDLEJŠÍ A OS...'!$122:$122</definedName>
  </definedNames>
  <calcPr/>
</workbook>
</file>

<file path=xl/calcChain.xml><?xml version="1.0" encoding="utf-8"?>
<calcChain xmlns="http://schemas.openxmlformats.org/spreadsheetml/2006/main">
  <c i="5" l="1" r="J39"/>
  <c r="J38"/>
  <c i="1" r="AY100"/>
  <c i="5" r="J37"/>
  <c i="1" r="AX100"/>
  <c i="5" r="BI192"/>
  <c r="BH192"/>
  <c r="BG192"/>
  <c r="BF192"/>
  <c r="T192"/>
  <c r="R192"/>
  <c r="P192"/>
  <c r="BI187"/>
  <c r="BH187"/>
  <c r="BG187"/>
  <c r="BF187"/>
  <c r="T187"/>
  <c r="R187"/>
  <c r="P187"/>
  <c r="BI182"/>
  <c r="BH182"/>
  <c r="BG182"/>
  <c r="BF182"/>
  <c r="T182"/>
  <c r="R182"/>
  <c r="P182"/>
  <c r="BI177"/>
  <c r="BH177"/>
  <c r="BG177"/>
  <c r="BF177"/>
  <c r="T177"/>
  <c r="R177"/>
  <c r="P177"/>
  <c r="BI173"/>
  <c r="BH173"/>
  <c r="BG173"/>
  <c r="BF173"/>
  <c r="T173"/>
  <c r="R173"/>
  <c r="P173"/>
  <c r="BI168"/>
  <c r="BH168"/>
  <c r="BG168"/>
  <c r="BF168"/>
  <c r="T168"/>
  <c r="R168"/>
  <c r="P168"/>
  <c r="BI161"/>
  <c r="BH161"/>
  <c r="BG161"/>
  <c r="BF161"/>
  <c r="T161"/>
  <c r="R161"/>
  <c r="P161"/>
  <c r="BI156"/>
  <c r="BH156"/>
  <c r="BG156"/>
  <c r="BF156"/>
  <c r="T156"/>
  <c r="R156"/>
  <c r="P156"/>
  <c r="BI151"/>
  <c r="BH151"/>
  <c r="BG151"/>
  <c r="BF151"/>
  <c r="T151"/>
  <c r="R151"/>
  <c r="P151"/>
  <c r="BI144"/>
  <c r="BH144"/>
  <c r="BG144"/>
  <c r="BF144"/>
  <c r="T144"/>
  <c r="R144"/>
  <c r="P144"/>
  <c r="BI138"/>
  <c r="BH138"/>
  <c r="BG138"/>
  <c r="BF138"/>
  <c r="T138"/>
  <c r="R138"/>
  <c r="P138"/>
  <c r="BI132"/>
  <c r="BH132"/>
  <c r="BG132"/>
  <c r="BF132"/>
  <c r="T132"/>
  <c r="R132"/>
  <c r="P132"/>
  <c r="BI126"/>
  <c r="BH126"/>
  <c r="BG126"/>
  <c r="BF126"/>
  <c r="T126"/>
  <c r="R126"/>
  <c r="P126"/>
  <c r="J120"/>
  <c r="J119"/>
  <c r="F119"/>
  <c r="F117"/>
  <c r="E115"/>
  <c r="J93"/>
  <c r="J92"/>
  <c r="F92"/>
  <c r="F90"/>
  <c r="E88"/>
  <c r="J20"/>
  <c r="E20"/>
  <c r="F93"/>
  <c r="J19"/>
  <c r="J14"/>
  <c r="J117"/>
  <c r="E7"/>
  <c r="E84"/>
  <c i="4" r="J39"/>
  <c r="J38"/>
  <c i="1" r="AY98"/>
  <c i="4" r="J37"/>
  <c i="1" r="AX98"/>
  <c i="4" r="BI215"/>
  <c r="BH215"/>
  <c r="BG215"/>
  <c r="BF215"/>
  <c r="T215"/>
  <c r="R215"/>
  <c r="P215"/>
  <c r="BI208"/>
  <c r="BH208"/>
  <c r="BG208"/>
  <c r="BF208"/>
  <c r="T208"/>
  <c r="R208"/>
  <c r="P208"/>
  <c r="BI202"/>
  <c r="BH202"/>
  <c r="BG202"/>
  <c r="BF202"/>
  <c r="T202"/>
  <c r="R202"/>
  <c r="P202"/>
  <c r="BI196"/>
  <c r="BH196"/>
  <c r="BG196"/>
  <c r="BF196"/>
  <c r="T196"/>
  <c r="R196"/>
  <c r="P196"/>
  <c r="BI188"/>
  <c r="BH188"/>
  <c r="BG188"/>
  <c r="BF188"/>
  <c r="T188"/>
  <c r="R188"/>
  <c r="P188"/>
  <c r="BI181"/>
  <c r="BH181"/>
  <c r="BG181"/>
  <c r="BF181"/>
  <c r="T181"/>
  <c r="T175"/>
  <c r="R181"/>
  <c r="R175"/>
  <c r="P181"/>
  <c r="P175"/>
  <c r="BI176"/>
  <c r="BH176"/>
  <c r="BG176"/>
  <c r="BF176"/>
  <c r="T176"/>
  <c r="R176"/>
  <c r="P176"/>
  <c r="BI171"/>
  <c r="BH171"/>
  <c r="BG171"/>
  <c r="BF171"/>
  <c r="T171"/>
  <c r="R171"/>
  <c r="P171"/>
  <c r="BI165"/>
  <c r="BH165"/>
  <c r="BG165"/>
  <c r="BF165"/>
  <c r="T165"/>
  <c r="R165"/>
  <c r="P165"/>
  <c r="BI159"/>
  <c r="BH159"/>
  <c r="BG159"/>
  <c r="BF159"/>
  <c r="T159"/>
  <c r="R159"/>
  <c r="P159"/>
  <c r="BI153"/>
  <c r="BH153"/>
  <c r="BG153"/>
  <c r="BF153"/>
  <c r="T153"/>
  <c r="R153"/>
  <c r="P153"/>
  <c r="BI148"/>
  <c r="BH148"/>
  <c r="BG148"/>
  <c r="BF148"/>
  <c r="T148"/>
  <c r="R148"/>
  <c r="P148"/>
  <c r="BI143"/>
  <c r="BH143"/>
  <c r="BG143"/>
  <c r="BF143"/>
  <c r="T143"/>
  <c r="R143"/>
  <c r="P143"/>
  <c r="BI138"/>
  <c r="BH138"/>
  <c r="BG138"/>
  <c r="BF138"/>
  <c r="T138"/>
  <c r="R138"/>
  <c r="P138"/>
  <c r="BI133"/>
  <c r="BH133"/>
  <c r="BG133"/>
  <c r="BF133"/>
  <c r="T133"/>
  <c r="R133"/>
  <c r="P133"/>
  <c r="BI128"/>
  <c r="BH128"/>
  <c r="BG128"/>
  <c r="BF128"/>
  <c r="T128"/>
  <c r="R128"/>
  <c r="P128"/>
  <c r="J122"/>
  <c r="J121"/>
  <c r="F121"/>
  <c r="F119"/>
  <c r="E117"/>
  <c r="J94"/>
  <c r="J93"/>
  <c r="F93"/>
  <c r="F91"/>
  <c r="E89"/>
  <c r="J20"/>
  <c r="E20"/>
  <c r="F122"/>
  <c r="J19"/>
  <c r="J14"/>
  <c r="J119"/>
  <c r="E7"/>
  <c r="E113"/>
  <c i="3" r="J39"/>
  <c r="J38"/>
  <c i="1" r="AY97"/>
  <c i="3" r="J37"/>
  <c i="1" r="AX97"/>
  <c i="3" r="BI232"/>
  <c r="BH232"/>
  <c r="BG232"/>
  <c r="BF232"/>
  <c r="T232"/>
  <c r="R232"/>
  <c r="P232"/>
  <c r="BI225"/>
  <c r="BH225"/>
  <c r="BG225"/>
  <c r="BF225"/>
  <c r="T225"/>
  <c r="R225"/>
  <c r="P225"/>
  <c r="BI219"/>
  <c r="BH219"/>
  <c r="BG219"/>
  <c r="BF219"/>
  <c r="T219"/>
  <c r="R219"/>
  <c r="P219"/>
  <c r="BI213"/>
  <c r="BH213"/>
  <c r="BG213"/>
  <c r="BF213"/>
  <c r="T213"/>
  <c r="R213"/>
  <c r="P213"/>
  <c r="BI205"/>
  <c r="BH205"/>
  <c r="BG205"/>
  <c r="BF205"/>
  <c r="T205"/>
  <c r="R205"/>
  <c r="P205"/>
  <c r="BI198"/>
  <c r="BH198"/>
  <c r="BG198"/>
  <c r="BF198"/>
  <c r="T198"/>
  <c r="R198"/>
  <c r="P198"/>
  <c r="BI192"/>
  <c r="BH192"/>
  <c r="BG192"/>
  <c r="BF192"/>
  <c r="T192"/>
  <c r="R192"/>
  <c r="P192"/>
  <c r="BI186"/>
  <c r="BH186"/>
  <c r="BG186"/>
  <c r="BF186"/>
  <c r="T186"/>
  <c r="R186"/>
  <c r="P186"/>
  <c r="BI181"/>
  <c r="BH181"/>
  <c r="BG181"/>
  <c r="BF181"/>
  <c r="T181"/>
  <c r="R181"/>
  <c r="P181"/>
  <c r="BI176"/>
  <c r="BH176"/>
  <c r="BG176"/>
  <c r="BF176"/>
  <c r="T176"/>
  <c r="R176"/>
  <c r="P176"/>
  <c r="BI171"/>
  <c r="BH171"/>
  <c r="BG171"/>
  <c r="BF171"/>
  <c r="T171"/>
  <c r="R171"/>
  <c r="P171"/>
  <c r="BI165"/>
  <c r="BH165"/>
  <c r="BG165"/>
  <c r="BF165"/>
  <c r="T165"/>
  <c r="R165"/>
  <c r="P165"/>
  <c r="BI159"/>
  <c r="BH159"/>
  <c r="BG159"/>
  <c r="BF159"/>
  <c r="T159"/>
  <c r="R159"/>
  <c r="P159"/>
  <c r="BI153"/>
  <c r="BH153"/>
  <c r="BG153"/>
  <c r="BF153"/>
  <c r="T153"/>
  <c r="R153"/>
  <c r="P153"/>
  <c r="BI148"/>
  <c r="BH148"/>
  <c r="BG148"/>
  <c r="BF148"/>
  <c r="T148"/>
  <c r="R148"/>
  <c r="P148"/>
  <c r="BI143"/>
  <c r="BH143"/>
  <c r="BG143"/>
  <c r="BF143"/>
  <c r="T143"/>
  <c r="R143"/>
  <c r="P143"/>
  <c r="BI138"/>
  <c r="BH138"/>
  <c r="BG138"/>
  <c r="BF138"/>
  <c r="T138"/>
  <c r="R138"/>
  <c r="P138"/>
  <c r="BI133"/>
  <c r="BH133"/>
  <c r="BG133"/>
  <c r="BF133"/>
  <c r="T133"/>
  <c r="R133"/>
  <c r="P133"/>
  <c r="BI128"/>
  <c r="BH128"/>
  <c r="BG128"/>
  <c r="BF128"/>
  <c r="T128"/>
  <c r="R128"/>
  <c r="P128"/>
  <c r="J122"/>
  <c r="J121"/>
  <c r="F121"/>
  <c r="F119"/>
  <c r="E117"/>
  <c r="J94"/>
  <c r="J93"/>
  <c r="F93"/>
  <c r="F91"/>
  <c r="E89"/>
  <c r="J20"/>
  <c r="E20"/>
  <c r="F122"/>
  <c r="J19"/>
  <c r="J14"/>
  <c r="J91"/>
  <c r="E7"/>
  <c r="E113"/>
  <c i="2" r="J39"/>
  <c r="J38"/>
  <c i="1" r="AY96"/>
  <c i="2" r="J37"/>
  <c i="1" r="AX96"/>
  <c i="2" r="BI237"/>
  <c r="BH237"/>
  <c r="BG237"/>
  <c r="BF237"/>
  <c r="T237"/>
  <c r="R237"/>
  <c r="P237"/>
  <c r="BI230"/>
  <c r="BH230"/>
  <c r="BG230"/>
  <c r="BF230"/>
  <c r="T230"/>
  <c r="R230"/>
  <c r="P230"/>
  <c r="BI224"/>
  <c r="BH224"/>
  <c r="BG224"/>
  <c r="BF224"/>
  <c r="T224"/>
  <c r="R224"/>
  <c r="P224"/>
  <c r="BI218"/>
  <c r="BH218"/>
  <c r="BG218"/>
  <c r="BF218"/>
  <c r="T218"/>
  <c r="R218"/>
  <c r="P218"/>
  <c r="BI210"/>
  <c r="BH210"/>
  <c r="BG210"/>
  <c r="BF210"/>
  <c r="T210"/>
  <c r="R210"/>
  <c r="P210"/>
  <c r="BI203"/>
  <c r="BH203"/>
  <c r="BG203"/>
  <c r="BF203"/>
  <c r="T203"/>
  <c r="R203"/>
  <c r="P203"/>
  <c r="BI197"/>
  <c r="BH197"/>
  <c r="BG197"/>
  <c r="BF197"/>
  <c r="T197"/>
  <c r="R197"/>
  <c r="P197"/>
  <c r="BI191"/>
  <c r="BH191"/>
  <c r="BG191"/>
  <c r="BF191"/>
  <c r="T191"/>
  <c r="R191"/>
  <c r="P191"/>
  <c r="BI186"/>
  <c r="BH186"/>
  <c r="BG186"/>
  <c r="BF186"/>
  <c r="T186"/>
  <c r="R186"/>
  <c r="P186"/>
  <c r="BI181"/>
  <c r="BH181"/>
  <c r="BG181"/>
  <c r="BF181"/>
  <c r="T181"/>
  <c r="R181"/>
  <c r="P181"/>
  <c r="BI176"/>
  <c r="BH176"/>
  <c r="BG176"/>
  <c r="BF176"/>
  <c r="T176"/>
  <c r="R176"/>
  <c r="P176"/>
  <c r="BI171"/>
  <c r="BH171"/>
  <c r="BG171"/>
  <c r="BF171"/>
  <c r="T171"/>
  <c r="R171"/>
  <c r="P171"/>
  <c r="BI165"/>
  <c r="BH165"/>
  <c r="BG165"/>
  <c r="BF165"/>
  <c r="T165"/>
  <c r="R165"/>
  <c r="P165"/>
  <c r="BI159"/>
  <c r="BH159"/>
  <c r="BG159"/>
  <c r="BF159"/>
  <c r="T159"/>
  <c r="R159"/>
  <c r="P159"/>
  <c r="BI153"/>
  <c r="BH153"/>
  <c r="BG153"/>
  <c r="BF153"/>
  <c r="T153"/>
  <c r="R153"/>
  <c r="P153"/>
  <c r="BI148"/>
  <c r="BH148"/>
  <c r="BG148"/>
  <c r="BF148"/>
  <c r="T148"/>
  <c r="R148"/>
  <c r="P148"/>
  <c r="BI143"/>
  <c r="BH143"/>
  <c r="BG143"/>
  <c r="BF143"/>
  <c r="T143"/>
  <c r="R143"/>
  <c r="P143"/>
  <c r="BI138"/>
  <c r="BH138"/>
  <c r="BG138"/>
  <c r="BF138"/>
  <c r="T138"/>
  <c r="R138"/>
  <c r="P138"/>
  <c r="BI133"/>
  <c r="BH133"/>
  <c r="BG133"/>
  <c r="BF133"/>
  <c r="T133"/>
  <c r="R133"/>
  <c r="P133"/>
  <c r="BI128"/>
  <c r="BH128"/>
  <c r="BG128"/>
  <c r="BF128"/>
  <c r="T128"/>
  <c r="R128"/>
  <c r="P128"/>
  <c r="J122"/>
  <c r="J121"/>
  <c r="F121"/>
  <c r="F119"/>
  <c r="E117"/>
  <c r="J94"/>
  <c r="J93"/>
  <c r="F93"/>
  <c r="F91"/>
  <c r="E89"/>
  <c r="J20"/>
  <c r="E20"/>
  <c r="F122"/>
  <c r="J19"/>
  <c r="J14"/>
  <c r="J91"/>
  <c r="E7"/>
  <c r="E113"/>
  <c i="1" r="L90"/>
  <c r="AM90"/>
  <c r="AM89"/>
  <c r="L89"/>
  <c r="AM87"/>
  <c r="L87"/>
  <c r="L85"/>
  <c r="L84"/>
  <c i="2" r="BK237"/>
  <c r="BK218"/>
  <c r="J171"/>
  <c r="J237"/>
  <c r="BK191"/>
  <c r="BK165"/>
  <c i="3" r="J205"/>
  <c r="J232"/>
  <c r="J171"/>
  <c r="J148"/>
  <c r="BK133"/>
  <c i="4" r="J196"/>
  <c r="BK133"/>
  <c r="BK176"/>
  <c i="5" r="BK168"/>
  <c r="J144"/>
  <c r="BK173"/>
  <c i="2" r="BK138"/>
  <c r="BK181"/>
  <c i="1" r="AS95"/>
  <c i="2" r="BK153"/>
  <c r="BK143"/>
  <c r="J176"/>
  <c i="3" r="J133"/>
  <c r="J176"/>
  <c r="J165"/>
  <c r="J138"/>
  <c r="J181"/>
  <c r="BK192"/>
  <c i="4" r="J153"/>
  <c r="J143"/>
  <c i="5" r="J173"/>
  <c r="J168"/>
  <c r="BK187"/>
  <c i="2" r="J186"/>
  <c r="BK133"/>
  <c r="BK176"/>
  <c r="J197"/>
  <c r="BK171"/>
  <c r="BK224"/>
  <c i="3" r="BK148"/>
  <c r="J159"/>
  <c r="J219"/>
  <c r="BK128"/>
  <c r="BK153"/>
  <c r="BK165"/>
  <c i="4" r="BK138"/>
  <c r="BK215"/>
  <c i="5" r="BK161"/>
  <c r="J182"/>
  <c r="BK138"/>
  <c r="BK192"/>
  <c i="1" r="AS99"/>
  <c i="2" r="J148"/>
  <c r="J181"/>
  <c r="BK159"/>
  <c r="J224"/>
  <c r="J138"/>
  <c i="3" r="BK176"/>
  <c r="J213"/>
  <c r="J186"/>
  <c r="J225"/>
  <c r="BK186"/>
  <c i="4" r="BK188"/>
  <c r="BK128"/>
  <c r="J138"/>
  <c i="5" r="J138"/>
  <c r="BK182"/>
  <c r="BK132"/>
  <c r="BK156"/>
  <c i="2" r="J230"/>
  <c r="J159"/>
  <c r="BK230"/>
  <c r="J133"/>
  <c r="J203"/>
  <c r="J210"/>
  <c i="3" r="BK143"/>
  <c r="BK205"/>
  <c r="BK159"/>
  <c r="BK198"/>
  <c r="J198"/>
  <c i="4" r="BK165"/>
  <c r="J165"/>
  <c r="J215"/>
  <c r="BK171"/>
  <c r="BK202"/>
  <c r="BK153"/>
  <c r="J148"/>
  <c i="5" r="J192"/>
  <c r="J161"/>
  <c r="BK177"/>
  <c i="4" r="J188"/>
  <c i="5" r="J156"/>
  <c r="J187"/>
  <c i="2" r="BK148"/>
  <c r="BK186"/>
  <c r="J218"/>
  <c r="J191"/>
  <c r="J143"/>
  <c r="BK128"/>
  <c i="3" r="J153"/>
  <c r="BK225"/>
  <c r="J128"/>
  <c r="J192"/>
  <c r="BK171"/>
  <c r="BK138"/>
  <c i="4" r="J202"/>
  <c r="BK196"/>
  <c r="BK148"/>
  <c r="J208"/>
  <c r="J171"/>
  <c r="J159"/>
  <c r="J128"/>
  <c i="5" r="J126"/>
  <c r="J177"/>
  <c r="J151"/>
  <c i="2" r="J165"/>
  <c r="J153"/>
  <c r="BK197"/>
  <c r="BK203"/>
  <c r="BK210"/>
  <c r="J128"/>
  <c i="3" r="BK232"/>
  <c r="BK213"/>
  <c r="BK181"/>
  <c r="BK219"/>
  <c r="J143"/>
  <c i="4" r="BK159"/>
  <c r="BK181"/>
  <c r="BK208"/>
  <c r="J176"/>
  <c r="J133"/>
  <c r="J181"/>
  <c r="BK143"/>
  <c i="5" r="BK151"/>
  <c r="J132"/>
  <c r="BK126"/>
  <c r="BK144"/>
  <c i="2" l="1" r="P127"/>
  <c r="T175"/>
  <c i="3" r="P127"/>
  <c r="P175"/>
  <c i="4" r="BK127"/>
  <c r="J127"/>
  <c r="J100"/>
  <c r="P187"/>
  <c i="2" r="R127"/>
  <c r="R175"/>
  <c i="3" r="P152"/>
  <c r="R204"/>
  <c i="4" r="P152"/>
  <c i="2" r="P152"/>
  <c r="T209"/>
  <c i="3" r="BK152"/>
  <c r="J152"/>
  <c r="J101"/>
  <c r="BK204"/>
  <c r="J204"/>
  <c r="J103"/>
  <c i="4" r="R152"/>
  <c i="5" r="R125"/>
  <c i="2" r="T127"/>
  <c r="P175"/>
  <c i="3" r="R152"/>
  <c r="T204"/>
  <c i="4" r="P127"/>
  <c r="P126"/>
  <c r="P125"/>
  <c i="1" r="AU98"/>
  <c i="4" r="T187"/>
  <c i="5" r="T150"/>
  <c i="2" r="BK127"/>
  <c r="BK175"/>
  <c r="J175"/>
  <c r="J102"/>
  <c i="3" r="T127"/>
  <c r="T175"/>
  <c i="4" r="T127"/>
  <c r="R187"/>
  <c i="5" r="P125"/>
  <c r="BK167"/>
  <c r="J167"/>
  <c r="J101"/>
  <c i="2" r="BK152"/>
  <c r="J152"/>
  <c r="J101"/>
  <c r="P209"/>
  <c i="3" r="T152"/>
  <c r="P204"/>
  <c i="4" r="R127"/>
  <c r="R126"/>
  <c r="R125"/>
  <c r="BK187"/>
  <c r="J187"/>
  <c r="J103"/>
  <c i="5" r="BK150"/>
  <c r="J150"/>
  <c r="J100"/>
  <c r="P167"/>
  <c i="2" r="R152"/>
  <c r="BK209"/>
  <c r="J209"/>
  <c r="J103"/>
  <c i="3" r="BK127"/>
  <c r="J127"/>
  <c r="J100"/>
  <c r="BK175"/>
  <c r="J175"/>
  <c r="J102"/>
  <c i="4" r="T152"/>
  <c i="5" r="T125"/>
  <c r="R150"/>
  <c r="R167"/>
  <c i="2" r="T152"/>
  <c r="R209"/>
  <c i="3" r="R127"/>
  <c r="R175"/>
  <c i="4" r="BK152"/>
  <c r="J152"/>
  <c r="J101"/>
  <c i="5" r="BK125"/>
  <c r="J125"/>
  <c r="J99"/>
  <c r="P150"/>
  <c r="T167"/>
  <c i="4" r="BK175"/>
  <c r="J175"/>
  <c r="J102"/>
  <c i="5" r="E111"/>
  <c r="F120"/>
  <c r="BE173"/>
  <c i="4" r="BK126"/>
  <c r="BK125"/>
  <c r="J125"/>
  <c i="5" r="BE132"/>
  <c r="BE156"/>
  <c r="J90"/>
  <c r="BE177"/>
  <c r="BE144"/>
  <c r="BE151"/>
  <c r="BE192"/>
  <c r="BE161"/>
  <c r="BE168"/>
  <c r="BE182"/>
  <c r="BE187"/>
  <c r="BE138"/>
  <c r="BE126"/>
  <c i="3" r="BK126"/>
  <c r="BK125"/>
  <c r="J125"/>
  <c i="4" r="BE165"/>
  <c r="BE171"/>
  <c r="BE188"/>
  <c r="BE202"/>
  <c r="E85"/>
  <c r="J91"/>
  <c r="BE133"/>
  <c r="BE143"/>
  <c r="BE181"/>
  <c r="F94"/>
  <c r="BE128"/>
  <c r="BE148"/>
  <c r="BE159"/>
  <c r="BE138"/>
  <c r="BE153"/>
  <c r="BE196"/>
  <c r="BE176"/>
  <c r="BE208"/>
  <c r="BE215"/>
  <c i="3" r="BE128"/>
  <c r="BE159"/>
  <c r="BE181"/>
  <c r="F94"/>
  <c r="BE148"/>
  <c r="BE138"/>
  <c r="BE153"/>
  <c r="BE213"/>
  <c i="2" r="J127"/>
  <c r="J100"/>
  <c i="3" r="J119"/>
  <c r="BE143"/>
  <c r="BE165"/>
  <c r="BE232"/>
  <c r="E85"/>
  <c r="BE176"/>
  <c r="BE133"/>
  <c r="BE219"/>
  <c r="BE225"/>
  <c r="BE171"/>
  <c r="BE186"/>
  <c r="BE192"/>
  <c r="BE198"/>
  <c r="BE205"/>
  <c i="2" r="E85"/>
  <c r="F94"/>
  <c r="BE138"/>
  <c r="BE148"/>
  <c r="BE153"/>
  <c r="BE171"/>
  <c r="BE128"/>
  <c r="BE133"/>
  <c r="BE186"/>
  <c r="J119"/>
  <c r="BE181"/>
  <c r="BE159"/>
  <c r="BE143"/>
  <c r="BE165"/>
  <c r="BE176"/>
  <c r="BE197"/>
  <c r="BE203"/>
  <c r="BE230"/>
  <c r="BE210"/>
  <c r="BE191"/>
  <c r="BE218"/>
  <c r="BE224"/>
  <c r="BE237"/>
  <c r="F37"/>
  <c i="1" r="BB96"/>
  <c i="3" r="J32"/>
  <c i="5" r="F37"/>
  <c i="1" r="BB100"/>
  <c r="BB99"/>
  <c r="AX99"/>
  <c i="5" r="F38"/>
  <c i="1" r="BC100"/>
  <c r="BC99"/>
  <c r="AY99"/>
  <c i="2" r="F39"/>
  <c i="1" r="BD96"/>
  <c i="4" r="J36"/>
  <c i="1" r="AW98"/>
  <c i="5" r="J36"/>
  <c i="1" r="AW100"/>
  <c i="2" r="F36"/>
  <c i="1" r="BA96"/>
  <c i="4" r="F37"/>
  <c i="1" r="BB98"/>
  <c i="4" r="J32"/>
  <c i="2" r="J36"/>
  <c i="1" r="AW96"/>
  <c i="4" r="F39"/>
  <c i="1" r="BD98"/>
  <c i="3" r="J36"/>
  <c i="1" r="AW97"/>
  <c i="4" r="F36"/>
  <c i="1" r="BA98"/>
  <c i="5" r="F36"/>
  <c i="1" r="BA100"/>
  <c r="BA99"/>
  <c r="AW99"/>
  <c i="2" r="F38"/>
  <c i="1" r="BC96"/>
  <c i="4" r="F38"/>
  <c i="1" r="BC98"/>
  <c i="5" r="F39"/>
  <c i="1" r="BD100"/>
  <c r="BD99"/>
  <c i="3" r="F36"/>
  <c i="1" r="BA97"/>
  <c i="3" r="F39"/>
  <c i="1" r="BD97"/>
  <c r="AS94"/>
  <c i="3" r="F38"/>
  <c i="1" r="BC97"/>
  <c i="3" r="F37"/>
  <c i="1" r="BB97"/>
  <c i="3" l="1" r="T126"/>
  <c r="T125"/>
  <c i="5" r="T124"/>
  <c r="T123"/>
  <c i="4" r="T126"/>
  <c r="T125"/>
  <c i="2" r="R126"/>
  <c r="R125"/>
  <c i="3" r="R126"/>
  <c r="R125"/>
  <c i="5" r="R124"/>
  <c r="R123"/>
  <c i="3" r="P126"/>
  <c r="P125"/>
  <c i="1" r="AU97"/>
  <c i="2" r="BK126"/>
  <c r="BK125"/>
  <c r="J125"/>
  <c r="J98"/>
  <c i="5" r="P124"/>
  <c r="P123"/>
  <c i="1" r="AU100"/>
  <c i="2" r="T126"/>
  <c r="T125"/>
  <c r="P126"/>
  <c r="P125"/>
  <c i="1" r="AU96"/>
  <c i="5" r="BK124"/>
  <c r="BK123"/>
  <c r="J123"/>
  <c i="1" r="AG98"/>
  <c i="4" r="J98"/>
  <c r="J126"/>
  <c r="J99"/>
  <c i="1" r="AG97"/>
  <c i="3" r="J98"/>
  <c r="J126"/>
  <c r="J99"/>
  <c i="2" r="F35"/>
  <c i="1" r="AZ96"/>
  <c r="AU99"/>
  <c i="4" r="F35"/>
  <c i="1" r="AZ98"/>
  <c i="5" r="J32"/>
  <c i="1" r="AG100"/>
  <c r="AG99"/>
  <c i="3" r="J35"/>
  <c i="1" r="AV97"/>
  <c r="AT97"/>
  <c r="AN97"/>
  <c r="BD95"/>
  <c r="BA95"/>
  <c i="5" r="F35"/>
  <c i="1" r="AZ100"/>
  <c r="AZ99"/>
  <c r="AV99"/>
  <c r="AT99"/>
  <c r="AN99"/>
  <c i="3" r="F35"/>
  <c i="1" r="AZ97"/>
  <c r="BB95"/>
  <c r="AX95"/>
  <c i="4" r="J35"/>
  <c i="1" r="AV98"/>
  <c r="AT98"/>
  <c r="AN98"/>
  <c i="2" r="J35"/>
  <c i="1" r="AV96"/>
  <c r="AT96"/>
  <c r="BC95"/>
  <c i="5" r="J35"/>
  <c i="1" r="AV100"/>
  <c r="AT100"/>
  <c r="AN100"/>
  <c i="5" l="1" r="J97"/>
  <c r="J124"/>
  <c r="J98"/>
  <c i="2" r="J126"/>
  <c r="J99"/>
  <c i="5" r="J41"/>
  <c i="4" r="J41"/>
  <c i="3" r="J41"/>
  <c i="1" r="AU95"/>
  <c r="AU94"/>
  <c r="BA94"/>
  <c r="AW94"/>
  <c r="AK30"/>
  <c i="2" r="J32"/>
  <c i="1" r="AG96"/>
  <c r="AG95"/>
  <c r="AG94"/>
  <c r="AY95"/>
  <c r="BC94"/>
  <c r="W32"/>
  <c r="AW95"/>
  <c r="BD94"/>
  <c r="W33"/>
  <c r="AZ95"/>
  <c r="BB94"/>
  <c r="AX94"/>
  <c i="2" l="1" r="J41"/>
  <c i="1" r="AN96"/>
  <c r="W30"/>
  <c r="AY94"/>
  <c r="AZ94"/>
  <c r="W29"/>
  <c r="W31"/>
  <c r="AV95"/>
  <c r="AT95"/>
  <c r="AN95"/>
  <c r="AK26"/>
  <c l="1" r="AV94"/>
  <c r="AK29"/>
  <c r="AK35"/>
  <c l="1" r="AT94"/>
  <c l="1" r="AN94"/>
</calcChain>
</file>

<file path=xl/sharedStrings.xml><?xml version="1.0" encoding="utf-8"?>
<sst xmlns="http://schemas.openxmlformats.org/spreadsheetml/2006/main">
  <si>
    <t>Export Komplet</t>
  </si>
  <si>
    <t/>
  </si>
  <si>
    <t>2.0</t>
  </si>
  <si>
    <t>ZAMOK</t>
  </si>
  <si>
    <t>False</t>
  </si>
  <si>
    <t>{22772788-5d06-47ab-9a84-61eaef0e2199}</t>
  </si>
  <si>
    <t>0,01</t>
  </si>
  <si>
    <t>21</t>
  </si>
  <si>
    <t>15</t>
  </si>
  <si>
    <t>REKAPITULACE STAVBY</t>
  </si>
  <si>
    <t xml:space="preserve">v ---  níže se nacházejí doplnkové a pomocné údaje k sestavám  --- v</t>
  </si>
  <si>
    <t>Návod na vyplnění</t>
  </si>
  <si>
    <t>0,001</t>
  </si>
  <si>
    <t>Kód:</t>
  </si>
  <si>
    <t>POSP732-2023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</si>
  <si>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</si>
  <si>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</si>
  <si>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Šternberk – oprava povrchu místní komunikace nám. Svobody a Bojovníků za svobodu-1.etapa</t>
  </si>
  <si>
    <t>0,1</t>
  </si>
  <si>
    <t>KSO:</t>
  </si>
  <si>
    <t>822 29</t>
  </si>
  <si>
    <t>CC-CZ:</t>
  </si>
  <si>
    <t>2112</t>
  </si>
  <si>
    <t>1</t>
  </si>
  <si>
    <t>Místo:</t>
  </si>
  <si>
    <t>Šternberk</t>
  </si>
  <si>
    <t>Datum:</t>
  </si>
  <si>
    <t>4. 5. 2023</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</si>
  <si>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</si>
  <si>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</si>
  <si>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</si>
  <si>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</si>
  <si>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</si>
  <si>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</si>
  <si>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</si>
  <si>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</si>
  <si>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</si>
  <si>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</si>
  <si>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</si>
  <si>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</si>
  <si>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</si>
  <si>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</si>
  <si>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</si>
  <si>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</si>
  <si>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</si>
  <si>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</si>
  <si>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</si>
  <si>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2023/1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</si>
  <si>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</si>
  <si>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</si>
  <si>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</si>
  <si>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</si>
  <si>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</si>
  <si>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</si>
  <si>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</si>
  <si>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</si>
  <si>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</si>
  <si>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</si>
  <si>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</si>
  <si>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</si>
  <si>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</si>
  <si>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</si>
  <si>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</si>
  <si>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</si>
  <si>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</si>
  <si>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</si>
  <si>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</si>
  <si>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</si>
  <si>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</si>
  <si>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</si>
  <si>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</si>
  <si>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</si>
  <si>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</si>
  <si>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</si>
  <si>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</si>
  <si>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</si>
  <si>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</si>
  <si>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</si>
  <si>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</si>
  <si>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</si>
  <si>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</si>
  <si>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</si>
  <si>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</si>
  <si>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</si>
  <si>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</si>
  <si>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</si>
  <si>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</si>
  <si>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</si>
  <si>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</si>
  <si>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</si>
  <si>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</si>
  <si>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</si>
  <si>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</si>
  <si>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</si>
  <si>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</si>
  <si>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Komunikace</t>
  </si>
  <si>
    <t>STA</t>
  </si>
  <si>
    <t>{47152955-59de-4a2a-91de-dad4bcd1ff38}</t>
  </si>
  <si>
    <t>822 23</t>
  </si>
  <si>
    <t>2</t>
  </si>
  <si>
    <t>/</t>
  </si>
  <si>
    <t>1-1</t>
  </si>
  <si>
    <t xml:space="preserve">Oprava vozovky - 1.etapa  (část A)</t>
  </si>
  <si>
    <t>Soupis</t>
  </si>
  <si>
    <t>{07375069-7d2f-4dd6-b3b8-78e3e052374c}</t>
  </si>
  <si>
    <t>1-2</t>
  </si>
  <si>
    <t xml:space="preserve">Oprava vozovky - 1.etapa  (část B)</t>
  </si>
  <si>
    <t>{834e70d2-ea66-4b5b-b228-b0745e58c53f}</t>
  </si>
  <si>
    <t>1-3</t>
  </si>
  <si>
    <t xml:space="preserve">Oprava vozovky - 1.etapa  (část C)</t>
  </si>
  <si>
    <t>{3e43956b-6c09-48b7-9bb1-586ee6b7ee72}</t>
  </si>
  <si>
    <t>VON - VEDLEJŠÍ A OSTATNÍ NÁKLADY</t>
  </si>
  <si>
    <t>VON</t>
  </si>
  <si>
    <t>{dd97a5cc-3391-4262-941f-86101cc82cf0}</t>
  </si>
  <si>
    <t>82229</t>
  </si>
  <si>
    <t>2-1</t>
  </si>
  <si>
    <t>VON - VEDLEJŠÍ A OSTATNÍ NÁKLADY- soupis prací</t>
  </si>
  <si>
    <t>{dd34a0f5-a753-41e5-b1eb-d9598e6887ff}</t>
  </si>
  <si>
    <t>KRYCÍ LIST SOUPISU PRACÍ</t>
  </si>
  <si>
    <t>Objekt:</t>
  </si>
  <si>
    <t>1 - Komunikace</t>
  </si>
  <si>
    <t>Soupis:</t>
  </si>
  <si>
    <t xml:space="preserve">1-1 - Oprava vozovky - 1.etapa  (část A)</t>
  </si>
  <si>
    <t>REKAPITULACE ČLENĚNÍ SOUPISU PRACÍ</t>
  </si>
  <si>
    <t>Kód dílu - Popis</t>
  </si>
  <si>
    <t>Cena celkem [CZK]</t>
  </si>
  <si>
    <t>Náklady ze soupisu prací</t>
  </si>
  <si>
    <t>-1</t>
  </si>
  <si>
    <t>HSV - Práce a dodávky HSV</t>
  </si>
  <si>
    <t xml:space="preserve">    57 -  Kryty pozemních komunikací letišť a ploch z kameniva nebo živičné</t>
  </si>
  <si>
    <t xml:space="preserve">    81 -  Potrubí z trub betonových</t>
  </si>
  <si>
    <t xml:space="preserve">    91 -  Doplňující konstrukce a práce pozemních komunikací, letišť a ploch</t>
  </si>
  <si>
    <t xml:space="preserve">    96 - Bourání konstrukcí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</si>
  <si>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</si>
  <si>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</si>
  <si>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</si>
  <si>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</si>
  <si>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</si>
  <si>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</si>
  <si>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</si>
  <si>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</si>
  <si>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</si>
  <si>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</si>
  <si>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</si>
  <si>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</si>
  <si>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</si>
  <si>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</si>
  <si>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</si>
  <si>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</si>
  <si>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57</t>
  </si>
  <si>
    <t xml:space="preserve"> Kryty pozemních komunikací letišť a ploch z kameniva nebo živičné</t>
  </si>
  <si>
    <t>K</t>
  </si>
  <si>
    <t>572531132</t>
  </si>
  <si>
    <t>Oprava trhlin asfaltovou sanační hmotou š přes 40 do 50 mm</t>
  </si>
  <si>
    <t>m</t>
  </si>
  <si>
    <t>CS ÚRS 2023 01</t>
  </si>
  <si>
    <t>4</t>
  </si>
  <si>
    <t>-1410257620</t>
  </si>
  <si>
    <t>PP</t>
  </si>
  <si>
    <t>Vyspravení trhlin dosavadního krytu asfaltovou sanační hmotou oprava trhlin šířky přes 40 do 50 mm</t>
  </si>
  <si>
    <t>Online PSC</t>
  </si>
  <si>
    <t>https://podminky.urs.cz/item/CS_URS_2023_01/572531132</t>
  </si>
  <si>
    <t>VV</t>
  </si>
  <si>
    <t>položka výkazu výměr 2</t>
  </si>
  <si>
    <t>60</t>
  </si>
  <si>
    <t>573211109</t>
  </si>
  <si>
    <t>Postřik živičný spojovací z asfaltu v množství 0,50 kg/m2</t>
  </si>
  <si>
    <t>m2</t>
  </si>
  <si>
    <t>-728413216</t>
  </si>
  <si>
    <t>Postřik spojovací PS bez posypu kamenivem z asfaltu silničního, v množství 0,50 kg/m2</t>
  </si>
  <si>
    <t>https://podminky.urs.cz/item/CS_URS_2023_01/573211109</t>
  </si>
  <si>
    <t>položka výkazu výměr 5</t>
  </si>
  <si>
    <t>1306</t>
  </si>
  <si>
    <t>3</t>
  </si>
  <si>
    <t>577144121</t>
  </si>
  <si>
    <t>Asfaltový beton vrstva obrusná ACO 11 (ABS) tř. I tl 50 mm š přes 3 m z nemodifikovaného asfaltu</t>
  </si>
  <si>
    <t>1143787887</t>
  </si>
  <si>
    <t>Asfaltový beton vrstva obrusná ACO 11 (ABS) s rozprostřením a se zhutněním z nemodifikovaného asfaltu v pruhu šířky přes 3 m tř. I, po zhutnění tl. 50 mm</t>
  </si>
  <si>
    <t>https://podminky.urs.cz/item/CS_URS_2023_01/577144121</t>
  </si>
  <si>
    <t>919121213</t>
  </si>
  <si>
    <t>Těsnění spár zálivkou za studena pro komůrky š 10 mm hl 25 mm bez těsnicího profilu</t>
  </si>
  <si>
    <t>1024451419</t>
  </si>
  <si>
    <t>Utěsnění dilatačních spár zálivkou za studena v cementobetonovém nebo živičném krytu včetně adhezního nátěru bez těsnicího profilu pod zálivkou, pro komůrky šířky 10 mm, hloubky 25 mm</t>
  </si>
  <si>
    <t>https://podminky.urs.cz/item/CS_URS_2023_01/919121213</t>
  </si>
  <si>
    <t>položka výkazu výměr 6</t>
  </si>
  <si>
    <t>42,1</t>
  </si>
  <si>
    <t>5</t>
  </si>
  <si>
    <t>998225111</t>
  </si>
  <si>
    <t>Přesun hmot pro pozemní komunikace s krytem z kamene, monolitickým betonovým nebo živičným</t>
  </si>
  <si>
    <t>t</t>
  </si>
  <si>
    <t>1929436904</t>
  </si>
  <si>
    <t>Přesun hmot pro komunikace s krytem z kameniva, monolitickým betonovým nebo živičným dopravní vzdálenost do 200 m jakékoliv délky objektu</t>
  </si>
  <si>
    <t>https://podminky.urs.cz/item/CS_URS_2023_01/998225111</t>
  </si>
  <si>
    <t>PSC</t>
  </si>
  <si>
    <t xml:space="preserve">Poznámka k souboru cen:_x000d_
1. Ceny lze použít i pro plochy letišť s krytem monolitickým betonovým nebo živičným. </t>
  </si>
  <si>
    <t>81</t>
  </si>
  <si>
    <t xml:space="preserve"> Potrubí z trub betonových</t>
  </si>
  <si>
    <t>6</t>
  </si>
  <si>
    <t>899231111</t>
  </si>
  <si>
    <t>Výšková úprava uličního vstupu nebo vpusti do 200 mm zvýšením mříže</t>
  </si>
  <si>
    <t>kus</t>
  </si>
  <si>
    <t>-2069097513</t>
  </si>
  <si>
    <t>https://podminky.urs.cz/item/CS_URS_2023_01/899231111</t>
  </si>
  <si>
    <t xml:space="preserve">položka výkazu výměr  4</t>
  </si>
  <si>
    <t>Součet</t>
  </si>
  <si>
    <t>7</t>
  </si>
  <si>
    <t>899331111</t>
  </si>
  <si>
    <t>Výšková úprava uličního vstupu nebo vpusti do 200 mm zvýšením poklopu</t>
  </si>
  <si>
    <t>99817802</t>
  </si>
  <si>
    <t>https://podminky.urs.cz/item/CS_URS_2023_01/899331111</t>
  </si>
  <si>
    <t>8</t>
  </si>
  <si>
    <t>899431111</t>
  </si>
  <si>
    <t>Výšková úprava uličního vstupu nebo vpusti do 200 mm zvýšením krycího hrnce, šoupěte nebo hydrantu</t>
  </si>
  <si>
    <t>1570564293</t>
  </si>
  <si>
    <t>Výšková úprava uličního vstupu nebo vpusti do 200 mm zvýšením krycího hrnce, šoupěte nebo hydrantu bez úpravy armatur</t>
  </si>
  <si>
    <t>https://podminky.urs.cz/item/CS_URS_2023_01/899431111</t>
  </si>
  <si>
    <t xml:space="preserve">položka výkazu výměr  3</t>
  </si>
  <si>
    <t>9</t>
  </si>
  <si>
    <t>998274101</t>
  </si>
  <si>
    <t>Přesun hmot pro trubní vedení z trub betonových otevřený výkop</t>
  </si>
  <si>
    <t>1104006366</t>
  </si>
  <si>
    <t>Přesun hmot pro trubní vedení hloubené z trub betonových nebo železobetonových pro vodovody nebo kanalizace v otevřeném výkopu dopravní vzdálenost do 15 m</t>
  </si>
  <si>
    <t>https://podminky.urs.cz/item/CS_URS_2023_01/998274101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</si>
  <si>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</si>
  <si>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91</t>
  </si>
  <si>
    <t xml:space="preserve"> Doplňující konstrukce a práce pozemních komunikací, letišť a ploch</t>
  </si>
  <si>
    <t>915211112</t>
  </si>
  <si>
    <t>Vodorovné dopravní značení dělící čáry souvislé š 125 mm retroreflexní bílý plast</t>
  </si>
  <si>
    <t>-350353271</t>
  </si>
  <si>
    <t>Vodorovné dopravní značení stříkaným plastem dělící čára šířky 125 mm souvislá bílá retroreflexní</t>
  </si>
  <si>
    <t>https://podminky.urs.cz/item/CS_URS_2023_01/915211112</t>
  </si>
  <si>
    <t>položka výkazu výměr 7</t>
  </si>
  <si>
    <t>88,4</t>
  </si>
  <si>
    <t>11</t>
  </si>
  <si>
    <t>915211116</t>
  </si>
  <si>
    <t>Vodorovné dopravní značení dělící čáry souvislé š 125 mm retroreflexní žlutý plast</t>
  </si>
  <si>
    <t>-966473085</t>
  </si>
  <si>
    <t>Vodorovné dopravní značení stříkaným plastem dělící čára šířky 125 mm souvislá žlutá retroreflexní</t>
  </si>
  <si>
    <t>https://podminky.urs.cz/item/CS_URS_2023_01/915211116</t>
  </si>
  <si>
    <t>33,7</t>
  </si>
  <si>
    <t>12</t>
  </si>
  <si>
    <t>915211122</t>
  </si>
  <si>
    <t>Vodorovné dopravní značení dělící čáry přerušované š 125 mm retroreflexní bílý plast</t>
  </si>
  <si>
    <t>-987313785</t>
  </si>
  <si>
    <t>Vodorovné dopravní značení stříkaným plastem dělící čára šířky 125 mm přerušovaná bílá retroreflexní</t>
  </si>
  <si>
    <t>https://podminky.urs.cz/item/CS_URS_2023_01/915211122</t>
  </si>
  <si>
    <t>48,2+160,9</t>
  </si>
  <si>
    <t>13</t>
  </si>
  <si>
    <t>915611111</t>
  </si>
  <si>
    <t>Předznačení vodorovného liniového značení</t>
  </si>
  <si>
    <t>-1473378751</t>
  </si>
  <si>
    <t>Předznačení pro vodorovné značení stříkané barvou nebo prováděné z nátěrových hmot liniové dělicí čáry, vodicí proužky</t>
  </si>
  <si>
    <t>https://podminky.urs.cz/item/CS_URS_2023_01/915611111</t>
  </si>
  <si>
    <t xml:space="preserve">Poznámka k souboru cen:_x000d_
1. Množství měrných jednotek se určuje: a) pro cenu -1111 v m délky dělicí čáry nebo vodícího proužku (včetně mezer), b) pro cenu -1112 v m2 natírané nebo stříkané plochy. </t>
  </si>
  <si>
    <t>48,2+160,69+88,4+33,7</t>
  </si>
  <si>
    <t>14</t>
  </si>
  <si>
    <t>915231112</t>
  </si>
  <si>
    <t>Vodorovné dopravní značení přechody pro chodce, šipky, symboly retroreflexní bílý plast</t>
  </si>
  <si>
    <t>1013710787</t>
  </si>
  <si>
    <t>Vodorovné dopravní značení stříkaným plastem přechody pro chodce, šipky, symboly nápisy bílé retroreflexní</t>
  </si>
  <si>
    <t>https://podminky.urs.cz/item/CS_URS_2023_01/915231112</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</si>
  <si>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</si>
  <si>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915621111</t>
  </si>
  <si>
    <t>Předznačení vodorovného plošného značení</t>
  </si>
  <si>
    <t>-1965114742</t>
  </si>
  <si>
    <t>Předznačení pro vodorovné značení stříkané barvou nebo prováděné z nátěrových hmot plošné šipky, symboly, nápisy</t>
  </si>
  <si>
    <t>https://podminky.urs.cz/item/CS_URS_2023_01/915621111</t>
  </si>
  <si>
    <t>96</t>
  </si>
  <si>
    <t>Bourání konstrukcí</t>
  </si>
  <si>
    <t>16</t>
  </si>
  <si>
    <t>919112213</t>
  </si>
  <si>
    <t>Řezání spár pro vytvoření komůrky š 10 mm hl 25 mm pro těsnící zálivku v živičném krytu</t>
  </si>
  <si>
    <t>-1008270032</t>
  </si>
  <si>
    <t>Řezání dilatačních spár v živičném krytu vytvoření komůrky pro těsnící zálivku šířky 10 mm, hloubky 25 mm</t>
  </si>
  <si>
    <t>https://podminky.urs.cz/item/CS_URS_2023_01/919112213</t>
  </si>
  <si>
    <t xml:space="preserve">Poznámka k souboru cen:_x000d_
1. V cenách jsou započteny i náklady na vyčištění spár po řezání. </t>
  </si>
  <si>
    <t>17</t>
  </si>
  <si>
    <t>113154113</t>
  </si>
  <si>
    <t>Frézování živičného krytu tl 50 mm pruh š 0,5 m pl do 500 m2 bez překážek v trase</t>
  </si>
  <si>
    <t>-183818788</t>
  </si>
  <si>
    <t>Frézování živičného podkladu nebo krytu s naložením na dopravní prostředek plochy do 500 m2 bez překážek v trase pruhu šířky do 0,5 m, tloušťky vrstvy 50 mm</t>
  </si>
  <si>
    <t>https://podminky.urs.cz/item/CS_URS_2023_01/113154113</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</si>
  <si>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</si>
  <si>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"položka  výkazu výměr 1</t>
  </si>
  <si>
    <t>18</t>
  </si>
  <si>
    <t>997221551</t>
  </si>
  <si>
    <t>Vodorovná doprava suti ze sypkých materiálů do 1 km</t>
  </si>
  <si>
    <t>234223951</t>
  </si>
  <si>
    <t>Vodorovná doprava suti bez naložení, ale se složením a s hrubým urovnáním ze sypkých materiálů, na vzdálenost do 1 km</t>
  </si>
  <si>
    <t>https://podminky.urs.cz/item/CS_URS_2023_01/997221551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</si>
  <si>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</si>
  <si>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1306*0,115</t>
  </si>
  <si>
    <t>19</t>
  </si>
  <si>
    <t>997221559</t>
  </si>
  <si>
    <t>Příplatek ZKD 1 km u vodorovné dopravy suti ze sypkých materiálů</t>
  </si>
  <si>
    <t>-508444844</t>
  </si>
  <si>
    <t>Vodorovná doprava suti bez naložení, ale se složením a s hrubým urovnáním Příplatek k ceně za každý další i započatý 1 km přes 1 km</t>
  </si>
  <si>
    <t>https://podminky.urs.cz/item/CS_URS_2023_01/997221559</t>
  </si>
  <si>
    <t>skládka 3km</t>
  </si>
  <si>
    <t>1306*0,115*2</t>
  </si>
  <si>
    <t>20</t>
  </si>
  <si>
    <t>997221875</t>
  </si>
  <si>
    <t>Poplatek za uložení stavebního odpadu na recyklační skládce (skládkovné) asfaltového bez obsahu dehtu zatříděného do Katalogu odpadů pod kódem 17 03 02</t>
  </si>
  <si>
    <t>348326913</t>
  </si>
  <si>
    <t>https://podminky.urs.cz/item/CS_URS_2023_01/997221875</t>
  </si>
  <si>
    <t xml:space="preserve">1-2 - Oprava vozovky - 1.etapa  (část B)</t>
  </si>
  <si>
    <t>1055606431</t>
  </si>
  <si>
    <t>položka výkazu výměr 9</t>
  </si>
  <si>
    <t>40</t>
  </si>
  <si>
    <t>položka výkazu výměr 12</t>
  </si>
  <si>
    <t>810</t>
  </si>
  <si>
    <t>položka výkazu výměr 13</t>
  </si>
  <si>
    <t>69,4</t>
  </si>
  <si>
    <t xml:space="preserve">položka výkazu výměr  11</t>
  </si>
  <si>
    <t>-322981642</t>
  </si>
  <si>
    <t xml:space="preserve">položka výkazu výměr  10</t>
  </si>
  <si>
    <t>-2042067766</t>
  </si>
  <si>
    <t>položka výkazu výměr 14</t>
  </si>
  <si>
    <t>25+92,2</t>
  </si>
  <si>
    <t>9,6</t>
  </si>
  <si>
    <t>25+92,2+9,6</t>
  </si>
  <si>
    <t>40,7</t>
  </si>
  <si>
    <t xml:space="preserve">"položka  výkazu výměr 8</t>
  </si>
  <si>
    <t>810*0,115</t>
  </si>
  <si>
    <t>810*0,115*2</t>
  </si>
  <si>
    <t xml:space="preserve">1-3 - Oprava vozovky - 1.etapa  (část C)</t>
  </si>
  <si>
    <t>1037921586</t>
  </si>
  <si>
    <t>položka výkazu výměr 16</t>
  </si>
  <si>
    <t>položka výkazu výměr 19</t>
  </si>
  <si>
    <t>293</t>
  </si>
  <si>
    <t>položka výkazu výměr 20</t>
  </si>
  <si>
    <t>11,1</t>
  </si>
  <si>
    <t xml:space="preserve">položka výkazu výměr  18</t>
  </si>
  <si>
    <t xml:space="preserve">položka výkazu výměr  17</t>
  </si>
  <si>
    <t>-1966519806</t>
  </si>
  <si>
    <t>položka výkazu výměr 21</t>
  </si>
  <si>
    <t>22+24</t>
  </si>
  <si>
    <t xml:space="preserve">"položka  výkazu výměr 15</t>
  </si>
  <si>
    <t>293*0,115</t>
  </si>
  <si>
    <t>293*0,115*2</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</si>
  <si>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</si>
  <si>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</si>
  <si>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</si>
  <si>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</si>
  <si>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</si>
  <si>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</si>
  <si>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</si>
  <si>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</si>
  <si>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</si>
  <si>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</si>
  <si>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</si>
  <si>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</si>
  <si>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</si>
  <si>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</si>
  <si>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</si>
  <si>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1024</t>
  </si>
  <si>
    <t>46602945</t>
  </si>
  <si>
    <t>https://podminky.urs.cz/item/CS_URS_2023_01/012103000</t>
  </si>
  <si>
    <t>P</t>
  </si>
  <si>
    <t>Poznámka k položce:_x000d_
Dokumentace zakrývaných konstrukcí a liniových staveb geodetickým zaměřením v papírové a elektronické podobě._x000d_
-zaměření zakrývaných konstrukcí a liniových staveb,</t>
  </si>
  <si>
    <t>012203000</t>
  </si>
  <si>
    <t>Geodetické práce při provádění stavby</t>
  </si>
  <si>
    <t>soub</t>
  </si>
  <si>
    <t>-960679162</t>
  </si>
  <si>
    <t>https://podminky.urs.cz/item/CS_URS_2023_01/012203000</t>
  </si>
  <si>
    <t>012303000</t>
  </si>
  <si>
    <t>Geodetické práce po výstavbě</t>
  </si>
  <si>
    <t>718115552</t>
  </si>
  <si>
    <t>https://podminky.urs.cz/item/CS_URS_2023_01/012303000</t>
  </si>
  <si>
    <t>Poznámka k položce:_x000d_
Dokumentace skutečného stavu geodetickým zaměřením v papírové a elektronické podobě viz VOP</t>
  </si>
  <si>
    <t>013254000</t>
  </si>
  <si>
    <t>Dokumentace skutečného provedení stavby</t>
  </si>
  <si>
    <t>1371840411</t>
  </si>
  <si>
    <t>https://podminky.urs.cz/item/CS_URS_2023_01/013254000</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</si>
  <si>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</si>
  <si>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</si>
  <si>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</si>
  <si>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</si>
  <si>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</si>
  <si>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</si>
  <si>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</si>
  <si>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</si>
  <si>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</si>
  <si>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</si>
  <si>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</si>
  <si>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</si>
  <si>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</si>
  <si>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</si>
  <si>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https://podminky.urs.cz/item/CS_URS_2023_01/039001003</t>
  </si>
  <si>
    <t>Poznámka k položce:_x000d_
odstranění objektu ZS včetně přípojek a jejich odvozu, uvedení pozemku do původního stavu včetně nákladů s tím spojených</t>
  </si>
  <si>
    <t>VRN9</t>
  </si>
  <si>
    <t>Ostatní náklady</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</si>
  <si>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</si>
  <si>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</si>
  <si>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</si>
  <si>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</si>
  <si>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</si>
  <si>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</si>
  <si>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</si>
  <si>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</si>
  <si>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</si>
  <si>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090001002</t>
  </si>
  <si>
    <t>Ostatní náklady vyplývající ze znění SOD a VOP</t>
  </si>
  <si>
    <t>262144</t>
  </si>
  <si>
    <t>-778735146</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</si>
  <si>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</si>
  <si>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013254101</t>
  </si>
  <si>
    <t>Monitoring průběhu výstavby</t>
  </si>
  <si>
    <t>-1255629078</t>
  </si>
  <si>
    <t>Poznámka k položce:_x000d_
Fotografie nebo videozáznamy zakrývaných konstrukcí a jiných skutečností rozhodných např. pro vícepráce a méněpráce</t>
  </si>
  <si>
    <t>034403001</t>
  </si>
  <si>
    <t>Dopravní značení na staveništi</t>
  </si>
  <si>
    <t>1834940839</t>
  </si>
  <si>
    <t>https://podminky.urs.cz/item/CS_URS_2023_01/034403001</t>
  </si>
  <si>
    <t>079002001</t>
  </si>
  <si>
    <t>Ostatní provozní vlivy</t>
  </si>
  <si>
    <t>1290315974</t>
  </si>
  <si>
    <t>https://podminky.urs.cz/item/CS_URS_2023_01/079002001</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</si>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</sst>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8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9" fillId="0" borderId="0" xfId="0" applyFont="1" applyAlignment="1" applyProtection="1">
      <alignment vertical="center"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572531132" TargetMode="External" /><Relationship Id="rId2" Type="http://schemas.openxmlformats.org/officeDocument/2006/relationships/hyperlink" Target="https://podminky.urs.cz/item/CS_URS_2023_01/573211109" TargetMode="External" /><Relationship Id="rId3" Type="http://schemas.openxmlformats.org/officeDocument/2006/relationships/hyperlink" Target="https://podminky.urs.cz/item/CS_URS_2023_01/577144121" TargetMode="External" /><Relationship Id="rId4" Type="http://schemas.openxmlformats.org/officeDocument/2006/relationships/hyperlink" Target="https://podminky.urs.cz/item/CS_URS_2023_01/919121213" TargetMode="External" /><Relationship Id="rId5" Type="http://schemas.openxmlformats.org/officeDocument/2006/relationships/hyperlink" Target="https://podminky.urs.cz/item/CS_URS_2023_01/998225111" TargetMode="External" /><Relationship Id="rId6" Type="http://schemas.openxmlformats.org/officeDocument/2006/relationships/hyperlink" Target="https://podminky.urs.cz/item/CS_URS_2023_01/899231111" TargetMode="External" /><Relationship Id="rId7" Type="http://schemas.openxmlformats.org/officeDocument/2006/relationships/hyperlink" Target="https://podminky.urs.cz/item/CS_URS_2023_01/899331111" TargetMode="External" /><Relationship Id="rId8" Type="http://schemas.openxmlformats.org/officeDocument/2006/relationships/hyperlink" Target="https://podminky.urs.cz/item/CS_URS_2023_01/899431111" TargetMode="External" /><Relationship Id="rId9" Type="http://schemas.openxmlformats.org/officeDocument/2006/relationships/hyperlink" Target="https://podminky.urs.cz/item/CS_URS_2023_01/998274101" TargetMode="External" /><Relationship Id="rId10" Type="http://schemas.openxmlformats.org/officeDocument/2006/relationships/hyperlink" Target="https://podminky.urs.cz/item/CS_URS_2023_01/915211112" TargetMode="External" /><Relationship Id="rId11" Type="http://schemas.openxmlformats.org/officeDocument/2006/relationships/hyperlink" Target="https://podminky.urs.cz/item/CS_URS_2023_01/915211116" TargetMode="External" /><Relationship Id="rId12" Type="http://schemas.openxmlformats.org/officeDocument/2006/relationships/hyperlink" Target="https://podminky.urs.cz/item/CS_URS_2023_01/915211122" TargetMode="External" /><Relationship Id="rId13" Type="http://schemas.openxmlformats.org/officeDocument/2006/relationships/hyperlink" Target="https://podminky.urs.cz/item/CS_URS_2023_01/915611111" TargetMode="External" /><Relationship Id="rId14" Type="http://schemas.openxmlformats.org/officeDocument/2006/relationships/hyperlink" Target="https://podminky.urs.cz/item/CS_URS_2023_01/915231112" TargetMode="External" /><Relationship Id="rId15" Type="http://schemas.openxmlformats.org/officeDocument/2006/relationships/hyperlink" Target="https://podminky.urs.cz/item/CS_URS_2023_01/915621111" TargetMode="External" /><Relationship Id="rId16" Type="http://schemas.openxmlformats.org/officeDocument/2006/relationships/hyperlink" Target="https://podminky.urs.cz/item/CS_URS_2023_01/919112213" TargetMode="External" /><Relationship Id="rId17" Type="http://schemas.openxmlformats.org/officeDocument/2006/relationships/hyperlink" Target="https://podminky.urs.cz/item/CS_URS_2023_01/113154113" TargetMode="External" /><Relationship Id="rId18" Type="http://schemas.openxmlformats.org/officeDocument/2006/relationships/hyperlink" Target="https://podminky.urs.cz/item/CS_URS_2023_01/997221551" TargetMode="External" /><Relationship Id="rId19" Type="http://schemas.openxmlformats.org/officeDocument/2006/relationships/hyperlink" Target="https://podminky.urs.cz/item/CS_URS_2023_01/997221559" TargetMode="External" /><Relationship Id="rId20" Type="http://schemas.openxmlformats.org/officeDocument/2006/relationships/hyperlink" Target="https://podminky.urs.cz/item/CS_URS_2023_01/997221875" TargetMode="External" /><Relationship Id="rId2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1/572531132" TargetMode="External" /><Relationship Id="rId2" Type="http://schemas.openxmlformats.org/officeDocument/2006/relationships/hyperlink" Target="https://podminky.urs.cz/item/CS_URS_2023_01/573211109" TargetMode="External" /><Relationship Id="rId3" Type="http://schemas.openxmlformats.org/officeDocument/2006/relationships/hyperlink" Target="https://podminky.urs.cz/item/CS_URS_2023_01/577144121" TargetMode="External" /><Relationship Id="rId4" Type="http://schemas.openxmlformats.org/officeDocument/2006/relationships/hyperlink" Target="https://podminky.urs.cz/item/CS_URS_2023_01/919121213" TargetMode="External" /><Relationship Id="rId5" Type="http://schemas.openxmlformats.org/officeDocument/2006/relationships/hyperlink" Target="https://podminky.urs.cz/item/CS_URS_2023_01/998225111" TargetMode="External" /><Relationship Id="rId6" Type="http://schemas.openxmlformats.org/officeDocument/2006/relationships/hyperlink" Target="https://podminky.urs.cz/item/CS_URS_2023_01/899231111" TargetMode="External" /><Relationship Id="rId7" Type="http://schemas.openxmlformats.org/officeDocument/2006/relationships/hyperlink" Target="https://podminky.urs.cz/item/CS_URS_2023_01/899331111" TargetMode="External" /><Relationship Id="rId8" Type="http://schemas.openxmlformats.org/officeDocument/2006/relationships/hyperlink" Target="https://podminky.urs.cz/item/CS_URS_2023_01/899431111" TargetMode="External" /><Relationship Id="rId9" Type="http://schemas.openxmlformats.org/officeDocument/2006/relationships/hyperlink" Target="https://podminky.urs.cz/item/CS_URS_2023_01/998274101" TargetMode="External" /><Relationship Id="rId10" Type="http://schemas.openxmlformats.org/officeDocument/2006/relationships/hyperlink" Target="https://podminky.urs.cz/item/CS_URS_2023_01/915211112" TargetMode="External" /><Relationship Id="rId11" Type="http://schemas.openxmlformats.org/officeDocument/2006/relationships/hyperlink" Target="https://podminky.urs.cz/item/CS_URS_2023_01/915211116" TargetMode="External" /><Relationship Id="rId12" Type="http://schemas.openxmlformats.org/officeDocument/2006/relationships/hyperlink" Target="https://podminky.urs.cz/item/CS_URS_2023_01/915611111" TargetMode="External" /><Relationship Id="rId13" Type="http://schemas.openxmlformats.org/officeDocument/2006/relationships/hyperlink" Target="https://podminky.urs.cz/item/CS_URS_2023_01/915231112" TargetMode="External" /><Relationship Id="rId14" Type="http://schemas.openxmlformats.org/officeDocument/2006/relationships/hyperlink" Target="https://podminky.urs.cz/item/CS_URS_2023_01/915621111" TargetMode="External" /><Relationship Id="rId15" Type="http://schemas.openxmlformats.org/officeDocument/2006/relationships/hyperlink" Target="https://podminky.urs.cz/item/CS_URS_2023_01/919112213" TargetMode="External" /><Relationship Id="rId16" Type="http://schemas.openxmlformats.org/officeDocument/2006/relationships/hyperlink" Target="https://podminky.urs.cz/item/CS_URS_2023_01/113154113" TargetMode="External" /><Relationship Id="rId17" Type="http://schemas.openxmlformats.org/officeDocument/2006/relationships/hyperlink" Target="https://podminky.urs.cz/item/CS_URS_2023_01/997221551" TargetMode="External" /><Relationship Id="rId18" Type="http://schemas.openxmlformats.org/officeDocument/2006/relationships/hyperlink" Target="https://podminky.urs.cz/item/CS_URS_2023_01/997221559" TargetMode="External" /><Relationship Id="rId19" Type="http://schemas.openxmlformats.org/officeDocument/2006/relationships/hyperlink" Target="https://podminky.urs.cz/item/CS_URS_2023_01/997221875" TargetMode="External" /><Relationship Id="rId20"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1/572531132" TargetMode="External" /><Relationship Id="rId2" Type="http://schemas.openxmlformats.org/officeDocument/2006/relationships/hyperlink" Target="https://podminky.urs.cz/item/CS_URS_2023_01/573211109" TargetMode="External" /><Relationship Id="rId3" Type="http://schemas.openxmlformats.org/officeDocument/2006/relationships/hyperlink" Target="https://podminky.urs.cz/item/CS_URS_2023_01/577144121" TargetMode="External" /><Relationship Id="rId4" Type="http://schemas.openxmlformats.org/officeDocument/2006/relationships/hyperlink" Target="https://podminky.urs.cz/item/CS_URS_2023_01/919121213" TargetMode="External" /><Relationship Id="rId5" Type="http://schemas.openxmlformats.org/officeDocument/2006/relationships/hyperlink" Target="https://podminky.urs.cz/item/CS_URS_2023_01/998225111" TargetMode="External" /><Relationship Id="rId6" Type="http://schemas.openxmlformats.org/officeDocument/2006/relationships/hyperlink" Target="https://podminky.urs.cz/item/CS_URS_2023_01/899231111" TargetMode="External" /><Relationship Id="rId7" Type="http://schemas.openxmlformats.org/officeDocument/2006/relationships/hyperlink" Target="https://podminky.urs.cz/item/CS_URS_2023_01/899331111" TargetMode="External" /><Relationship Id="rId8" Type="http://schemas.openxmlformats.org/officeDocument/2006/relationships/hyperlink" Target="https://podminky.urs.cz/item/CS_URS_2023_01/899431111" TargetMode="External" /><Relationship Id="rId9" Type="http://schemas.openxmlformats.org/officeDocument/2006/relationships/hyperlink" Target="https://podminky.urs.cz/item/CS_URS_2023_01/998274101" TargetMode="External" /><Relationship Id="rId10" Type="http://schemas.openxmlformats.org/officeDocument/2006/relationships/hyperlink" Target="https://podminky.urs.cz/item/CS_URS_2023_01/915211122" TargetMode="External" /><Relationship Id="rId11" Type="http://schemas.openxmlformats.org/officeDocument/2006/relationships/hyperlink" Target="https://podminky.urs.cz/item/CS_URS_2023_01/915611111" TargetMode="External" /><Relationship Id="rId12" Type="http://schemas.openxmlformats.org/officeDocument/2006/relationships/hyperlink" Target="https://podminky.urs.cz/item/CS_URS_2023_01/919112213" TargetMode="External" /><Relationship Id="rId13" Type="http://schemas.openxmlformats.org/officeDocument/2006/relationships/hyperlink" Target="https://podminky.urs.cz/item/CS_URS_2023_01/113154113" TargetMode="External" /><Relationship Id="rId14" Type="http://schemas.openxmlformats.org/officeDocument/2006/relationships/hyperlink" Target="https://podminky.urs.cz/item/CS_URS_2023_01/997221551" TargetMode="External" /><Relationship Id="rId15" Type="http://schemas.openxmlformats.org/officeDocument/2006/relationships/hyperlink" Target="https://podminky.urs.cz/item/CS_URS_2023_01/997221559" TargetMode="External" /><Relationship Id="rId16" Type="http://schemas.openxmlformats.org/officeDocument/2006/relationships/hyperlink" Target="https://podminky.urs.cz/item/CS_URS_2023_01/997221875" TargetMode="External" /><Relationship Id="rId1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3_01/012103000" TargetMode="External" /><Relationship Id="rId2" Type="http://schemas.openxmlformats.org/officeDocument/2006/relationships/hyperlink" Target="https://podminky.urs.cz/item/CS_URS_2023_01/012203000" TargetMode="External" /><Relationship Id="rId3" Type="http://schemas.openxmlformats.org/officeDocument/2006/relationships/hyperlink" Target="https://podminky.urs.cz/item/CS_URS_2023_01/012303000" TargetMode="External" /><Relationship Id="rId4" Type="http://schemas.openxmlformats.org/officeDocument/2006/relationships/hyperlink" Target="https://podminky.urs.cz/item/CS_URS_2023_01/013254000" TargetMode="External" /><Relationship Id="rId5" Type="http://schemas.openxmlformats.org/officeDocument/2006/relationships/hyperlink" Target="https://podminky.urs.cz/item/CS_URS_2023_01/039001003" TargetMode="External" /><Relationship Id="rId6" Type="http://schemas.openxmlformats.org/officeDocument/2006/relationships/hyperlink" Target="https://podminky.urs.cz/item/CS_URS_2023_01/034403001" TargetMode="External" /><Relationship Id="rId7" Type="http://schemas.openxmlformats.org/officeDocument/2006/relationships/hyperlink" Target="https://podminky.urs.cz/item/CS_URS_2023_01/079002001" TargetMode="External" /><Relationship Id="rId8"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18</v>
      </c>
    </row>
    <row r="7" s="1" customFormat="1" ht="12" customHeight="1">
      <c r="B7" s="21"/>
      <c r="C7" s="22"/>
      <c r="D7" s="32" t="s">
        <v>19</v>
      </c>
      <c r="E7" s="22"/>
      <c r="F7" s="22"/>
      <c r="G7" s="22"/>
      <c r="H7" s="22"/>
      <c r="I7" s="22"/>
      <c r="J7" s="22"/>
      <c r="K7" s="27"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21</v>
      </c>
      <c r="AL7" s="22"/>
      <c r="AM7" s="22"/>
      <c r="AN7" s="27" t="s">
        <v>22</v>
      </c>
      <c r="AO7" s="22"/>
      <c r="AP7" s="22"/>
      <c r="AQ7" s="22"/>
      <c r="AR7" s="20"/>
      <c r="BE7" s="31"/>
      <c r="BS7" s="17" t="s">
        <v>23</v>
      </c>
    </row>
    <row r="8" s="1" customFormat="1" ht="12" customHeight="1">
      <c r="B8" s="21"/>
      <c r="C8" s="22"/>
      <c r="D8" s="32" t="s">
        <v>24</v>
      </c>
      <c r="E8" s="22"/>
      <c r="F8" s="22"/>
      <c r="G8" s="22"/>
      <c r="H8" s="22"/>
      <c r="I8" s="22"/>
      <c r="J8" s="22"/>
      <c r="K8" s="27" t="s">
        <v>25</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26</v>
      </c>
      <c r="AL8" s="22"/>
      <c r="AM8" s="22"/>
      <c r="AN8" s="33" t="s">
        <v>27</v>
      </c>
      <c r="AO8" s="22"/>
      <c r="AP8" s="22"/>
      <c r="AQ8" s="22"/>
      <c r="AR8" s="20"/>
      <c r="BE8" s="31"/>
      <c r="BS8" s="17" t="s">
        <v>28</v>
      </c>
    </row>
    <row r="9" s="1" customFormat="1" ht="29.28" customHeight="1">
      <c r="B9" s="21"/>
      <c r="C9" s="22"/>
      <c r="D9" s="26" t="s">
        <v>29</v>
      </c>
      <c r="E9" s="22"/>
      <c r="F9" s="22"/>
      <c r="G9" s="22"/>
      <c r="H9" s="22"/>
      <c r="I9" s="22"/>
      <c r="J9" s="22"/>
      <c r="K9" s="34" t="s">
        <v>30</v>
      </c>
      <c r="L9" s="22"/>
      <c r="M9" s="22"/>
      <c r="N9" s="22"/>
      <c r="O9" s="22"/>
      <c r="P9" s="22"/>
      <c r="Q9" s="22"/>
      <c r="R9" s="22"/>
      <c r="S9" s="22"/>
      <c r="T9" s="22"/>
      <c r="U9" s="22"/>
      <c r="V9" s="22"/>
      <c r="W9" s="22"/>
      <c r="X9" s="22"/>
      <c r="Y9" s="22"/>
      <c r="Z9" s="22"/>
      <c r="AA9" s="22"/>
      <c r="AB9" s="22"/>
      <c r="AC9" s="22"/>
      <c r="AD9" s="22"/>
      <c r="AE9" s="22"/>
      <c r="AF9" s="22"/>
      <c r="AG9" s="22"/>
      <c r="AH9" s="22"/>
      <c r="AI9" s="22"/>
      <c r="AJ9" s="22"/>
      <c r="AK9" s="26" t="s">
        <v>31</v>
      </c>
      <c r="AL9" s="22"/>
      <c r="AM9" s="22"/>
      <c r="AN9" s="34" t="s">
        <v>32</v>
      </c>
      <c r="AO9" s="22"/>
      <c r="AP9" s="22"/>
      <c r="AQ9" s="22"/>
      <c r="AR9" s="20"/>
      <c r="BE9" s="31"/>
      <c r="BS9" s="17" t="s">
        <v>33</v>
      </c>
    </row>
    <row r="10" s="1" customFormat="1" ht="12" customHeight="1">
      <c r="B10" s="21"/>
      <c r="C10" s="22"/>
      <c r="D10" s="32" t="s">
        <v>34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35</v>
      </c>
      <c r="AL10" s="22"/>
      <c r="AM10" s="22"/>
      <c r="AN10" s="27" t="s">
        <v>36</v>
      </c>
      <c r="AO10" s="22"/>
      <c r="AP10" s="22"/>
      <c r="AQ10" s="22"/>
      <c r="AR10" s="20"/>
      <c r="BE10" s="31"/>
      <c r="BS10" s="17" t="s">
        <v>18</v>
      </c>
    </row>
    <row r="11" s="1" customFormat="1" ht="18.48" customHeight="1">
      <c r="B11" s="21"/>
      <c r="C11" s="22"/>
      <c r="D11" s="22"/>
      <c r="E11" s="27" t="s">
        <v>37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38</v>
      </c>
      <c r="AL11" s="22"/>
      <c r="AM11" s="22"/>
      <c r="AN11" s="27" t="s">
        <v>39</v>
      </c>
      <c r="AO11" s="22"/>
      <c r="AP11" s="22"/>
      <c r="AQ11" s="22"/>
      <c r="AR11" s="20"/>
      <c r="BE11" s="31"/>
      <c r="BS11" s="17" t="s">
        <v>18</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18</v>
      </c>
    </row>
    <row r="13" s="1" customFormat="1" ht="12" customHeight="1">
      <c r="B13" s="21"/>
      <c r="C13" s="22"/>
      <c r="D13" s="32" t="s">
        <v>40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35</v>
      </c>
      <c r="AL13" s="22"/>
      <c r="AM13" s="22"/>
      <c r="AN13" s="35" t="s">
        <v>41</v>
      </c>
      <c r="AO13" s="22"/>
      <c r="AP13" s="22"/>
      <c r="AQ13" s="22"/>
      <c r="AR13" s="20"/>
      <c r="BE13" s="31"/>
      <c r="BS13" s="17" t="s">
        <v>18</v>
      </c>
    </row>
    <row r="14">
      <c r="B14" s="21"/>
      <c r="C14" s="22"/>
      <c r="D14" s="22"/>
      <c r="E14" s="35" t="s">
        <v>41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38</v>
      </c>
      <c r="AL14" s="22"/>
      <c r="AM14" s="22"/>
      <c r="AN14" s="35" t="s">
        <v>41</v>
      </c>
      <c r="AO14" s="22"/>
      <c r="AP14" s="22"/>
      <c r="AQ14" s="22"/>
      <c r="AR14" s="20"/>
      <c r="BE14" s="31"/>
      <c r="BS14" s="17" t="s">
        <v>18</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42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35</v>
      </c>
      <c r="AL16" s="22"/>
      <c r="AM16" s="22"/>
      <c r="AN16" s="27" t="s">
        <v>43</v>
      </c>
      <c r="AO16" s="22"/>
      <c r="AP16" s="22"/>
      <c r="AQ16" s="22"/>
      <c r="AR16" s="20"/>
      <c r="BE16" s="31"/>
      <c r="BS16" s="17" t="s">
        <v>4</v>
      </c>
    </row>
    <row r="17" s="1" customFormat="1" ht="18.48" customHeight="1">
      <c r="B17" s="21"/>
      <c r="C17" s="22"/>
      <c r="D17" s="22"/>
      <c r="E17" s="27" t="s">
        <v>44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38</v>
      </c>
      <c r="AL17" s="22"/>
      <c r="AM17" s="22"/>
      <c r="AN17" s="27" t="s">
        <v>45</v>
      </c>
      <c r="AO17" s="22"/>
      <c r="AP17" s="22"/>
      <c r="AQ17" s="22"/>
      <c r="AR17" s="20"/>
      <c r="BE17" s="31"/>
      <c r="BS17" s="17" t="s">
        <v>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35</v>
      </c>
      <c r="AL19" s="22"/>
      <c r="AM19" s="22"/>
      <c r="AN19" s="27" t="s">
        <v>1</v>
      </c>
      <c r="AO19" s="22"/>
      <c r="AP19" s="22"/>
      <c r="AQ19" s="22"/>
      <c r="AR19" s="20"/>
      <c r="BE19" s="31"/>
      <c r="BS19" s="17" t="s">
        <v>6</v>
      </c>
    </row>
    <row r="20" s="1" customFormat="1" ht="18.48" customHeight="1">
      <c r="B20" s="21"/>
      <c r="C20" s="22"/>
      <c r="D20" s="22"/>
      <c r="E20" s="27" t="s">
        <v>47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38</v>
      </c>
      <c r="AL20" s="22"/>
      <c r="AM20" s="22"/>
      <c r="AN20" s="27" t="s">
        <v>1</v>
      </c>
      <c r="AO20" s="22"/>
      <c r="AP20" s="22"/>
      <c r="AQ20" s="22"/>
      <c r="AR20" s="20"/>
      <c r="BE20" s="31"/>
      <c r="BS20" s="17" t="s">
        <v>48</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7" t="s">
        <v>50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51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52</v>
      </c>
      <c r="M28" s="46"/>
      <c r="N28" s="46"/>
      <c r="O28" s="46"/>
      <c r="P28" s="46"/>
      <c r="Q28" s="41"/>
      <c r="R28" s="41"/>
      <c r="S28" s="41"/>
      <c r="T28" s="41"/>
      <c r="U28" s="41"/>
      <c r="V28" s="41"/>
      <c r="W28" s="46" t="s">
        <v>53</v>
      </c>
      <c r="X28" s="46"/>
      <c r="Y28" s="46"/>
      <c r="Z28" s="46"/>
      <c r="AA28" s="46"/>
      <c r="AB28" s="46"/>
      <c r="AC28" s="46"/>
      <c r="AD28" s="46"/>
      <c r="AE28" s="46"/>
      <c r="AF28" s="41"/>
      <c r="AG28" s="41"/>
      <c r="AH28" s="41"/>
      <c r="AI28" s="41"/>
      <c r="AJ28" s="41"/>
      <c r="AK28" s="46" t="s">
        <v>54</v>
      </c>
      <c r="AL28" s="46"/>
      <c r="AM28" s="46"/>
      <c r="AN28" s="46"/>
      <c r="AO28" s="46"/>
      <c r="AP28" s="41"/>
      <c r="AQ28" s="41"/>
      <c r="AR28" s="45"/>
      <c r="BE28" s="31"/>
    </row>
    <row r="29" s="3" customFormat="1" ht="14.4" customHeight="1">
      <c r="A29" s="3"/>
      <c r="B29" s="47"/>
      <c r="C29" s="48"/>
      <c r="D29" s="32" t="s">
        <v>55</v>
      </c>
      <c r="E29" s="48"/>
      <c r="F29" s="32" t="s">
        <v>56</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2" t="s">
        <v>57</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2" t="s">
        <v>58</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2" t="s">
        <v>59</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60</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1"/>
    </row>
    <row r="35" s="2" customFormat="1" ht="25.92" customHeight="1">
      <c r="A35" s="39"/>
      <c r="B35" s="40"/>
      <c r="C35" s="53"/>
      <c r="D35" s="54" t="s">
        <v>61</v>
      </c>
      <c r="E35" s="55"/>
      <c r="F35" s="55"/>
      <c r="G35" s="55"/>
      <c r="H35" s="55"/>
      <c r="I35" s="55"/>
      <c r="J35" s="55"/>
      <c r="K35" s="55"/>
      <c r="L35" s="55"/>
      <c r="M35" s="55"/>
      <c r="N35" s="55"/>
      <c r="O35" s="55"/>
      <c r="P35" s="55"/>
      <c r="Q35" s="55"/>
      <c r="R35" s="55"/>
      <c r="S35" s="55"/>
      <c r="T35" s="56" t="s">
        <v>62</v>
      </c>
      <c r="U35" s="55"/>
      <c r="V35" s="55"/>
      <c r="W35" s="55"/>
      <c r="X35" s="57" t="s">
        <v>63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60"/>
      <c r="C49" s="61"/>
      <c r="D49" s="62" t="s">
        <v>64</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65</v>
      </c>
      <c r="AI49" s="63"/>
      <c r="AJ49" s="63"/>
      <c r="AK49" s="63"/>
      <c r="AL49" s="63"/>
      <c r="AM49" s="63"/>
      <c r="AN49" s="63"/>
      <c r="AO49" s="63"/>
      <c r="AP49" s="61"/>
      <c r="AQ49" s="61"/>
      <c r="AR49" s="64"/>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9"/>
      <c r="B60" s="40"/>
      <c r="C60" s="41"/>
      <c r="D60" s="65" t="s">
        <v>66</v>
      </c>
      <c r="E60" s="43"/>
      <c r="F60" s="43"/>
      <c r="G60" s="43"/>
      <c r="H60" s="43"/>
      <c r="I60" s="43"/>
      <c r="J60" s="43"/>
      <c r="K60" s="43"/>
      <c r="L60" s="43"/>
      <c r="M60" s="43"/>
      <c r="N60" s="43"/>
      <c r="O60" s="43"/>
      <c r="P60" s="43"/>
      <c r="Q60" s="43"/>
      <c r="R60" s="43"/>
      <c r="S60" s="43"/>
      <c r="T60" s="43"/>
      <c r="U60" s="43"/>
      <c r="V60" s="65" t="s">
        <v>67</v>
      </c>
      <c r="W60" s="43"/>
      <c r="X60" s="43"/>
      <c r="Y60" s="43"/>
      <c r="Z60" s="43"/>
      <c r="AA60" s="43"/>
      <c r="AB60" s="43"/>
      <c r="AC60" s="43"/>
      <c r="AD60" s="43"/>
      <c r="AE60" s="43"/>
      <c r="AF60" s="43"/>
      <c r="AG60" s="43"/>
      <c r="AH60" s="65" t="s">
        <v>66</v>
      </c>
      <c r="AI60" s="43"/>
      <c r="AJ60" s="43"/>
      <c r="AK60" s="43"/>
      <c r="AL60" s="43"/>
      <c r="AM60" s="65" t="s">
        <v>67</v>
      </c>
      <c r="AN60" s="43"/>
      <c r="AO60" s="43"/>
      <c r="AP60" s="41"/>
      <c r="AQ60" s="41"/>
      <c r="AR60" s="45"/>
      <c r="BE60" s="39"/>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9"/>
      <c r="B64" s="40"/>
      <c r="C64" s="41"/>
      <c r="D64" s="62" t="s">
        <v>68</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69</v>
      </c>
      <c r="AI64" s="66"/>
      <c r="AJ64" s="66"/>
      <c r="AK64" s="66"/>
      <c r="AL64" s="66"/>
      <c r="AM64" s="66"/>
      <c r="AN64" s="66"/>
      <c r="AO64" s="66"/>
      <c r="AP64" s="41"/>
      <c r="AQ64" s="41"/>
      <c r="AR64" s="45"/>
      <c r="BE64" s="39"/>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9"/>
      <c r="B75" s="40"/>
      <c r="C75" s="41"/>
      <c r="D75" s="65" t="s">
        <v>66</v>
      </c>
      <c r="E75" s="43"/>
      <c r="F75" s="43"/>
      <c r="G75" s="43"/>
      <c r="H75" s="43"/>
      <c r="I75" s="43"/>
      <c r="J75" s="43"/>
      <c r="K75" s="43"/>
      <c r="L75" s="43"/>
      <c r="M75" s="43"/>
      <c r="N75" s="43"/>
      <c r="O75" s="43"/>
      <c r="P75" s="43"/>
      <c r="Q75" s="43"/>
      <c r="R75" s="43"/>
      <c r="S75" s="43"/>
      <c r="T75" s="43"/>
      <c r="U75" s="43"/>
      <c r="V75" s="65" t="s">
        <v>67</v>
      </c>
      <c r="W75" s="43"/>
      <c r="X75" s="43"/>
      <c r="Y75" s="43"/>
      <c r="Z75" s="43"/>
      <c r="AA75" s="43"/>
      <c r="AB75" s="43"/>
      <c r="AC75" s="43"/>
      <c r="AD75" s="43"/>
      <c r="AE75" s="43"/>
      <c r="AF75" s="43"/>
      <c r="AG75" s="43"/>
      <c r="AH75" s="65" t="s">
        <v>66</v>
      </c>
      <c r="AI75" s="43"/>
      <c r="AJ75" s="43"/>
      <c r="AK75" s="43"/>
      <c r="AL75" s="43"/>
      <c r="AM75" s="65" t="s">
        <v>67</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3" t="s">
        <v>70</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2" t="s">
        <v>13</v>
      </c>
      <c r="D84" s="72"/>
      <c r="E84" s="72"/>
      <c r="F84" s="72"/>
      <c r="G84" s="72"/>
      <c r="H84" s="72"/>
      <c r="I84" s="72"/>
      <c r="J84" s="72"/>
      <c r="K84" s="72"/>
      <c r="L84" s="72" t="str">
        <f>K5</f>
        <v>POSP732-2023</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Šternberk – oprava povrchu místní komunikace nám. Svobody a Bojovníků za svobodu-1.etapa</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2" t="s">
        <v>24</v>
      </c>
      <c r="D87" s="41"/>
      <c r="E87" s="41"/>
      <c r="F87" s="41"/>
      <c r="G87" s="41"/>
      <c r="H87" s="41"/>
      <c r="I87" s="41"/>
      <c r="J87" s="41"/>
      <c r="K87" s="41"/>
      <c r="L87" s="79" t="str">
        <f>IF(K8="","",K8)</f>
        <v>Šternberk</v>
      </c>
      <c r="M87" s="41"/>
      <c r="N87" s="41"/>
      <c r="O87" s="41"/>
      <c r="P87" s="41"/>
      <c r="Q87" s="41"/>
      <c r="R87" s="41"/>
      <c r="S87" s="41"/>
      <c r="T87" s="41"/>
      <c r="U87" s="41"/>
      <c r="V87" s="41"/>
      <c r="W87" s="41"/>
      <c r="X87" s="41"/>
      <c r="Y87" s="41"/>
      <c r="Z87" s="41"/>
      <c r="AA87" s="41"/>
      <c r="AB87" s="41"/>
      <c r="AC87" s="41"/>
      <c r="AD87" s="41"/>
      <c r="AE87" s="41"/>
      <c r="AF87" s="41"/>
      <c r="AG87" s="41"/>
      <c r="AH87" s="41"/>
      <c r="AI87" s="32" t="s">
        <v>26</v>
      </c>
      <c r="AJ87" s="41"/>
      <c r="AK87" s="41"/>
      <c r="AL87" s="41"/>
      <c r="AM87" s="80" t="str">
        <f>IF(AN8= "","",AN8)</f>
        <v>4. 5. 2023</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2" t="s">
        <v>34</v>
      </c>
      <c r="D89" s="41"/>
      <c r="E89" s="41"/>
      <c r="F89" s="41"/>
      <c r="G89" s="41"/>
      <c r="H89" s="41"/>
      <c r="I89" s="41"/>
      <c r="J89" s="41"/>
      <c r="K89" s="41"/>
      <c r="L89" s="72" t="str">
        <f>IF(E11= "","",E11)</f>
        <v>Město Šternberk</v>
      </c>
      <c r="M89" s="41"/>
      <c r="N89" s="41"/>
      <c r="O89" s="41"/>
      <c r="P89" s="41"/>
      <c r="Q89" s="41"/>
      <c r="R89" s="41"/>
      <c r="S89" s="41"/>
      <c r="T89" s="41"/>
      <c r="U89" s="41"/>
      <c r="V89" s="41"/>
      <c r="W89" s="41"/>
      <c r="X89" s="41"/>
      <c r="Y89" s="41"/>
      <c r="Z89" s="41"/>
      <c r="AA89" s="41"/>
      <c r="AB89" s="41"/>
      <c r="AC89" s="41"/>
      <c r="AD89" s="41"/>
      <c r="AE89" s="41"/>
      <c r="AF89" s="41"/>
      <c r="AG89" s="41"/>
      <c r="AH89" s="41"/>
      <c r="AI89" s="32" t="s">
        <v>42</v>
      </c>
      <c r="AJ89" s="41"/>
      <c r="AK89" s="41"/>
      <c r="AL89" s="41"/>
      <c r="AM89" s="81" t="str">
        <f>IF(E17="","",E17)</f>
        <v>ing. Petr Doležel</v>
      </c>
      <c r="AN89" s="72"/>
      <c r="AO89" s="72"/>
      <c r="AP89" s="72"/>
      <c r="AQ89" s="41"/>
      <c r="AR89" s="45"/>
      <c r="AS89" s="82" t="s">
        <v>71</v>
      </c>
      <c r="AT89" s="83"/>
      <c r="AU89" s="84"/>
      <c r="AV89" s="84"/>
      <c r="AW89" s="84"/>
      <c r="AX89" s="84"/>
      <c r="AY89" s="84"/>
      <c r="AZ89" s="84"/>
      <c r="BA89" s="84"/>
      <c r="BB89" s="84"/>
      <c r="BC89" s="84"/>
      <c r="BD89" s="85"/>
      <c r="BE89" s="39"/>
    </row>
    <row r="90" s="2" customFormat="1" ht="25.65" customHeight="1">
      <c r="A90" s="39"/>
      <c r="B90" s="40"/>
      <c r="C90" s="32" t="s">
        <v>40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2" t="s">
        <v>46</v>
      </c>
      <c r="AJ90" s="41"/>
      <c r="AK90" s="41"/>
      <c r="AL90" s="41"/>
      <c r="AM90" s="81" t="str">
        <f>IF(E20="","",E20)</f>
        <v xml:space="preserve">ing.Pospíšil Michal        CU 2023/1</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72</v>
      </c>
      <c r="D92" s="95"/>
      <c r="E92" s="95"/>
      <c r="F92" s="95"/>
      <c r="G92" s="95"/>
      <c r="H92" s="96"/>
      <c r="I92" s="97" t="s">
        <v>73</v>
      </c>
      <c r="J92" s="95"/>
      <c r="K92" s="95"/>
      <c r="L92" s="95"/>
      <c r="M92" s="95"/>
      <c r="N92" s="95"/>
      <c r="O92" s="95"/>
      <c r="P92" s="95"/>
      <c r="Q92" s="95"/>
      <c r="R92" s="95"/>
      <c r="S92" s="95"/>
      <c r="T92" s="95"/>
      <c r="U92" s="95"/>
      <c r="V92" s="95"/>
      <c r="W92" s="95"/>
      <c r="X92" s="95"/>
      <c r="Y92" s="95"/>
      <c r="Z92" s="95"/>
      <c r="AA92" s="95"/>
      <c r="AB92" s="95"/>
      <c r="AC92" s="95"/>
      <c r="AD92" s="95"/>
      <c r="AE92" s="95"/>
      <c r="AF92" s="95"/>
      <c r="AG92" s="98" t="s">
        <v>74</v>
      </c>
      <c r="AH92" s="95"/>
      <c r="AI92" s="95"/>
      <c r="AJ92" s="95"/>
      <c r="AK92" s="95"/>
      <c r="AL92" s="95"/>
      <c r="AM92" s="95"/>
      <c r="AN92" s="97" t="s">
        <v>75</v>
      </c>
      <c r="AO92" s="95"/>
      <c r="AP92" s="99"/>
      <c r="AQ92" s="100" t="s">
        <v>76</v>
      </c>
      <c r="AR92" s="45"/>
      <c r="AS92" s="101" t="s">
        <v>77</v>
      </c>
      <c r="AT92" s="102" t="s">
        <v>78</v>
      </c>
      <c r="AU92" s="102" t="s">
        <v>79</v>
      </c>
      <c r="AV92" s="102" t="s">
        <v>80</v>
      </c>
      <c r="AW92" s="102" t="s">
        <v>81</v>
      </c>
      <c r="AX92" s="102" t="s">
        <v>82</v>
      </c>
      <c r="AY92" s="102" t="s">
        <v>83</v>
      </c>
      <c r="AZ92" s="102" t="s">
        <v>84</v>
      </c>
      <c r="BA92" s="102" t="s">
        <v>85</v>
      </c>
      <c r="BB92" s="102" t="s">
        <v>86</v>
      </c>
      <c r="BC92" s="102" t="s">
        <v>87</v>
      </c>
      <c r="BD92" s="103" t="s">
        <v>88</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89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ROUND(AG95+AG99,2)</f>
        <v>0</v>
      </c>
      <c r="AH94" s="110"/>
      <c r="AI94" s="110"/>
      <c r="AJ94" s="110"/>
      <c r="AK94" s="110"/>
      <c r="AL94" s="110"/>
      <c r="AM94" s="110"/>
      <c r="AN94" s="111">
        <f>SUM(AG94,AT94)</f>
        <v>0</v>
      </c>
      <c r="AO94" s="111"/>
      <c r="AP94" s="111"/>
      <c r="AQ94" s="112" t="s">
        <v>1</v>
      </c>
      <c r="AR94" s="113"/>
      <c r="AS94" s="114">
        <f>ROUND(AS95+AS99,2)</f>
        <v>0</v>
      </c>
      <c r="AT94" s="115">
        <f>ROUND(SUM(AV94:AW94),2)</f>
        <v>0</v>
      </c>
      <c r="AU94" s="116">
        <f>ROUND(AU95+AU99,5)</f>
        <v>0</v>
      </c>
      <c r="AV94" s="115">
        <f>ROUND(AZ94*L29,2)</f>
        <v>0</v>
      </c>
      <c r="AW94" s="115">
        <f>ROUND(BA94*L30,2)</f>
        <v>0</v>
      </c>
      <c r="AX94" s="115">
        <f>ROUND(BB94*L29,2)</f>
        <v>0</v>
      </c>
      <c r="AY94" s="115">
        <f>ROUND(BC94*L30,2)</f>
        <v>0</v>
      </c>
      <c r="AZ94" s="115">
        <f>ROUND(AZ95+AZ99,2)</f>
        <v>0</v>
      </c>
      <c r="BA94" s="115">
        <f>ROUND(BA95+BA99,2)</f>
        <v>0</v>
      </c>
      <c r="BB94" s="115">
        <f>ROUND(BB95+BB99,2)</f>
        <v>0</v>
      </c>
      <c r="BC94" s="115">
        <f>ROUND(BC95+BC99,2)</f>
        <v>0</v>
      </c>
      <c r="BD94" s="117">
        <f>ROUND(BD95+BD99,2)</f>
        <v>0</v>
      </c>
      <c r="BE94" s="6"/>
      <c r="BS94" s="118" t="s">
        <v>90</v>
      </c>
      <c r="BT94" s="118" t="s">
        <v>91</v>
      </c>
      <c r="BU94" s="119" t="s">
        <v>92</v>
      </c>
      <c r="BV94" s="118" t="s">
        <v>93</v>
      </c>
      <c r="BW94" s="118" t="s">
        <v>5</v>
      </c>
      <c r="BX94" s="118" t="s">
        <v>94</v>
      </c>
      <c r="CL94" s="118" t="s">
        <v>20</v>
      </c>
    </row>
    <row r="95" s="7" customFormat="1" ht="16.5" customHeight="1">
      <c r="A95" s="7"/>
      <c r="B95" s="120"/>
      <c r="C95" s="121"/>
      <c r="D95" s="122" t="s">
        <v>23</v>
      </c>
      <c r="E95" s="122"/>
      <c r="F95" s="122"/>
      <c r="G95" s="122"/>
      <c r="H95" s="122"/>
      <c r="I95" s="123"/>
      <c r="J95" s="122" t="s">
        <v>95</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ROUND(SUM(AG96:AG98),2)</f>
        <v>0</v>
      </c>
      <c r="AH95" s="123"/>
      <c r="AI95" s="123"/>
      <c r="AJ95" s="123"/>
      <c r="AK95" s="123"/>
      <c r="AL95" s="123"/>
      <c r="AM95" s="123"/>
      <c r="AN95" s="125">
        <f>SUM(AG95,AT95)</f>
        <v>0</v>
      </c>
      <c r="AO95" s="123"/>
      <c r="AP95" s="123"/>
      <c r="AQ95" s="126" t="s">
        <v>96</v>
      </c>
      <c r="AR95" s="127"/>
      <c r="AS95" s="128">
        <f>ROUND(SUM(AS96:AS98),2)</f>
        <v>0</v>
      </c>
      <c r="AT95" s="129">
        <f>ROUND(SUM(AV95:AW95),2)</f>
        <v>0</v>
      </c>
      <c r="AU95" s="130">
        <f>ROUND(SUM(AU96:AU98),5)</f>
        <v>0</v>
      </c>
      <c r="AV95" s="129">
        <f>ROUND(AZ95*L29,2)</f>
        <v>0</v>
      </c>
      <c r="AW95" s="129">
        <f>ROUND(BA95*L30,2)</f>
        <v>0</v>
      </c>
      <c r="AX95" s="129">
        <f>ROUND(BB95*L29,2)</f>
        <v>0</v>
      </c>
      <c r="AY95" s="129">
        <f>ROUND(BC95*L30,2)</f>
        <v>0</v>
      </c>
      <c r="AZ95" s="129">
        <f>ROUND(SUM(AZ96:AZ98),2)</f>
        <v>0</v>
      </c>
      <c r="BA95" s="129">
        <f>ROUND(SUM(BA96:BA98),2)</f>
        <v>0</v>
      </c>
      <c r="BB95" s="129">
        <f>ROUND(SUM(BB96:BB98),2)</f>
        <v>0</v>
      </c>
      <c r="BC95" s="129">
        <f>ROUND(SUM(BC96:BC98),2)</f>
        <v>0</v>
      </c>
      <c r="BD95" s="131">
        <f>ROUND(SUM(BD96:BD98),2)</f>
        <v>0</v>
      </c>
      <c r="BE95" s="7"/>
      <c r="BS95" s="132" t="s">
        <v>90</v>
      </c>
      <c r="BT95" s="132" t="s">
        <v>23</v>
      </c>
      <c r="BU95" s="132" t="s">
        <v>92</v>
      </c>
      <c r="BV95" s="132" t="s">
        <v>93</v>
      </c>
      <c r="BW95" s="132" t="s">
        <v>97</v>
      </c>
      <c r="BX95" s="132" t="s">
        <v>5</v>
      </c>
      <c r="CL95" s="132" t="s">
        <v>98</v>
      </c>
      <c r="CM95" s="132" t="s">
        <v>99</v>
      </c>
    </row>
    <row r="96" s="4" customFormat="1" ht="16.5" customHeight="1">
      <c r="A96" s="133" t="s">
        <v>100</v>
      </c>
      <c r="B96" s="71"/>
      <c r="C96" s="134"/>
      <c r="D96" s="134"/>
      <c r="E96" s="135" t="s">
        <v>101</v>
      </c>
      <c r="F96" s="135"/>
      <c r="G96" s="135"/>
      <c r="H96" s="135"/>
      <c r="I96" s="135"/>
      <c r="J96" s="134"/>
      <c r="K96" s="135" t="s">
        <v>102</v>
      </c>
      <c r="L96" s="135"/>
      <c r="M96" s="135"/>
      <c r="N96" s="135"/>
      <c r="O96" s="135"/>
      <c r="P96" s="135"/>
      <c r="Q96" s="135"/>
      <c r="R96" s="135"/>
      <c r="S96" s="135"/>
      <c r="T96" s="135"/>
      <c r="U96" s="135"/>
      <c r="V96" s="135"/>
      <c r="W96" s="135"/>
      <c r="X96" s="135"/>
      <c r="Y96" s="135"/>
      <c r="Z96" s="135"/>
      <c r="AA96" s="135"/>
      <c r="AB96" s="135"/>
      <c r="AC96" s="135"/>
      <c r="AD96" s="135"/>
      <c r="AE96" s="135"/>
      <c r="AF96" s="135"/>
      <c r="AG96" s="136">
        <f>'1-1 - Oprava vozovky - 1....'!J32</f>
        <v>0</v>
      </c>
      <c r="AH96" s="134"/>
      <c r="AI96" s="134"/>
      <c r="AJ96" s="134"/>
      <c r="AK96" s="134"/>
      <c r="AL96" s="134"/>
      <c r="AM96" s="134"/>
      <c r="AN96" s="136">
        <f>SUM(AG96,AT96)</f>
        <v>0</v>
      </c>
      <c r="AO96" s="134"/>
      <c r="AP96" s="134"/>
      <c r="AQ96" s="137" t="s">
        <v>103</v>
      </c>
      <c r="AR96" s="73"/>
      <c r="AS96" s="138">
        <v>0</v>
      </c>
      <c r="AT96" s="139">
        <f>ROUND(SUM(AV96:AW96),2)</f>
        <v>0</v>
      </c>
      <c r="AU96" s="140">
        <f>'1-1 - Oprava vozovky - 1....'!P125</f>
        <v>0</v>
      </c>
      <c r="AV96" s="139">
        <f>'1-1 - Oprava vozovky - 1....'!J35</f>
        <v>0</v>
      </c>
      <c r="AW96" s="139">
        <f>'1-1 - Oprava vozovky - 1....'!J36</f>
        <v>0</v>
      </c>
      <c r="AX96" s="139">
        <f>'1-1 - Oprava vozovky - 1....'!J37</f>
        <v>0</v>
      </c>
      <c r="AY96" s="139">
        <f>'1-1 - Oprava vozovky - 1....'!J38</f>
        <v>0</v>
      </c>
      <c r="AZ96" s="139">
        <f>'1-1 - Oprava vozovky - 1....'!F35</f>
        <v>0</v>
      </c>
      <c r="BA96" s="139">
        <f>'1-1 - Oprava vozovky - 1....'!F36</f>
        <v>0</v>
      </c>
      <c r="BB96" s="139">
        <f>'1-1 - Oprava vozovky - 1....'!F37</f>
        <v>0</v>
      </c>
      <c r="BC96" s="139">
        <f>'1-1 - Oprava vozovky - 1....'!F38</f>
        <v>0</v>
      </c>
      <c r="BD96" s="141">
        <f>'1-1 - Oprava vozovky - 1....'!F39</f>
        <v>0</v>
      </c>
      <c r="BE96" s="4"/>
      <c r="BT96" s="142" t="s">
        <v>99</v>
      </c>
      <c r="BV96" s="142" t="s">
        <v>93</v>
      </c>
      <c r="BW96" s="142" t="s">
        <v>104</v>
      </c>
      <c r="BX96" s="142" t="s">
        <v>97</v>
      </c>
      <c r="CL96" s="142" t="s">
        <v>98</v>
      </c>
    </row>
    <row r="97" s="4" customFormat="1" ht="16.5" customHeight="1">
      <c r="A97" s="133" t="s">
        <v>100</v>
      </c>
      <c r="B97" s="71"/>
      <c r="C97" s="134"/>
      <c r="D97" s="134"/>
      <c r="E97" s="135" t="s">
        <v>105</v>
      </c>
      <c r="F97" s="135"/>
      <c r="G97" s="135"/>
      <c r="H97" s="135"/>
      <c r="I97" s="135"/>
      <c r="J97" s="134"/>
      <c r="K97" s="135" t="s">
        <v>106</v>
      </c>
      <c r="L97" s="135"/>
      <c r="M97" s="135"/>
      <c r="N97" s="135"/>
      <c r="O97" s="135"/>
      <c r="P97" s="135"/>
      <c r="Q97" s="135"/>
      <c r="R97" s="135"/>
      <c r="S97" s="135"/>
      <c r="T97" s="135"/>
      <c r="U97" s="135"/>
      <c r="V97" s="135"/>
      <c r="W97" s="135"/>
      <c r="X97" s="135"/>
      <c r="Y97" s="135"/>
      <c r="Z97" s="135"/>
      <c r="AA97" s="135"/>
      <c r="AB97" s="135"/>
      <c r="AC97" s="135"/>
      <c r="AD97" s="135"/>
      <c r="AE97" s="135"/>
      <c r="AF97" s="135"/>
      <c r="AG97" s="136">
        <f>'1-2 - Oprava vozovky - 1....'!J32</f>
        <v>0</v>
      </c>
      <c r="AH97" s="134"/>
      <c r="AI97" s="134"/>
      <c r="AJ97" s="134"/>
      <c r="AK97" s="134"/>
      <c r="AL97" s="134"/>
      <c r="AM97" s="134"/>
      <c r="AN97" s="136">
        <f>SUM(AG97,AT97)</f>
        <v>0</v>
      </c>
      <c r="AO97" s="134"/>
      <c r="AP97" s="134"/>
      <c r="AQ97" s="137" t="s">
        <v>103</v>
      </c>
      <c r="AR97" s="73"/>
      <c r="AS97" s="138">
        <v>0</v>
      </c>
      <c r="AT97" s="139">
        <f>ROUND(SUM(AV97:AW97),2)</f>
        <v>0</v>
      </c>
      <c r="AU97" s="140">
        <f>'1-2 - Oprava vozovky - 1....'!P125</f>
        <v>0</v>
      </c>
      <c r="AV97" s="139">
        <f>'1-2 - Oprava vozovky - 1....'!J35</f>
        <v>0</v>
      </c>
      <c r="AW97" s="139">
        <f>'1-2 - Oprava vozovky - 1....'!J36</f>
        <v>0</v>
      </c>
      <c r="AX97" s="139">
        <f>'1-2 - Oprava vozovky - 1....'!J37</f>
        <v>0</v>
      </c>
      <c r="AY97" s="139">
        <f>'1-2 - Oprava vozovky - 1....'!J38</f>
        <v>0</v>
      </c>
      <c r="AZ97" s="139">
        <f>'1-2 - Oprava vozovky - 1....'!F35</f>
        <v>0</v>
      </c>
      <c r="BA97" s="139">
        <f>'1-2 - Oprava vozovky - 1....'!F36</f>
        <v>0</v>
      </c>
      <c r="BB97" s="139">
        <f>'1-2 - Oprava vozovky - 1....'!F37</f>
        <v>0</v>
      </c>
      <c r="BC97" s="139">
        <f>'1-2 - Oprava vozovky - 1....'!F38</f>
        <v>0</v>
      </c>
      <c r="BD97" s="141">
        <f>'1-2 - Oprava vozovky - 1....'!F39</f>
        <v>0</v>
      </c>
      <c r="BE97" s="4"/>
      <c r="BT97" s="142" t="s">
        <v>99</v>
      </c>
      <c r="BV97" s="142" t="s">
        <v>93</v>
      </c>
      <c r="BW97" s="142" t="s">
        <v>107</v>
      </c>
      <c r="BX97" s="142" t="s">
        <v>97</v>
      </c>
      <c r="CL97" s="142" t="s">
        <v>98</v>
      </c>
    </row>
    <row r="98" s="4" customFormat="1" ht="16.5" customHeight="1">
      <c r="A98" s="133" t="s">
        <v>100</v>
      </c>
      <c r="B98" s="71"/>
      <c r="C98" s="134"/>
      <c r="D98" s="134"/>
      <c r="E98" s="135" t="s">
        <v>108</v>
      </c>
      <c r="F98" s="135"/>
      <c r="G98" s="135"/>
      <c r="H98" s="135"/>
      <c r="I98" s="135"/>
      <c r="J98" s="134"/>
      <c r="K98" s="135" t="s">
        <v>109</v>
      </c>
      <c r="L98" s="135"/>
      <c r="M98" s="135"/>
      <c r="N98" s="135"/>
      <c r="O98" s="135"/>
      <c r="P98" s="135"/>
      <c r="Q98" s="135"/>
      <c r="R98" s="135"/>
      <c r="S98" s="135"/>
      <c r="T98" s="135"/>
      <c r="U98" s="135"/>
      <c r="V98" s="135"/>
      <c r="W98" s="135"/>
      <c r="X98" s="135"/>
      <c r="Y98" s="135"/>
      <c r="Z98" s="135"/>
      <c r="AA98" s="135"/>
      <c r="AB98" s="135"/>
      <c r="AC98" s="135"/>
      <c r="AD98" s="135"/>
      <c r="AE98" s="135"/>
      <c r="AF98" s="135"/>
      <c r="AG98" s="136">
        <f>'1-3 - Oprava vozovky - 1....'!J32</f>
        <v>0</v>
      </c>
      <c r="AH98" s="134"/>
      <c r="AI98" s="134"/>
      <c r="AJ98" s="134"/>
      <c r="AK98" s="134"/>
      <c r="AL98" s="134"/>
      <c r="AM98" s="134"/>
      <c r="AN98" s="136">
        <f>SUM(AG98,AT98)</f>
        <v>0</v>
      </c>
      <c r="AO98" s="134"/>
      <c r="AP98" s="134"/>
      <c r="AQ98" s="137" t="s">
        <v>103</v>
      </c>
      <c r="AR98" s="73"/>
      <c r="AS98" s="138">
        <v>0</v>
      </c>
      <c r="AT98" s="139">
        <f>ROUND(SUM(AV98:AW98),2)</f>
        <v>0</v>
      </c>
      <c r="AU98" s="140">
        <f>'1-3 - Oprava vozovky - 1....'!P125</f>
        <v>0</v>
      </c>
      <c r="AV98" s="139">
        <f>'1-3 - Oprava vozovky - 1....'!J35</f>
        <v>0</v>
      </c>
      <c r="AW98" s="139">
        <f>'1-3 - Oprava vozovky - 1....'!J36</f>
        <v>0</v>
      </c>
      <c r="AX98" s="139">
        <f>'1-3 - Oprava vozovky - 1....'!J37</f>
        <v>0</v>
      </c>
      <c r="AY98" s="139">
        <f>'1-3 - Oprava vozovky - 1....'!J38</f>
        <v>0</v>
      </c>
      <c r="AZ98" s="139">
        <f>'1-3 - Oprava vozovky - 1....'!F35</f>
        <v>0</v>
      </c>
      <c r="BA98" s="139">
        <f>'1-3 - Oprava vozovky - 1....'!F36</f>
        <v>0</v>
      </c>
      <c r="BB98" s="139">
        <f>'1-3 - Oprava vozovky - 1....'!F37</f>
        <v>0</v>
      </c>
      <c r="BC98" s="139">
        <f>'1-3 - Oprava vozovky - 1....'!F38</f>
        <v>0</v>
      </c>
      <c r="BD98" s="141">
        <f>'1-3 - Oprava vozovky - 1....'!F39</f>
        <v>0</v>
      </c>
      <c r="BE98" s="4"/>
      <c r="BT98" s="142" t="s">
        <v>99</v>
      </c>
      <c r="BV98" s="142" t="s">
        <v>93</v>
      </c>
      <c r="BW98" s="142" t="s">
        <v>110</v>
      </c>
      <c r="BX98" s="142" t="s">
        <v>97</v>
      </c>
      <c r="CL98" s="142" t="s">
        <v>98</v>
      </c>
    </row>
    <row r="99" s="7" customFormat="1" ht="24.75" customHeight="1">
      <c r="A99" s="7"/>
      <c r="B99" s="120"/>
      <c r="C99" s="121"/>
      <c r="D99" s="122" t="s">
        <v>99</v>
      </c>
      <c r="E99" s="122"/>
      <c r="F99" s="122"/>
      <c r="G99" s="122"/>
      <c r="H99" s="122"/>
      <c r="I99" s="123"/>
      <c r="J99" s="122" t="s">
        <v>111</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ROUND(AG100,2)</f>
        <v>0</v>
      </c>
      <c r="AH99" s="123"/>
      <c r="AI99" s="123"/>
      <c r="AJ99" s="123"/>
      <c r="AK99" s="123"/>
      <c r="AL99" s="123"/>
      <c r="AM99" s="123"/>
      <c r="AN99" s="125">
        <f>SUM(AG99,AT99)</f>
        <v>0</v>
      </c>
      <c r="AO99" s="123"/>
      <c r="AP99" s="123"/>
      <c r="AQ99" s="126" t="s">
        <v>112</v>
      </c>
      <c r="AR99" s="127"/>
      <c r="AS99" s="128">
        <f>ROUND(AS100,2)</f>
        <v>0</v>
      </c>
      <c r="AT99" s="129">
        <f>ROUND(SUM(AV99:AW99),2)</f>
        <v>0</v>
      </c>
      <c r="AU99" s="130">
        <f>ROUND(AU100,5)</f>
        <v>0</v>
      </c>
      <c r="AV99" s="129">
        <f>ROUND(AZ99*L29,2)</f>
        <v>0</v>
      </c>
      <c r="AW99" s="129">
        <f>ROUND(BA99*L30,2)</f>
        <v>0</v>
      </c>
      <c r="AX99" s="129">
        <f>ROUND(BB99*L29,2)</f>
        <v>0</v>
      </c>
      <c r="AY99" s="129">
        <f>ROUND(BC99*L30,2)</f>
        <v>0</v>
      </c>
      <c r="AZ99" s="129">
        <f>ROUND(AZ100,2)</f>
        <v>0</v>
      </c>
      <c r="BA99" s="129">
        <f>ROUND(BA100,2)</f>
        <v>0</v>
      </c>
      <c r="BB99" s="129">
        <f>ROUND(BB100,2)</f>
        <v>0</v>
      </c>
      <c r="BC99" s="129">
        <f>ROUND(BC100,2)</f>
        <v>0</v>
      </c>
      <c r="BD99" s="131">
        <f>ROUND(BD100,2)</f>
        <v>0</v>
      </c>
      <c r="BE99" s="7"/>
      <c r="BS99" s="132" t="s">
        <v>90</v>
      </c>
      <c r="BT99" s="132" t="s">
        <v>23</v>
      </c>
      <c r="BU99" s="132" t="s">
        <v>92</v>
      </c>
      <c r="BV99" s="132" t="s">
        <v>93</v>
      </c>
      <c r="BW99" s="132" t="s">
        <v>113</v>
      </c>
      <c r="BX99" s="132" t="s">
        <v>5</v>
      </c>
      <c r="CL99" s="132" t="s">
        <v>114</v>
      </c>
      <c r="CM99" s="132" t="s">
        <v>99</v>
      </c>
    </row>
    <row r="100" s="4" customFormat="1" ht="23.25" customHeight="1">
      <c r="A100" s="133" t="s">
        <v>100</v>
      </c>
      <c r="B100" s="71"/>
      <c r="C100" s="134"/>
      <c r="D100" s="134"/>
      <c r="E100" s="135" t="s">
        <v>115</v>
      </c>
      <c r="F100" s="135"/>
      <c r="G100" s="135"/>
      <c r="H100" s="135"/>
      <c r="I100" s="135"/>
      <c r="J100" s="134"/>
      <c r="K100" s="135" t="s">
        <v>116</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'2-1 - VON - VEDLEJŠÍ A OS...'!J32</f>
        <v>0</v>
      </c>
      <c r="AH100" s="134"/>
      <c r="AI100" s="134"/>
      <c r="AJ100" s="134"/>
      <c r="AK100" s="134"/>
      <c r="AL100" s="134"/>
      <c r="AM100" s="134"/>
      <c r="AN100" s="136">
        <f>SUM(AG100,AT100)</f>
        <v>0</v>
      </c>
      <c r="AO100" s="134"/>
      <c r="AP100" s="134"/>
      <c r="AQ100" s="137" t="s">
        <v>103</v>
      </c>
      <c r="AR100" s="73"/>
      <c r="AS100" s="143">
        <v>0</v>
      </c>
      <c r="AT100" s="144">
        <f>ROUND(SUM(AV100:AW100),2)</f>
        <v>0</v>
      </c>
      <c r="AU100" s="145">
        <f>'2-1 - VON - VEDLEJŠÍ A OS...'!P123</f>
        <v>0</v>
      </c>
      <c r="AV100" s="144">
        <f>'2-1 - VON - VEDLEJŠÍ A OS...'!J35</f>
        <v>0</v>
      </c>
      <c r="AW100" s="144">
        <f>'2-1 - VON - VEDLEJŠÍ A OS...'!J36</f>
        <v>0</v>
      </c>
      <c r="AX100" s="144">
        <f>'2-1 - VON - VEDLEJŠÍ A OS...'!J37</f>
        <v>0</v>
      </c>
      <c r="AY100" s="144">
        <f>'2-1 - VON - VEDLEJŠÍ A OS...'!J38</f>
        <v>0</v>
      </c>
      <c r="AZ100" s="144">
        <f>'2-1 - VON - VEDLEJŠÍ A OS...'!F35</f>
        <v>0</v>
      </c>
      <c r="BA100" s="144">
        <f>'2-1 - VON - VEDLEJŠÍ A OS...'!F36</f>
        <v>0</v>
      </c>
      <c r="BB100" s="144">
        <f>'2-1 - VON - VEDLEJŠÍ A OS...'!F37</f>
        <v>0</v>
      </c>
      <c r="BC100" s="144">
        <f>'2-1 - VON - VEDLEJŠÍ A OS...'!F38</f>
        <v>0</v>
      </c>
      <c r="BD100" s="146">
        <f>'2-1 - VON - VEDLEJŠÍ A OS...'!F39</f>
        <v>0</v>
      </c>
      <c r="BE100" s="4"/>
      <c r="BT100" s="142" t="s">
        <v>99</v>
      </c>
      <c r="BV100" s="142" t="s">
        <v>93</v>
      </c>
      <c r="BW100" s="142" t="s">
        <v>117</v>
      </c>
      <c r="BX100" s="142" t="s">
        <v>113</v>
      </c>
      <c r="CL100" s="142" t="s">
        <v>114</v>
      </c>
    </row>
    <row r="101" s="2" customFormat="1" ht="30" customHeight="1">
      <c r="A101" s="39"/>
      <c r="B101" s="40"/>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45"/>
      <c r="AS101" s="39"/>
      <c r="AT101" s="39"/>
      <c r="AU101" s="39"/>
      <c r="AV101" s="39"/>
      <c r="AW101" s="39"/>
      <c r="AX101" s="39"/>
      <c r="AY101" s="39"/>
      <c r="AZ101" s="39"/>
      <c r="BA101" s="39"/>
      <c r="BB101" s="39"/>
      <c r="BC101" s="39"/>
      <c r="BD101" s="39"/>
      <c r="BE101" s="39"/>
    </row>
    <row r="102" s="2" customFormat="1" ht="6.96" customHeight="1">
      <c r="A102" s="39"/>
      <c r="B102" s="67"/>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45"/>
      <c r="AS102" s="39"/>
      <c r="AT102" s="39"/>
      <c r="AU102" s="39"/>
      <c r="AV102" s="39"/>
      <c r="AW102" s="39"/>
      <c r="AX102" s="39"/>
      <c r="AY102" s="39"/>
      <c r="AZ102" s="39"/>
      <c r="BA102" s="39"/>
      <c r="BB102" s="39"/>
      <c r="BC102" s="39"/>
      <c r="BD102" s="39"/>
      <c r="BE102" s="39"/>
    </row>
  </sheetData>
  <sheetProtection sheet="1" formatColumns="0" formatRows="0" objects="1" scenarios="1" spinCount="100000" saltValue="I+RCTFoHKu7bEyN0I26bcesVNFemhRj+Kw41ELtq/f507xT97StqJlanK572E6pGLnDvjRWEMQxw5lmpKdi7Ag==" hashValue="U3cNAljrLJ5Fo580UO3/D+dAMNxxyrTryQYKmNmvy2JUtJ434bL1OeUFjt2J4HlKJgohiPZx3zjq+S6Y1GRGdw==" algorithmName="SHA-512" password="CC35"/>
  <mergeCells count="62">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1-1 - Oprava vozovky - 1....'!C2" display="/"/>
    <hyperlink ref="A97" location="'1-2 - Oprava vozovky - 1....'!C2" display="/"/>
    <hyperlink ref="A98" location="'1-3 - Oprava vozovky - 1....'!C2" display="/"/>
    <hyperlink ref="A100"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s="1" customFormat="1" ht="6.96" customHeight="1">
      <c r="B3" s="147"/>
      <c r="C3" s="148"/>
      <c r="D3" s="148"/>
      <c r="E3" s="148"/>
      <c r="F3" s="148"/>
      <c r="G3" s="148"/>
      <c r="H3" s="148"/>
      <c r="I3" s="148"/>
      <c r="J3" s="148"/>
      <c r="K3" s="148"/>
      <c r="L3" s="20"/>
      <c r="AT3" s="17" t="s">
        <v>99</v>
      </c>
    </row>
    <row r="4" s="1" customFormat="1" ht="24.96" customHeight="1">
      <c r="B4" s="20"/>
      <c r="D4" s="149" t="s">
        <v>118</v>
      </c>
      <c r="L4" s="20"/>
      <c r="M4" s="150" t="s">
        <v>10</v>
      </c>
      <c r="AT4" s="17" t="s">
        <v>4</v>
      </c>
    </row>
    <row r="5" s="1" customFormat="1" ht="6.96" customHeight="1">
      <c r="B5" s="20"/>
      <c r="L5" s="20"/>
    </row>
    <row r="6" s="1" customFormat="1" ht="12" customHeight="1">
      <c r="B6" s="20"/>
      <c r="D6" s="151" t="s">
        <v>16</v>
      </c>
      <c r="L6" s="20"/>
    </row>
    <row r="7" s="1" customFormat="1" ht="26.25" customHeight="1">
      <c r="B7" s="20"/>
      <c r="E7" s="152" t="str">
        <f>'Rekapitulace stavby'!K6</f>
        <v>Šternberk – oprava povrchu místní komunikace nám. Svobody a Bojovníků za svobodu-1.etapa</v>
      </c>
      <c r="F7" s="151"/>
      <c r="G7" s="151"/>
      <c r="H7" s="151"/>
      <c r="L7" s="20"/>
    </row>
    <row r="8" s="1" customFormat="1" ht="12" customHeight="1">
      <c r="B8" s="20"/>
      <c r="D8" s="151" t="s">
        <v>119</v>
      </c>
      <c r="L8" s="20"/>
    </row>
    <row r="9" s="2" customFormat="1" ht="16.5" customHeight="1">
      <c r="A9" s="39"/>
      <c r="B9" s="45"/>
      <c r="C9" s="39"/>
      <c r="D9" s="39"/>
      <c r="E9" s="152" t="s">
        <v>120</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121</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122</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19</v>
      </c>
      <c r="E13" s="39"/>
      <c r="F13" s="142" t="s">
        <v>98</v>
      </c>
      <c r="G13" s="39"/>
      <c r="H13" s="39"/>
      <c r="I13" s="151" t="s">
        <v>21</v>
      </c>
      <c r="J13" s="142" t="s">
        <v>22</v>
      </c>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142" t="s">
        <v>25</v>
      </c>
      <c r="G14" s="39"/>
      <c r="H14" s="39"/>
      <c r="I14" s="151" t="s">
        <v>26</v>
      </c>
      <c r="J14" s="154" t="str">
        <f>'Rekapitulace stavby'!AN8</f>
        <v>4. 5. 2023</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34</v>
      </c>
      <c r="E16" s="39"/>
      <c r="F16" s="39"/>
      <c r="G16" s="39"/>
      <c r="H16" s="39"/>
      <c r="I16" s="151" t="s">
        <v>35</v>
      </c>
      <c r="J16" s="142" t="s">
        <v>36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37</v>
      </c>
      <c r="F17" s="39"/>
      <c r="G17" s="39"/>
      <c r="H17" s="39"/>
      <c r="I17" s="151" t="s">
        <v>38</v>
      </c>
      <c r="J17" s="142" t="s">
        <v>39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40</v>
      </c>
      <c r="E19" s="39"/>
      <c r="F19" s="39"/>
      <c r="G19" s="39"/>
      <c r="H19" s="39"/>
      <c r="I19" s="151" t="s">
        <v>35</v>
      </c>
      <c r="J19" s="33"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3" t="str">
        <f>'Rekapitulace stavby'!E14</f>
        <v>Vyplň údaj</v>
      </c>
      <c r="F20" s="142"/>
      <c r="G20" s="142"/>
      <c r="H20" s="142"/>
      <c r="I20" s="151" t="s">
        <v>38</v>
      </c>
      <c r="J20" s="33"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42</v>
      </c>
      <c r="E22" s="39"/>
      <c r="F22" s="39"/>
      <c r="G22" s="39"/>
      <c r="H22" s="39"/>
      <c r="I22" s="151" t="s">
        <v>35</v>
      </c>
      <c r="J22" s="142" t="s">
        <v>43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44</v>
      </c>
      <c r="F23" s="39"/>
      <c r="G23" s="39"/>
      <c r="H23" s="39"/>
      <c r="I23" s="151" t="s">
        <v>38</v>
      </c>
      <c r="J23" s="142" t="s">
        <v>45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46</v>
      </c>
      <c r="E25" s="39"/>
      <c r="F25" s="39"/>
      <c r="G25" s="39"/>
      <c r="H25" s="39"/>
      <c r="I25" s="151" t="s">
        <v>35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47</v>
      </c>
      <c r="F26" s="39"/>
      <c r="G26" s="39"/>
      <c r="H26" s="39"/>
      <c r="I26" s="151" t="s">
        <v>38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49</v>
      </c>
      <c r="E28" s="39"/>
      <c r="F28" s="39"/>
      <c r="G28" s="39"/>
      <c r="H28" s="39"/>
      <c r="I28" s="39"/>
      <c r="J28" s="39"/>
      <c r="K28" s="39"/>
      <c r="L28" s="64"/>
      <c r="S28" s="39"/>
      <c r="T28" s="39"/>
      <c r="U28" s="39"/>
      <c r="V28" s="39"/>
      <c r="W28" s="39"/>
      <c r="X28" s="39"/>
      <c r="Y28" s="39"/>
      <c r="Z28" s="39"/>
      <c r="AA28" s="39"/>
      <c r="AB28" s="39"/>
      <c r="AC28" s="39"/>
      <c r="AD28" s="39"/>
      <c r="AE28" s="39"/>
    </row>
    <row r="29" s="8" customFormat="1" ht="71.25" customHeight="1">
      <c r="A29" s="155"/>
      <c r="B29" s="156"/>
      <c r="C29" s="155"/>
      <c r="D29" s="155"/>
      <c r="E29" s="157" t="s">
        <v>50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51</v>
      </c>
      <c r="E32" s="39"/>
      <c r="F32" s="39"/>
      <c r="G32" s="39"/>
      <c r="H32" s="39"/>
      <c r="I32" s="39"/>
      <c r="J32" s="161">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53</v>
      </c>
      <c r="G34" s="39"/>
      <c r="H34" s="39"/>
      <c r="I34" s="162" t="s">
        <v>52</v>
      </c>
      <c r="J34" s="162" t="s">
        <v>54</v>
      </c>
      <c r="K34" s="39"/>
      <c r="L34" s="64"/>
      <c r="S34" s="39"/>
      <c r="T34" s="39"/>
      <c r="U34" s="39"/>
      <c r="V34" s="39"/>
      <c r="W34" s="39"/>
      <c r="X34" s="39"/>
      <c r="Y34" s="39"/>
      <c r="Z34" s="39"/>
      <c r="AA34" s="39"/>
      <c r="AB34" s="39"/>
      <c r="AC34" s="39"/>
      <c r="AD34" s="39"/>
      <c r="AE34" s="39"/>
    </row>
    <row r="35" s="2" customFormat="1" ht="14.4" customHeight="1">
      <c r="A35" s="39"/>
      <c r="B35" s="45"/>
      <c r="C35" s="39"/>
      <c r="D35" s="163" t="s">
        <v>55</v>
      </c>
      <c r="E35" s="151" t="s">
        <v>56</v>
      </c>
      <c r="F35" s="164">
        <f>ROUND((SUM(BE125:BE241)),  2)</f>
        <v>0</v>
      </c>
      <c r="G35" s="39"/>
      <c r="H35" s="39"/>
      <c r="I35" s="165">
        <v>0.20999999999999999</v>
      </c>
      <c r="J35" s="164">
        <f>ROUND(((SUM(BE125:BE241))*I35),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57</v>
      </c>
      <c r="F36" s="164">
        <f>ROUND((SUM(BF125:BF241)),  2)</f>
        <v>0</v>
      </c>
      <c r="G36" s="39"/>
      <c r="H36" s="39"/>
      <c r="I36" s="165">
        <v>0.14999999999999999</v>
      </c>
      <c r="J36" s="164">
        <f>ROUND(((SUM(BF125:BF241))*I36),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58</v>
      </c>
      <c r="F37" s="164">
        <f>ROUND((SUM(BG125:BG241)),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59</v>
      </c>
      <c r="F38" s="164">
        <f>ROUND((SUM(BH125:BH241)),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60</v>
      </c>
      <c r="F39" s="164">
        <f>ROUND((SUM(BI125:BI241)),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61</v>
      </c>
      <c r="E41" s="168"/>
      <c r="F41" s="168"/>
      <c r="G41" s="169" t="s">
        <v>62</v>
      </c>
      <c r="H41" s="170" t="s">
        <v>63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4"/>
      <c r="D50" s="173" t="s">
        <v>64</v>
      </c>
      <c r="E50" s="174"/>
      <c r="F50" s="174"/>
      <c r="G50" s="173" t="s">
        <v>65</v>
      </c>
      <c r="H50" s="174"/>
      <c r="I50" s="174"/>
      <c r="J50" s="174"/>
      <c r="K50" s="174"/>
      <c r="L50" s="64"/>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9"/>
      <c r="B61" s="45"/>
      <c r="C61" s="39"/>
      <c r="D61" s="175" t="s">
        <v>66</v>
      </c>
      <c r="E61" s="176"/>
      <c r="F61" s="177" t="s">
        <v>67</v>
      </c>
      <c r="G61" s="175" t="s">
        <v>66</v>
      </c>
      <c r="H61" s="176"/>
      <c r="I61" s="176"/>
      <c r="J61" s="178" t="s">
        <v>67</v>
      </c>
      <c r="K61" s="176"/>
      <c r="L61" s="64"/>
      <c r="S61" s="39"/>
      <c r="T61" s="39"/>
      <c r="U61" s="39"/>
      <c r="V61" s="39"/>
      <c r="W61" s="39"/>
      <c r="X61" s="39"/>
      <c r="Y61" s="39"/>
      <c r="Z61" s="39"/>
      <c r="AA61" s="39"/>
      <c r="AB61" s="39"/>
      <c r="AC61" s="39"/>
      <c r="AD61" s="39"/>
      <c r="AE61" s="39"/>
    </row>
    <row r="62">
      <c r="B62" s="20"/>
      <c r="L62" s="20"/>
    </row>
    <row r="63">
      <c r="B63" s="20"/>
      <c r="L63" s="20"/>
    </row>
    <row r="64">
      <c r="B64" s="20"/>
      <c r="L64" s="20"/>
    </row>
    <row r="65" s="2" customFormat="1">
      <c r="A65" s="39"/>
      <c r="B65" s="45"/>
      <c r="C65" s="39"/>
      <c r="D65" s="173" t="s">
        <v>68</v>
      </c>
      <c r="E65" s="179"/>
      <c r="F65" s="179"/>
      <c r="G65" s="173" t="s">
        <v>69</v>
      </c>
      <c r="H65" s="179"/>
      <c r="I65" s="179"/>
      <c r="J65" s="179"/>
      <c r="K65" s="179"/>
      <c r="L65" s="64"/>
      <c r="S65" s="39"/>
      <c r="T65" s="39"/>
      <c r="U65" s="39"/>
      <c r="V65" s="39"/>
      <c r="W65" s="39"/>
      <c r="X65" s="39"/>
      <c r="Y65" s="39"/>
      <c r="Z65" s="39"/>
      <c r="AA65" s="39"/>
      <c r="AB65" s="39"/>
      <c r="AC65" s="39"/>
      <c r="AD65" s="39"/>
      <c r="AE65" s="39"/>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9"/>
      <c r="B76" s="45"/>
      <c r="C76" s="39"/>
      <c r="D76" s="175" t="s">
        <v>66</v>
      </c>
      <c r="E76" s="176"/>
      <c r="F76" s="177" t="s">
        <v>67</v>
      </c>
      <c r="G76" s="175" t="s">
        <v>66</v>
      </c>
      <c r="H76" s="176"/>
      <c r="I76" s="176"/>
      <c r="J76" s="178" t="s">
        <v>67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3"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Šternberk – oprava povrchu místní komunikace nám. Svobody a Bojovníků za svobodu-1.etapa</v>
      </c>
      <c r="F85" s="32"/>
      <c r="G85" s="32"/>
      <c r="H85" s="32"/>
      <c r="I85" s="41"/>
      <c r="J85" s="41"/>
      <c r="K85" s="41"/>
      <c r="L85" s="64"/>
      <c r="S85" s="39"/>
      <c r="T85" s="39"/>
      <c r="U85" s="39"/>
      <c r="V85" s="39"/>
      <c r="W85" s="39"/>
      <c r="X85" s="39"/>
      <c r="Y85" s="39"/>
      <c r="Z85" s="39"/>
      <c r="AA85" s="39"/>
      <c r="AB85" s="39"/>
      <c r="AC85" s="39"/>
      <c r="AD85" s="39"/>
      <c r="AE85" s="39"/>
    </row>
    <row r="86" s="1" customFormat="1" ht="12" customHeight="1">
      <c r="B86" s="21"/>
      <c r="C86" s="32" t="s">
        <v>119</v>
      </c>
      <c r="D86" s="22"/>
      <c r="E86" s="22"/>
      <c r="F86" s="22"/>
      <c r="G86" s="22"/>
      <c r="H86" s="22"/>
      <c r="I86" s="22"/>
      <c r="J86" s="22"/>
      <c r="K86" s="22"/>
      <c r="L86" s="20"/>
    </row>
    <row r="87" s="2" customFormat="1" ht="16.5" customHeight="1">
      <c r="A87" s="39"/>
      <c r="B87" s="40"/>
      <c r="C87" s="41"/>
      <c r="D87" s="41"/>
      <c r="E87" s="184" t="s">
        <v>120</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2" t="s">
        <v>121</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 xml:space="preserve">1-1 - Oprava vozovky - 1.etapa  (část A)</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2" t="s">
        <v>24</v>
      </c>
      <c r="D91" s="41"/>
      <c r="E91" s="41"/>
      <c r="F91" s="27" t="str">
        <f>F14</f>
        <v>Šternberk</v>
      </c>
      <c r="G91" s="41"/>
      <c r="H91" s="41"/>
      <c r="I91" s="32" t="s">
        <v>26</v>
      </c>
      <c r="J91" s="80" t="str">
        <f>IF(J14="","",J14)</f>
        <v>4. 5. 2023</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2" t="s">
        <v>34</v>
      </c>
      <c r="D93" s="41"/>
      <c r="E93" s="41"/>
      <c r="F93" s="27" t="str">
        <f>E17</f>
        <v>Město Šternberk</v>
      </c>
      <c r="G93" s="41"/>
      <c r="H93" s="41"/>
      <c r="I93" s="32" t="s">
        <v>42</v>
      </c>
      <c r="J93" s="37" t="str">
        <f>E23</f>
        <v>ing. Petr Doležel</v>
      </c>
      <c r="K93" s="41"/>
      <c r="L93" s="64"/>
      <c r="S93" s="39"/>
      <c r="T93" s="39"/>
      <c r="U93" s="39"/>
      <c r="V93" s="39"/>
      <c r="W93" s="39"/>
      <c r="X93" s="39"/>
      <c r="Y93" s="39"/>
      <c r="Z93" s="39"/>
      <c r="AA93" s="39"/>
      <c r="AB93" s="39"/>
      <c r="AC93" s="39"/>
      <c r="AD93" s="39"/>
      <c r="AE93" s="39"/>
    </row>
    <row r="94" s="2" customFormat="1" ht="25.65" customHeight="1">
      <c r="A94" s="39"/>
      <c r="B94" s="40"/>
      <c r="C94" s="32" t="s">
        <v>40</v>
      </c>
      <c r="D94" s="41"/>
      <c r="E94" s="41"/>
      <c r="F94" s="27" t="str">
        <f>IF(E20="","",E20)</f>
        <v>Vyplň údaj</v>
      </c>
      <c r="G94" s="41"/>
      <c r="H94" s="41"/>
      <c r="I94" s="32" t="s">
        <v>46</v>
      </c>
      <c r="J94" s="37" t="str">
        <f>E26</f>
        <v xml:space="preserve">ing.Pospíšil Michal        CU 2023/1</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124</v>
      </c>
      <c r="D96" s="186"/>
      <c r="E96" s="186"/>
      <c r="F96" s="186"/>
      <c r="G96" s="186"/>
      <c r="H96" s="186"/>
      <c r="I96" s="186"/>
      <c r="J96" s="187" t="s">
        <v>125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126</v>
      </c>
      <c r="D98" s="41"/>
      <c r="E98" s="41"/>
      <c r="F98" s="41"/>
      <c r="G98" s="41"/>
      <c r="H98" s="41"/>
      <c r="I98" s="41"/>
      <c r="J98" s="111">
        <f>J125</f>
        <v>0</v>
      </c>
      <c r="K98" s="41"/>
      <c r="L98" s="64"/>
      <c r="S98" s="39"/>
      <c r="T98" s="39"/>
      <c r="U98" s="39"/>
      <c r="V98" s="39"/>
      <c r="W98" s="39"/>
      <c r="X98" s="39"/>
      <c r="Y98" s="39"/>
      <c r="Z98" s="39"/>
      <c r="AA98" s="39"/>
      <c r="AB98" s="39"/>
      <c r="AC98" s="39"/>
      <c r="AD98" s="39"/>
      <c r="AE98" s="39"/>
      <c r="AU98" s="17" t="s">
        <v>127</v>
      </c>
    </row>
    <row r="99" s="9" customFormat="1" ht="24.96" customHeight="1">
      <c r="A99" s="9"/>
      <c r="B99" s="189"/>
      <c r="C99" s="190"/>
      <c r="D99" s="191" t="s">
        <v>128</v>
      </c>
      <c r="E99" s="192"/>
      <c r="F99" s="192"/>
      <c r="G99" s="192"/>
      <c r="H99" s="192"/>
      <c r="I99" s="192"/>
      <c r="J99" s="193">
        <f>J126</f>
        <v>0</v>
      </c>
      <c r="K99" s="190"/>
      <c r="L99" s="194"/>
      <c r="S99" s="9"/>
      <c r="T99" s="9"/>
      <c r="U99" s="9"/>
      <c r="V99" s="9"/>
      <c r="W99" s="9"/>
      <c r="X99" s="9"/>
      <c r="Y99" s="9"/>
      <c r="Z99" s="9"/>
      <c r="AA99" s="9"/>
      <c r="AB99" s="9"/>
      <c r="AC99" s="9"/>
      <c r="AD99" s="9"/>
      <c r="AE99" s="9"/>
    </row>
    <row r="100" s="10" customFormat="1" ht="19.92" customHeight="1">
      <c r="A100" s="10"/>
      <c r="B100" s="195"/>
      <c r="C100" s="134"/>
      <c r="D100" s="196" t="s">
        <v>129</v>
      </c>
      <c r="E100" s="197"/>
      <c r="F100" s="197"/>
      <c r="G100" s="197"/>
      <c r="H100" s="197"/>
      <c r="I100" s="197"/>
      <c r="J100" s="198">
        <f>J127</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130</v>
      </c>
      <c r="E101" s="197"/>
      <c r="F101" s="197"/>
      <c r="G101" s="197"/>
      <c r="H101" s="197"/>
      <c r="I101" s="197"/>
      <c r="J101" s="198">
        <f>J152</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131</v>
      </c>
      <c r="E102" s="197"/>
      <c r="F102" s="197"/>
      <c r="G102" s="197"/>
      <c r="H102" s="197"/>
      <c r="I102" s="197"/>
      <c r="J102" s="198">
        <f>J175</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132</v>
      </c>
      <c r="E103" s="197"/>
      <c r="F103" s="197"/>
      <c r="G103" s="197"/>
      <c r="H103" s="197"/>
      <c r="I103" s="197"/>
      <c r="J103" s="198">
        <f>J209</f>
        <v>0</v>
      </c>
      <c r="K103" s="134"/>
      <c r="L103" s="199"/>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3" t="s">
        <v>133</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2"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26.25" customHeight="1">
      <c r="A113" s="39"/>
      <c r="B113" s="40"/>
      <c r="C113" s="41"/>
      <c r="D113" s="41"/>
      <c r="E113" s="184" t="str">
        <f>E7</f>
        <v>Šternberk – oprava povrchu místní komunikace nám. Svobody a Bojovníků za svobodu-1.etapa</v>
      </c>
      <c r="F113" s="32"/>
      <c r="G113" s="32"/>
      <c r="H113" s="32"/>
      <c r="I113" s="41"/>
      <c r="J113" s="41"/>
      <c r="K113" s="41"/>
      <c r="L113" s="64"/>
      <c r="S113" s="39"/>
      <c r="T113" s="39"/>
      <c r="U113" s="39"/>
      <c r="V113" s="39"/>
      <c r="W113" s="39"/>
      <c r="X113" s="39"/>
      <c r="Y113" s="39"/>
      <c r="Z113" s="39"/>
      <c r="AA113" s="39"/>
      <c r="AB113" s="39"/>
      <c r="AC113" s="39"/>
      <c r="AD113" s="39"/>
      <c r="AE113" s="39"/>
    </row>
    <row r="114" s="1" customFormat="1" ht="12" customHeight="1">
      <c r="B114" s="21"/>
      <c r="C114" s="32" t="s">
        <v>119</v>
      </c>
      <c r="D114" s="22"/>
      <c r="E114" s="22"/>
      <c r="F114" s="22"/>
      <c r="G114" s="22"/>
      <c r="H114" s="22"/>
      <c r="I114" s="22"/>
      <c r="J114" s="22"/>
      <c r="K114" s="22"/>
      <c r="L114" s="20"/>
    </row>
    <row r="115" s="2" customFormat="1" ht="16.5" customHeight="1">
      <c r="A115" s="39"/>
      <c r="B115" s="40"/>
      <c r="C115" s="41"/>
      <c r="D115" s="41"/>
      <c r="E115" s="184" t="s">
        <v>120</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2" t="s">
        <v>121</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 xml:space="preserve">1-1 - Oprava vozovky - 1.etapa  (část A)</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2" t="s">
        <v>24</v>
      </c>
      <c r="D119" s="41"/>
      <c r="E119" s="41"/>
      <c r="F119" s="27" t="str">
        <f>F14</f>
        <v>Šternberk</v>
      </c>
      <c r="G119" s="41"/>
      <c r="H119" s="41"/>
      <c r="I119" s="32" t="s">
        <v>26</v>
      </c>
      <c r="J119" s="80" t="str">
        <f>IF(J14="","",J14)</f>
        <v>4. 5. 2023</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2" t="s">
        <v>34</v>
      </c>
      <c r="D121" s="41"/>
      <c r="E121" s="41"/>
      <c r="F121" s="27" t="str">
        <f>E17</f>
        <v>Město Šternberk</v>
      </c>
      <c r="G121" s="41"/>
      <c r="H121" s="41"/>
      <c r="I121" s="32" t="s">
        <v>42</v>
      </c>
      <c r="J121" s="37" t="str">
        <f>E23</f>
        <v>ing. Petr Doležel</v>
      </c>
      <c r="K121" s="41"/>
      <c r="L121" s="64"/>
      <c r="S121" s="39"/>
      <c r="T121" s="39"/>
      <c r="U121" s="39"/>
      <c r="V121" s="39"/>
      <c r="W121" s="39"/>
      <c r="X121" s="39"/>
      <c r="Y121" s="39"/>
      <c r="Z121" s="39"/>
      <c r="AA121" s="39"/>
      <c r="AB121" s="39"/>
      <c r="AC121" s="39"/>
      <c r="AD121" s="39"/>
      <c r="AE121" s="39"/>
    </row>
    <row r="122" s="2" customFormat="1" ht="25.65" customHeight="1">
      <c r="A122" s="39"/>
      <c r="B122" s="40"/>
      <c r="C122" s="32" t="s">
        <v>40</v>
      </c>
      <c r="D122" s="41"/>
      <c r="E122" s="41"/>
      <c r="F122" s="27" t="str">
        <f>IF(E20="","",E20)</f>
        <v>Vyplň údaj</v>
      </c>
      <c r="G122" s="41"/>
      <c r="H122" s="41"/>
      <c r="I122" s="32" t="s">
        <v>46</v>
      </c>
      <c r="J122" s="37" t="str">
        <f>E26</f>
        <v xml:space="preserve">ing.Pospíšil Michal        CU 2023/1</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0"/>
      <c r="B124" s="201"/>
      <c r="C124" s="202" t="s">
        <v>134</v>
      </c>
      <c r="D124" s="203" t="s">
        <v>76</v>
      </c>
      <c r="E124" s="203" t="s">
        <v>72</v>
      </c>
      <c r="F124" s="203" t="s">
        <v>73</v>
      </c>
      <c r="G124" s="203" t="s">
        <v>135</v>
      </c>
      <c r="H124" s="203" t="s">
        <v>136</v>
      </c>
      <c r="I124" s="203" t="s">
        <v>137</v>
      </c>
      <c r="J124" s="203" t="s">
        <v>125</v>
      </c>
      <c r="K124" s="204" t="s">
        <v>138</v>
      </c>
      <c r="L124" s="205"/>
      <c r="M124" s="101" t="s">
        <v>1</v>
      </c>
      <c r="N124" s="102" t="s">
        <v>55</v>
      </c>
      <c r="O124" s="102" t="s">
        <v>139</v>
      </c>
      <c r="P124" s="102" t="s">
        <v>140</v>
      </c>
      <c r="Q124" s="102" t="s">
        <v>141</v>
      </c>
      <c r="R124" s="102" t="s">
        <v>142</v>
      </c>
      <c r="S124" s="102" t="s">
        <v>143</v>
      </c>
      <c r="T124" s="103" t="s">
        <v>144</v>
      </c>
      <c r="U124" s="200"/>
      <c r="V124" s="200"/>
      <c r="W124" s="200"/>
      <c r="X124" s="200"/>
      <c r="Y124" s="200"/>
      <c r="Z124" s="200"/>
      <c r="AA124" s="200"/>
      <c r="AB124" s="200"/>
      <c r="AC124" s="200"/>
      <c r="AD124" s="200"/>
      <c r="AE124" s="200"/>
    </row>
    <row r="125" s="2" customFormat="1" ht="22.8" customHeight="1">
      <c r="A125" s="39"/>
      <c r="B125" s="40"/>
      <c r="C125" s="108" t="s">
        <v>145</v>
      </c>
      <c r="D125" s="41"/>
      <c r="E125" s="41"/>
      <c r="F125" s="41"/>
      <c r="G125" s="41"/>
      <c r="H125" s="41"/>
      <c r="I125" s="41"/>
      <c r="J125" s="206">
        <f>BK125</f>
        <v>0</v>
      </c>
      <c r="K125" s="41"/>
      <c r="L125" s="45"/>
      <c r="M125" s="104"/>
      <c r="N125" s="207"/>
      <c r="O125" s="105"/>
      <c r="P125" s="208">
        <f>P126</f>
        <v>0</v>
      </c>
      <c r="Q125" s="105"/>
      <c r="R125" s="208">
        <f>R126</f>
        <v>8.1253619999999991</v>
      </c>
      <c r="S125" s="105"/>
      <c r="T125" s="209">
        <f>T126</f>
        <v>150.19</v>
      </c>
      <c r="U125" s="39"/>
      <c r="V125" s="39"/>
      <c r="W125" s="39"/>
      <c r="X125" s="39"/>
      <c r="Y125" s="39"/>
      <c r="Z125" s="39"/>
      <c r="AA125" s="39"/>
      <c r="AB125" s="39"/>
      <c r="AC125" s="39"/>
      <c r="AD125" s="39"/>
      <c r="AE125" s="39"/>
      <c r="AT125" s="17" t="s">
        <v>90</v>
      </c>
      <c r="AU125" s="17" t="s">
        <v>127</v>
      </c>
      <c r="BK125" s="210">
        <f>BK126</f>
        <v>0</v>
      </c>
    </row>
    <row r="126" s="12" customFormat="1" ht="25.92" customHeight="1">
      <c r="A126" s="12"/>
      <c r="B126" s="211"/>
      <c r="C126" s="212"/>
      <c r="D126" s="213" t="s">
        <v>90</v>
      </c>
      <c r="E126" s="214" t="s">
        <v>146</v>
      </c>
      <c r="F126" s="214" t="s">
        <v>147</v>
      </c>
      <c r="G126" s="212"/>
      <c r="H126" s="212"/>
      <c r="I126" s="215"/>
      <c r="J126" s="216">
        <f>BK126</f>
        <v>0</v>
      </c>
      <c r="K126" s="212"/>
      <c r="L126" s="217"/>
      <c r="M126" s="218"/>
      <c r="N126" s="219"/>
      <c r="O126" s="219"/>
      <c r="P126" s="220">
        <f>P127+P152+P175+P209</f>
        <v>0</v>
      </c>
      <c r="Q126" s="219"/>
      <c r="R126" s="220">
        <f>R127+R152+R175+R209</f>
        <v>8.1253619999999991</v>
      </c>
      <c r="S126" s="219"/>
      <c r="T126" s="221">
        <f>T127+T152+T175+T209</f>
        <v>150.19</v>
      </c>
      <c r="U126" s="12"/>
      <c r="V126" s="12"/>
      <c r="W126" s="12"/>
      <c r="X126" s="12"/>
      <c r="Y126" s="12"/>
      <c r="Z126" s="12"/>
      <c r="AA126" s="12"/>
      <c r="AB126" s="12"/>
      <c r="AC126" s="12"/>
      <c r="AD126" s="12"/>
      <c r="AE126" s="12"/>
      <c r="AR126" s="222" t="s">
        <v>23</v>
      </c>
      <c r="AT126" s="223" t="s">
        <v>90</v>
      </c>
      <c r="AU126" s="223" t="s">
        <v>91</v>
      </c>
      <c r="AY126" s="222" t="s">
        <v>148</v>
      </c>
      <c r="BK126" s="224">
        <f>BK127+BK152+BK175+BK209</f>
        <v>0</v>
      </c>
    </row>
    <row r="127" s="12" customFormat="1" ht="22.8" customHeight="1">
      <c r="A127" s="12"/>
      <c r="B127" s="211"/>
      <c r="C127" s="212"/>
      <c r="D127" s="213" t="s">
        <v>90</v>
      </c>
      <c r="E127" s="225" t="s">
        <v>149</v>
      </c>
      <c r="F127" s="225" t="s">
        <v>150</v>
      </c>
      <c r="G127" s="212"/>
      <c r="H127" s="212"/>
      <c r="I127" s="215"/>
      <c r="J127" s="226">
        <f>BK127</f>
        <v>0</v>
      </c>
      <c r="K127" s="212"/>
      <c r="L127" s="217"/>
      <c r="M127" s="218"/>
      <c r="N127" s="219"/>
      <c r="O127" s="219"/>
      <c r="P127" s="220">
        <f>SUM(P128:P151)</f>
        <v>0</v>
      </c>
      <c r="Q127" s="219"/>
      <c r="R127" s="220">
        <f>SUM(R128:R151)</f>
        <v>0.72884800000000016</v>
      </c>
      <c r="S127" s="219"/>
      <c r="T127" s="221">
        <f>SUM(T128:T151)</f>
        <v>0</v>
      </c>
      <c r="U127" s="12"/>
      <c r="V127" s="12"/>
      <c r="W127" s="12"/>
      <c r="X127" s="12"/>
      <c r="Y127" s="12"/>
      <c r="Z127" s="12"/>
      <c r="AA127" s="12"/>
      <c r="AB127" s="12"/>
      <c r="AC127" s="12"/>
      <c r="AD127" s="12"/>
      <c r="AE127" s="12"/>
      <c r="AR127" s="222" t="s">
        <v>23</v>
      </c>
      <c r="AT127" s="223" t="s">
        <v>90</v>
      </c>
      <c r="AU127" s="223" t="s">
        <v>23</v>
      </c>
      <c r="AY127" s="222" t="s">
        <v>148</v>
      </c>
      <c r="BK127" s="224">
        <f>SUM(BK128:BK151)</f>
        <v>0</v>
      </c>
    </row>
    <row r="128" s="2" customFormat="1" ht="24.15" customHeight="1">
      <c r="A128" s="39"/>
      <c r="B128" s="40"/>
      <c r="C128" s="227" t="s">
        <v>23</v>
      </c>
      <c r="D128" s="227" t="s">
        <v>151</v>
      </c>
      <c r="E128" s="228" t="s">
        <v>152</v>
      </c>
      <c r="F128" s="229" t="s">
        <v>153</v>
      </c>
      <c r="G128" s="230" t="s">
        <v>154</v>
      </c>
      <c r="H128" s="231">
        <v>60</v>
      </c>
      <c r="I128" s="232"/>
      <c r="J128" s="233">
        <f>ROUND(I128*H128,2)</f>
        <v>0</v>
      </c>
      <c r="K128" s="229" t="s">
        <v>155</v>
      </c>
      <c r="L128" s="45"/>
      <c r="M128" s="234" t="s">
        <v>1</v>
      </c>
      <c r="N128" s="235" t="s">
        <v>56</v>
      </c>
      <c r="O128" s="92"/>
      <c r="P128" s="236">
        <f>O128*H128</f>
        <v>0</v>
      </c>
      <c r="Q128" s="236">
        <v>0.00084999999999999995</v>
      </c>
      <c r="R128" s="236">
        <f>Q128*H128</f>
        <v>0.050999999999999997</v>
      </c>
      <c r="S128" s="236">
        <v>0</v>
      </c>
      <c r="T128" s="237">
        <f>S128*H128</f>
        <v>0</v>
      </c>
      <c r="U128" s="39"/>
      <c r="V128" s="39"/>
      <c r="W128" s="39"/>
      <c r="X128" s="39"/>
      <c r="Y128" s="39"/>
      <c r="Z128" s="39"/>
      <c r="AA128" s="39"/>
      <c r="AB128" s="39"/>
      <c r="AC128" s="39"/>
      <c r="AD128" s="39"/>
      <c r="AE128" s="39"/>
      <c r="AR128" s="238" t="s">
        <v>156</v>
      </c>
      <c r="AT128" s="238" t="s">
        <v>151</v>
      </c>
      <c r="AU128" s="238" t="s">
        <v>99</v>
      </c>
      <c r="AY128" s="17" t="s">
        <v>148</v>
      </c>
      <c r="BE128" s="239">
        <f>IF(N128="základní",J128,0)</f>
        <v>0</v>
      </c>
      <c r="BF128" s="239">
        <f>IF(N128="snížená",J128,0)</f>
        <v>0</v>
      </c>
      <c r="BG128" s="239">
        <f>IF(N128="zákl. přenesená",J128,0)</f>
        <v>0</v>
      </c>
      <c r="BH128" s="239">
        <f>IF(N128="sníž. přenesená",J128,0)</f>
        <v>0</v>
      </c>
      <c r="BI128" s="239">
        <f>IF(N128="nulová",J128,0)</f>
        <v>0</v>
      </c>
      <c r="BJ128" s="17" t="s">
        <v>23</v>
      </c>
      <c r="BK128" s="239">
        <f>ROUND(I128*H128,2)</f>
        <v>0</v>
      </c>
      <c r="BL128" s="17" t="s">
        <v>156</v>
      </c>
      <c r="BM128" s="238" t="s">
        <v>157</v>
      </c>
    </row>
    <row r="129" s="2" customFormat="1">
      <c r="A129" s="39"/>
      <c r="B129" s="40"/>
      <c r="C129" s="41"/>
      <c r="D129" s="240" t="s">
        <v>158</v>
      </c>
      <c r="E129" s="41"/>
      <c r="F129" s="241" t="s">
        <v>159</v>
      </c>
      <c r="G129" s="41"/>
      <c r="H129" s="41"/>
      <c r="I129" s="242"/>
      <c r="J129" s="41"/>
      <c r="K129" s="41"/>
      <c r="L129" s="45"/>
      <c r="M129" s="243"/>
      <c r="N129" s="244"/>
      <c r="O129" s="92"/>
      <c r="P129" s="92"/>
      <c r="Q129" s="92"/>
      <c r="R129" s="92"/>
      <c r="S129" s="92"/>
      <c r="T129" s="93"/>
      <c r="U129" s="39"/>
      <c r="V129" s="39"/>
      <c r="W129" s="39"/>
      <c r="X129" s="39"/>
      <c r="Y129" s="39"/>
      <c r="Z129" s="39"/>
      <c r="AA129" s="39"/>
      <c r="AB129" s="39"/>
      <c r="AC129" s="39"/>
      <c r="AD129" s="39"/>
      <c r="AE129" s="39"/>
      <c r="AT129" s="17" t="s">
        <v>158</v>
      </c>
      <c r="AU129" s="17" t="s">
        <v>99</v>
      </c>
    </row>
    <row r="130" s="2" customFormat="1">
      <c r="A130" s="39"/>
      <c r="B130" s="40"/>
      <c r="C130" s="41"/>
      <c r="D130" s="245" t="s">
        <v>160</v>
      </c>
      <c r="E130" s="41"/>
      <c r="F130" s="246" t="s">
        <v>161</v>
      </c>
      <c r="G130" s="41"/>
      <c r="H130" s="41"/>
      <c r="I130" s="242"/>
      <c r="J130" s="41"/>
      <c r="K130" s="41"/>
      <c r="L130" s="45"/>
      <c r="M130" s="243"/>
      <c r="N130" s="244"/>
      <c r="O130" s="92"/>
      <c r="P130" s="92"/>
      <c r="Q130" s="92"/>
      <c r="R130" s="92"/>
      <c r="S130" s="92"/>
      <c r="T130" s="93"/>
      <c r="U130" s="39"/>
      <c r="V130" s="39"/>
      <c r="W130" s="39"/>
      <c r="X130" s="39"/>
      <c r="Y130" s="39"/>
      <c r="Z130" s="39"/>
      <c r="AA130" s="39"/>
      <c r="AB130" s="39"/>
      <c r="AC130" s="39"/>
      <c r="AD130" s="39"/>
      <c r="AE130" s="39"/>
      <c r="AT130" s="17" t="s">
        <v>160</v>
      </c>
      <c r="AU130" s="17" t="s">
        <v>99</v>
      </c>
    </row>
    <row r="131" s="13" customFormat="1">
      <c r="A131" s="13"/>
      <c r="B131" s="247"/>
      <c r="C131" s="248"/>
      <c r="D131" s="240" t="s">
        <v>162</v>
      </c>
      <c r="E131" s="249" t="s">
        <v>1</v>
      </c>
      <c r="F131" s="250" t="s">
        <v>163</v>
      </c>
      <c r="G131" s="248"/>
      <c r="H131" s="249" t="s">
        <v>1</v>
      </c>
      <c r="I131" s="251"/>
      <c r="J131" s="248"/>
      <c r="K131" s="248"/>
      <c r="L131" s="252"/>
      <c r="M131" s="253"/>
      <c r="N131" s="254"/>
      <c r="O131" s="254"/>
      <c r="P131" s="254"/>
      <c r="Q131" s="254"/>
      <c r="R131" s="254"/>
      <c r="S131" s="254"/>
      <c r="T131" s="255"/>
      <c r="U131" s="13"/>
      <c r="V131" s="13"/>
      <c r="W131" s="13"/>
      <c r="X131" s="13"/>
      <c r="Y131" s="13"/>
      <c r="Z131" s="13"/>
      <c r="AA131" s="13"/>
      <c r="AB131" s="13"/>
      <c r="AC131" s="13"/>
      <c r="AD131" s="13"/>
      <c r="AE131" s="13"/>
      <c r="AT131" s="256" t="s">
        <v>162</v>
      </c>
      <c r="AU131" s="256" t="s">
        <v>99</v>
      </c>
      <c r="AV131" s="13" t="s">
        <v>23</v>
      </c>
      <c r="AW131" s="13" t="s">
        <v>48</v>
      </c>
      <c r="AX131" s="13" t="s">
        <v>91</v>
      </c>
      <c r="AY131" s="256" t="s">
        <v>148</v>
      </c>
    </row>
    <row r="132" s="14" customFormat="1">
      <c r="A132" s="14"/>
      <c r="B132" s="257"/>
      <c r="C132" s="258"/>
      <c r="D132" s="240" t="s">
        <v>162</v>
      </c>
      <c r="E132" s="259" t="s">
        <v>1</v>
      </c>
      <c r="F132" s="260" t="s">
        <v>164</v>
      </c>
      <c r="G132" s="258"/>
      <c r="H132" s="261">
        <v>60</v>
      </c>
      <c r="I132" s="262"/>
      <c r="J132" s="258"/>
      <c r="K132" s="258"/>
      <c r="L132" s="263"/>
      <c r="M132" s="264"/>
      <c r="N132" s="265"/>
      <c r="O132" s="265"/>
      <c r="P132" s="265"/>
      <c r="Q132" s="265"/>
      <c r="R132" s="265"/>
      <c r="S132" s="265"/>
      <c r="T132" s="266"/>
      <c r="U132" s="14"/>
      <c r="V132" s="14"/>
      <c r="W132" s="14"/>
      <c r="X132" s="14"/>
      <c r="Y132" s="14"/>
      <c r="Z132" s="14"/>
      <c r="AA132" s="14"/>
      <c r="AB132" s="14"/>
      <c r="AC132" s="14"/>
      <c r="AD132" s="14"/>
      <c r="AE132" s="14"/>
      <c r="AT132" s="267" t="s">
        <v>162</v>
      </c>
      <c r="AU132" s="267" t="s">
        <v>99</v>
      </c>
      <c r="AV132" s="14" t="s">
        <v>99</v>
      </c>
      <c r="AW132" s="14" t="s">
        <v>48</v>
      </c>
      <c r="AX132" s="14" t="s">
        <v>91</v>
      </c>
      <c r="AY132" s="267" t="s">
        <v>148</v>
      </c>
    </row>
    <row r="133" s="2" customFormat="1" ht="21.75" customHeight="1">
      <c r="A133" s="39"/>
      <c r="B133" s="40"/>
      <c r="C133" s="227" t="s">
        <v>99</v>
      </c>
      <c r="D133" s="227" t="s">
        <v>151</v>
      </c>
      <c r="E133" s="228" t="s">
        <v>165</v>
      </c>
      <c r="F133" s="229" t="s">
        <v>166</v>
      </c>
      <c r="G133" s="230" t="s">
        <v>167</v>
      </c>
      <c r="H133" s="231">
        <v>1306</v>
      </c>
      <c r="I133" s="232"/>
      <c r="J133" s="233">
        <f>ROUND(I133*H133,2)</f>
        <v>0</v>
      </c>
      <c r="K133" s="229" t="s">
        <v>155</v>
      </c>
      <c r="L133" s="45"/>
      <c r="M133" s="234" t="s">
        <v>1</v>
      </c>
      <c r="N133" s="235" t="s">
        <v>56</v>
      </c>
      <c r="O133" s="92"/>
      <c r="P133" s="236">
        <f>O133*H133</f>
        <v>0</v>
      </c>
      <c r="Q133" s="236">
        <v>0.00051000000000000004</v>
      </c>
      <c r="R133" s="236">
        <f>Q133*H133</f>
        <v>0.6660600000000001</v>
      </c>
      <c r="S133" s="236">
        <v>0</v>
      </c>
      <c r="T133" s="237">
        <f>S133*H133</f>
        <v>0</v>
      </c>
      <c r="U133" s="39"/>
      <c r="V133" s="39"/>
      <c r="W133" s="39"/>
      <c r="X133" s="39"/>
      <c r="Y133" s="39"/>
      <c r="Z133" s="39"/>
      <c r="AA133" s="39"/>
      <c r="AB133" s="39"/>
      <c r="AC133" s="39"/>
      <c r="AD133" s="39"/>
      <c r="AE133" s="39"/>
      <c r="AR133" s="238" t="s">
        <v>156</v>
      </c>
      <c r="AT133" s="238" t="s">
        <v>151</v>
      </c>
      <c r="AU133" s="238" t="s">
        <v>99</v>
      </c>
      <c r="AY133" s="17" t="s">
        <v>148</v>
      </c>
      <c r="BE133" s="239">
        <f>IF(N133="základní",J133,0)</f>
        <v>0</v>
      </c>
      <c r="BF133" s="239">
        <f>IF(N133="snížená",J133,0)</f>
        <v>0</v>
      </c>
      <c r="BG133" s="239">
        <f>IF(N133="zákl. přenesená",J133,0)</f>
        <v>0</v>
      </c>
      <c r="BH133" s="239">
        <f>IF(N133="sníž. přenesená",J133,0)</f>
        <v>0</v>
      </c>
      <c r="BI133" s="239">
        <f>IF(N133="nulová",J133,0)</f>
        <v>0</v>
      </c>
      <c r="BJ133" s="17" t="s">
        <v>23</v>
      </c>
      <c r="BK133" s="239">
        <f>ROUND(I133*H133,2)</f>
        <v>0</v>
      </c>
      <c r="BL133" s="17" t="s">
        <v>156</v>
      </c>
      <c r="BM133" s="238" t="s">
        <v>168</v>
      </c>
    </row>
    <row r="134" s="2" customFormat="1">
      <c r="A134" s="39"/>
      <c r="B134" s="40"/>
      <c r="C134" s="41"/>
      <c r="D134" s="240" t="s">
        <v>158</v>
      </c>
      <c r="E134" s="41"/>
      <c r="F134" s="241" t="s">
        <v>169</v>
      </c>
      <c r="G134" s="41"/>
      <c r="H134" s="41"/>
      <c r="I134" s="242"/>
      <c r="J134" s="41"/>
      <c r="K134" s="41"/>
      <c r="L134" s="45"/>
      <c r="M134" s="243"/>
      <c r="N134" s="244"/>
      <c r="O134" s="92"/>
      <c r="P134" s="92"/>
      <c r="Q134" s="92"/>
      <c r="R134" s="92"/>
      <c r="S134" s="92"/>
      <c r="T134" s="93"/>
      <c r="U134" s="39"/>
      <c r="V134" s="39"/>
      <c r="W134" s="39"/>
      <c r="X134" s="39"/>
      <c r="Y134" s="39"/>
      <c r="Z134" s="39"/>
      <c r="AA134" s="39"/>
      <c r="AB134" s="39"/>
      <c r="AC134" s="39"/>
      <c r="AD134" s="39"/>
      <c r="AE134" s="39"/>
      <c r="AT134" s="17" t="s">
        <v>158</v>
      </c>
      <c r="AU134" s="17" t="s">
        <v>99</v>
      </c>
    </row>
    <row r="135" s="2" customFormat="1">
      <c r="A135" s="39"/>
      <c r="B135" s="40"/>
      <c r="C135" s="41"/>
      <c r="D135" s="245" t="s">
        <v>160</v>
      </c>
      <c r="E135" s="41"/>
      <c r="F135" s="246" t="s">
        <v>170</v>
      </c>
      <c r="G135" s="41"/>
      <c r="H135" s="41"/>
      <c r="I135" s="242"/>
      <c r="J135" s="41"/>
      <c r="K135" s="41"/>
      <c r="L135" s="45"/>
      <c r="M135" s="243"/>
      <c r="N135" s="244"/>
      <c r="O135" s="92"/>
      <c r="P135" s="92"/>
      <c r="Q135" s="92"/>
      <c r="R135" s="92"/>
      <c r="S135" s="92"/>
      <c r="T135" s="93"/>
      <c r="U135" s="39"/>
      <c r="V135" s="39"/>
      <c r="W135" s="39"/>
      <c r="X135" s="39"/>
      <c r="Y135" s="39"/>
      <c r="Z135" s="39"/>
      <c r="AA135" s="39"/>
      <c r="AB135" s="39"/>
      <c r="AC135" s="39"/>
      <c r="AD135" s="39"/>
      <c r="AE135" s="39"/>
      <c r="AT135" s="17" t="s">
        <v>160</v>
      </c>
      <c r="AU135" s="17" t="s">
        <v>99</v>
      </c>
    </row>
    <row r="136" s="13" customFormat="1">
      <c r="A136" s="13"/>
      <c r="B136" s="247"/>
      <c r="C136" s="248"/>
      <c r="D136" s="240" t="s">
        <v>162</v>
      </c>
      <c r="E136" s="249" t="s">
        <v>1</v>
      </c>
      <c r="F136" s="250" t="s">
        <v>171</v>
      </c>
      <c r="G136" s="248"/>
      <c r="H136" s="249" t="s">
        <v>1</v>
      </c>
      <c r="I136" s="251"/>
      <c r="J136" s="248"/>
      <c r="K136" s="248"/>
      <c r="L136" s="252"/>
      <c r="M136" s="253"/>
      <c r="N136" s="254"/>
      <c r="O136" s="254"/>
      <c r="P136" s="254"/>
      <c r="Q136" s="254"/>
      <c r="R136" s="254"/>
      <c r="S136" s="254"/>
      <c r="T136" s="255"/>
      <c r="U136" s="13"/>
      <c r="V136" s="13"/>
      <c r="W136" s="13"/>
      <c r="X136" s="13"/>
      <c r="Y136" s="13"/>
      <c r="Z136" s="13"/>
      <c r="AA136" s="13"/>
      <c r="AB136" s="13"/>
      <c r="AC136" s="13"/>
      <c r="AD136" s="13"/>
      <c r="AE136" s="13"/>
      <c r="AT136" s="256" t="s">
        <v>162</v>
      </c>
      <c r="AU136" s="256" t="s">
        <v>99</v>
      </c>
      <c r="AV136" s="13" t="s">
        <v>23</v>
      </c>
      <c r="AW136" s="13" t="s">
        <v>48</v>
      </c>
      <c r="AX136" s="13" t="s">
        <v>91</v>
      </c>
      <c r="AY136" s="256" t="s">
        <v>148</v>
      </c>
    </row>
    <row r="137" s="14" customFormat="1">
      <c r="A137" s="14"/>
      <c r="B137" s="257"/>
      <c r="C137" s="258"/>
      <c r="D137" s="240" t="s">
        <v>162</v>
      </c>
      <c r="E137" s="259" t="s">
        <v>1</v>
      </c>
      <c r="F137" s="260" t="s">
        <v>172</v>
      </c>
      <c r="G137" s="258"/>
      <c r="H137" s="261">
        <v>1306</v>
      </c>
      <c r="I137" s="262"/>
      <c r="J137" s="258"/>
      <c r="K137" s="258"/>
      <c r="L137" s="263"/>
      <c r="M137" s="264"/>
      <c r="N137" s="265"/>
      <c r="O137" s="265"/>
      <c r="P137" s="265"/>
      <c r="Q137" s="265"/>
      <c r="R137" s="265"/>
      <c r="S137" s="265"/>
      <c r="T137" s="266"/>
      <c r="U137" s="14"/>
      <c r="V137" s="14"/>
      <c r="W137" s="14"/>
      <c r="X137" s="14"/>
      <c r="Y137" s="14"/>
      <c r="Z137" s="14"/>
      <c r="AA137" s="14"/>
      <c r="AB137" s="14"/>
      <c r="AC137" s="14"/>
      <c r="AD137" s="14"/>
      <c r="AE137" s="14"/>
      <c r="AT137" s="267" t="s">
        <v>162</v>
      </c>
      <c r="AU137" s="267" t="s">
        <v>99</v>
      </c>
      <c r="AV137" s="14" t="s">
        <v>99</v>
      </c>
      <c r="AW137" s="14" t="s">
        <v>48</v>
      </c>
      <c r="AX137" s="14" t="s">
        <v>23</v>
      </c>
      <c r="AY137" s="267" t="s">
        <v>148</v>
      </c>
    </row>
    <row r="138" s="2" customFormat="1" ht="33" customHeight="1">
      <c r="A138" s="39"/>
      <c r="B138" s="40"/>
      <c r="C138" s="227" t="s">
        <v>173</v>
      </c>
      <c r="D138" s="227" t="s">
        <v>151</v>
      </c>
      <c r="E138" s="228" t="s">
        <v>174</v>
      </c>
      <c r="F138" s="229" t="s">
        <v>175</v>
      </c>
      <c r="G138" s="230" t="s">
        <v>167</v>
      </c>
      <c r="H138" s="231">
        <v>1306</v>
      </c>
      <c r="I138" s="232"/>
      <c r="J138" s="233">
        <f>ROUND(I138*H138,2)</f>
        <v>0</v>
      </c>
      <c r="K138" s="229" t="s">
        <v>155</v>
      </c>
      <c r="L138" s="45"/>
      <c r="M138" s="234" t="s">
        <v>1</v>
      </c>
      <c r="N138" s="235" t="s">
        <v>56</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156</v>
      </c>
      <c r="AT138" s="238" t="s">
        <v>151</v>
      </c>
      <c r="AU138" s="238" t="s">
        <v>99</v>
      </c>
      <c r="AY138" s="17" t="s">
        <v>148</v>
      </c>
      <c r="BE138" s="239">
        <f>IF(N138="základní",J138,0)</f>
        <v>0</v>
      </c>
      <c r="BF138" s="239">
        <f>IF(N138="snížená",J138,0)</f>
        <v>0</v>
      </c>
      <c r="BG138" s="239">
        <f>IF(N138="zákl. přenesená",J138,0)</f>
        <v>0</v>
      </c>
      <c r="BH138" s="239">
        <f>IF(N138="sníž. přenesená",J138,0)</f>
        <v>0</v>
      </c>
      <c r="BI138" s="239">
        <f>IF(N138="nulová",J138,0)</f>
        <v>0</v>
      </c>
      <c r="BJ138" s="17" t="s">
        <v>23</v>
      </c>
      <c r="BK138" s="239">
        <f>ROUND(I138*H138,2)</f>
        <v>0</v>
      </c>
      <c r="BL138" s="17" t="s">
        <v>156</v>
      </c>
      <c r="BM138" s="238" t="s">
        <v>176</v>
      </c>
    </row>
    <row r="139" s="2" customFormat="1">
      <c r="A139" s="39"/>
      <c r="B139" s="40"/>
      <c r="C139" s="41"/>
      <c r="D139" s="240" t="s">
        <v>158</v>
      </c>
      <c r="E139" s="41"/>
      <c r="F139" s="241" t="s">
        <v>177</v>
      </c>
      <c r="G139" s="41"/>
      <c r="H139" s="41"/>
      <c r="I139" s="242"/>
      <c r="J139" s="41"/>
      <c r="K139" s="41"/>
      <c r="L139" s="45"/>
      <c r="M139" s="243"/>
      <c r="N139" s="244"/>
      <c r="O139" s="92"/>
      <c r="P139" s="92"/>
      <c r="Q139" s="92"/>
      <c r="R139" s="92"/>
      <c r="S139" s="92"/>
      <c r="T139" s="93"/>
      <c r="U139" s="39"/>
      <c r="V139" s="39"/>
      <c r="W139" s="39"/>
      <c r="X139" s="39"/>
      <c r="Y139" s="39"/>
      <c r="Z139" s="39"/>
      <c r="AA139" s="39"/>
      <c r="AB139" s="39"/>
      <c r="AC139" s="39"/>
      <c r="AD139" s="39"/>
      <c r="AE139" s="39"/>
      <c r="AT139" s="17" t="s">
        <v>158</v>
      </c>
      <c r="AU139" s="17" t="s">
        <v>99</v>
      </c>
    </row>
    <row r="140" s="2" customFormat="1">
      <c r="A140" s="39"/>
      <c r="B140" s="40"/>
      <c r="C140" s="41"/>
      <c r="D140" s="245" t="s">
        <v>160</v>
      </c>
      <c r="E140" s="41"/>
      <c r="F140" s="246" t="s">
        <v>178</v>
      </c>
      <c r="G140" s="41"/>
      <c r="H140" s="41"/>
      <c r="I140" s="242"/>
      <c r="J140" s="41"/>
      <c r="K140" s="41"/>
      <c r="L140" s="45"/>
      <c r="M140" s="243"/>
      <c r="N140" s="244"/>
      <c r="O140" s="92"/>
      <c r="P140" s="92"/>
      <c r="Q140" s="92"/>
      <c r="R140" s="92"/>
      <c r="S140" s="92"/>
      <c r="T140" s="93"/>
      <c r="U140" s="39"/>
      <c r="V140" s="39"/>
      <c r="W140" s="39"/>
      <c r="X140" s="39"/>
      <c r="Y140" s="39"/>
      <c r="Z140" s="39"/>
      <c r="AA140" s="39"/>
      <c r="AB140" s="39"/>
      <c r="AC140" s="39"/>
      <c r="AD140" s="39"/>
      <c r="AE140" s="39"/>
      <c r="AT140" s="17" t="s">
        <v>160</v>
      </c>
      <c r="AU140" s="17" t="s">
        <v>99</v>
      </c>
    </row>
    <row r="141" s="13" customFormat="1">
      <c r="A141" s="13"/>
      <c r="B141" s="247"/>
      <c r="C141" s="248"/>
      <c r="D141" s="240" t="s">
        <v>162</v>
      </c>
      <c r="E141" s="249" t="s">
        <v>1</v>
      </c>
      <c r="F141" s="250" t="s">
        <v>171</v>
      </c>
      <c r="G141" s="248"/>
      <c r="H141" s="249" t="s">
        <v>1</v>
      </c>
      <c r="I141" s="251"/>
      <c r="J141" s="248"/>
      <c r="K141" s="248"/>
      <c r="L141" s="252"/>
      <c r="M141" s="253"/>
      <c r="N141" s="254"/>
      <c r="O141" s="254"/>
      <c r="P141" s="254"/>
      <c r="Q141" s="254"/>
      <c r="R141" s="254"/>
      <c r="S141" s="254"/>
      <c r="T141" s="255"/>
      <c r="U141" s="13"/>
      <c r="V141" s="13"/>
      <c r="W141" s="13"/>
      <c r="X141" s="13"/>
      <c r="Y141" s="13"/>
      <c r="Z141" s="13"/>
      <c r="AA141" s="13"/>
      <c r="AB141" s="13"/>
      <c r="AC141" s="13"/>
      <c r="AD141" s="13"/>
      <c r="AE141" s="13"/>
      <c r="AT141" s="256" t="s">
        <v>162</v>
      </c>
      <c r="AU141" s="256" t="s">
        <v>99</v>
      </c>
      <c r="AV141" s="13" t="s">
        <v>23</v>
      </c>
      <c r="AW141" s="13" t="s">
        <v>48</v>
      </c>
      <c r="AX141" s="13" t="s">
        <v>91</v>
      </c>
      <c r="AY141" s="256" t="s">
        <v>148</v>
      </c>
    </row>
    <row r="142" s="14" customFormat="1">
      <c r="A142" s="14"/>
      <c r="B142" s="257"/>
      <c r="C142" s="258"/>
      <c r="D142" s="240" t="s">
        <v>162</v>
      </c>
      <c r="E142" s="259" t="s">
        <v>1</v>
      </c>
      <c r="F142" s="260" t="s">
        <v>172</v>
      </c>
      <c r="G142" s="258"/>
      <c r="H142" s="261">
        <v>1306</v>
      </c>
      <c r="I142" s="262"/>
      <c r="J142" s="258"/>
      <c r="K142" s="258"/>
      <c r="L142" s="263"/>
      <c r="M142" s="264"/>
      <c r="N142" s="265"/>
      <c r="O142" s="265"/>
      <c r="P142" s="265"/>
      <c r="Q142" s="265"/>
      <c r="R142" s="265"/>
      <c r="S142" s="265"/>
      <c r="T142" s="266"/>
      <c r="U142" s="14"/>
      <c r="V142" s="14"/>
      <c r="W142" s="14"/>
      <c r="X142" s="14"/>
      <c r="Y142" s="14"/>
      <c r="Z142" s="14"/>
      <c r="AA142" s="14"/>
      <c r="AB142" s="14"/>
      <c r="AC142" s="14"/>
      <c r="AD142" s="14"/>
      <c r="AE142" s="14"/>
      <c r="AT142" s="267" t="s">
        <v>162</v>
      </c>
      <c r="AU142" s="267" t="s">
        <v>99</v>
      </c>
      <c r="AV142" s="14" t="s">
        <v>99</v>
      </c>
      <c r="AW142" s="14" t="s">
        <v>48</v>
      </c>
      <c r="AX142" s="14" t="s">
        <v>23</v>
      </c>
      <c r="AY142" s="267" t="s">
        <v>148</v>
      </c>
    </row>
    <row r="143" s="2" customFormat="1" ht="24.15" customHeight="1">
      <c r="A143" s="39"/>
      <c r="B143" s="40"/>
      <c r="C143" s="227" t="s">
        <v>156</v>
      </c>
      <c r="D143" s="227" t="s">
        <v>151</v>
      </c>
      <c r="E143" s="228" t="s">
        <v>179</v>
      </c>
      <c r="F143" s="229" t="s">
        <v>180</v>
      </c>
      <c r="G143" s="230" t="s">
        <v>154</v>
      </c>
      <c r="H143" s="231">
        <v>42.100000000000001</v>
      </c>
      <c r="I143" s="232"/>
      <c r="J143" s="233">
        <f>ROUND(I143*H143,2)</f>
        <v>0</v>
      </c>
      <c r="K143" s="229" t="s">
        <v>155</v>
      </c>
      <c r="L143" s="45"/>
      <c r="M143" s="234" t="s">
        <v>1</v>
      </c>
      <c r="N143" s="235" t="s">
        <v>56</v>
      </c>
      <c r="O143" s="92"/>
      <c r="P143" s="236">
        <f>O143*H143</f>
        <v>0</v>
      </c>
      <c r="Q143" s="236">
        <v>0.00027999999999999998</v>
      </c>
      <c r="R143" s="236">
        <f>Q143*H143</f>
        <v>0.011788</v>
      </c>
      <c r="S143" s="236">
        <v>0</v>
      </c>
      <c r="T143" s="237">
        <f>S143*H143</f>
        <v>0</v>
      </c>
      <c r="U143" s="39"/>
      <c r="V143" s="39"/>
      <c r="W143" s="39"/>
      <c r="X143" s="39"/>
      <c r="Y143" s="39"/>
      <c r="Z143" s="39"/>
      <c r="AA143" s="39"/>
      <c r="AB143" s="39"/>
      <c r="AC143" s="39"/>
      <c r="AD143" s="39"/>
      <c r="AE143" s="39"/>
      <c r="AR143" s="238" t="s">
        <v>156</v>
      </c>
      <c r="AT143" s="238" t="s">
        <v>151</v>
      </c>
      <c r="AU143" s="238" t="s">
        <v>99</v>
      </c>
      <c r="AY143" s="17" t="s">
        <v>148</v>
      </c>
      <c r="BE143" s="239">
        <f>IF(N143="základní",J143,0)</f>
        <v>0</v>
      </c>
      <c r="BF143" s="239">
        <f>IF(N143="snížená",J143,0)</f>
        <v>0</v>
      </c>
      <c r="BG143" s="239">
        <f>IF(N143="zákl. přenesená",J143,0)</f>
        <v>0</v>
      </c>
      <c r="BH143" s="239">
        <f>IF(N143="sníž. přenesená",J143,0)</f>
        <v>0</v>
      </c>
      <c r="BI143" s="239">
        <f>IF(N143="nulová",J143,0)</f>
        <v>0</v>
      </c>
      <c r="BJ143" s="17" t="s">
        <v>23</v>
      </c>
      <c r="BK143" s="239">
        <f>ROUND(I143*H143,2)</f>
        <v>0</v>
      </c>
      <c r="BL143" s="17" t="s">
        <v>156</v>
      </c>
      <c r="BM143" s="238" t="s">
        <v>181</v>
      </c>
    </row>
    <row r="144" s="2" customFormat="1">
      <c r="A144" s="39"/>
      <c r="B144" s="40"/>
      <c r="C144" s="41"/>
      <c r="D144" s="240" t="s">
        <v>158</v>
      </c>
      <c r="E144" s="41"/>
      <c r="F144" s="241" t="s">
        <v>182</v>
      </c>
      <c r="G144" s="41"/>
      <c r="H144" s="41"/>
      <c r="I144" s="242"/>
      <c r="J144" s="41"/>
      <c r="K144" s="41"/>
      <c r="L144" s="45"/>
      <c r="M144" s="243"/>
      <c r="N144" s="244"/>
      <c r="O144" s="92"/>
      <c r="P144" s="92"/>
      <c r="Q144" s="92"/>
      <c r="R144" s="92"/>
      <c r="S144" s="92"/>
      <c r="T144" s="93"/>
      <c r="U144" s="39"/>
      <c r="V144" s="39"/>
      <c r="W144" s="39"/>
      <c r="X144" s="39"/>
      <c r="Y144" s="39"/>
      <c r="Z144" s="39"/>
      <c r="AA144" s="39"/>
      <c r="AB144" s="39"/>
      <c r="AC144" s="39"/>
      <c r="AD144" s="39"/>
      <c r="AE144" s="39"/>
      <c r="AT144" s="17" t="s">
        <v>158</v>
      </c>
      <c r="AU144" s="17" t="s">
        <v>99</v>
      </c>
    </row>
    <row r="145" s="2" customFormat="1">
      <c r="A145" s="39"/>
      <c r="B145" s="40"/>
      <c r="C145" s="41"/>
      <c r="D145" s="245" t="s">
        <v>160</v>
      </c>
      <c r="E145" s="41"/>
      <c r="F145" s="246" t="s">
        <v>183</v>
      </c>
      <c r="G145" s="41"/>
      <c r="H145" s="41"/>
      <c r="I145" s="242"/>
      <c r="J145" s="41"/>
      <c r="K145" s="41"/>
      <c r="L145" s="45"/>
      <c r="M145" s="243"/>
      <c r="N145" s="244"/>
      <c r="O145" s="92"/>
      <c r="P145" s="92"/>
      <c r="Q145" s="92"/>
      <c r="R145" s="92"/>
      <c r="S145" s="92"/>
      <c r="T145" s="93"/>
      <c r="U145" s="39"/>
      <c r="V145" s="39"/>
      <c r="W145" s="39"/>
      <c r="X145" s="39"/>
      <c r="Y145" s="39"/>
      <c r="Z145" s="39"/>
      <c r="AA145" s="39"/>
      <c r="AB145" s="39"/>
      <c r="AC145" s="39"/>
      <c r="AD145" s="39"/>
      <c r="AE145" s="39"/>
      <c r="AT145" s="17" t="s">
        <v>160</v>
      </c>
      <c r="AU145" s="17" t="s">
        <v>99</v>
      </c>
    </row>
    <row r="146" s="13" customFormat="1">
      <c r="A146" s="13"/>
      <c r="B146" s="247"/>
      <c r="C146" s="248"/>
      <c r="D146" s="240" t="s">
        <v>162</v>
      </c>
      <c r="E146" s="249" t="s">
        <v>1</v>
      </c>
      <c r="F146" s="250" t="s">
        <v>184</v>
      </c>
      <c r="G146" s="248"/>
      <c r="H146" s="249" t="s">
        <v>1</v>
      </c>
      <c r="I146" s="251"/>
      <c r="J146" s="248"/>
      <c r="K146" s="248"/>
      <c r="L146" s="252"/>
      <c r="M146" s="253"/>
      <c r="N146" s="254"/>
      <c r="O146" s="254"/>
      <c r="P146" s="254"/>
      <c r="Q146" s="254"/>
      <c r="R146" s="254"/>
      <c r="S146" s="254"/>
      <c r="T146" s="255"/>
      <c r="U146" s="13"/>
      <c r="V146" s="13"/>
      <c r="W146" s="13"/>
      <c r="X146" s="13"/>
      <c r="Y146" s="13"/>
      <c r="Z146" s="13"/>
      <c r="AA146" s="13"/>
      <c r="AB146" s="13"/>
      <c r="AC146" s="13"/>
      <c r="AD146" s="13"/>
      <c r="AE146" s="13"/>
      <c r="AT146" s="256" t="s">
        <v>162</v>
      </c>
      <c r="AU146" s="256" t="s">
        <v>99</v>
      </c>
      <c r="AV146" s="13" t="s">
        <v>23</v>
      </c>
      <c r="AW146" s="13" t="s">
        <v>48</v>
      </c>
      <c r="AX146" s="13" t="s">
        <v>91</v>
      </c>
      <c r="AY146" s="256" t="s">
        <v>148</v>
      </c>
    </row>
    <row r="147" s="14" customFormat="1">
      <c r="A147" s="14"/>
      <c r="B147" s="257"/>
      <c r="C147" s="258"/>
      <c r="D147" s="240" t="s">
        <v>162</v>
      </c>
      <c r="E147" s="259" t="s">
        <v>1</v>
      </c>
      <c r="F147" s="260" t="s">
        <v>185</v>
      </c>
      <c r="G147" s="258"/>
      <c r="H147" s="261">
        <v>42.100000000000001</v>
      </c>
      <c r="I147" s="262"/>
      <c r="J147" s="258"/>
      <c r="K147" s="258"/>
      <c r="L147" s="263"/>
      <c r="M147" s="264"/>
      <c r="N147" s="265"/>
      <c r="O147" s="265"/>
      <c r="P147" s="265"/>
      <c r="Q147" s="265"/>
      <c r="R147" s="265"/>
      <c r="S147" s="265"/>
      <c r="T147" s="266"/>
      <c r="U147" s="14"/>
      <c r="V147" s="14"/>
      <c r="W147" s="14"/>
      <c r="X147" s="14"/>
      <c r="Y147" s="14"/>
      <c r="Z147" s="14"/>
      <c r="AA147" s="14"/>
      <c r="AB147" s="14"/>
      <c r="AC147" s="14"/>
      <c r="AD147" s="14"/>
      <c r="AE147" s="14"/>
      <c r="AT147" s="267" t="s">
        <v>162</v>
      </c>
      <c r="AU147" s="267" t="s">
        <v>99</v>
      </c>
      <c r="AV147" s="14" t="s">
        <v>99</v>
      </c>
      <c r="AW147" s="14" t="s">
        <v>48</v>
      </c>
      <c r="AX147" s="14" t="s">
        <v>91</v>
      </c>
      <c r="AY147" s="267" t="s">
        <v>148</v>
      </c>
    </row>
    <row r="148" s="2" customFormat="1" ht="33" customHeight="1">
      <c r="A148" s="39"/>
      <c r="B148" s="40"/>
      <c r="C148" s="227" t="s">
        <v>186</v>
      </c>
      <c r="D148" s="227" t="s">
        <v>151</v>
      </c>
      <c r="E148" s="228" t="s">
        <v>187</v>
      </c>
      <c r="F148" s="229" t="s">
        <v>188</v>
      </c>
      <c r="G148" s="230" t="s">
        <v>189</v>
      </c>
      <c r="H148" s="231">
        <v>0.72899999999999998</v>
      </c>
      <c r="I148" s="232"/>
      <c r="J148" s="233">
        <f>ROUND(I148*H148,2)</f>
        <v>0</v>
      </c>
      <c r="K148" s="229" t="s">
        <v>155</v>
      </c>
      <c r="L148" s="45"/>
      <c r="M148" s="234" t="s">
        <v>1</v>
      </c>
      <c r="N148" s="235" t="s">
        <v>56</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156</v>
      </c>
      <c r="AT148" s="238" t="s">
        <v>151</v>
      </c>
      <c r="AU148" s="238" t="s">
        <v>99</v>
      </c>
      <c r="AY148" s="17" t="s">
        <v>148</v>
      </c>
      <c r="BE148" s="239">
        <f>IF(N148="základní",J148,0)</f>
        <v>0</v>
      </c>
      <c r="BF148" s="239">
        <f>IF(N148="snížená",J148,0)</f>
        <v>0</v>
      </c>
      <c r="BG148" s="239">
        <f>IF(N148="zákl. přenesená",J148,0)</f>
        <v>0</v>
      </c>
      <c r="BH148" s="239">
        <f>IF(N148="sníž. přenesená",J148,0)</f>
        <v>0</v>
      </c>
      <c r="BI148" s="239">
        <f>IF(N148="nulová",J148,0)</f>
        <v>0</v>
      </c>
      <c r="BJ148" s="17" t="s">
        <v>23</v>
      </c>
      <c r="BK148" s="239">
        <f>ROUND(I148*H148,2)</f>
        <v>0</v>
      </c>
      <c r="BL148" s="17" t="s">
        <v>156</v>
      </c>
      <c r="BM148" s="238" t="s">
        <v>190</v>
      </c>
    </row>
    <row r="149" s="2" customFormat="1">
      <c r="A149" s="39"/>
      <c r="B149" s="40"/>
      <c r="C149" s="41"/>
      <c r="D149" s="240" t="s">
        <v>158</v>
      </c>
      <c r="E149" s="41"/>
      <c r="F149" s="241" t="s">
        <v>191</v>
      </c>
      <c r="G149" s="41"/>
      <c r="H149" s="41"/>
      <c r="I149" s="242"/>
      <c r="J149" s="41"/>
      <c r="K149" s="41"/>
      <c r="L149" s="45"/>
      <c r="M149" s="243"/>
      <c r="N149" s="244"/>
      <c r="O149" s="92"/>
      <c r="P149" s="92"/>
      <c r="Q149" s="92"/>
      <c r="R149" s="92"/>
      <c r="S149" s="92"/>
      <c r="T149" s="93"/>
      <c r="U149" s="39"/>
      <c r="V149" s="39"/>
      <c r="W149" s="39"/>
      <c r="X149" s="39"/>
      <c r="Y149" s="39"/>
      <c r="Z149" s="39"/>
      <c r="AA149" s="39"/>
      <c r="AB149" s="39"/>
      <c r="AC149" s="39"/>
      <c r="AD149" s="39"/>
      <c r="AE149" s="39"/>
      <c r="AT149" s="17" t="s">
        <v>158</v>
      </c>
      <c r="AU149" s="17" t="s">
        <v>99</v>
      </c>
    </row>
    <row r="150" s="2" customFormat="1">
      <c r="A150" s="39"/>
      <c r="B150" s="40"/>
      <c r="C150" s="41"/>
      <c r="D150" s="245" t="s">
        <v>160</v>
      </c>
      <c r="E150" s="41"/>
      <c r="F150" s="246" t="s">
        <v>192</v>
      </c>
      <c r="G150" s="41"/>
      <c r="H150" s="41"/>
      <c r="I150" s="242"/>
      <c r="J150" s="41"/>
      <c r="K150" s="41"/>
      <c r="L150" s="45"/>
      <c r="M150" s="243"/>
      <c r="N150" s="244"/>
      <c r="O150" s="92"/>
      <c r="P150" s="92"/>
      <c r="Q150" s="92"/>
      <c r="R150" s="92"/>
      <c r="S150" s="92"/>
      <c r="T150" s="93"/>
      <c r="U150" s="39"/>
      <c r="V150" s="39"/>
      <c r="W150" s="39"/>
      <c r="X150" s="39"/>
      <c r="Y150" s="39"/>
      <c r="Z150" s="39"/>
      <c r="AA150" s="39"/>
      <c r="AB150" s="39"/>
      <c r="AC150" s="39"/>
      <c r="AD150" s="39"/>
      <c r="AE150" s="39"/>
      <c r="AT150" s="17" t="s">
        <v>160</v>
      </c>
      <c r="AU150" s="17" t="s">
        <v>99</v>
      </c>
    </row>
    <row r="151" s="2" customFormat="1">
      <c r="A151" s="39"/>
      <c r="B151" s="40"/>
      <c r="C151" s="41"/>
      <c r="D151" s="240" t="s">
        <v>193</v>
      </c>
      <c r="E151" s="41"/>
      <c r="F151" s="268" t="s">
        <v>194</v>
      </c>
      <c r="G151" s="41"/>
      <c r="H151" s="41"/>
      <c r="I151" s="242"/>
      <c r="J151" s="41"/>
      <c r="K151" s="41"/>
      <c r="L151" s="45"/>
      <c r="M151" s="243"/>
      <c r="N151" s="244"/>
      <c r="O151" s="92"/>
      <c r="P151" s="92"/>
      <c r="Q151" s="92"/>
      <c r="R151" s="92"/>
      <c r="S151" s="92"/>
      <c r="T151" s="93"/>
      <c r="U151" s="39"/>
      <c r="V151" s="39"/>
      <c r="W151" s="39"/>
      <c r="X151" s="39"/>
      <c r="Y151" s="39"/>
      <c r="Z151" s="39"/>
      <c r="AA151" s="39"/>
      <c r="AB151" s="39"/>
      <c r="AC151" s="39"/>
      <c r="AD151" s="39"/>
      <c r="AE151" s="39"/>
      <c r="AT151" s="17" t="s">
        <v>193</v>
      </c>
      <c r="AU151" s="17" t="s">
        <v>99</v>
      </c>
    </row>
    <row r="152" s="12" customFormat="1" ht="22.8" customHeight="1">
      <c r="A152" s="12"/>
      <c r="B152" s="211"/>
      <c r="C152" s="212"/>
      <c r="D152" s="213" t="s">
        <v>90</v>
      </c>
      <c r="E152" s="225" t="s">
        <v>195</v>
      </c>
      <c r="F152" s="225" t="s">
        <v>196</v>
      </c>
      <c r="G152" s="212"/>
      <c r="H152" s="212"/>
      <c r="I152" s="215"/>
      <c r="J152" s="226">
        <f>BK152</f>
        <v>0</v>
      </c>
      <c r="K152" s="212"/>
      <c r="L152" s="217"/>
      <c r="M152" s="218"/>
      <c r="N152" s="219"/>
      <c r="O152" s="219"/>
      <c r="P152" s="220">
        <f>SUM(P153:P174)</f>
        <v>0</v>
      </c>
      <c r="Q152" s="219"/>
      <c r="R152" s="220">
        <f>SUM(R153:R174)</f>
        <v>7.2444399999999991</v>
      </c>
      <c r="S152" s="219"/>
      <c r="T152" s="221">
        <f>SUM(T153:T174)</f>
        <v>0</v>
      </c>
      <c r="U152" s="12"/>
      <c r="V152" s="12"/>
      <c r="W152" s="12"/>
      <c r="X152" s="12"/>
      <c r="Y152" s="12"/>
      <c r="Z152" s="12"/>
      <c r="AA152" s="12"/>
      <c r="AB152" s="12"/>
      <c r="AC152" s="12"/>
      <c r="AD152" s="12"/>
      <c r="AE152" s="12"/>
      <c r="AR152" s="222" t="s">
        <v>23</v>
      </c>
      <c r="AT152" s="223" t="s">
        <v>90</v>
      </c>
      <c r="AU152" s="223" t="s">
        <v>23</v>
      </c>
      <c r="AY152" s="222" t="s">
        <v>148</v>
      </c>
      <c r="BK152" s="224">
        <f>SUM(BK153:BK174)</f>
        <v>0</v>
      </c>
    </row>
    <row r="153" s="2" customFormat="1" ht="24.15" customHeight="1">
      <c r="A153" s="39"/>
      <c r="B153" s="40"/>
      <c r="C153" s="227" t="s">
        <v>197</v>
      </c>
      <c r="D153" s="227" t="s">
        <v>151</v>
      </c>
      <c r="E153" s="228" t="s">
        <v>198</v>
      </c>
      <c r="F153" s="229" t="s">
        <v>199</v>
      </c>
      <c r="G153" s="230" t="s">
        <v>200</v>
      </c>
      <c r="H153" s="231">
        <v>6</v>
      </c>
      <c r="I153" s="232"/>
      <c r="J153" s="233">
        <f>ROUND(I153*H153,2)</f>
        <v>0</v>
      </c>
      <c r="K153" s="229" t="s">
        <v>155</v>
      </c>
      <c r="L153" s="45"/>
      <c r="M153" s="234" t="s">
        <v>1</v>
      </c>
      <c r="N153" s="235" t="s">
        <v>56</v>
      </c>
      <c r="O153" s="92"/>
      <c r="P153" s="236">
        <f>O153*H153</f>
        <v>0</v>
      </c>
      <c r="Q153" s="236">
        <v>0.42368</v>
      </c>
      <c r="R153" s="236">
        <f>Q153*H153</f>
        <v>2.5420799999999999</v>
      </c>
      <c r="S153" s="236">
        <v>0</v>
      </c>
      <c r="T153" s="237">
        <f>S153*H153</f>
        <v>0</v>
      </c>
      <c r="U153" s="39"/>
      <c r="V153" s="39"/>
      <c r="W153" s="39"/>
      <c r="X153" s="39"/>
      <c r="Y153" s="39"/>
      <c r="Z153" s="39"/>
      <c r="AA153" s="39"/>
      <c r="AB153" s="39"/>
      <c r="AC153" s="39"/>
      <c r="AD153" s="39"/>
      <c r="AE153" s="39"/>
      <c r="AR153" s="238" t="s">
        <v>156</v>
      </c>
      <c r="AT153" s="238" t="s">
        <v>151</v>
      </c>
      <c r="AU153" s="238" t="s">
        <v>99</v>
      </c>
      <c r="AY153" s="17" t="s">
        <v>148</v>
      </c>
      <c r="BE153" s="239">
        <f>IF(N153="základní",J153,0)</f>
        <v>0</v>
      </c>
      <c r="BF153" s="239">
        <f>IF(N153="snížená",J153,0)</f>
        <v>0</v>
      </c>
      <c r="BG153" s="239">
        <f>IF(N153="zákl. přenesená",J153,0)</f>
        <v>0</v>
      </c>
      <c r="BH153" s="239">
        <f>IF(N153="sníž. přenesená",J153,0)</f>
        <v>0</v>
      </c>
      <c r="BI153" s="239">
        <f>IF(N153="nulová",J153,0)</f>
        <v>0</v>
      </c>
      <c r="BJ153" s="17" t="s">
        <v>23</v>
      </c>
      <c r="BK153" s="239">
        <f>ROUND(I153*H153,2)</f>
        <v>0</v>
      </c>
      <c r="BL153" s="17" t="s">
        <v>156</v>
      </c>
      <c r="BM153" s="238" t="s">
        <v>201</v>
      </c>
    </row>
    <row r="154" s="2" customFormat="1">
      <c r="A154" s="39"/>
      <c r="B154" s="40"/>
      <c r="C154" s="41"/>
      <c r="D154" s="240" t="s">
        <v>158</v>
      </c>
      <c r="E154" s="41"/>
      <c r="F154" s="241" t="s">
        <v>199</v>
      </c>
      <c r="G154" s="41"/>
      <c r="H154" s="41"/>
      <c r="I154" s="242"/>
      <c r="J154" s="41"/>
      <c r="K154" s="41"/>
      <c r="L154" s="45"/>
      <c r="M154" s="243"/>
      <c r="N154" s="244"/>
      <c r="O154" s="92"/>
      <c r="P154" s="92"/>
      <c r="Q154" s="92"/>
      <c r="R154" s="92"/>
      <c r="S154" s="92"/>
      <c r="T154" s="93"/>
      <c r="U154" s="39"/>
      <c r="V154" s="39"/>
      <c r="W154" s="39"/>
      <c r="X154" s="39"/>
      <c r="Y154" s="39"/>
      <c r="Z154" s="39"/>
      <c r="AA154" s="39"/>
      <c r="AB154" s="39"/>
      <c r="AC154" s="39"/>
      <c r="AD154" s="39"/>
      <c r="AE154" s="39"/>
      <c r="AT154" s="17" t="s">
        <v>158</v>
      </c>
      <c r="AU154" s="17" t="s">
        <v>99</v>
      </c>
    </row>
    <row r="155" s="2" customFormat="1">
      <c r="A155" s="39"/>
      <c r="B155" s="40"/>
      <c r="C155" s="41"/>
      <c r="D155" s="245" t="s">
        <v>160</v>
      </c>
      <c r="E155" s="41"/>
      <c r="F155" s="246" t="s">
        <v>202</v>
      </c>
      <c r="G155" s="41"/>
      <c r="H155" s="41"/>
      <c r="I155" s="242"/>
      <c r="J155" s="41"/>
      <c r="K155" s="41"/>
      <c r="L155" s="45"/>
      <c r="M155" s="243"/>
      <c r="N155" s="244"/>
      <c r="O155" s="92"/>
      <c r="P155" s="92"/>
      <c r="Q155" s="92"/>
      <c r="R155" s="92"/>
      <c r="S155" s="92"/>
      <c r="T155" s="93"/>
      <c r="U155" s="39"/>
      <c r="V155" s="39"/>
      <c r="W155" s="39"/>
      <c r="X155" s="39"/>
      <c r="Y155" s="39"/>
      <c r="Z155" s="39"/>
      <c r="AA155" s="39"/>
      <c r="AB155" s="39"/>
      <c r="AC155" s="39"/>
      <c r="AD155" s="39"/>
      <c r="AE155" s="39"/>
      <c r="AT155" s="17" t="s">
        <v>160</v>
      </c>
      <c r="AU155" s="17" t="s">
        <v>99</v>
      </c>
    </row>
    <row r="156" s="13" customFormat="1">
      <c r="A156" s="13"/>
      <c r="B156" s="247"/>
      <c r="C156" s="248"/>
      <c r="D156" s="240" t="s">
        <v>162</v>
      </c>
      <c r="E156" s="249" t="s">
        <v>1</v>
      </c>
      <c r="F156" s="250" t="s">
        <v>203</v>
      </c>
      <c r="G156" s="248"/>
      <c r="H156" s="249" t="s">
        <v>1</v>
      </c>
      <c r="I156" s="251"/>
      <c r="J156" s="248"/>
      <c r="K156" s="248"/>
      <c r="L156" s="252"/>
      <c r="M156" s="253"/>
      <c r="N156" s="254"/>
      <c r="O156" s="254"/>
      <c r="P156" s="254"/>
      <c r="Q156" s="254"/>
      <c r="R156" s="254"/>
      <c r="S156" s="254"/>
      <c r="T156" s="255"/>
      <c r="U156" s="13"/>
      <c r="V156" s="13"/>
      <c r="W156" s="13"/>
      <c r="X156" s="13"/>
      <c r="Y156" s="13"/>
      <c r="Z156" s="13"/>
      <c r="AA156" s="13"/>
      <c r="AB156" s="13"/>
      <c r="AC156" s="13"/>
      <c r="AD156" s="13"/>
      <c r="AE156" s="13"/>
      <c r="AT156" s="256" t="s">
        <v>162</v>
      </c>
      <c r="AU156" s="256" t="s">
        <v>99</v>
      </c>
      <c r="AV156" s="13" t="s">
        <v>23</v>
      </c>
      <c r="AW156" s="13" t="s">
        <v>48</v>
      </c>
      <c r="AX156" s="13" t="s">
        <v>91</v>
      </c>
      <c r="AY156" s="256" t="s">
        <v>148</v>
      </c>
    </row>
    <row r="157" s="14" customFormat="1">
      <c r="A157" s="14"/>
      <c r="B157" s="257"/>
      <c r="C157" s="258"/>
      <c r="D157" s="240" t="s">
        <v>162</v>
      </c>
      <c r="E157" s="259" t="s">
        <v>1</v>
      </c>
      <c r="F157" s="260" t="s">
        <v>197</v>
      </c>
      <c r="G157" s="258"/>
      <c r="H157" s="261">
        <v>6</v>
      </c>
      <c r="I157" s="262"/>
      <c r="J157" s="258"/>
      <c r="K157" s="258"/>
      <c r="L157" s="263"/>
      <c r="M157" s="264"/>
      <c r="N157" s="265"/>
      <c r="O157" s="265"/>
      <c r="P157" s="265"/>
      <c r="Q157" s="265"/>
      <c r="R157" s="265"/>
      <c r="S157" s="265"/>
      <c r="T157" s="266"/>
      <c r="U157" s="14"/>
      <c r="V157" s="14"/>
      <c r="W157" s="14"/>
      <c r="X157" s="14"/>
      <c r="Y157" s="14"/>
      <c r="Z157" s="14"/>
      <c r="AA157" s="14"/>
      <c r="AB157" s="14"/>
      <c r="AC157" s="14"/>
      <c r="AD157" s="14"/>
      <c r="AE157" s="14"/>
      <c r="AT157" s="267" t="s">
        <v>162</v>
      </c>
      <c r="AU157" s="267" t="s">
        <v>99</v>
      </c>
      <c r="AV157" s="14" t="s">
        <v>99</v>
      </c>
      <c r="AW157" s="14" t="s">
        <v>48</v>
      </c>
      <c r="AX157" s="14" t="s">
        <v>91</v>
      </c>
      <c r="AY157" s="267" t="s">
        <v>148</v>
      </c>
    </row>
    <row r="158" s="15" customFormat="1">
      <c r="A158" s="15"/>
      <c r="B158" s="269"/>
      <c r="C158" s="270"/>
      <c r="D158" s="240" t="s">
        <v>162</v>
      </c>
      <c r="E158" s="271" t="s">
        <v>1</v>
      </c>
      <c r="F158" s="272" t="s">
        <v>204</v>
      </c>
      <c r="G158" s="270"/>
      <c r="H158" s="273">
        <v>6</v>
      </c>
      <c r="I158" s="274"/>
      <c r="J158" s="270"/>
      <c r="K158" s="270"/>
      <c r="L158" s="275"/>
      <c r="M158" s="276"/>
      <c r="N158" s="277"/>
      <c r="O158" s="277"/>
      <c r="P158" s="277"/>
      <c r="Q158" s="277"/>
      <c r="R158" s="277"/>
      <c r="S158" s="277"/>
      <c r="T158" s="278"/>
      <c r="U158" s="15"/>
      <c r="V158" s="15"/>
      <c r="W158" s="15"/>
      <c r="X158" s="15"/>
      <c r="Y158" s="15"/>
      <c r="Z158" s="15"/>
      <c r="AA158" s="15"/>
      <c r="AB158" s="15"/>
      <c r="AC158" s="15"/>
      <c r="AD158" s="15"/>
      <c r="AE158" s="15"/>
      <c r="AT158" s="279" t="s">
        <v>162</v>
      </c>
      <c r="AU158" s="279" t="s">
        <v>99</v>
      </c>
      <c r="AV158" s="15" t="s">
        <v>156</v>
      </c>
      <c r="AW158" s="15" t="s">
        <v>4</v>
      </c>
      <c r="AX158" s="15" t="s">
        <v>23</v>
      </c>
      <c r="AY158" s="279" t="s">
        <v>148</v>
      </c>
    </row>
    <row r="159" s="2" customFormat="1" ht="24.15" customHeight="1">
      <c r="A159" s="39"/>
      <c r="B159" s="40"/>
      <c r="C159" s="227" t="s">
        <v>205</v>
      </c>
      <c r="D159" s="227" t="s">
        <v>151</v>
      </c>
      <c r="E159" s="228" t="s">
        <v>206</v>
      </c>
      <c r="F159" s="229" t="s">
        <v>207</v>
      </c>
      <c r="G159" s="230" t="s">
        <v>200</v>
      </c>
      <c r="H159" s="231">
        <v>6</v>
      </c>
      <c r="I159" s="232"/>
      <c r="J159" s="233">
        <f>ROUND(I159*H159,2)</f>
        <v>0</v>
      </c>
      <c r="K159" s="229" t="s">
        <v>155</v>
      </c>
      <c r="L159" s="45"/>
      <c r="M159" s="234" t="s">
        <v>1</v>
      </c>
      <c r="N159" s="235" t="s">
        <v>56</v>
      </c>
      <c r="O159" s="92"/>
      <c r="P159" s="236">
        <f>O159*H159</f>
        <v>0</v>
      </c>
      <c r="Q159" s="236">
        <v>0.42080000000000001</v>
      </c>
      <c r="R159" s="236">
        <f>Q159*H159</f>
        <v>2.5247999999999999</v>
      </c>
      <c r="S159" s="236">
        <v>0</v>
      </c>
      <c r="T159" s="237">
        <f>S159*H159</f>
        <v>0</v>
      </c>
      <c r="U159" s="39"/>
      <c r="V159" s="39"/>
      <c r="W159" s="39"/>
      <c r="X159" s="39"/>
      <c r="Y159" s="39"/>
      <c r="Z159" s="39"/>
      <c r="AA159" s="39"/>
      <c r="AB159" s="39"/>
      <c r="AC159" s="39"/>
      <c r="AD159" s="39"/>
      <c r="AE159" s="39"/>
      <c r="AR159" s="238" t="s">
        <v>156</v>
      </c>
      <c r="AT159" s="238" t="s">
        <v>151</v>
      </c>
      <c r="AU159" s="238" t="s">
        <v>99</v>
      </c>
      <c r="AY159" s="17" t="s">
        <v>148</v>
      </c>
      <c r="BE159" s="239">
        <f>IF(N159="základní",J159,0)</f>
        <v>0</v>
      </c>
      <c r="BF159" s="239">
        <f>IF(N159="snížená",J159,0)</f>
        <v>0</v>
      </c>
      <c r="BG159" s="239">
        <f>IF(N159="zákl. přenesená",J159,0)</f>
        <v>0</v>
      </c>
      <c r="BH159" s="239">
        <f>IF(N159="sníž. přenesená",J159,0)</f>
        <v>0</v>
      </c>
      <c r="BI159" s="239">
        <f>IF(N159="nulová",J159,0)</f>
        <v>0</v>
      </c>
      <c r="BJ159" s="17" t="s">
        <v>23</v>
      </c>
      <c r="BK159" s="239">
        <f>ROUND(I159*H159,2)</f>
        <v>0</v>
      </c>
      <c r="BL159" s="17" t="s">
        <v>156</v>
      </c>
      <c r="BM159" s="238" t="s">
        <v>208</v>
      </c>
    </row>
    <row r="160" s="2" customFormat="1">
      <c r="A160" s="39"/>
      <c r="B160" s="40"/>
      <c r="C160" s="41"/>
      <c r="D160" s="240" t="s">
        <v>158</v>
      </c>
      <c r="E160" s="41"/>
      <c r="F160" s="241" t="s">
        <v>207</v>
      </c>
      <c r="G160" s="41"/>
      <c r="H160" s="41"/>
      <c r="I160" s="242"/>
      <c r="J160" s="41"/>
      <c r="K160" s="41"/>
      <c r="L160" s="45"/>
      <c r="M160" s="243"/>
      <c r="N160" s="244"/>
      <c r="O160" s="92"/>
      <c r="P160" s="92"/>
      <c r="Q160" s="92"/>
      <c r="R160" s="92"/>
      <c r="S160" s="92"/>
      <c r="T160" s="93"/>
      <c r="U160" s="39"/>
      <c r="V160" s="39"/>
      <c r="W160" s="39"/>
      <c r="X160" s="39"/>
      <c r="Y160" s="39"/>
      <c r="Z160" s="39"/>
      <c r="AA160" s="39"/>
      <c r="AB160" s="39"/>
      <c r="AC160" s="39"/>
      <c r="AD160" s="39"/>
      <c r="AE160" s="39"/>
      <c r="AT160" s="17" t="s">
        <v>158</v>
      </c>
      <c r="AU160" s="17" t="s">
        <v>99</v>
      </c>
    </row>
    <row r="161" s="2" customFormat="1">
      <c r="A161" s="39"/>
      <c r="B161" s="40"/>
      <c r="C161" s="41"/>
      <c r="D161" s="245" t="s">
        <v>160</v>
      </c>
      <c r="E161" s="41"/>
      <c r="F161" s="246" t="s">
        <v>209</v>
      </c>
      <c r="G161" s="41"/>
      <c r="H161" s="41"/>
      <c r="I161" s="242"/>
      <c r="J161" s="41"/>
      <c r="K161" s="41"/>
      <c r="L161" s="45"/>
      <c r="M161" s="243"/>
      <c r="N161" s="244"/>
      <c r="O161" s="92"/>
      <c r="P161" s="92"/>
      <c r="Q161" s="92"/>
      <c r="R161" s="92"/>
      <c r="S161" s="92"/>
      <c r="T161" s="93"/>
      <c r="U161" s="39"/>
      <c r="V161" s="39"/>
      <c r="W161" s="39"/>
      <c r="X161" s="39"/>
      <c r="Y161" s="39"/>
      <c r="Z161" s="39"/>
      <c r="AA161" s="39"/>
      <c r="AB161" s="39"/>
      <c r="AC161" s="39"/>
      <c r="AD161" s="39"/>
      <c r="AE161" s="39"/>
      <c r="AT161" s="17" t="s">
        <v>160</v>
      </c>
      <c r="AU161" s="17" t="s">
        <v>99</v>
      </c>
    </row>
    <row r="162" s="13" customFormat="1">
      <c r="A162" s="13"/>
      <c r="B162" s="247"/>
      <c r="C162" s="248"/>
      <c r="D162" s="240" t="s">
        <v>162</v>
      </c>
      <c r="E162" s="249" t="s">
        <v>1</v>
      </c>
      <c r="F162" s="250" t="s">
        <v>203</v>
      </c>
      <c r="G162" s="248"/>
      <c r="H162" s="249" t="s">
        <v>1</v>
      </c>
      <c r="I162" s="251"/>
      <c r="J162" s="248"/>
      <c r="K162" s="248"/>
      <c r="L162" s="252"/>
      <c r="M162" s="253"/>
      <c r="N162" s="254"/>
      <c r="O162" s="254"/>
      <c r="P162" s="254"/>
      <c r="Q162" s="254"/>
      <c r="R162" s="254"/>
      <c r="S162" s="254"/>
      <c r="T162" s="255"/>
      <c r="U162" s="13"/>
      <c r="V162" s="13"/>
      <c r="W162" s="13"/>
      <c r="X162" s="13"/>
      <c r="Y162" s="13"/>
      <c r="Z162" s="13"/>
      <c r="AA162" s="13"/>
      <c r="AB162" s="13"/>
      <c r="AC162" s="13"/>
      <c r="AD162" s="13"/>
      <c r="AE162" s="13"/>
      <c r="AT162" s="256" t="s">
        <v>162</v>
      </c>
      <c r="AU162" s="256" t="s">
        <v>99</v>
      </c>
      <c r="AV162" s="13" t="s">
        <v>23</v>
      </c>
      <c r="AW162" s="13" t="s">
        <v>48</v>
      </c>
      <c r="AX162" s="13" t="s">
        <v>91</v>
      </c>
      <c r="AY162" s="256" t="s">
        <v>148</v>
      </c>
    </row>
    <row r="163" s="14" customFormat="1">
      <c r="A163" s="14"/>
      <c r="B163" s="257"/>
      <c r="C163" s="258"/>
      <c r="D163" s="240" t="s">
        <v>162</v>
      </c>
      <c r="E163" s="259" t="s">
        <v>1</v>
      </c>
      <c r="F163" s="260" t="s">
        <v>197</v>
      </c>
      <c r="G163" s="258"/>
      <c r="H163" s="261">
        <v>6</v>
      </c>
      <c r="I163" s="262"/>
      <c r="J163" s="258"/>
      <c r="K163" s="258"/>
      <c r="L163" s="263"/>
      <c r="M163" s="264"/>
      <c r="N163" s="265"/>
      <c r="O163" s="265"/>
      <c r="P163" s="265"/>
      <c r="Q163" s="265"/>
      <c r="R163" s="265"/>
      <c r="S163" s="265"/>
      <c r="T163" s="266"/>
      <c r="U163" s="14"/>
      <c r="V163" s="14"/>
      <c r="W163" s="14"/>
      <c r="X163" s="14"/>
      <c r="Y163" s="14"/>
      <c r="Z163" s="14"/>
      <c r="AA163" s="14"/>
      <c r="AB163" s="14"/>
      <c r="AC163" s="14"/>
      <c r="AD163" s="14"/>
      <c r="AE163" s="14"/>
      <c r="AT163" s="267" t="s">
        <v>162</v>
      </c>
      <c r="AU163" s="267" t="s">
        <v>99</v>
      </c>
      <c r="AV163" s="14" t="s">
        <v>99</v>
      </c>
      <c r="AW163" s="14" t="s">
        <v>48</v>
      </c>
      <c r="AX163" s="14" t="s">
        <v>91</v>
      </c>
      <c r="AY163" s="267" t="s">
        <v>148</v>
      </c>
    </row>
    <row r="164" s="15" customFormat="1">
      <c r="A164" s="15"/>
      <c r="B164" s="269"/>
      <c r="C164" s="270"/>
      <c r="D164" s="240" t="s">
        <v>162</v>
      </c>
      <c r="E164" s="271" t="s">
        <v>1</v>
      </c>
      <c r="F164" s="272" t="s">
        <v>204</v>
      </c>
      <c r="G164" s="270"/>
      <c r="H164" s="273">
        <v>6</v>
      </c>
      <c r="I164" s="274"/>
      <c r="J164" s="270"/>
      <c r="K164" s="270"/>
      <c r="L164" s="275"/>
      <c r="M164" s="276"/>
      <c r="N164" s="277"/>
      <c r="O164" s="277"/>
      <c r="P164" s="277"/>
      <c r="Q164" s="277"/>
      <c r="R164" s="277"/>
      <c r="S164" s="277"/>
      <c r="T164" s="278"/>
      <c r="U164" s="15"/>
      <c r="V164" s="15"/>
      <c r="W164" s="15"/>
      <c r="X164" s="15"/>
      <c r="Y164" s="15"/>
      <c r="Z164" s="15"/>
      <c r="AA164" s="15"/>
      <c r="AB164" s="15"/>
      <c r="AC164" s="15"/>
      <c r="AD164" s="15"/>
      <c r="AE164" s="15"/>
      <c r="AT164" s="279" t="s">
        <v>162</v>
      </c>
      <c r="AU164" s="279" t="s">
        <v>99</v>
      </c>
      <c r="AV164" s="15" t="s">
        <v>156</v>
      </c>
      <c r="AW164" s="15" t="s">
        <v>4</v>
      </c>
      <c r="AX164" s="15" t="s">
        <v>23</v>
      </c>
      <c r="AY164" s="279" t="s">
        <v>148</v>
      </c>
    </row>
    <row r="165" s="2" customFormat="1" ht="33" customHeight="1">
      <c r="A165" s="39"/>
      <c r="B165" s="40"/>
      <c r="C165" s="227" t="s">
        <v>210</v>
      </c>
      <c r="D165" s="227" t="s">
        <v>151</v>
      </c>
      <c r="E165" s="228" t="s">
        <v>211</v>
      </c>
      <c r="F165" s="229" t="s">
        <v>212</v>
      </c>
      <c r="G165" s="230" t="s">
        <v>200</v>
      </c>
      <c r="H165" s="231">
        <v>7</v>
      </c>
      <c r="I165" s="232"/>
      <c r="J165" s="233">
        <f>ROUND(I165*H165,2)</f>
        <v>0</v>
      </c>
      <c r="K165" s="229" t="s">
        <v>155</v>
      </c>
      <c r="L165" s="45"/>
      <c r="M165" s="234" t="s">
        <v>1</v>
      </c>
      <c r="N165" s="235" t="s">
        <v>56</v>
      </c>
      <c r="O165" s="92"/>
      <c r="P165" s="236">
        <f>O165*H165</f>
        <v>0</v>
      </c>
      <c r="Q165" s="236">
        <v>0.31108000000000002</v>
      </c>
      <c r="R165" s="236">
        <f>Q165*H165</f>
        <v>2.1775600000000002</v>
      </c>
      <c r="S165" s="236">
        <v>0</v>
      </c>
      <c r="T165" s="237">
        <f>S165*H165</f>
        <v>0</v>
      </c>
      <c r="U165" s="39"/>
      <c r="V165" s="39"/>
      <c r="W165" s="39"/>
      <c r="X165" s="39"/>
      <c r="Y165" s="39"/>
      <c r="Z165" s="39"/>
      <c r="AA165" s="39"/>
      <c r="AB165" s="39"/>
      <c r="AC165" s="39"/>
      <c r="AD165" s="39"/>
      <c r="AE165" s="39"/>
      <c r="AR165" s="238" t="s">
        <v>156</v>
      </c>
      <c r="AT165" s="238" t="s">
        <v>151</v>
      </c>
      <c r="AU165" s="238" t="s">
        <v>99</v>
      </c>
      <c r="AY165" s="17" t="s">
        <v>148</v>
      </c>
      <c r="BE165" s="239">
        <f>IF(N165="základní",J165,0)</f>
        <v>0</v>
      </c>
      <c r="BF165" s="239">
        <f>IF(N165="snížená",J165,0)</f>
        <v>0</v>
      </c>
      <c r="BG165" s="239">
        <f>IF(N165="zákl. přenesená",J165,0)</f>
        <v>0</v>
      </c>
      <c r="BH165" s="239">
        <f>IF(N165="sníž. přenesená",J165,0)</f>
        <v>0</v>
      </c>
      <c r="BI165" s="239">
        <f>IF(N165="nulová",J165,0)</f>
        <v>0</v>
      </c>
      <c r="BJ165" s="17" t="s">
        <v>23</v>
      </c>
      <c r="BK165" s="239">
        <f>ROUND(I165*H165,2)</f>
        <v>0</v>
      </c>
      <c r="BL165" s="17" t="s">
        <v>156</v>
      </c>
      <c r="BM165" s="238" t="s">
        <v>213</v>
      </c>
    </row>
    <row r="166" s="2" customFormat="1">
      <c r="A166" s="39"/>
      <c r="B166" s="40"/>
      <c r="C166" s="41"/>
      <c r="D166" s="240" t="s">
        <v>158</v>
      </c>
      <c r="E166" s="41"/>
      <c r="F166" s="241" t="s">
        <v>214</v>
      </c>
      <c r="G166" s="41"/>
      <c r="H166" s="41"/>
      <c r="I166" s="242"/>
      <c r="J166" s="41"/>
      <c r="K166" s="41"/>
      <c r="L166" s="45"/>
      <c r="M166" s="243"/>
      <c r="N166" s="244"/>
      <c r="O166" s="92"/>
      <c r="P166" s="92"/>
      <c r="Q166" s="92"/>
      <c r="R166" s="92"/>
      <c r="S166" s="92"/>
      <c r="T166" s="93"/>
      <c r="U166" s="39"/>
      <c r="V166" s="39"/>
      <c r="W166" s="39"/>
      <c r="X166" s="39"/>
      <c r="Y166" s="39"/>
      <c r="Z166" s="39"/>
      <c r="AA166" s="39"/>
      <c r="AB166" s="39"/>
      <c r="AC166" s="39"/>
      <c r="AD166" s="39"/>
      <c r="AE166" s="39"/>
      <c r="AT166" s="17" t="s">
        <v>158</v>
      </c>
      <c r="AU166" s="17" t="s">
        <v>99</v>
      </c>
    </row>
    <row r="167" s="2" customFormat="1">
      <c r="A167" s="39"/>
      <c r="B167" s="40"/>
      <c r="C167" s="41"/>
      <c r="D167" s="245" t="s">
        <v>160</v>
      </c>
      <c r="E167" s="41"/>
      <c r="F167" s="246" t="s">
        <v>215</v>
      </c>
      <c r="G167" s="41"/>
      <c r="H167" s="41"/>
      <c r="I167" s="242"/>
      <c r="J167" s="41"/>
      <c r="K167" s="41"/>
      <c r="L167" s="45"/>
      <c r="M167" s="243"/>
      <c r="N167" s="244"/>
      <c r="O167" s="92"/>
      <c r="P167" s="92"/>
      <c r="Q167" s="92"/>
      <c r="R167" s="92"/>
      <c r="S167" s="92"/>
      <c r="T167" s="93"/>
      <c r="U167" s="39"/>
      <c r="V167" s="39"/>
      <c r="W167" s="39"/>
      <c r="X167" s="39"/>
      <c r="Y167" s="39"/>
      <c r="Z167" s="39"/>
      <c r="AA167" s="39"/>
      <c r="AB167" s="39"/>
      <c r="AC167" s="39"/>
      <c r="AD167" s="39"/>
      <c r="AE167" s="39"/>
      <c r="AT167" s="17" t="s">
        <v>160</v>
      </c>
      <c r="AU167" s="17" t="s">
        <v>99</v>
      </c>
    </row>
    <row r="168" s="13" customFormat="1">
      <c r="A168" s="13"/>
      <c r="B168" s="247"/>
      <c r="C168" s="248"/>
      <c r="D168" s="240" t="s">
        <v>162</v>
      </c>
      <c r="E168" s="249" t="s">
        <v>1</v>
      </c>
      <c r="F168" s="250" t="s">
        <v>216</v>
      </c>
      <c r="G168" s="248"/>
      <c r="H168" s="249" t="s">
        <v>1</v>
      </c>
      <c r="I168" s="251"/>
      <c r="J168" s="248"/>
      <c r="K168" s="248"/>
      <c r="L168" s="252"/>
      <c r="M168" s="253"/>
      <c r="N168" s="254"/>
      <c r="O168" s="254"/>
      <c r="P168" s="254"/>
      <c r="Q168" s="254"/>
      <c r="R168" s="254"/>
      <c r="S168" s="254"/>
      <c r="T168" s="255"/>
      <c r="U168" s="13"/>
      <c r="V168" s="13"/>
      <c r="W168" s="13"/>
      <c r="X168" s="13"/>
      <c r="Y168" s="13"/>
      <c r="Z168" s="13"/>
      <c r="AA168" s="13"/>
      <c r="AB168" s="13"/>
      <c r="AC168" s="13"/>
      <c r="AD168" s="13"/>
      <c r="AE168" s="13"/>
      <c r="AT168" s="256" t="s">
        <v>162</v>
      </c>
      <c r="AU168" s="256" t="s">
        <v>99</v>
      </c>
      <c r="AV168" s="13" t="s">
        <v>23</v>
      </c>
      <c r="AW168" s="13" t="s">
        <v>48</v>
      </c>
      <c r="AX168" s="13" t="s">
        <v>91</v>
      </c>
      <c r="AY168" s="256" t="s">
        <v>148</v>
      </c>
    </row>
    <row r="169" s="14" customFormat="1">
      <c r="A169" s="14"/>
      <c r="B169" s="257"/>
      <c r="C169" s="258"/>
      <c r="D169" s="240" t="s">
        <v>162</v>
      </c>
      <c r="E169" s="259" t="s">
        <v>1</v>
      </c>
      <c r="F169" s="260" t="s">
        <v>205</v>
      </c>
      <c r="G169" s="258"/>
      <c r="H169" s="261">
        <v>7</v>
      </c>
      <c r="I169" s="262"/>
      <c r="J169" s="258"/>
      <c r="K169" s="258"/>
      <c r="L169" s="263"/>
      <c r="M169" s="264"/>
      <c r="N169" s="265"/>
      <c r="O169" s="265"/>
      <c r="P169" s="265"/>
      <c r="Q169" s="265"/>
      <c r="R169" s="265"/>
      <c r="S169" s="265"/>
      <c r="T169" s="266"/>
      <c r="U169" s="14"/>
      <c r="V169" s="14"/>
      <c r="W169" s="14"/>
      <c r="X169" s="14"/>
      <c r="Y169" s="14"/>
      <c r="Z169" s="14"/>
      <c r="AA169" s="14"/>
      <c r="AB169" s="14"/>
      <c r="AC169" s="14"/>
      <c r="AD169" s="14"/>
      <c r="AE169" s="14"/>
      <c r="AT169" s="267" t="s">
        <v>162</v>
      </c>
      <c r="AU169" s="267" t="s">
        <v>99</v>
      </c>
      <c r="AV169" s="14" t="s">
        <v>99</v>
      </c>
      <c r="AW169" s="14" t="s">
        <v>48</v>
      </c>
      <c r="AX169" s="14" t="s">
        <v>91</v>
      </c>
      <c r="AY169" s="267" t="s">
        <v>148</v>
      </c>
    </row>
    <row r="170" s="15" customFormat="1">
      <c r="A170" s="15"/>
      <c r="B170" s="269"/>
      <c r="C170" s="270"/>
      <c r="D170" s="240" t="s">
        <v>162</v>
      </c>
      <c r="E170" s="271" t="s">
        <v>1</v>
      </c>
      <c r="F170" s="272" t="s">
        <v>204</v>
      </c>
      <c r="G170" s="270"/>
      <c r="H170" s="273">
        <v>7</v>
      </c>
      <c r="I170" s="274"/>
      <c r="J170" s="270"/>
      <c r="K170" s="270"/>
      <c r="L170" s="275"/>
      <c r="M170" s="276"/>
      <c r="N170" s="277"/>
      <c r="O170" s="277"/>
      <c r="P170" s="277"/>
      <c r="Q170" s="277"/>
      <c r="R170" s="277"/>
      <c r="S170" s="277"/>
      <c r="T170" s="278"/>
      <c r="U170" s="15"/>
      <c r="V170" s="15"/>
      <c r="W170" s="15"/>
      <c r="X170" s="15"/>
      <c r="Y170" s="15"/>
      <c r="Z170" s="15"/>
      <c r="AA170" s="15"/>
      <c r="AB170" s="15"/>
      <c r="AC170" s="15"/>
      <c r="AD170" s="15"/>
      <c r="AE170" s="15"/>
      <c r="AT170" s="279" t="s">
        <v>162</v>
      </c>
      <c r="AU170" s="279" t="s">
        <v>99</v>
      </c>
      <c r="AV170" s="15" t="s">
        <v>156</v>
      </c>
      <c r="AW170" s="15" t="s">
        <v>4</v>
      </c>
      <c r="AX170" s="15" t="s">
        <v>23</v>
      </c>
      <c r="AY170" s="279" t="s">
        <v>148</v>
      </c>
    </row>
    <row r="171" s="2" customFormat="1" ht="24.15" customHeight="1">
      <c r="A171" s="39"/>
      <c r="B171" s="40"/>
      <c r="C171" s="227" t="s">
        <v>217</v>
      </c>
      <c r="D171" s="227" t="s">
        <v>151</v>
      </c>
      <c r="E171" s="228" t="s">
        <v>218</v>
      </c>
      <c r="F171" s="229" t="s">
        <v>219</v>
      </c>
      <c r="G171" s="230" t="s">
        <v>189</v>
      </c>
      <c r="H171" s="231">
        <v>7.2439999999999998</v>
      </c>
      <c r="I171" s="232"/>
      <c r="J171" s="233">
        <f>ROUND(I171*H171,2)</f>
        <v>0</v>
      </c>
      <c r="K171" s="229" t="s">
        <v>155</v>
      </c>
      <c r="L171" s="45"/>
      <c r="M171" s="234" t="s">
        <v>1</v>
      </c>
      <c r="N171" s="235" t="s">
        <v>56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156</v>
      </c>
      <c r="AT171" s="238" t="s">
        <v>151</v>
      </c>
      <c r="AU171" s="238" t="s">
        <v>99</v>
      </c>
      <c r="AY171" s="17" t="s">
        <v>148</v>
      </c>
      <c r="BE171" s="239">
        <f>IF(N171="základní",J171,0)</f>
        <v>0</v>
      </c>
      <c r="BF171" s="239">
        <f>IF(N171="snížená",J171,0)</f>
        <v>0</v>
      </c>
      <c r="BG171" s="239">
        <f>IF(N171="zákl. přenesená",J171,0)</f>
        <v>0</v>
      </c>
      <c r="BH171" s="239">
        <f>IF(N171="sníž. přenesená",J171,0)</f>
        <v>0</v>
      </c>
      <c r="BI171" s="239">
        <f>IF(N171="nulová",J171,0)</f>
        <v>0</v>
      </c>
      <c r="BJ171" s="17" t="s">
        <v>23</v>
      </c>
      <c r="BK171" s="239">
        <f>ROUND(I171*H171,2)</f>
        <v>0</v>
      </c>
      <c r="BL171" s="17" t="s">
        <v>156</v>
      </c>
      <c r="BM171" s="238" t="s">
        <v>220</v>
      </c>
    </row>
    <row r="172" s="2" customFormat="1">
      <c r="A172" s="39"/>
      <c r="B172" s="40"/>
      <c r="C172" s="41"/>
      <c r="D172" s="240" t="s">
        <v>158</v>
      </c>
      <c r="E172" s="41"/>
      <c r="F172" s="241" t="s">
        <v>221</v>
      </c>
      <c r="G172" s="41"/>
      <c r="H172" s="41"/>
      <c r="I172" s="242"/>
      <c r="J172" s="41"/>
      <c r="K172" s="41"/>
      <c r="L172" s="45"/>
      <c r="M172" s="243"/>
      <c r="N172" s="244"/>
      <c r="O172" s="92"/>
      <c r="P172" s="92"/>
      <c r="Q172" s="92"/>
      <c r="R172" s="92"/>
      <c r="S172" s="92"/>
      <c r="T172" s="93"/>
      <c r="U172" s="39"/>
      <c r="V172" s="39"/>
      <c r="W172" s="39"/>
      <c r="X172" s="39"/>
      <c r="Y172" s="39"/>
      <c r="Z172" s="39"/>
      <c r="AA172" s="39"/>
      <c r="AB172" s="39"/>
      <c r="AC172" s="39"/>
      <c r="AD172" s="39"/>
      <c r="AE172" s="39"/>
      <c r="AT172" s="17" t="s">
        <v>158</v>
      </c>
      <c r="AU172" s="17" t="s">
        <v>99</v>
      </c>
    </row>
    <row r="173" s="2" customFormat="1">
      <c r="A173" s="39"/>
      <c r="B173" s="40"/>
      <c r="C173" s="41"/>
      <c r="D173" s="245" t="s">
        <v>160</v>
      </c>
      <c r="E173" s="41"/>
      <c r="F173" s="246" t="s">
        <v>222</v>
      </c>
      <c r="G173" s="41"/>
      <c r="H173" s="41"/>
      <c r="I173" s="242"/>
      <c r="J173" s="41"/>
      <c r="K173" s="41"/>
      <c r="L173" s="45"/>
      <c r="M173" s="243"/>
      <c r="N173" s="244"/>
      <c r="O173" s="92"/>
      <c r="P173" s="92"/>
      <c r="Q173" s="92"/>
      <c r="R173" s="92"/>
      <c r="S173" s="92"/>
      <c r="T173" s="93"/>
      <c r="U173" s="39"/>
      <c r="V173" s="39"/>
      <c r="W173" s="39"/>
      <c r="X173" s="39"/>
      <c r="Y173" s="39"/>
      <c r="Z173" s="39"/>
      <c r="AA173" s="39"/>
      <c r="AB173" s="39"/>
      <c r="AC173" s="39"/>
      <c r="AD173" s="39"/>
      <c r="AE173" s="39"/>
      <c r="AT173" s="17" t="s">
        <v>160</v>
      </c>
      <c r="AU173" s="17" t="s">
        <v>99</v>
      </c>
    </row>
    <row r="174" s="2" customFormat="1">
      <c r="A174" s="39"/>
      <c r="B174" s="40"/>
      <c r="C174" s="41"/>
      <c r="D174" s="240" t="s">
        <v>193</v>
      </c>
      <c r="E174" s="41"/>
      <c r="F174" s="268" t="s">
        <v>223</v>
      </c>
      <c r="G174" s="41"/>
      <c r="H174" s="41"/>
      <c r="I174" s="242"/>
      <c r="J174" s="41"/>
      <c r="K174" s="41"/>
      <c r="L174" s="45"/>
      <c r="M174" s="243"/>
      <c r="N174" s="244"/>
      <c r="O174" s="92"/>
      <c r="P174" s="92"/>
      <c r="Q174" s="92"/>
      <c r="R174" s="92"/>
      <c r="S174" s="92"/>
      <c r="T174" s="93"/>
      <c r="U174" s="39"/>
      <c r="V174" s="39"/>
      <c r="W174" s="39"/>
      <c r="X174" s="39"/>
      <c r="Y174" s="39"/>
      <c r="Z174" s="39"/>
      <c r="AA174" s="39"/>
      <c r="AB174" s="39"/>
      <c r="AC174" s="39"/>
      <c r="AD174" s="39"/>
      <c r="AE174" s="39"/>
      <c r="AT174" s="17" t="s">
        <v>193</v>
      </c>
      <c r="AU174" s="17" t="s">
        <v>99</v>
      </c>
    </row>
    <row r="175" s="12" customFormat="1" ht="22.8" customHeight="1">
      <c r="A175" s="12"/>
      <c r="B175" s="211"/>
      <c r="C175" s="212"/>
      <c r="D175" s="213" t="s">
        <v>90</v>
      </c>
      <c r="E175" s="225" t="s">
        <v>224</v>
      </c>
      <c r="F175" s="225" t="s">
        <v>225</v>
      </c>
      <c r="G175" s="212"/>
      <c r="H175" s="212"/>
      <c r="I175" s="215"/>
      <c r="J175" s="226">
        <f>BK175</f>
        <v>0</v>
      </c>
      <c r="K175" s="212"/>
      <c r="L175" s="217"/>
      <c r="M175" s="218"/>
      <c r="N175" s="219"/>
      <c r="O175" s="219"/>
      <c r="P175" s="220">
        <f>SUM(P176:P208)</f>
        <v>0</v>
      </c>
      <c r="Q175" s="219"/>
      <c r="R175" s="220">
        <f>SUM(R176:R208)</f>
        <v>0.099834000000000006</v>
      </c>
      <c r="S175" s="219"/>
      <c r="T175" s="221">
        <f>SUM(T176:T208)</f>
        <v>0</v>
      </c>
      <c r="U175" s="12"/>
      <c r="V175" s="12"/>
      <c r="W175" s="12"/>
      <c r="X175" s="12"/>
      <c r="Y175" s="12"/>
      <c r="Z175" s="12"/>
      <c r="AA175" s="12"/>
      <c r="AB175" s="12"/>
      <c r="AC175" s="12"/>
      <c r="AD175" s="12"/>
      <c r="AE175" s="12"/>
      <c r="AR175" s="222" t="s">
        <v>23</v>
      </c>
      <c r="AT175" s="223" t="s">
        <v>90</v>
      </c>
      <c r="AU175" s="223" t="s">
        <v>23</v>
      </c>
      <c r="AY175" s="222" t="s">
        <v>148</v>
      </c>
      <c r="BK175" s="224">
        <f>SUM(BK176:BK208)</f>
        <v>0</v>
      </c>
    </row>
    <row r="176" s="2" customFormat="1" ht="24.15" customHeight="1">
      <c r="A176" s="39"/>
      <c r="B176" s="40"/>
      <c r="C176" s="227" t="s">
        <v>28</v>
      </c>
      <c r="D176" s="227" t="s">
        <v>151</v>
      </c>
      <c r="E176" s="228" t="s">
        <v>226</v>
      </c>
      <c r="F176" s="229" t="s">
        <v>227</v>
      </c>
      <c r="G176" s="230" t="s">
        <v>154</v>
      </c>
      <c r="H176" s="231">
        <v>88.400000000000006</v>
      </c>
      <c r="I176" s="232"/>
      <c r="J176" s="233">
        <f>ROUND(I176*H176,2)</f>
        <v>0</v>
      </c>
      <c r="K176" s="229" t="s">
        <v>155</v>
      </c>
      <c r="L176" s="45"/>
      <c r="M176" s="234" t="s">
        <v>1</v>
      </c>
      <c r="N176" s="235" t="s">
        <v>56</v>
      </c>
      <c r="O176" s="92"/>
      <c r="P176" s="236">
        <f>O176*H176</f>
        <v>0</v>
      </c>
      <c r="Q176" s="236">
        <v>0.00033</v>
      </c>
      <c r="R176" s="236">
        <f>Q176*H176</f>
        <v>0.029172</v>
      </c>
      <c r="S176" s="236">
        <v>0</v>
      </c>
      <c r="T176" s="237">
        <f>S176*H176</f>
        <v>0</v>
      </c>
      <c r="U176" s="39"/>
      <c r="V176" s="39"/>
      <c r="W176" s="39"/>
      <c r="X176" s="39"/>
      <c r="Y176" s="39"/>
      <c r="Z176" s="39"/>
      <c r="AA176" s="39"/>
      <c r="AB176" s="39"/>
      <c r="AC176" s="39"/>
      <c r="AD176" s="39"/>
      <c r="AE176" s="39"/>
      <c r="AR176" s="238" t="s">
        <v>156</v>
      </c>
      <c r="AT176" s="238" t="s">
        <v>151</v>
      </c>
      <c r="AU176" s="238" t="s">
        <v>99</v>
      </c>
      <c r="AY176" s="17" t="s">
        <v>148</v>
      </c>
      <c r="BE176" s="239">
        <f>IF(N176="základní",J176,0)</f>
        <v>0</v>
      </c>
      <c r="BF176" s="239">
        <f>IF(N176="snížená",J176,0)</f>
        <v>0</v>
      </c>
      <c r="BG176" s="239">
        <f>IF(N176="zákl. přenesená",J176,0)</f>
        <v>0</v>
      </c>
      <c r="BH176" s="239">
        <f>IF(N176="sníž. přenesená",J176,0)</f>
        <v>0</v>
      </c>
      <c r="BI176" s="239">
        <f>IF(N176="nulová",J176,0)</f>
        <v>0</v>
      </c>
      <c r="BJ176" s="17" t="s">
        <v>23</v>
      </c>
      <c r="BK176" s="239">
        <f>ROUND(I176*H176,2)</f>
        <v>0</v>
      </c>
      <c r="BL176" s="17" t="s">
        <v>156</v>
      </c>
      <c r="BM176" s="238" t="s">
        <v>228</v>
      </c>
    </row>
    <row r="177" s="2" customFormat="1">
      <c r="A177" s="39"/>
      <c r="B177" s="40"/>
      <c r="C177" s="41"/>
      <c r="D177" s="240" t="s">
        <v>158</v>
      </c>
      <c r="E177" s="41"/>
      <c r="F177" s="241" t="s">
        <v>229</v>
      </c>
      <c r="G177" s="41"/>
      <c r="H177" s="41"/>
      <c r="I177" s="242"/>
      <c r="J177" s="41"/>
      <c r="K177" s="41"/>
      <c r="L177" s="45"/>
      <c r="M177" s="243"/>
      <c r="N177" s="244"/>
      <c r="O177" s="92"/>
      <c r="P177" s="92"/>
      <c r="Q177" s="92"/>
      <c r="R177" s="92"/>
      <c r="S177" s="92"/>
      <c r="T177" s="93"/>
      <c r="U177" s="39"/>
      <c r="V177" s="39"/>
      <c r="W177" s="39"/>
      <c r="X177" s="39"/>
      <c r="Y177" s="39"/>
      <c r="Z177" s="39"/>
      <c r="AA177" s="39"/>
      <c r="AB177" s="39"/>
      <c r="AC177" s="39"/>
      <c r="AD177" s="39"/>
      <c r="AE177" s="39"/>
      <c r="AT177" s="17" t="s">
        <v>158</v>
      </c>
      <c r="AU177" s="17" t="s">
        <v>99</v>
      </c>
    </row>
    <row r="178" s="2" customFormat="1">
      <c r="A178" s="39"/>
      <c r="B178" s="40"/>
      <c r="C178" s="41"/>
      <c r="D178" s="245" t="s">
        <v>160</v>
      </c>
      <c r="E178" s="41"/>
      <c r="F178" s="246" t="s">
        <v>230</v>
      </c>
      <c r="G178" s="41"/>
      <c r="H178" s="41"/>
      <c r="I178" s="242"/>
      <c r="J178" s="41"/>
      <c r="K178" s="41"/>
      <c r="L178" s="45"/>
      <c r="M178" s="243"/>
      <c r="N178" s="244"/>
      <c r="O178" s="92"/>
      <c r="P178" s="92"/>
      <c r="Q178" s="92"/>
      <c r="R178" s="92"/>
      <c r="S178" s="92"/>
      <c r="T178" s="93"/>
      <c r="U178" s="39"/>
      <c r="V178" s="39"/>
      <c r="W178" s="39"/>
      <c r="X178" s="39"/>
      <c r="Y178" s="39"/>
      <c r="Z178" s="39"/>
      <c r="AA178" s="39"/>
      <c r="AB178" s="39"/>
      <c r="AC178" s="39"/>
      <c r="AD178" s="39"/>
      <c r="AE178" s="39"/>
      <c r="AT178" s="17" t="s">
        <v>160</v>
      </c>
      <c r="AU178" s="17" t="s">
        <v>99</v>
      </c>
    </row>
    <row r="179" s="13" customFormat="1">
      <c r="A179" s="13"/>
      <c r="B179" s="247"/>
      <c r="C179" s="248"/>
      <c r="D179" s="240" t="s">
        <v>162</v>
      </c>
      <c r="E179" s="249" t="s">
        <v>1</v>
      </c>
      <c r="F179" s="250" t="s">
        <v>231</v>
      </c>
      <c r="G179" s="248"/>
      <c r="H179" s="249" t="s">
        <v>1</v>
      </c>
      <c r="I179" s="251"/>
      <c r="J179" s="248"/>
      <c r="K179" s="248"/>
      <c r="L179" s="252"/>
      <c r="M179" s="253"/>
      <c r="N179" s="254"/>
      <c r="O179" s="254"/>
      <c r="P179" s="254"/>
      <c r="Q179" s="254"/>
      <c r="R179" s="254"/>
      <c r="S179" s="254"/>
      <c r="T179" s="255"/>
      <c r="U179" s="13"/>
      <c r="V179" s="13"/>
      <c r="W179" s="13"/>
      <c r="X179" s="13"/>
      <c r="Y179" s="13"/>
      <c r="Z179" s="13"/>
      <c r="AA179" s="13"/>
      <c r="AB179" s="13"/>
      <c r="AC179" s="13"/>
      <c r="AD179" s="13"/>
      <c r="AE179" s="13"/>
      <c r="AT179" s="256" t="s">
        <v>162</v>
      </c>
      <c r="AU179" s="256" t="s">
        <v>99</v>
      </c>
      <c r="AV179" s="13" t="s">
        <v>23</v>
      </c>
      <c r="AW179" s="13" t="s">
        <v>48</v>
      </c>
      <c r="AX179" s="13" t="s">
        <v>91</v>
      </c>
      <c r="AY179" s="256" t="s">
        <v>148</v>
      </c>
    </row>
    <row r="180" s="14" customFormat="1">
      <c r="A180" s="14"/>
      <c r="B180" s="257"/>
      <c r="C180" s="258"/>
      <c r="D180" s="240" t="s">
        <v>162</v>
      </c>
      <c r="E180" s="259" t="s">
        <v>1</v>
      </c>
      <c r="F180" s="260" t="s">
        <v>232</v>
      </c>
      <c r="G180" s="258"/>
      <c r="H180" s="261">
        <v>88.400000000000006</v>
      </c>
      <c r="I180" s="262"/>
      <c r="J180" s="258"/>
      <c r="K180" s="258"/>
      <c r="L180" s="263"/>
      <c r="M180" s="264"/>
      <c r="N180" s="265"/>
      <c r="O180" s="265"/>
      <c r="P180" s="265"/>
      <c r="Q180" s="265"/>
      <c r="R180" s="265"/>
      <c r="S180" s="265"/>
      <c r="T180" s="266"/>
      <c r="U180" s="14"/>
      <c r="V180" s="14"/>
      <c r="W180" s="14"/>
      <c r="X180" s="14"/>
      <c r="Y180" s="14"/>
      <c r="Z180" s="14"/>
      <c r="AA180" s="14"/>
      <c r="AB180" s="14"/>
      <c r="AC180" s="14"/>
      <c r="AD180" s="14"/>
      <c r="AE180" s="14"/>
      <c r="AT180" s="267" t="s">
        <v>162</v>
      </c>
      <c r="AU180" s="267" t="s">
        <v>99</v>
      </c>
      <c r="AV180" s="14" t="s">
        <v>99</v>
      </c>
      <c r="AW180" s="14" t="s">
        <v>48</v>
      </c>
      <c r="AX180" s="14" t="s">
        <v>91</v>
      </c>
      <c r="AY180" s="267" t="s">
        <v>148</v>
      </c>
    </row>
    <row r="181" s="2" customFormat="1" ht="24.15" customHeight="1">
      <c r="A181" s="39"/>
      <c r="B181" s="40"/>
      <c r="C181" s="227" t="s">
        <v>233</v>
      </c>
      <c r="D181" s="227" t="s">
        <v>151</v>
      </c>
      <c r="E181" s="228" t="s">
        <v>234</v>
      </c>
      <c r="F181" s="229" t="s">
        <v>235</v>
      </c>
      <c r="G181" s="230" t="s">
        <v>154</v>
      </c>
      <c r="H181" s="231">
        <v>33.700000000000003</v>
      </c>
      <c r="I181" s="232"/>
      <c r="J181" s="233">
        <f>ROUND(I181*H181,2)</f>
        <v>0</v>
      </c>
      <c r="K181" s="229" t="s">
        <v>155</v>
      </c>
      <c r="L181" s="45"/>
      <c r="M181" s="234" t="s">
        <v>1</v>
      </c>
      <c r="N181" s="235" t="s">
        <v>56</v>
      </c>
      <c r="O181" s="92"/>
      <c r="P181" s="236">
        <f>O181*H181</f>
        <v>0</v>
      </c>
      <c r="Q181" s="236">
        <v>0.00033</v>
      </c>
      <c r="R181" s="236">
        <f>Q181*H181</f>
        <v>0.011121000000000001</v>
      </c>
      <c r="S181" s="236">
        <v>0</v>
      </c>
      <c r="T181" s="237">
        <f>S181*H181</f>
        <v>0</v>
      </c>
      <c r="U181" s="39"/>
      <c r="V181" s="39"/>
      <c r="W181" s="39"/>
      <c r="X181" s="39"/>
      <c r="Y181" s="39"/>
      <c r="Z181" s="39"/>
      <c r="AA181" s="39"/>
      <c r="AB181" s="39"/>
      <c r="AC181" s="39"/>
      <c r="AD181" s="39"/>
      <c r="AE181" s="39"/>
      <c r="AR181" s="238" t="s">
        <v>156</v>
      </c>
      <c r="AT181" s="238" t="s">
        <v>151</v>
      </c>
      <c r="AU181" s="238" t="s">
        <v>99</v>
      </c>
      <c r="AY181" s="17" t="s">
        <v>148</v>
      </c>
      <c r="BE181" s="239">
        <f>IF(N181="základní",J181,0)</f>
        <v>0</v>
      </c>
      <c r="BF181" s="239">
        <f>IF(N181="snížená",J181,0)</f>
        <v>0</v>
      </c>
      <c r="BG181" s="239">
        <f>IF(N181="zákl. přenesená",J181,0)</f>
        <v>0</v>
      </c>
      <c r="BH181" s="239">
        <f>IF(N181="sníž. přenesená",J181,0)</f>
        <v>0</v>
      </c>
      <c r="BI181" s="239">
        <f>IF(N181="nulová",J181,0)</f>
        <v>0</v>
      </c>
      <c r="BJ181" s="17" t="s">
        <v>23</v>
      </c>
      <c r="BK181" s="239">
        <f>ROUND(I181*H181,2)</f>
        <v>0</v>
      </c>
      <c r="BL181" s="17" t="s">
        <v>156</v>
      </c>
      <c r="BM181" s="238" t="s">
        <v>236</v>
      </c>
    </row>
    <row r="182" s="2" customFormat="1">
      <c r="A182" s="39"/>
      <c r="B182" s="40"/>
      <c r="C182" s="41"/>
      <c r="D182" s="240" t="s">
        <v>158</v>
      </c>
      <c r="E182" s="41"/>
      <c r="F182" s="241" t="s">
        <v>237</v>
      </c>
      <c r="G182" s="41"/>
      <c r="H182" s="41"/>
      <c r="I182" s="242"/>
      <c r="J182" s="41"/>
      <c r="K182" s="41"/>
      <c r="L182" s="45"/>
      <c r="M182" s="243"/>
      <c r="N182" s="244"/>
      <c r="O182" s="92"/>
      <c r="P182" s="92"/>
      <c r="Q182" s="92"/>
      <c r="R182" s="92"/>
      <c r="S182" s="92"/>
      <c r="T182" s="93"/>
      <c r="U182" s="39"/>
      <c r="V182" s="39"/>
      <c r="W182" s="39"/>
      <c r="X182" s="39"/>
      <c r="Y182" s="39"/>
      <c r="Z182" s="39"/>
      <c r="AA182" s="39"/>
      <c r="AB182" s="39"/>
      <c r="AC182" s="39"/>
      <c r="AD182" s="39"/>
      <c r="AE182" s="39"/>
      <c r="AT182" s="17" t="s">
        <v>158</v>
      </c>
      <c r="AU182" s="17" t="s">
        <v>99</v>
      </c>
    </row>
    <row r="183" s="2" customFormat="1">
      <c r="A183" s="39"/>
      <c r="B183" s="40"/>
      <c r="C183" s="41"/>
      <c r="D183" s="245" t="s">
        <v>160</v>
      </c>
      <c r="E183" s="41"/>
      <c r="F183" s="246" t="s">
        <v>238</v>
      </c>
      <c r="G183" s="41"/>
      <c r="H183" s="41"/>
      <c r="I183" s="242"/>
      <c r="J183" s="41"/>
      <c r="K183" s="41"/>
      <c r="L183" s="45"/>
      <c r="M183" s="243"/>
      <c r="N183" s="244"/>
      <c r="O183" s="92"/>
      <c r="P183" s="92"/>
      <c r="Q183" s="92"/>
      <c r="R183" s="92"/>
      <c r="S183" s="92"/>
      <c r="T183" s="93"/>
      <c r="U183" s="39"/>
      <c r="V183" s="39"/>
      <c r="W183" s="39"/>
      <c r="X183" s="39"/>
      <c r="Y183" s="39"/>
      <c r="Z183" s="39"/>
      <c r="AA183" s="39"/>
      <c r="AB183" s="39"/>
      <c r="AC183" s="39"/>
      <c r="AD183" s="39"/>
      <c r="AE183" s="39"/>
      <c r="AT183" s="17" t="s">
        <v>160</v>
      </c>
      <c r="AU183" s="17" t="s">
        <v>99</v>
      </c>
    </row>
    <row r="184" s="13" customFormat="1">
      <c r="A184" s="13"/>
      <c r="B184" s="247"/>
      <c r="C184" s="248"/>
      <c r="D184" s="240" t="s">
        <v>162</v>
      </c>
      <c r="E184" s="249" t="s">
        <v>1</v>
      </c>
      <c r="F184" s="250" t="s">
        <v>231</v>
      </c>
      <c r="G184" s="248"/>
      <c r="H184" s="249" t="s">
        <v>1</v>
      </c>
      <c r="I184" s="251"/>
      <c r="J184" s="248"/>
      <c r="K184" s="248"/>
      <c r="L184" s="252"/>
      <c r="M184" s="253"/>
      <c r="N184" s="254"/>
      <c r="O184" s="254"/>
      <c r="P184" s="254"/>
      <c r="Q184" s="254"/>
      <c r="R184" s="254"/>
      <c r="S184" s="254"/>
      <c r="T184" s="255"/>
      <c r="U184" s="13"/>
      <c r="V184" s="13"/>
      <c r="W184" s="13"/>
      <c r="X184" s="13"/>
      <c r="Y184" s="13"/>
      <c r="Z184" s="13"/>
      <c r="AA184" s="13"/>
      <c r="AB184" s="13"/>
      <c r="AC184" s="13"/>
      <c r="AD184" s="13"/>
      <c r="AE184" s="13"/>
      <c r="AT184" s="256" t="s">
        <v>162</v>
      </c>
      <c r="AU184" s="256" t="s">
        <v>99</v>
      </c>
      <c r="AV184" s="13" t="s">
        <v>23</v>
      </c>
      <c r="AW184" s="13" t="s">
        <v>48</v>
      </c>
      <c r="AX184" s="13" t="s">
        <v>91</v>
      </c>
      <c r="AY184" s="256" t="s">
        <v>148</v>
      </c>
    </row>
    <row r="185" s="14" customFormat="1">
      <c r="A185" s="14"/>
      <c r="B185" s="257"/>
      <c r="C185" s="258"/>
      <c r="D185" s="240" t="s">
        <v>162</v>
      </c>
      <c r="E185" s="259" t="s">
        <v>1</v>
      </c>
      <c r="F185" s="260" t="s">
        <v>239</v>
      </c>
      <c r="G185" s="258"/>
      <c r="H185" s="261">
        <v>33.700000000000003</v>
      </c>
      <c r="I185" s="262"/>
      <c r="J185" s="258"/>
      <c r="K185" s="258"/>
      <c r="L185" s="263"/>
      <c r="M185" s="264"/>
      <c r="N185" s="265"/>
      <c r="O185" s="265"/>
      <c r="P185" s="265"/>
      <c r="Q185" s="265"/>
      <c r="R185" s="265"/>
      <c r="S185" s="265"/>
      <c r="T185" s="266"/>
      <c r="U185" s="14"/>
      <c r="V185" s="14"/>
      <c r="W185" s="14"/>
      <c r="X185" s="14"/>
      <c r="Y185" s="14"/>
      <c r="Z185" s="14"/>
      <c r="AA185" s="14"/>
      <c r="AB185" s="14"/>
      <c r="AC185" s="14"/>
      <c r="AD185" s="14"/>
      <c r="AE185" s="14"/>
      <c r="AT185" s="267" t="s">
        <v>162</v>
      </c>
      <c r="AU185" s="267" t="s">
        <v>99</v>
      </c>
      <c r="AV185" s="14" t="s">
        <v>99</v>
      </c>
      <c r="AW185" s="14" t="s">
        <v>48</v>
      </c>
      <c r="AX185" s="14" t="s">
        <v>91</v>
      </c>
      <c r="AY185" s="267" t="s">
        <v>148</v>
      </c>
    </row>
    <row r="186" s="2" customFormat="1" ht="24.15" customHeight="1">
      <c r="A186" s="39"/>
      <c r="B186" s="40"/>
      <c r="C186" s="227" t="s">
        <v>240</v>
      </c>
      <c r="D186" s="227" t="s">
        <v>151</v>
      </c>
      <c r="E186" s="228" t="s">
        <v>241</v>
      </c>
      <c r="F186" s="229" t="s">
        <v>242</v>
      </c>
      <c r="G186" s="230" t="s">
        <v>154</v>
      </c>
      <c r="H186" s="231">
        <v>209.09999999999999</v>
      </c>
      <c r="I186" s="232"/>
      <c r="J186" s="233">
        <f>ROUND(I186*H186,2)</f>
        <v>0</v>
      </c>
      <c r="K186" s="229" t="s">
        <v>155</v>
      </c>
      <c r="L186" s="45"/>
      <c r="M186" s="234" t="s">
        <v>1</v>
      </c>
      <c r="N186" s="235" t="s">
        <v>56</v>
      </c>
      <c r="O186" s="92"/>
      <c r="P186" s="236">
        <f>O186*H186</f>
        <v>0</v>
      </c>
      <c r="Q186" s="236">
        <v>0.00011</v>
      </c>
      <c r="R186" s="236">
        <f>Q186*H186</f>
        <v>0.023001000000000001</v>
      </c>
      <c r="S186" s="236">
        <v>0</v>
      </c>
      <c r="T186" s="237">
        <f>S186*H186</f>
        <v>0</v>
      </c>
      <c r="U186" s="39"/>
      <c r="V186" s="39"/>
      <c r="W186" s="39"/>
      <c r="X186" s="39"/>
      <c r="Y186" s="39"/>
      <c r="Z186" s="39"/>
      <c r="AA186" s="39"/>
      <c r="AB186" s="39"/>
      <c r="AC186" s="39"/>
      <c r="AD186" s="39"/>
      <c r="AE186" s="39"/>
      <c r="AR186" s="238" t="s">
        <v>156</v>
      </c>
      <c r="AT186" s="238" t="s">
        <v>151</v>
      </c>
      <c r="AU186" s="238" t="s">
        <v>99</v>
      </c>
      <c r="AY186" s="17" t="s">
        <v>148</v>
      </c>
      <c r="BE186" s="239">
        <f>IF(N186="základní",J186,0)</f>
        <v>0</v>
      </c>
      <c r="BF186" s="239">
        <f>IF(N186="snížená",J186,0)</f>
        <v>0</v>
      </c>
      <c r="BG186" s="239">
        <f>IF(N186="zákl. přenesená",J186,0)</f>
        <v>0</v>
      </c>
      <c r="BH186" s="239">
        <f>IF(N186="sníž. přenesená",J186,0)</f>
        <v>0</v>
      </c>
      <c r="BI186" s="239">
        <f>IF(N186="nulová",J186,0)</f>
        <v>0</v>
      </c>
      <c r="BJ186" s="17" t="s">
        <v>23</v>
      </c>
      <c r="BK186" s="239">
        <f>ROUND(I186*H186,2)</f>
        <v>0</v>
      </c>
      <c r="BL186" s="17" t="s">
        <v>156</v>
      </c>
      <c r="BM186" s="238" t="s">
        <v>243</v>
      </c>
    </row>
    <row r="187" s="2" customFormat="1">
      <c r="A187" s="39"/>
      <c r="B187" s="40"/>
      <c r="C187" s="41"/>
      <c r="D187" s="240" t="s">
        <v>158</v>
      </c>
      <c r="E187" s="41"/>
      <c r="F187" s="241" t="s">
        <v>244</v>
      </c>
      <c r="G187" s="41"/>
      <c r="H187" s="41"/>
      <c r="I187" s="242"/>
      <c r="J187" s="41"/>
      <c r="K187" s="41"/>
      <c r="L187" s="45"/>
      <c r="M187" s="243"/>
      <c r="N187" s="244"/>
      <c r="O187" s="92"/>
      <c r="P187" s="92"/>
      <c r="Q187" s="92"/>
      <c r="R187" s="92"/>
      <c r="S187" s="92"/>
      <c r="T187" s="93"/>
      <c r="U187" s="39"/>
      <c r="V187" s="39"/>
      <c r="W187" s="39"/>
      <c r="X187" s="39"/>
      <c r="Y187" s="39"/>
      <c r="Z187" s="39"/>
      <c r="AA187" s="39"/>
      <c r="AB187" s="39"/>
      <c r="AC187" s="39"/>
      <c r="AD187" s="39"/>
      <c r="AE187" s="39"/>
      <c r="AT187" s="17" t="s">
        <v>158</v>
      </c>
      <c r="AU187" s="17" t="s">
        <v>99</v>
      </c>
    </row>
    <row r="188" s="2" customFormat="1">
      <c r="A188" s="39"/>
      <c r="B188" s="40"/>
      <c r="C188" s="41"/>
      <c r="D188" s="245" t="s">
        <v>160</v>
      </c>
      <c r="E188" s="41"/>
      <c r="F188" s="246" t="s">
        <v>245</v>
      </c>
      <c r="G188" s="41"/>
      <c r="H188" s="41"/>
      <c r="I188" s="242"/>
      <c r="J188" s="41"/>
      <c r="K188" s="41"/>
      <c r="L188" s="45"/>
      <c r="M188" s="243"/>
      <c r="N188" s="244"/>
      <c r="O188" s="92"/>
      <c r="P188" s="92"/>
      <c r="Q188" s="92"/>
      <c r="R188" s="92"/>
      <c r="S188" s="92"/>
      <c r="T188" s="93"/>
      <c r="U188" s="39"/>
      <c r="V188" s="39"/>
      <c r="W188" s="39"/>
      <c r="X188" s="39"/>
      <c r="Y188" s="39"/>
      <c r="Z188" s="39"/>
      <c r="AA188" s="39"/>
      <c r="AB188" s="39"/>
      <c r="AC188" s="39"/>
      <c r="AD188" s="39"/>
      <c r="AE188" s="39"/>
      <c r="AT188" s="17" t="s">
        <v>160</v>
      </c>
      <c r="AU188" s="17" t="s">
        <v>99</v>
      </c>
    </row>
    <row r="189" s="13" customFormat="1">
      <c r="A189" s="13"/>
      <c r="B189" s="247"/>
      <c r="C189" s="248"/>
      <c r="D189" s="240" t="s">
        <v>162</v>
      </c>
      <c r="E189" s="249" t="s">
        <v>1</v>
      </c>
      <c r="F189" s="250" t="s">
        <v>231</v>
      </c>
      <c r="G189" s="248"/>
      <c r="H189" s="249" t="s">
        <v>1</v>
      </c>
      <c r="I189" s="251"/>
      <c r="J189" s="248"/>
      <c r="K189" s="248"/>
      <c r="L189" s="252"/>
      <c r="M189" s="253"/>
      <c r="N189" s="254"/>
      <c r="O189" s="254"/>
      <c r="P189" s="254"/>
      <c r="Q189" s="254"/>
      <c r="R189" s="254"/>
      <c r="S189" s="254"/>
      <c r="T189" s="255"/>
      <c r="U189" s="13"/>
      <c r="V189" s="13"/>
      <c r="W189" s="13"/>
      <c r="X189" s="13"/>
      <c r="Y189" s="13"/>
      <c r="Z189" s="13"/>
      <c r="AA189" s="13"/>
      <c r="AB189" s="13"/>
      <c r="AC189" s="13"/>
      <c r="AD189" s="13"/>
      <c r="AE189" s="13"/>
      <c r="AT189" s="256" t="s">
        <v>162</v>
      </c>
      <c r="AU189" s="256" t="s">
        <v>99</v>
      </c>
      <c r="AV189" s="13" t="s">
        <v>23</v>
      </c>
      <c r="AW189" s="13" t="s">
        <v>48</v>
      </c>
      <c r="AX189" s="13" t="s">
        <v>91</v>
      </c>
      <c r="AY189" s="256" t="s">
        <v>148</v>
      </c>
    </row>
    <row r="190" s="14" customFormat="1">
      <c r="A190" s="14"/>
      <c r="B190" s="257"/>
      <c r="C190" s="258"/>
      <c r="D190" s="240" t="s">
        <v>162</v>
      </c>
      <c r="E190" s="259" t="s">
        <v>1</v>
      </c>
      <c r="F190" s="260" t="s">
        <v>246</v>
      </c>
      <c r="G190" s="258"/>
      <c r="H190" s="261">
        <v>209.10000000000002</v>
      </c>
      <c r="I190" s="262"/>
      <c r="J190" s="258"/>
      <c r="K190" s="258"/>
      <c r="L190" s="263"/>
      <c r="M190" s="264"/>
      <c r="N190" s="265"/>
      <c r="O190" s="265"/>
      <c r="P190" s="265"/>
      <c r="Q190" s="265"/>
      <c r="R190" s="265"/>
      <c r="S190" s="265"/>
      <c r="T190" s="266"/>
      <c r="U190" s="14"/>
      <c r="V190" s="14"/>
      <c r="W190" s="14"/>
      <c r="X190" s="14"/>
      <c r="Y190" s="14"/>
      <c r="Z190" s="14"/>
      <c r="AA190" s="14"/>
      <c r="AB190" s="14"/>
      <c r="AC190" s="14"/>
      <c r="AD190" s="14"/>
      <c r="AE190" s="14"/>
      <c r="AT190" s="267" t="s">
        <v>162</v>
      </c>
      <c r="AU190" s="267" t="s">
        <v>99</v>
      </c>
      <c r="AV190" s="14" t="s">
        <v>99</v>
      </c>
      <c r="AW190" s="14" t="s">
        <v>48</v>
      </c>
      <c r="AX190" s="14" t="s">
        <v>91</v>
      </c>
      <c r="AY190" s="267" t="s">
        <v>148</v>
      </c>
    </row>
    <row r="191" s="2" customFormat="1" ht="16.5" customHeight="1">
      <c r="A191" s="39"/>
      <c r="B191" s="40"/>
      <c r="C191" s="227" t="s">
        <v>247</v>
      </c>
      <c r="D191" s="227" t="s">
        <v>151</v>
      </c>
      <c r="E191" s="228" t="s">
        <v>248</v>
      </c>
      <c r="F191" s="229" t="s">
        <v>249</v>
      </c>
      <c r="G191" s="230" t="s">
        <v>154</v>
      </c>
      <c r="H191" s="231">
        <v>330.99000000000001</v>
      </c>
      <c r="I191" s="232"/>
      <c r="J191" s="233">
        <f>ROUND(I191*H191,2)</f>
        <v>0</v>
      </c>
      <c r="K191" s="229" t="s">
        <v>155</v>
      </c>
      <c r="L191" s="45"/>
      <c r="M191" s="234" t="s">
        <v>1</v>
      </c>
      <c r="N191" s="235" t="s">
        <v>56</v>
      </c>
      <c r="O191" s="92"/>
      <c r="P191" s="236">
        <f>O191*H191</f>
        <v>0</v>
      </c>
      <c r="Q191" s="236">
        <v>0</v>
      </c>
      <c r="R191" s="236">
        <f>Q191*H191</f>
        <v>0</v>
      </c>
      <c r="S191" s="236">
        <v>0</v>
      </c>
      <c r="T191" s="237">
        <f>S191*H191</f>
        <v>0</v>
      </c>
      <c r="U191" s="39"/>
      <c r="V191" s="39"/>
      <c r="W191" s="39"/>
      <c r="X191" s="39"/>
      <c r="Y191" s="39"/>
      <c r="Z191" s="39"/>
      <c r="AA191" s="39"/>
      <c r="AB191" s="39"/>
      <c r="AC191" s="39"/>
      <c r="AD191" s="39"/>
      <c r="AE191" s="39"/>
      <c r="AR191" s="238" t="s">
        <v>156</v>
      </c>
      <c r="AT191" s="238" t="s">
        <v>151</v>
      </c>
      <c r="AU191" s="238" t="s">
        <v>99</v>
      </c>
      <c r="AY191" s="17" t="s">
        <v>148</v>
      </c>
      <c r="BE191" s="239">
        <f>IF(N191="základní",J191,0)</f>
        <v>0</v>
      </c>
      <c r="BF191" s="239">
        <f>IF(N191="snížená",J191,0)</f>
        <v>0</v>
      </c>
      <c r="BG191" s="239">
        <f>IF(N191="zákl. přenesená",J191,0)</f>
        <v>0</v>
      </c>
      <c r="BH191" s="239">
        <f>IF(N191="sníž. přenesená",J191,0)</f>
        <v>0</v>
      </c>
      <c r="BI191" s="239">
        <f>IF(N191="nulová",J191,0)</f>
        <v>0</v>
      </c>
      <c r="BJ191" s="17" t="s">
        <v>23</v>
      </c>
      <c r="BK191" s="239">
        <f>ROUND(I191*H191,2)</f>
        <v>0</v>
      </c>
      <c r="BL191" s="17" t="s">
        <v>156</v>
      </c>
      <c r="BM191" s="238" t="s">
        <v>250</v>
      </c>
    </row>
    <row r="192" s="2" customFormat="1">
      <c r="A192" s="39"/>
      <c r="B192" s="40"/>
      <c r="C192" s="41"/>
      <c r="D192" s="240" t="s">
        <v>158</v>
      </c>
      <c r="E192" s="41"/>
      <c r="F192" s="241" t="s">
        <v>251</v>
      </c>
      <c r="G192" s="41"/>
      <c r="H192" s="41"/>
      <c r="I192" s="242"/>
      <c r="J192" s="41"/>
      <c r="K192" s="41"/>
      <c r="L192" s="45"/>
      <c r="M192" s="243"/>
      <c r="N192" s="244"/>
      <c r="O192" s="92"/>
      <c r="P192" s="92"/>
      <c r="Q192" s="92"/>
      <c r="R192" s="92"/>
      <c r="S192" s="92"/>
      <c r="T192" s="93"/>
      <c r="U192" s="39"/>
      <c r="V192" s="39"/>
      <c r="W192" s="39"/>
      <c r="X192" s="39"/>
      <c r="Y192" s="39"/>
      <c r="Z192" s="39"/>
      <c r="AA192" s="39"/>
      <c r="AB192" s="39"/>
      <c r="AC192" s="39"/>
      <c r="AD192" s="39"/>
      <c r="AE192" s="39"/>
      <c r="AT192" s="17" t="s">
        <v>158</v>
      </c>
      <c r="AU192" s="17" t="s">
        <v>99</v>
      </c>
    </row>
    <row r="193" s="2" customFormat="1">
      <c r="A193" s="39"/>
      <c r="B193" s="40"/>
      <c r="C193" s="41"/>
      <c r="D193" s="245" t="s">
        <v>160</v>
      </c>
      <c r="E193" s="41"/>
      <c r="F193" s="246" t="s">
        <v>252</v>
      </c>
      <c r="G193" s="41"/>
      <c r="H193" s="41"/>
      <c r="I193" s="242"/>
      <c r="J193" s="41"/>
      <c r="K193" s="41"/>
      <c r="L193" s="45"/>
      <c r="M193" s="243"/>
      <c r="N193" s="244"/>
      <c r="O193" s="92"/>
      <c r="P193" s="92"/>
      <c r="Q193" s="92"/>
      <c r="R193" s="92"/>
      <c r="S193" s="92"/>
      <c r="T193" s="93"/>
      <c r="U193" s="39"/>
      <c r="V193" s="39"/>
      <c r="W193" s="39"/>
      <c r="X193" s="39"/>
      <c r="Y193" s="39"/>
      <c r="Z193" s="39"/>
      <c r="AA193" s="39"/>
      <c r="AB193" s="39"/>
      <c r="AC193" s="39"/>
      <c r="AD193" s="39"/>
      <c r="AE193" s="39"/>
      <c r="AT193" s="17" t="s">
        <v>160</v>
      </c>
      <c r="AU193" s="17" t="s">
        <v>99</v>
      </c>
    </row>
    <row r="194" s="2" customFormat="1">
      <c r="A194" s="39"/>
      <c r="B194" s="40"/>
      <c r="C194" s="41"/>
      <c r="D194" s="240" t="s">
        <v>193</v>
      </c>
      <c r="E194" s="41"/>
      <c r="F194" s="268" t="s">
        <v>253</v>
      </c>
      <c r="G194" s="41"/>
      <c r="H194" s="41"/>
      <c r="I194" s="242"/>
      <c r="J194" s="41"/>
      <c r="K194" s="41"/>
      <c r="L194" s="45"/>
      <c r="M194" s="243"/>
      <c r="N194" s="244"/>
      <c r="O194" s="92"/>
      <c r="P194" s="92"/>
      <c r="Q194" s="92"/>
      <c r="R194" s="92"/>
      <c r="S194" s="92"/>
      <c r="T194" s="93"/>
      <c r="U194" s="39"/>
      <c r="V194" s="39"/>
      <c r="W194" s="39"/>
      <c r="X194" s="39"/>
      <c r="Y194" s="39"/>
      <c r="Z194" s="39"/>
      <c r="AA194" s="39"/>
      <c r="AB194" s="39"/>
      <c r="AC194" s="39"/>
      <c r="AD194" s="39"/>
      <c r="AE194" s="39"/>
      <c r="AT194" s="17" t="s">
        <v>193</v>
      </c>
      <c r="AU194" s="17" t="s">
        <v>99</v>
      </c>
    </row>
    <row r="195" s="13" customFormat="1">
      <c r="A195" s="13"/>
      <c r="B195" s="247"/>
      <c r="C195" s="248"/>
      <c r="D195" s="240" t="s">
        <v>162</v>
      </c>
      <c r="E195" s="249" t="s">
        <v>1</v>
      </c>
      <c r="F195" s="250" t="s">
        <v>231</v>
      </c>
      <c r="G195" s="248"/>
      <c r="H195" s="249" t="s">
        <v>1</v>
      </c>
      <c r="I195" s="251"/>
      <c r="J195" s="248"/>
      <c r="K195" s="248"/>
      <c r="L195" s="252"/>
      <c r="M195" s="253"/>
      <c r="N195" s="254"/>
      <c r="O195" s="254"/>
      <c r="P195" s="254"/>
      <c r="Q195" s="254"/>
      <c r="R195" s="254"/>
      <c r="S195" s="254"/>
      <c r="T195" s="255"/>
      <c r="U195" s="13"/>
      <c r="V195" s="13"/>
      <c r="W195" s="13"/>
      <c r="X195" s="13"/>
      <c r="Y195" s="13"/>
      <c r="Z195" s="13"/>
      <c r="AA195" s="13"/>
      <c r="AB195" s="13"/>
      <c r="AC195" s="13"/>
      <c r="AD195" s="13"/>
      <c r="AE195" s="13"/>
      <c r="AT195" s="256" t="s">
        <v>162</v>
      </c>
      <c r="AU195" s="256" t="s">
        <v>99</v>
      </c>
      <c r="AV195" s="13" t="s">
        <v>23</v>
      </c>
      <c r="AW195" s="13" t="s">
        <v>48</v>
      </c>
      <c r="AX195" s="13" t="s">
        <v>91</v>
      </c>
      <c r="AY195" s="256" t="s">
        <v>148</v>
      </c>
    </row>
    <row r="196" s="14" customFormat="1">
      <c r="A196" s="14"/>
      <c r="B196" s="257"/>
      <c r="C196" s="258"/>
      <c r="D196" s="240" t="s">
        <v>162</v>
      </c>
      <c r="E196" s="259" t="s">
        <v>1</v>
      </c>
      <c r="F196" s="260" t="s">
        <v>254</v>
      </c>
      <c r="G196" s="258"/>
      <c r="H196" s="261">
        <v>330.98999999999995</v>
      </c>
      <c r="I196" s="262"/>
      <c r="J196" s="258"/>
      <c r="K196" s="258"/>
      <c r="L196" s="263"/>
      <c r="M196" s="264"/>
      <c r="N196" s="265"/>
      <c r="O196" s="265"/>
      <c r="P196" s="265"/>
      <c r="Q196" s="265"/>
      <c r="R196" s="265"/>
      <c r="S196" s="265"/>
      <c r="T196" s="266"/>
      <c r="U196" s="14"/>
      <c r="V196" s="14"/>
      <c r="W196" s="14"/>
      <c r="X196" s="14"/>
      <c r="Y196" s="14"/>
      <c r="Z196" s="14"/>
      <c r="AA196" s="14"/>
      <c r="AB196" s="14"/>
      <c r="AC196" s="14"/>
      <c r="AD196" s="14"/>
      <c r="AE196" s="14"/>
      <c r="AT196" s="267" t="s">
        <v>162</v>
      </c>
      <c r="AU196" s="267" t="s">
        <v>99</v>
      </c>
      <c r="AV196" s="14" t="s">
        <v>99</v>
      </c>
      <c r="AW196" s="14" t="s">
        <v>48</v>
      </c>
      <c r="AX196" s="14" t="s">
        <v>91</v>
      </c>
      <c r="AY196" s="267" t="s">
        <v>148</v>
      </c>
    </row>
    <row r="197" s="2" customFormat="1" ht="24.15" customHeight="1">
      <c r="A197" s="39"/>
      <c r="B197" s="40"/>
      <c r="C197" s="227" t="s">
        <v>255</v>
      </c>
      <c r="D197" s="227" t="s">
        <v>151</v>
      </c>
      <c r="E197" s="228" t="s">
        <v>256</v>
      </c>
      <c r="F197" s="229" t="s">
        <v>257</v>
      </c>
      <c r="G197" s="230" t="s">
        <v>167</v>
      </c>
      <c r="H197" s="231">
        <v>14</v>
      </c>
      <c r="I197" s="232"/>
      <c r="J197" s="233">
        <f>ROUND(I197*H197,2)</f>
        <v>0</v>
      </c>
      <c r="K197" s="229" t="s">
        <v>155</v>
      </c>
      <c r="L197" s="45"/>
      <c r="M197" s="234" t="s">
        <v>1</v>
      </c>
      <c r="N197" s="235" t="s">
        <v>56</v>
      </c>
      <c r="O197" s="92"/>
      <c r="P197" s="236">
        <f>O197*H197</f>
        <v>0</v>
      </c>
      <c r="Q197" s="236">
        <v>0.0025999999999999999</v>
      </c>
      <c r="R197" s="236">
        <f>Q197*H197</f>
        <v>0.036400000000000002</v>
      </c>
      <c r="S197" s="236">
        <v>0</v>
      </c>
      <c r="T197" s="237">
        <f>S197*H197</f>
        <v>0</v>
      </c>
      <c r="U197" s="39"/>
      <c r="V197" s="39"/>
      <c r="W197" s="39"/>
      <c r="X197" s="39"/>
      <c r="Y197" s="39"/>
      <c r="Z197" s="39"/>
      <c r="AA197" s="39"/>
      <c r="AB197" s="39"/>
      <c r="AC197" s="39"/>
      <c r="AD197" s="39"/>
      <c r="AE197" s="39"/>
      <c r="AR197" s="238" t="s">
        <v>156</v>
      </c>
      <c r="AT197" s="238" t="s">
        <v>151</v>
      </c>
      <c r="AU197" s="238" t="s">
        <v>99</v>
      </c>
      <c r="AY197" s="17" t="s">
        <v>148</v>
      </c>
      <c r="BE197" s="239">
        <f>IF(N197="základní",J197,0)</f>
        <v>0</v>
      </c>
      <c r="BF197" s="239">
        <f>IF(N197="snížená",J197,0)</f>
        <v>0</v>
      </c>
      <c r="BG197" s="239">
        <f>IF(N197="zákl. přenesená",J197,0)</f>
        <v>0</v>
      </c>
      <c r="BH197" s="239">
        <f>IF(N197="sníž. přenesená",J197,0)</f>
        <v>0</v>
      </c>
      <c r="BI197" s="239">
        <f>IF(N197="nulová",J197,0)</f>
        <v>0</v>
      </c>
      <c r="BJ197" s="17" t="s">
        <v>23</v>
      </c>
      <c r="BK197" s="239">
        <f>ROUND(I197*H197,2)</f>
        <v>0</v>
      </c>
      <c r="BL197" s="17" t="s">
        <v>156</v>
      </c>
      <c r="BM197" s="238" t="s">
        <v>258</v>
      </c>
    </row>
    <row r="198" s="2" customFormat="1">
      <c r="A198" s="39"/>
      <c r="B198" s="40"/>
      <c r="C198" s="41"/>
      <c r="D198" s="240" t="s">
        <v>158</v>
      </c>
      <c r="E198" s="41"/>
      <c r="F198" s="241" t="s">
        <v>259</v>
      </c>
      <c r="G198" s="41"/>
      <c r="H198" s="41"/>
      <c r="I198" s="242"/>
      <c r="J198" s="41"/>
      <c r="K198" s="41"/>
      <c r="L198" s="45"/>
      <c r="M198" s="243"/>
      <c r="N198" s="244"/>
      <c r="O198" s="92"/>
      <c r="P198" s="92"/>
      <c r="Q198" s="92"/>
      <c r="R198" s="92"/>
      <c r="S198" s="92"/>
      <c r="T198" s="93"/>
      <c r="U198" s="39"/>
      <c r="V198" s="39"/>
      <c r="W198" s="39"/>
      <c r="X198" s="39"/>
      <c r="Y198" s="39"/>
      <c r="Z198" s="39"/>
      <c r="AA198" s="39"/>
      <c r="AB198" s="39"/>
      <c r="AC198" s="39"/>
      <c r="AD198" s="39"/>
      <c r="AE198" s="39"/>
      <c r="AT198" s="17" t="s">
        <v>158</v>
      </c>
      <c r="AU198" s="17" t="s">
        <v>99</v>
      </c>
    </row>
    <row r="199" s="2" customFormat="1">
      <c r="A199" s="39"/>
      <c r="B199" s="40"/>
      <c r="C199" s="41"/>
      <c r="D199" s="245" t="s">
        <v>160</v>
      </c>
      <c r="E199" s="41"/>
      <c r="F199" s="246" t="s">
        <v>260</v>
      </c>
      <c r="G199" s="41"/>
      <c r="H199" s="41"/>
      <c r="I199" s="242"/>
      <c r="J199" s="41"/>
      <c r="K199" s="41"/>
      <c r="L199" s="45"/>
      <c r="M199" s="243"/>
      <c r="N199" s="244"/>
      <c r="O199" s="92"/>
      <c r="P199" s="92"/>
      <c r="Q199" s="92"/>
      <c r="R199" s="92"/>
      <c r="S199" s="92"/>
      <c r="T199" s="93"/>
      <c r="U199" s="39"/>
      <c r="V199" s="39"/>
      <c r="W199" s="39"/>
      <c r="X199" s="39"/>
      <c r="Y199" s="39"/>
      <c r="Z199" s="39"/>
      <c r="AA199" s="39"/>
      <c r="AB199" s="39"/>
      <c r="AC199" s="39"/>
      <c r="AD199" s="39"/>
      <c r="AE199" s="39"/>
      <c r="AT199" s="17" t="s">
        <v>160</v>
      </c>
      <c r="AU199" s="17" t="s">
        <v>99</v>
      </c>
    </row>
    <row r="200" s="2" customFormat="1">
      <c r="A200" s="39"/>
      <c r="B200" s="40"/>
      <c r="C200" s="41"/>
      <c r="D200" s="240" t="s">
        <v>193</v>
      </c>
      <c r="E200" s="41"/>
      <c r="F200" s="268" t="s">
        <v>261</v>
      </c>
      <c r="G200" s="41"/>
      <c r="H200" s="41"/>
      <c r="I200" s="242"/>
      <c r="J200" s="41"/>
      <c r="K200" s="41"/>
      <c r="L200" s="45"/>
      <c r="M200" s="243"/>
      <c r="N200" s="244"/>
      <c r="O200" s="92"/>
      <c r="P200" s="92"/>
      <c r="Q200" s="92"/>
      <c r="R200" s="92"/>
      <c r="S200" s="92"/>
      <c r="T200" s="93"/>
      <c r="U200" s="39"/>
      <c r="V200" s="39"/>
      <c r="W200" s="39"/>
      <c r="X200" s="39"/>
      <c r="Y200" s="39"/>
      <c r="Z200" s="39"/>
      <c r="AA200" s="39"/>
      <c r="AB200" s="39"/>
      <c r="AC200" s="39"/>
      <c r="AD200" s="39"/>
      <c r="AE200" s="39"/>
      <c r="AT200" s="17" t="s">
        <v>193</v>
      </c>
      <c r="AU200" s="17" t="s">
        <v>99</v>
      </c>
    </row>
    <row r="201" s="13" customFormat="1">
      <c r="A201" s="13"/>
      <c r="B201" s="247"/>
      <c r="C201" s="248"/>
      <c r="D201" s="240" t="s">
        <v>162</v>
      </c>
      <c r="E201" s="249" t="s">
        <v>1</v>
      </c>
      <c r="F201" s="250" t="s">
        <v>231</v>
      </c>
      <c r="G201" s="248"/>
      <c r="H201" s="249" t="s">
        <v>1</v>
      </c>
      <c r="I201" s="251"/>
      <c r="J201" s="248"/>
      <c r="K201" s="248"/>
      <c r="L201" s="252"/>
      <c r="M201" s="253"/>
      <c r="N201" s="254"/>
      <c r="O201" s="254"/>
      <c r="P201" s="254"/>
      <c r="Q201" s="254"/>
      <c r="R201" s="254"/>
      <c r="S201" s="254"/>
      <c r="T201" s="255"/>
      <c r="U201" s="13"/>
      <c r="V201" s="13"/>
      <c r="W201" s="13"/>
      <c r="X201" s="13"/>
      <c r="Y201" s="13"/>
      <c r="Z201" s="13"/>
      <c r="AA201" s="13"/>
      <c r="AB201" s="13"/>
      <c r="AC201" s="13"/>
      <c r="AD201" s="13"/>
      <c r="AE201" s="13"/>
      <c r="AT201" s="256" t="s">
        <v>162</v>
      </c>
      <c r="AU201" s="256" t="s">
        <v>99</v>
      </c>
      <c r="AV201" s="13" t="s">
        <v>23</v>
      </c>
      <c r="AW201" s="13" t="s">
        <v>48</v>
      </c>
      <c r="AX201" s="13" t="s">
        <v>91</v>
      </c>
      <c r="AY201" s="256" t="s">
        <v>148</v>
      </c>
    </row>
    <row r="202" s="14" customFormat="1">
      <c r="A202" s="14"/>
      <c r="B202" s="257"/>
      <c r="C202" s="258"/>
      <c r="D202" s="240" t="s">
        <v>162</v>
      </c>
      <c r="E202" s="259" t="s">
        <v>1</v>
      </c>
      <c r="F202" s="260" t="s">
        <v>255</v>
      </c>
      <c r="G202" s="258"/>
      <c r="H202" s="261">
        <v>14</v>
      </c>
      <c r="I202" s="262"/>
      <c r="J202" s="258"/>
      <c r="K202" s="258"/>
      <c r="L202" s="263"/>
      <c r="M202" s="264"/>
      <c r="N202" s="265"/>
      <c r="O202" s="265"/>
      <c r="P202" s="265"/>
      <c r="Q202" s="265"/>
      <c r="R202" s="265"/>
      <c r="S202" s="265"/>
      <c r="T202" s="266"/>
      <c r="U202" s="14"/>
      <c r="V202" s="14"/>
      <c r="W202" s="14"/>
      <c r="X202" s="14"/>
      <c r="Y202" s="14"/>
      <c r="Z202" s="14"/>
      <c r="AA202" s="14"/>
      <c r="AB202" s="14"/>
      <c r="AC202" s="14"/>
      <c r="AD202" s="14"/>
      <c r="AE202" s="14"/>
      <c r="AT202" s="267" t="s">
        <v>162</v>
      </c>
      <c r="AU202" s="267" t="s">
        <v>99</v>
      </c>
      <c r="AV202" s="14" t="s">
        <v>99</v>
      </c>
      <c r="AW202" s="14" t="s">
        <v>48</v>
      </c>
      <c r="AX202" s="14" t="s">
        <v>91</v>
      </c>
      <c r="AY202" s="267" t="s">
        <v>148</v>
      </c>
    </row>
    <row r="203" s="2" customFormat="1" ht="16.5" customHeight="1">
      <c r="A203" s="39"/>
      <c r="B203" s="40"/>
      <c r="C203" s="227" t="s">
        <v>8</v>
      </c>
      <c r="D203" s="227" t="s">
        <v>151</v>
      </c>
      <c r="E203" s="228" t="s">
        <v>262</v>
      </c>
      <c r="F203" s="229" t="s">
        <v>263</v>
      </c>
      <c r="G203" s="230" t="s">
        <v>167</v>
      </c>
      <c r="H203" s="231">
        <v>14</v>
      </c>
      <c r="I203" s="232"/>
      <c r="J203" s="233">
        <f>ROUND(I203*H203,2)</f>
        <v>0</v>
      </c>
      <c r="K203" s="229" t="s">
        <v>155</v>
      </c>
      <c r="L203" s="45"/>
      <c r="M203" s="234" t="s">
        <v>1</v>
      </c>
      <c r="N203" s="235" t="s">
        <v>56</v>
      </c>
      <c r="O203" s="92"/>
      <c r="P203" s="236">
        <f>O203*H203</f>
        <v>0</v>
      </c>
      <c r="Q203" s="236">
        <v>1.0000000000000001E-05</v>
      </c>
      <c r="R203" s="236">
        <f>Q203*H203</f>
        <v>0.00014000000000000002</v>
      </c>
      <c r="S203" s="236">
        <v>0</v>
      </c>
      <c r="T203" s="237">
        <f>S203*H203</f>
        <v>0</v>
      </c>
      <c r="U203" s="39"/>
      <c r="V203" s="39"/>
      <c r="W203" s="39"/>
      <c r="X203" s="39"/>
      <c r="Y203" s="39"/>
      <c r="Z203" s="39"/>
      <c r="AA203" s="39"/>
      <c r="AB203" s="39"/>
      <c r="AC203" s="39"/>
      <c r="AD203" s="39"/>
      <c r="AE203" s="39"/>
      <c r="AR203" s="238" t="s">
        <v>156</v>
      </c>
      <c r="AT203" s="238" t="s">
        <v>151</v>
      </c>
      <c r="AU203" s="238" t="s">
        <v>99</v>
      </c>
      <c r="AY203" s="17" t="s">
        <v>148</v>
      </c>
      <c r="BE203" s="239">
        <f>IF(N203="základní",J203,0)</f>
        <v>0</v>
      </c>
      <c r="BF203" s="239">
        <f>IF(N203="snížená",J203,0)</f>
        <v>0</v>
      </c>
      <c r="BG203" s="239">
        <f>IF(N203="zákl. přenesená",J203,0)</f>
        <v>0</v>
      </c>
      <c r="BH203" s="239">
        <f>IF(N203="sníž. přenesená",J203,0)</f>
        <v>0</v>
      </c>
      <c r="BI203" s="239">
        <f>IF(N203="nulová",J203,0)</f>
        <v>0</v>
      </c>
      <c r="BJ203" s="17" t="s">
        <v>23</v>
      </c>
      <c r="BK203" s="239">
        <f>ROUND(I203*H203,2)</f>
        <v>0</v>
      </c>
      <c r="BL203" s="17" t="s">
        <v>156</v>
      </c>
      <c r="BM203" s="238" t="s">
        <v>264</v>
      </c>
    </row>
    <row r="204" s="2" customFormat="1">
      <c r="A204" s="39"/>
      <c r="B204" s="40"/>
      <c r="C204" s="41"/>
      <c r="D204" s="240" t="s">
        <v>158</v>
      </c>
      <c r="E204" s="41"/>
      <c r="F204" s="241" t="s">
        <v>265</v>
      </c>
      <c r="G204" s="41"/>
      <c r="H204" s="41"/>
      <c r="I204" s="242"/>
      <c r="J204" s="41"/>
      <c r="K204" s="41"/>
      <c r="L204" s="45"/>
      <c r="M204" s="243"/>
      <c r="N204" s="244"/>
      <c r="O204" s="92"/>
      <c r="P204" s="92"/>
      <c r="Q204" s="92"/>
      <c r="R204" s="92"/>
      <c r="S204" s="92"/>
      <c r="T204" s="93"/>
      <c r="U204" s="39"/>
      <c r="V204" s="39"/>
      <c r="W204" s="39"/>
      <c r="X204" s="39"/>
      <c r="Y204" s="39"/>
      <c r="Z204" s="39"/>
      <c r="AA204" s="39"/>
      <c r="AB204" s="39"/>
      <c r="AC204" s="39"/>
      <c r="AD204" s="39"/>
      <c r="AE204" s="39"/>
      <c r="AT204" s="17" t="s">
        <v>158</v>
      </c>
      <c r="AU204" s="17" t="s">
        <v>99</v>
      </c>
    </row>
    <row r="205" s="2" customFormat="1">
      <c r="A205" s="39"/>
      <c r="B205" s="40"/>
      <c r="C205" s="41"/>
      <c r="D205" s="245" t="s">
        <v>160</v>
      </c>
      <c r="E205" s="41"/>
      <c r="F205" s="246" t="s">
        <v>266</v>
      </c>
      <c r="G205" s="41"/>
      <c r="H205" s="41"/>
      <c r="I205" s="242"/>
      <c r="J205" s="41"/>
      <c r="K205" s="41"/>
      <c r="L205" s="45"/>
      <c r="M205" s="243"/>
      <c r="N205" s="244"/>
      <c r="O205" s="92"/>
      <c r="P205" s="92"/>
      <c r="Q205" s="92"/>
      <c r="R205" s="92"/>
      <c r="S205" s="92"/>
      <c r="T205" s="93"/>
      <c r="U205" s="39"/>
      <c r="V205" s="39"/>
      <c r="W205" s="39"/>
      <c r="X205" s="39"/>
      <c r="Y205" s="39"/>
      <c r="Z205" s="39"/>
      <c r="AA205" s="39"/>
      <c r="AB205" s="39"/>
      <c r="AC205" s="39"/>
      <c r="AD205" s="39"/>
      <c r="AE205" s="39"/>
      <c r="AT205" s="17" t="s">
        <v>160</v>
      </c>
      <c r="AU205" s="17" t="s">
        <v>99</v>
      </c>
    </row>
    <row r="206" s="2" customFormat="1">
      <c r="A206" s="39"/>
      <c r="B206" s="40"/>
      <c r="C206" s="41"/>
      <c r="D206" s="240" t="s">
        <v>193</v>
      </c>
      <c r="E206" s="41"/>
      <c r="F206" s="268" t="s">
        <v>253</v>
      </c>
      <c r="G206" s="41"/>
      <c r="H206" s="41"/>
      <c r="I206" s="242"/>
      <c r="J206" s="41"/>
      <c r="K206" s="41"/>
      <c r="L206" s="45"/>
      <c r="M206" s="243"/>
      <c r="N206" s="244"/>
      <c r="O206" s="92"/>
      <c r="P206" s="92"/>
      <c r="Q206" s="92"/>
      <c r="R206" s="92"/>
      <c r="S206" s="92"/>
      <c r="T206" s="93"/>
      <c r="U206" s="39"/>
      <c r="V206" s="39"/>
      <c r="W206" s="39"/>
      <c r="X206" s="39"/>
      <c r="Y206" s="39"/>
      <c r="Z206" s="39"/>
      <c r="AA206" s="39"/>
      <c r="AB206" s="39"/>
      <c r="AC206" s="39"/>
      <c r="AD206" s="39"/>
      <c r="AE206" s="39"/>
      <c r="AT206" s="17" t="s">
        <v>193</v>
      </c>
      <c r="AU206" s="17" t="s">
        <v>99</v>
      </c>
    </row>
    <row r="207" s="13" customFormat="1">
      <c r="A207" s="13"/>
      <c r="B207" s="247"/>
      <c r="C207" s="248"/>
      <c r="D207" s="240" t="s">
        <v>162</v>
      </c>
      <c r="E207" s="249" t="s">
        <v>1</v>
      </c>
      <c r="F207" s="250" t="s">
        <v>231</v>
      </c>
      <c r="G207" s="248"/>
      <c r="H207" s="249" t="s">
        <v>1</v>
      </c>
      <c r="I207" s="251"/>
      <c r="J207" s="248"/>
      <c r="K207" s="248"/>
      <c r="L207" s="252"/>
      <c r="M207" s="253"/>
      <c r="N207" s="254"/>
      <c r="O207" s="254"/>
      <c r="P207" s="254"/>
      <c r="Q207" s="254"/>
      <c r="R207" s="254"/>
      <c r="S207" s="254"/>
      <c r="T207" s="255"/>
      <c r="U207" s="13"/>
      <c r="V207" s="13"/>
      <c r="W207" s="13"/>
      <c r="X207" s="13"/>
      <c r="Y207" s="13"/>
      <c r="Z207" s="13"/>
      <c r="AA207" s="13"/>
      <c r="AB207" s="13"/>
      <c r="AC207" s="13"/>
      <c r="AD207" s="13"/>
      <c r="AE207" s="13"/>
      <c r="AT207" s="256" t="s">
        <v>162</v>
      </c>
      <c r="AU207" s="256" t="s">
        <v>99</v>
      </c>
      <c r="AV207" s="13" t="s">
        <v>23</v>
      </c>
      <c r="AW207" s="13" t="s">
        <v>48</v>
      </c>
      <c r="AX207" s="13" t="s">
        <v>91</v>
      </c>
      <c r="AY207" s="256" t="s">
        <v>148</v>
      </c>
    </row>
    <row r="208" s="14" customFormat="1">
      <c r="A208" s="14"/>
      <c r="B208" s="257"/>
      <c r="C208" s="258"/>
      <c r="D208" s="240" t="s">
        <v>162</v>
      </c>
      <c r="E208" s="259" t="s">
        <v>1</v>
      </c>
      <c r="F208" s="260" t="s">
        <v>255</v>
      </c>
      <c r="G208" s="258"/>
      <c r="H208" s="261">
        <v>14</v>
      </c>
      <c r="I208" s="262"/>
      <c r="J208" s="258"/>
      <c r="K208" s="258"/>
      <c r="L208" s="263"/>
      <c r="M208" s="264"/>
      <c r="N208" s="265"/>
      <c r="O208" s="265"/>
      <c r="P208" s="265"/>
      <c r="Q208" s="265"/>
      <c r="R208" s="265"/>
      <c r="S208" s="265"/>
      <c r="T208" s="266"/>
      <c r="U208" s="14"/>
      <c r="V208" s="14"/>
      <c r="W208" s="14"/>
      <c r="X208" s="14"/>
      <c r="Y208" s="14"/>
      <c r="Z208" s="14"/>
      <c r="AA208" s="14"/>
      <c r="AB208" s="14"/>
      <c r="AC208" s="14"/>
      <c r="AD208" s="14"/>
      <c r="AE208" s="14"/>
      <c r="AT208" s="267" t="s">
        <v>162</v>
      </c>
      <c r="AU208" s="267" t="s">
        <v>99</v>
      </c>
      <c r="AV208" s="14" t="s">
        <v>99</v>
      </c>
      <c r="AW208" s="14" t="s">
        <v>48</v>
      </c>
      <c r="AX208" s="14" t="s">
        <v>91</v>
      </c>
      <c r="AY208" s="267" t="s">
        <v>148</v>
      </c>
    </row>
    <row r="209" s="12" customFormat="1" ht="22.8" customHeight="1">
      <c r="A209" s="12"/>
      <c r="B209" s="211"/>
      <c r="C209" s="212"/>
      <c r="D209" s="213" t="s">
        <v>90</v>
      </c>
      <c r="E209" s="225" t="s">
        <v>267</v>
      </c>
      <c r="F209" s="225" t="s">
        <v>268</v>
      </c>
      <c r="G209" s="212"/>
      <c r="H209" s="212"/>
      <c r="I209" s="215"/>
      <c r="J209" s="226">
        <f>BK209</f>
        <v>0</v>
      </c>
      <c r="K209" s="212"/>
      <c r="L209" s="217"/>
      <c r="M209" s="218"/>
      <c r="N209" s="219"/>
      <c r="O209" s="219"/>
      <c r="P209" s="220">
        <f>SUM(P210:P241)</f>
        <v>0</v>
      </c>
      <c r="Q209" s="219"/>
      <c r="R209" s="220">
        <f>SUM(R210:R241)</f>
        <v>0.052240000000000002</v>
      </c>
      <c r="S209" s="219"/>
      <c r="T209" s="221">
        <f>SUM(T210:T241)</f>
        <v>150.19</v>
      </c>
      <c r="U209" s="12"/>
      <c r="V209" s="12"/>
      <c r="W209" s="12"/>
      <c r="X209" s="12"/>
      <c r="Y209" s="12"/>
      <c r="Z209" s="12"/>
      <c r="AA209" s="12"/>
      <c r="AB209" s="12"/>
      <c r="AC209" s="12"/>
      <c r="AD209" s="12"/>
      <c r="AE209" s="12"/>
      <c r="AR209" s="222" t="s">
        <v>23</v>
      </c>
      <c r="AT209" s="223" t="s">
        <v>90</v>
      </c>
      <c r="AU209" s="223" t="s">
        <v>23</v>
      </c>
      <c r="AY209" s="222" t="s">
        <v>148</v>
      </c>
      <c r="BK209" s="224">
        <f>SUM(BK210:BK241)</f>
        <v>0</v>
      </c>
    </row>
    <row r="210" s="2" customFormat="1" ht="24.15" customHeight="1">
      <c r="A210" s="39"/>
      <c r="B210" s="40"/>
      <c r="C210" s="227" t="s">
        <v>269</v>
      </c>
      <c r="D210" s="227" t="s">
        <v>151</v>
      </c>
      <c r="E210" s="228" t="s">
        <v>270</v>
      </c>
      <c r="F210" s="229" t="s">
        <v>271</v>
      </c>
      <c r="G210" s="230" t="s">
        <v>154</v>
      </c>
      <c r="H210" s="231">
        <v>102.09999999999999</v>
      </c>
      <c r="I210" s="232"/>
      <c r="J210" s="233">
        <f>ROUND(I210*H210,2)</f>
        <v>0</v>
      </c>
      <c r="K210" s="229" t="s">
        <v>155</v>
      </c>
      <c r="L210" s="45"/>
      <c r="M210" s="234" t="s">
        <v>1</v>
      </c>
      <c r="N210" s="235" t="s">
        <v>56</v>
      </c>
      <c r="O210" s="92"/>
      <c r="P210" s="236">
        <f>O210*H210</f>
        <v>0</v>
      </c>
      <c r="Q210" s="236">
        <v>0</v>
      </c>
      <c r="R210" s="236">
        <f>Q210*H210</f>
        <v>0</v>
      </c>
      <c r="S210" s="236">
        <v>0</v>
      </c>
      <c r="T210" s="237">
        <f>S210*H210</f>
        <v>0</v>
      </c>
      <c r="U210" s="39"/>
      <c r="V210" s="39"/>
      <c r="W210" s="39"/>
      <c r="X210" s="39"/>
      <c r="Y210" s="39"/>
      <c r="Z210" s="39"/>
      <c r="AA210" s="39"/>
      <c r="AB210" s="39"/>
      <c r="AC210" s="39"/>
      <c r="AD210" s="39"/>
      <c r="AE210" s="39"/>
      <c r="AR210" s="238" t="s">
        <v>269</v>
      </c>
      <c r="AT210" s="238" t="s">
        <v>151</v>
      </c>
      <c r="AU210" s="238" t="s">
        <v>99</v>
      </c>
      <c r="AY210" s="17" t="s">
        <v>148</v>
      </c>
      <c r="BE210" s="239">
        <f>IF(N210="základní",J210,0)</f>
        <v>0</v>
      </c>
      <c r="BF210" s="239">
        <f>IF(N210="snížená",J210,0)</f>
        <v>0</v>
      </c>
      <c r="BG210" s="239">
        <f>IF(N210="zákl. přenesená",J210,0)</f>
        <v>0</v>
      </c>
      <c r="BH210" s="239">
        <f>IF(N210="sníž. přenesená",J210,0)</f>
        <v>0</v>
      </c>
      <c r="BI210" s="239">
        <f>IF(N210="nulová",J210,0)</f>
        <v>0</v>
      </c>
      <c r="BJ210" s="17" t="s">
        <v>23</v>
      </c>
      <c r="BK210" s="239">
        <f>ROUND(I210*H210,2)</f>
        <v>0</v>
      </c>
      <c r="BL210" s="17" t="s">
        <v>269</v>
      </c>
      <c r="BM210" s="238" t="s">
        <v>272</v>
      </c>
    </row>
    <row r="211" s="2" customFormat="1">
      <c r="A211" s="39"/>
      <c r="B211" s="40"/>
      <c r="C211" s="41"/>
      <c r="D211" s="240" t="s">
        <v>158</v>
      </c>
      <c r="E211" s="41"/>
      <c r="F211" s="241" t="s">
        <v>273</v>
      </c>
      <c r="G211" s="41"/>
      <c r="H211" s="41"/>
      <c r="I211" s="242"/>
      <c r="J211" s="41"/>
      <c r="K211" s="41"/>
      <c r="L211" s="45"/>
      <c r="M211" s="243"/>
      <c r="N211" s="244"/>
      <c r="O211" s="92"/>
      <c r="P211" s="92"/>
      <c r="Q211" s="92"/>
      <c r="R211" s="92"/>
      <c r="S211" s="92"/>
      <c r="T211" s="93"/>
      <c r="U211" s="39"/>
      <c r="V211" s="39"/>
      <c r="W211" s="39"/>
      <c r="X211" s="39"/>
      <c r="Y211" s="39"/>
      <c r="Z211" s="39"/>
      <c r="AA211" s="39"/>
      <c r="AB211" s="39"/>
      <c r="AC211" s="39"/>
      <c r="AD211" s="39"/>
      <c r="AE211" s="39"/>
      <c r="AT211" s="17" t="s">
        <v>158</v>
      </c>
      <c r="AU211" s="17" t="s">
        <v>99</v>
      </c>
    </row>
    <row r="212" s="2" customFormat="1">
      <c r="A212" s="39"/>
      <c r="B212" s="40"/>
      <c r="C212" s="41"/>
      <c r="D212" s="245" t="s">
        <v>160</v>
      </c>
      <c r="E212" s="41"/>
      <c r="F212" s="246" t="s">
        <v>274</v>
      </c>
      <c r="G212" s="41"/>
      <c r="H212" s="41"/>
      <c r="I212" s="242"/>
      <c r="J212" s="41"/>
      <c r="K212" s="41"/>
      <c r="L212" s="45"/>
      <c r="M212" s="243"/>
      <c r="N212" s="244"/>
      <c r="O212" s="92"/>
      <c r="P212" s="92"/>
      <c r="Q212" s="92"/>
      <c r="R212" s="92"/>
      <c r="S212" s="92"/>
      <c r="T212" s="93"/>
      <c r="U212" s="39"/>
      <c r="V212" s="39"/>
      <c r="W212" s="39"/>
      <c r="X212" s="39"/>
      <c r="Y212" s="39"/>
      <c r="Z212" s="39"/>
      <c r="AA212" s="39"/>
      <c r="AB212" s="39"/>
      <c r="AC212" s="39"/>
      <c r="AD212" s="39"/>
      <c r="AE212" s="39"/>
      <c r="AT212" s="17" t="s">
        <v>160</v>
      </c>
      <c r="AU212" s="17" t="s">
        <v>99</v>
      </c>
    </row>
    <row r="213" s="2" customFormat="1">
      <c r="A213" s="39"/>
      <c r="B213" s="40"/>
      <c r="C213" s="41"/>
      <c r="D213" s="240" t="s">
        <v>193</v>
      </c>
      <c r="E213" s="41"/>
      <c r="F213" s="268" t="s">
        <v>275</v>
      </c>
      <c r="G213" s="41"/>
      <c r="H213" s="41"/>
      <c r="I213" s="242"/>
      <c r="J213" s="41"/>
      <c r="K213" s="41"/>
      <c r="L213" s="45"/>
      <c r="M213" s="243"/>
      <c r="N213" s="244"/>
      <c r="O213" s="92"/>
      <c r="P213" s="92"/>
      <c r="Q213" s="92"/>
      <c r="R213" s="92"/>
      <c r="S213" s="92"/>
      <c r="T213" s="93"/>
      <c r="U213" s="39"/>
      <c r="V213" s="39"/>
      <c r="W213" s="39"/>
      <c r="X213" s="39"/>
      <c r="Y213" s="39"/>
      <c r="Z213" s="39"/>
      <c r="AA213" s="39"/>
      <c r="AB213" s="39"/>
      <c r="AC213" s="39"/>
      <c r="AD213" s="39"/>
      <c r="AE213" s="39"/>
      <c r="AT213" s="17" t="s">
        <v>193</v>
      </c>
      <c r="AU213" s="17" t="s">
        <v>99</v>
      </c>
    </row>
    <row r="214" s="13" customFormat="1">
      <c r="A214" s="13"/>
      <c r="B214" s="247"/>
      <c r="C214" s="248"/>
      <c r="D214" s="240" t="s">
        <v>162</v>
      </c>
      <c r="E214" s="249" t="s">
        <v>1</v>
      </c>
      <c r="F214" s="250" t="s">
        <v>163</v>
      </c>
      <c r="G214" s="248"/>
      <c r="H214" s="249" t="s">
        <v>1</v>
      </c>
      <c r="I214" s="251"/>
      <c r="J214" s="248"/>
      <c r="K214" s="248"/>
      <c r="L214" s="252"/>
      <c r="M214" s="253"/>
      <c r="N214" s="254"/>
      <c r="O214" s="254"/>
      <c r="P214" s="254"/>
      <c r="Q214" s="254"/>
      <c r="R214" s="254"/>
      <c r="S214" s="254"/>
      <c r="T214" s="255"/>
      <c r="U214" s="13"/>
      <c r="V214" s="13"/>
      <c r="W214" s="13"/>
      <c r="X214" s="13"/>
      <c r="Y214" s="13"/>
      <c r="Z214" s="13"/>
      <c r="AA214" s="13"/>
      <c r="AB214" s="13"/>
      <c r="AC214" s="13"/>
      <c r="AD214" s="13"/>
      <c r="AE214" s="13"/>
      <c r="AT214" s="256" t="s">
        <v>162</v>
      </c>
      <c r="AU214" s="256" t="s">
        <v>99</v>
      </c>
      <c r="AV214" s="13" t="s">
        <v>23</v>
      </c>
      <c r="AW214" s="13" t="s">
        <v>48</v>
      </c>
      <c r="AX214" s="13" t="s">
        <v>91</v>
      </c>
      <c r="AY214" s="256" t="s">
        <v>148</v>
      </c>
    </row>
    <row r="215" s="14" customFormat="1">
      <c r="A215" s="14"/>
      <c r="B215" s="257"/>
      <c r="C215" s="258"/>
      <c r="D215" s="240" t="s">
        <v>162</v>
      </c>
      <c r="E215" s="259" t="s">
        <v>1</v>
      </c>
      <c r="F215" s="260" t="s">
        <v>164</v>
      </c>
      <c r="G215" s="258"/>
      <c r="H215" s="261">
        <v>60</v>
      </c>
      <c r="I215" s="262"/>
      <c r="J215" s="258"/>
      <c r="K215" s="258"/>
      <c r="L215" s="263"/>
      <c r="M215" s="264"/>
      <c r="N215" s="265"/>
      <c r="O215" s="265"/>
      <c r="P215" s="265"/>
      <c r="Q215" s="265"/>
      <c r="R215" s="265"/>
      <c r="S215" s="265"/>
      <c r="T215" s="266"/>
      <c r="U215" s="14"/>
      <c r="V215" s="14"/>
      <c r="W215" s="14"/>
      <c r="X215" s="14"/>
      <c r="Y215" s="14"/>
      <c r="Z215" s="14"/>
      <c r="AA215" s="14"/>
      <c r="AB215" s="14"/>
      <c r="AC215" s="14"/>
      <c r="AD215" s="14"/>
      <c r="AE215" s="14"/>
      <c r="AT215" s="267" t="s">
        <v>162</v>
      </c>
      <c r="AU215" s="267" t="s">
        <v>99</v>
      </c>
      <c r="AV215" s="14" t="s">
        <v>99</v>
      </c>
      <c r="AW215" s="14" t="s">
        <v>48</v>
      </c>
      <c r="AX215" s="14" t="s">
        <v>91</v>
      </c>
      <c r="AY215" s="267" t="s">
        <v>148</v>
      </c>
    </row>
    <row r="216" s="13" customFormat="1">
      <c r="A216" s="13"/>
      <c r="B216" s="247"/>
      <c r="C216" s="248"/>
      <c r="D216" s="240" t="s">
        <v>162</v>
      </c>
      <c r="E216" s="249" t="s">
        <v>1</v>
      </c>
      <c r="F216" s="250" t="s">
        <v>184</v>
      </c>
      <c r="G216" s="248"/>
      <c r="H216" s="249" t="s">
        <v>1</v>
      </c>
      <c r="I216" s="251"/>
      <c r="J216" s="248"/>
      <c r="K216" s="248"/>
      <c r="L216" s="252"/>
      <c r="M216" s="253"/>
      <c r="N216" s="254"/>
      <c r="O216" s="254"/>
      <c r="P216" s="254"/>
      <c r="Q216" s="254"/>
      <c r="R216" s="254"/>
      <c r="S216" s="254"/>
      <c r="T216" s="255"/>
      <c r="U216" s="13"/>
      <c r="V216" s="13"/>
      <c r="W216" s="13"/>
      <c r="X216" s="13"/>
      <c r="Y216" s="13"/>
      <c r="Z216" s="13"/>
      <c r="AA216" s="13"/>
      <c r="AB216" s="13"/>
      <c r="AC216" s="13"/>
      <c r="AD216" s="13"/>
      <c r="AE216" s="13"/>
      <c r="AT216" s="256" t="s">
        <v>162</v>
      </c>
      <c r="AU216" s="256" t="s">
        <v>99</v>
      </c>
      <c r="AV216" s="13" t="s">
        <v>23</v>
      </c>
      <c r="AW216" s="13" t="s">
        <v>48</v>
      </c>
      <c r="AX216" s="13" t="s">
        <v>91</v>
      </c>
      <c r="AY216" s="256" t="s">
        <v>148</v>
      </c>
    </row>
    <row r="217" s="14" customFormat="1">
      <c r="A217" s="14"/>
      <c r="B217" s="257"/>
      <c r="C217" s="258"/>
      <c r="D217" s="240" t="s">
        <v>162</v>
      </c>
      <c r="E217" s="259" t="s">
        <v>1</v>
      </c>
      <c r="F217" s="260" t="s">
        <v>185</v>
      </c>
      <c r="G217" s="258"/>
      <c r="H217" s="261">
        <v>42.100000000000001</v>
      </c>
      <c r="I217" s="262"/>
      <c r="J217" s="258"/>
      <c r="K217" s="258"/>
      <c r="L217" s="263"/>
      <c r="M217" s="264"/>
      <c r="N217" s="265"/>
      <c r="O217" s="265"/>
      <c r="P217" s="265"/>
      <c r="Q217" s="265"/>
      <c r="R217" s="265"/>
      <c r="S217" s="265"/>
      <c r="T217" s="266"/>
      <c r="U217" s="14"/>
      <c r="V217" s="14"/>
      <c r="W217" s="14"/>
      <c r="X217" s="14"/>
      <c r="Y217" s="14"/>
      <c r="Z217" s="14"/>
      <c r="AA217" s="14"/>
      <c r="AB217" s="14"/>
      <c r="AC217" s="14"/>
      <c r="AD217" s="14"/>
      <c r="AE217" s="14"/>
      <c r="AT217" s="267" t="s">
        <v>162</v>
      </c>
      <c r="AU217" s="267" t="s">
        <v>99</v>
      </c>
      <c r="AV217" s="14" t="s">
        <v>99</v>
      </c>
      <c r="AW217" s="14" t="s">
        <v>48</v>
      </c>
      <c r="AX217" s="14" t="s">
        <v>91</v>
      </c>
      <c r="AY217" s="267" t="s">
        <v>148</v>
      </c>
    </row>
    <row r="218" s="2" customFormat="1" ht="24.15" customHeight="1">
      <c r="A218" s="39"/>
      <c r="B218" s="40"/>
      <c r="C218" s="227" t="s">
        <v>276</v>
      </c>
      <c r="D218" s="227" t="s">
        <v>151</v>
      </c>
      <c r="E218" s="228" t="s">
        <v>277</v>
      </c>
      <c r="F218" s="229" t="s">
        <v>278</v>
      </c>
      <c r="G218" s="230" t="s">
        <v>167</v>
      </c>
      <c r="H218" s="231">
        <v>1306</v>
      </c>
      <c r="I218" s="232"/>
      <c r="J218" s="233">
        <f>ROUND(I218*H218,2)</f>
        <v>0</v>
      </c>
      <c r="K218" s="229" t="s">
        <v>155</v>
      </c>
      <c r="L218" s="45"/>
      <c r="M218" s="234" t="s">
        <v>1</v>
      </c>
      <c r="N218" s="235" t="s">
        <v>56</v>
      </c>
      <c r="O218" s="92"/>
      <c r="P218" s="236">
        <f>O218*H218</f>
        <v>0</v>
      </c>
      <c r="Q218" s="236">
        <v>4.0000000000000003E-05</v>
      </c>
      <c r="R218" s="236">
        <f>Q218*H218</f>
        <v>0.052240000000000002</v>
      </c>
      <c r="S218" s="236">
        <v>0.11500000000000001</v>
      </c>
      <c r="T218" s="237">
        <f>S218*H218</f>
        <v>150.19</v>
      </c>
      <c r="U218" s="39"/>
      <c r="V218" s="39"/>
      <c r="W218" s="39"/>
      <c r="X218" s="39"/>
      <c r="Y218" s="39"/>
      <c r="Z218" s="39"/>
      <c r="AA218" s="39"/>
      <c r="AB218" s="39"/>
      <c r="AC218" s="39"/>
      <c r="AD218" s="39"/>
      <c r="AE218" s="39"/>
      <c r="AR218" s="238" t="s">
        <v>156</v>
      </c>
      <c r="AT218" s="238" t="s">
        <v>151</v>
      </c>
      <c r="AU218" s="238" t="s">
        <v>99</v>
      </c>
      <c r="AY218" s="17" t="s">
        <v>148</v>
      </c>
      <c r="BE218" s="239">
        <f>IF(N218="základní",J218,0)</f>
        <v>0</v>
      </c>
      <c r="BF218" s="239">
        <f>IF(N218="snížená",J218,0)</f>
        <v>0</v>
      </c>
      <c r="BG218" s="239">
        <f>IF(N218="zákl. přenesená",J218,0)</f>
        <v>0</v>
      </c>
      <c r="BH218" s="239">
        <f>IF(N218="sníž. přenesená",J218,0)</f>
        <v>0</v>
      </c>
      <c r="BI218" s="239">
        <f>IF(N218="nulová",J218,0)</f>
        <v>0</v>
      </c>
      <c r="BJ218" s="17" t="s">
        <v>23</v>
      </c>
      <c r="BK218" s="239">
        <f>ROUND(I218*H218,2)</f>
        <v>0</v>
      </c>
      <c r="BL218" s="17" t="s">
        <v>156</v>
      </c>
      <c r="BM218" s="238" t="s">
        <v>279</v>
      </c>
    </row>
    <row r="219" s="2" customFormat="1">
      <c r="A219" s="39"/>
      <c r="B219" s="40"/>
      <c r="C219" s="41"/>
      <c r="D219" s="240" t="s">
        <v>158</v>
      </c>
      <c r="E219" s="41"/>
      <c r="F219" s="241" t="s">
        <v>280</v>
      </c>
      <c r="G219" s="41"/>
      <c r="H219" s="41"/>
      <c r="I219" s="242"/>
      <c r="J219" s="41"/>
      <c r="K219" s="41"/>
      <c r="L219" s="45"/>
      <c r="M219" s="243"/>
      <c r="N219" s="244"/>
      <c r="O219" s="92"/>
      <c r="P219" s="92"/>
      <c r="Q219" s="92"/>
      <c r="R219" s="92"/>
      <c r="S219" s="92"/>
      <c r="T219" s="93"/>
      <c r="U219" s="39"/>
      <c r="V219" s="39"/>
      <c r="W219" s="39"/>
      <c r="X219" s="39"/>
      <c r="Y219" s="39"/>
      <c r="Z219" s="39"/>
      <c r="AA219" s="39"/>
      <c r="AB219" s="39"/>
      <c r="AC219" s="39"/>
      <c r="AD219" s="39"/>
      <c r="AE219" s="39"/>
      <c r="AT219" s="17" t="s">
        <v>158</v>
      </c>
      <c r="AU219" s="17" t="s">
        <v>99</v>
      </c>
    </row>
    <row r="220" s="2" customFormat="1">
      <c r="A220" s="39"/>
      <c r="B220" s="40"/>
      <c r="C220" s="41"/>
      <c r="D220" s="245" t="s">
        <v>160</v>
      </c>
      <c r="E220" s="41"/>
      <c r="F220" s="246" t="s">
        <v>281</v>
      </c>
      <c r="G220" s="41"/>
      <c r="H220" s="41"/>
      <c r="I220" s="242"/>
      <c r="J220" s="41"/>
      <c r="K220" s="41"/>
      <c r="L220" s="45"/>
      <c r="M220" s="243"/>
      <c r="N220" s="244"/>
      <c r="O220" s="92"/>
      <c r="P220" s="92"/>
      <c r="Q220" s="92"/>
      <c r="R220" s="92"/>
      <c r="S220" s="92"/>
      <c r="T220" s="93"/>
      <c r="U220" s="39"/>
      <c r="V220" s="39"/>
      <c r="W220" s="39"/>
      <c r="X220" s="39"/>
      <c r="Y220" s="39"/>
      <c r="Z220" s="39"/>
      <c r="AA220" s="39"/>
      <c r="AB220" s="39"/>
      <c r="AC220" s="39"/>
      <c r="AD220" s="39"/>
      <c r="AE220" s="39"/>
      <c r="AT220" s="17" t="s">
        <v>160</v>
      </c>
      <c r="AU220" s="17" t="s">
        <v>99</v>
      </c>
    </row>
    <row r="221" s="2" customFormat="1">
      <c r="A221" s="39"/>
      <c r="B221" s="40"/>
      <c r="C221" s="41"/>
      <c r="D221" s="240" t="s">
        <v>193</v>
      </c>
      <c r="E221" s="41"/>
      <c r="F221" s="268" t="s">
        <v>282</v>
      </c>
      <c r="G221" s="41"/>
      <c r="H221" s="41"/>
      <c r="I221" s="242"/>
      <c r="J221" s="41"/>
      <c r="K221" s="41"/>
      <c r="L221" s="45"/>
      <c r="M221" s="243"/>
      <c r="N221" s="244"/>
      <c r="O221" s="92"/>
      <c r="P221" s="92"/>
      <c r="Q221" s="92"/>
      <c r="R221" s="92"/>
      <c r="S221" s="92"/>
      <c r="T221" s="93"/>
      <c r="U221" s="39"/>
      <c r="V221" s="39"/>
      <c r="W221" s="39"/>
      <c r="X221" s="39"/>
      <c r="Y221" s="39"/>
      <c r="Z221" s="39"/>
      <c r="AA221" s="39"/>
      <c r="AB221" s="39"/>
      <c r="AC221" s="39"/>
      <c r="AD221" s="39"/>
      <c r="AE221" s="39"/>
      <c r="AT221" s="17" t="s">
        <v>193</v>
      </c>
      <c r="AU221" s="17" t="s">
        <v>99</v>
      </c>
    </row>
    <row r="222" s="13" customFormat="1">
      <c r="A222" s="13"/>
      <c r="B222" s="247"/>
      <c r="C222" s="248"/>
      <c r="D222" s="240" t="s">
        <v>162</v>
      </c>
      <c r="E222" s="249" t="s">
        <v>1</v>
      </c>
      <c r="F222" s="250" t="s">
        <v>283</v>
      </c>
      <c r="G222" s="248"/>
      <c r="H222" s="249" t="s">
        <v>1</v>
      </c>
      <c r="I222" s="251"/>
      <c r="J222" s="248"/>
      <c r="K222" s="248"/>
      <c r="L222" s="252"/>
      <c r="M222" s="253"/>
      <c r="N222" s="254"/>
      <c r="O222" s="254"/>
      <c r="P222" s="254"/>
      <c r="Q222" s="254"/>
      <c r="R222" s="254"/>
      <c r="S222" s="254"/>
      <c r="T222" s="255"/>
      <c r="U222" s="13"/>
      <c r="V222" s="13"/>
      <c r="W222" s="13"/>
      <c r="X222" s="13"/>
      <c r="Y222" s="13"/>
      <c r="Z222" s="13"/>
      <c r="AA222" s="13"/>
      <c r="AB222" s="13"/>
      <c r="AC222" s="13"/>
      <c r="AD222" s="13"/>
      <c r="AE222" s="13"/>
      <c r="AT222" s="256" t="s">
        <v>162</v>
      </c>
      <c r="AU222" s="256" t="s">
        <v>99</v>
      </c>
      <c r="AV222" s="13" t="s">
        <v>23</v>
      </c>
      <c r="AW222" s="13" t="s">
        <v>48</v>
      </c>
      <c r="AX222" s="13" t="s">
        <v>91</v>
      </c>
      <c r="AY222" s="256" t="s">
        <v>148</v>
      </c>
    </row>
    <row r="223" s="14" customFormat="1">
      <c r="A223" s="14"/>
      <c r="B223" s="257"/>
      <c r="C223" s="258"/>
      <c r="D223" s="240" t="s">
        <v>162</v>
      </c>
      <c r="E223" s="259" t="s">
        <v>1</v>
      </c>
      <c r="F223" s="260" t="s">
        <v>172</v>
      </c>
      <c r="G223" s="258"/>
      <c r="H223" s="261">
        <v>1306</v>
      </c>
      <c r="I223" s="262"/>
      <c r="J223" s="258"/>
      <c r="K223" s="258"/>
      <c r="L223" s="263"/>
      <c r="M223" s="264"/>
      <c r="N223" s="265"/>
      <c r="O223" s="265"/>
      <c r="P223" s="265"/>
      <c r="Q223" s="265"/>
      <c r="R223" s="265"/>
      <c r="S223" s="265"/>
      <c r="T223" s="266"/>
      <c r="U223" s="14"/>
      <c r="V223" s="14"/>
      <c r="W223" s="14"/>
      <c r="X223" s="14"/>
      <c r="Y223" s="14"/>
      <c r="Z223" s="14"/>
      <c r="AA223" s="14"/>
      <c r="AB223" s="14"/>
      <c r="AC223" s="14"/>
      <c r="AD223" s="14"/>
      <c r="AE223" s="14"/>
      <c r="AT223" s="267" t="s">
        <v>162</v>
      </c>
      <c r="AU223" s="267" t="s">
        <v>99</v>
      </c>
      <c r="AV223" s="14" t="s">
        <v>99</v>
      </c>
      <c r="AW223" s="14" t="s">
        <v>48</v>
      </c>
      <c r="AX223" s="14" t="s">
        <v>23</v>
      </c>
      <c r="AY223" s="267" t="s">
        <v>148</v>
      </c>
    </row>
    <row r="224" s="2" customFormat="1" ht="21.75" customHeight="1">
      <c r="A224" s="39"/>
      <c r="B224" s="40"/>
      <c r="C224" s="227" t="s">
        <v>284</v>
      </c>
      <c r="D224" s="227" t="s">
        <v>151</v>
      </c>
      <c r="E224" s="228" t="s">
        <v>285</v>
      </c>
      <c r="F224" s="229" t="s">
        <v>286</v>
      </c>
      <c r="G224" s="230" t="s">
        <v>189</v>
      </c>
      <c r="H224" s="231">
        <v>150.19</v>
      </c>
      <c r="I224" s="232"/>
      <c r="J224" s="233">
        <f>ROUND(I224*H224,2)</f>
        <v>0</v>
      </c>
      <c r="K224" s="229" t="s">
        <v>155</v>
      </c>
      <c r="L224" s="45"/>
      <c r="M224" s="234" t="s">
        <v>1</v>
      </c>
      <c r="N224" s="235" t="s">
        <v>56</v>
      </c>
      <c r="O224" s="92"/>
      <c r="P224" s="236">
        <f>O224*H224</f>
        <v>0</v>
      </c>
      <c r="Q224" s="236">
        <v>0</v>
      </c>
      <c r="R224" s="236">
        <f>Q224*H224</f>
        <v>0</v>
      </c>
      <c r="S224" s="236">
        <v>0</v>
      </c>
      <c r="T224" s="237">
        <f>S224*H224</f>
        <v>0</v>
      </c>
      <c r="U224" s="39"/>
      <c r="V224" s="39"/>
      <c r="W224" s="39"/>
      <c r="X224" s="39"/>
      <c r="Y224" s="39"/>
      <c r="Z224" s="39"/>
      <c r="AA224" s="39"/>
      <c r="AB224" s="39"/>
      <c r="AC224" s="39"/>
      <c r="AD224" s="39"/>
      <c r="AE224" s="39"/>
      <c r="AR224" s="238" t="s">
        <v>156</v>
      </c>
      <c r="AT224" s="238" t="s">
        <v>151</v>
      </c>
      <c r="AU224" s="238" t="s">
        <v>99</v>
      </c>
      <c r="AY224" s="17" t="s">
        <v>148</v>
      </c>
      <c r="BE224" s="239">
        <f>IF(N224="základní",J224,0)</f>
        <v>0</v>
      </c>
      <c r="BF224" s="239">
        <f>IF(N224="snížená",J224,0)</f>
        <v>0</v>
      </c>
      <c r="BG224" s="239">
        <f>IF(N224="zákl. přenesená",J224,0)</f>
        <v>0</v>
      </c>
      <c r="BH224" s="239">
        <f>IF(N224="sníž. přenesená",J224,0)</f>
        <v>0</v>
      </c>
      <c r="BI224" s="239">
        <f>IF(N224="nulová",J224,0)</f>
        <v>0</v>
      </c>
      <c r="BJ224" s="17" t="s">
        <v>23</v>
      </c>
      <c r="BK224" s="239">
        <f>ROUND(I224*H224,2)</f>
        <v>0</v>
      </c>
      <c r="BL224" s="17" t="s">
        <v>156</v>
      </c>
      <c r="BM224" s="238" t="s">
        <v>287</v>
      </c>
    </row>
    <row r="225" s="2" customFormat="1">
      <c r="A225" s="39"/>
      <c r="B225" s="40"/>
      <c r="C225" s="41"/>
      <c r="D225" s="240" t="s">
        <v>158</v>
      </c>
      <c r="E225" s="41"/>
      <c r="F225" s="241" t="s">
        <v>288</v>
      </c>
      <c r="G225" s="41"/>
      <c r="H225" s="41"/>
      <c r="I225" s="242"/>
      <c r="J225" s="41"/>
      <c r="K225" s="41"/>
      <c r="L225" s="45"/>
      <c r="M225" s="243"/>
      <c r="N225" s="244"/>
      <c r="O225" s="92"/>
      <c r="P225" s="92"/>
      <c r="Q225" s="92"/>
      <c r="R225" s="92"/>
      <c r="S225" s="92"/>
      <c r="T225" s="93"/>
      <c r="U225" s="39"/>
      <c r="V225" s="39"/>
      <c r="W225" s="39"/>
      <c r="X225" s="39"/>
      <c r="Y225" s="39"/>
      <c r="Z225" s="39"/>
      <c r="AA225" s="39"/>
      <c r="AB225" s="39"/>
      <c r="AC225" s="39"/>
      <c r="AD225" s="39"/>
      <c r="AE225" s="39"/>
      <c r="AT225" s="17" t="s">
        <v>158</v>
      </c>
      <c r="AU225" s="17" t="s">
        <v>99</v>
      </c>
    </row>
    <row r="226" s="2" customFormat="1">
      <c r="A226" s="39"/>
      <c r="B226" s="40"/>
      <c r="C226" s="41"/>
      <c r="D226" s="245" t="s">
        <v>160</v>
      </c>
      <c r="E226" s="41"/>
      <c r="F226" s="246" t="s">
        <v>289</v>
      </c>
      <c r="G226" s="41"/>
      <c r="H226" s="41"/>
      <c r="I226" s="242"/>
      <c r="J226" s="41"/>
      <c r="K226" s="41"/>
      <c r="L226" s="45"/>
      <c r="M226" s="243"/>
      <c r="N226" s="244"/>
      <c r="O226" s="92"/>
      <c r="P226" s="92"/>
      <c r="Q226" s="92"/>
      <c r="R226" s="92"/>
      <c r="S226" s="92"/>
      <c r="T226" s="93"/>
      <c r="U226" s="39"/>
      <c r="V226" s="39"/>
      <c r="W226" s="39"/>
      <c r="X226" s="39"/>
      <c r="Y226" s="39"/>
      <c r="Z226" s="39"/>
      <c r="AA226" s="39"/>
      <c r="AB226" s="39"/>
      <c r="AC226" s="39"/>
      <c r="AD226" s="39"/>
      <c r="AE226" s="39"/>
      <c r="AT226" s="17" t="s">
        <v>160</v>
      </c>
      <c r="AU226" s="17" t="s">
        <v>99</v>
      </c>
    </row>
    <row r="227" s="2" customFormat="1">
      <c r="A227" s="39"/>
      <c r="B227" s="40"/>
      <c r="C227" s="41"/>
      <c r="D227" s="240" t="s">
        <v>193</v>
      </c>
      <c r="E227" s="41"/>
      <c r="F227" s="268" t="s">
        <v>290</v>
      </c>
      <c r="G227" s="41"/>
      <c r="H227" s="41"/>
      <c r="I227" s="242"/>
      <c r="J227" s="41"/>
      <c r="K227" s="41"/>
      <c r="L227" s="45"/>
      <c r="M227" s="243"/>
      <c r="N227" s="244"/>
      <c r="O227" s="92"/>
      <c r="P227" s="92"/>
      <c r="Q227" s="92"/>
      <c r="R227" s="92"/>
      <c r="S227" s="92"/>
      <c r="T227" s="93"/>
      <c r="U227" s="39"/>
      <c r="V227" s="39"/>
      <c r="W227" s="39"/>
      <c r="X227" s="39"/>
      <c r="Y227" s="39"/>
      <c r="Z227" s="39"/>
      <c r="AA227" s="39"/>
      <c r="AB227" s="39"/>
      <c r="AC227" s="39"/>
      <c r="AD227" s="39"/>
      <c r="AE227" s="39"/>
      <c r="AT227" s="17" t="s">
        <v>193</v>
      </c>
      <c r="AU227" s="17" t="s">
        <v>99</v>
      </c>
    </row>
    <row r="228" s="13" customFormat="1">
      <c r="A228" s="13"/>
      <c r="B228" s="247"/>
      <c r="C228" s="248"/>
      <c r="D228" s="240" t="s">
        <v>162</v>
      </c>
      <c r="E228" s="249" t="s">
        <v>1</v>
      </c>
      <c r="F228" s="250" t="s">
        <v>283</v>
      </c>
      <c r="G228" s="248"/>
      <c r="H228" s="249" t="s">
        <v>1</v>
      </c>
      <c r="I228" s="251"/>
      <c r="J228" s="248"/>
      <c r="K228" s="248"/>
      <c r="L228" s="252"/>
      <c r="M228" s="253"/>
      <c r="N228" s="254"/>
      <c r="O228" s="254"/>
      <c r="P228" s="254"/>
      <c r="Q228" s="254"/>
      <c r="R228" s="254"/>
      <c r="S228" s="254"/>
      <c r="T228" s="255"/>
      <c r="U228" s="13"/>
      <c r="V228" s="13"/>
      <c r="W228" s="13"/>
      <c r="X228" s="13"/>
      <c r="Y228" s="13"/>
      <c r="Z228" s="13"/>
      <c r="AA228" s="13"/>
      <c r="AB228" s="13"/>
      <c r="AC228" s="13"/>
      <c r="AD228" s="13"/>
      <c r="AE228" s="13"/>
      <c r="AT228" s="256" t="s">
        <v>162</v>
      </c>
      <c r="AU228" s="256" t="s">
        <v>99</v>
      </c>
      <c r="AV228" s="13" t="s">
        <v>23</v>
      </c>
      <c r="AW228" s="13" t="s">
        <v>48</v>
      </c>
      <c r="AX228" s="13" t="s">
        <v>91</v>
      </c>
      <c r="AY228" s="256" t="s">
        <v>148</v>
      </c>
    </row>
    <row r="229" s="14" customFormat="1">
      <c r="A229" s="14"/>
      <c r="B229" s="257"/>
      <c r="C229" s="258"/>
      <c r="D229" s="240" t="s">
        <v>162</v>
      </c>
      <c r="E229" s="259" t="s">
        <v>1</v>
      </c>
      <c r="F229" s="260" t="s">
        <v>291</v>
      </c>
      <c r="G229" s="258"/>
      <c r="H229" s="261">
        <v>150.19</v>
      </c>
      <c r="I229" s="262"/>
      <c r="J229" s="258"/>
      <c r="K229" s="258"/>
      <c r="L229" s="263"/>
      <c r="M229" s="264"/>
      <c r="N229" s="265"/>
      <c r="O229" s="265"/>
      <c r="P229" s="265"/>
      <c r="Q229" s="265"/>
      <c r="R229" s="265"/>
      <c r="S229" s="265"/>
      <c r="T229" s="266"/>
      <c r="U229" s="14"/>
      <c r="V229" s="14"/>
      <c r="W229" s="14"/>
      <c r="X229" s="14"/>
      <c r="Y229" s="14"/>
      <c r="Z229" s="14"/>
      <c r="AA229" s="14"/>
      <c r="AB229" s="14"/>
      <c r="AC229" s="14"/>
      <c r="AD229" s="14"/>
      <c r="AE229" s="14"/>
      <c r="AT229" s="267" t="s">
        <v>162</v>
      </c>
      <c r="AU229" s="267" t="s">
        <v>99</v>
      </c>
      <c r="AV229" s="14" t="s">
        <v>99</v>
      </c>
      <c r="AW229" s="14" t="s">
        <v>48</v>
      </c>
      <c r="AX229" s="14" t="s">
        <v>91</v>
      </c>
      <c r="AY229" s="267" t="s">
        <v>148</v>
      </c>
    </row>
    <row r="230" s="2" customFormat="1" ht="24.15" customHeight="1">
      <c r="A230" s="39"/>
      <c r="B230" s="40"/>
      <c r="C230" s="227" t="s">
        <v>292</v>
      </c>
      <c r="D230" s="227" t="s">
        <v>151</v>
      </c>
      <c r="E230" s="228" t="s">
        <v>293</v>
      </c>
      <c r="F230" s="229" t="s">
        <v>294</v>
      </c>
      <c r="G230" s="230" t="s">
        <v>189</v>
      </c>
      <c r="H230" s="231">
        <v>300.38</v>
      </c>
      <c r="I230" s="232"/>
      <c r="J230" s="233">
        <f>ROUND(I230*H230,2)</f>
        <v>0</v>
      </c>
      <c r="K230" s="229" t="s">
        <v>155</v>
      </c>
      <c r="L230" s="45"/>
      <c r="M230" s="234" t="s">
        <v>1</v>
      </c>
      <c r="N230" s="235" t="s">
        <v>56</v>
      </c>
      <c r="O230" s="92"/>
      <c r="P230" s="236">
        <f>O230*H230</f>
        <v>0</v>
      </c>
      <c r="Q230" s="236">
        <v>0</v>
      </c>
      <c r="R230" s="236">
        <f>Q230*H230</f>
        <v>0</v>
      </c>
      <c r="S230" s="236">
        <v>0</v>
      </c>
      <c r="T230" s="237">
        <f>S230*H230</f>
        <v>0</v>
      </c>
      <c r="U230" s="39"/>
      <c r="V230" s="39"/>
      <c r="W230" s="39"/>
      <c r="X230" s="39"/>
      <c r="Y230" s="39"/>
      <c r="Z230" s="39"/>
      <c r="AA230" s="39"/>
      <c r="AB230" s="39"/>
      <c r="AC230" s="39"/>
      <c r="AD230" s="39"/>
      <c r="AE230" s="39"/>
      <c r="AR230" s="238" t="s">
        <v>156</v>
      </c>
      <c r="AT230" s="238" t="s">
        <v>151</v>
      </c>
      <c r="AU230" s="238" t="s">
        <v>99</v>
      </c>
      <c r="AY230" s="17" t="s">
        <v>148</v>
      </c>
      <c r="BE230" s="239">
        <f>IF(N230="základní",J230,0)</f>
        <v>0</v>
      </c>
      <c r="BF230" s="239">
        <f>IF(N230="snížená",J230,0)</f>
        <v>0</v>
      </c>
      <c r="BG230" s="239">
        <f>IF(N230="zákl. přenesená",J230,0)</f>
        <v>0</v>
      </c>
      <c r="BH230" s="239">
        <f>IF(N230="sníž. přenesená",J230,0)</f>
        <v>0</v>
      </c>
      <c r="BI230" s="239">
        <f>IF(N230="nulová",J230,0)</f>
        <v>0</v>
      </c>
      <c r="BJ230" s="17" t="s">
        <v>23</v>
      </c>
      <c r="BK230" s="239">
        <f>ROUND(I230*H230,2)</f>
        <v>0</v>
      </c>
      <c r="BL230" s="17" t="s">
        <v>156</v>
      </c>
      <c r="BM230" s="238" t="s">
        <v>295</v>
      </c>
    </row>
    <row r="231" s="2" customFormat="1">
      <c r="A231" s="39"/>
      <c r="B231" s="40"/>
      <c r="C231" s="41"/>
      <c r="D231" s="240" t="s">
        <v>158</v>
      </c>
      <c r="E231" s="41"/>
      <c r="F231" s="241" t="s">
        <v>296</v>
      </c>
      <c r="G231" s="41"/>
      <c r="H231" s="41"/>
      <c r="I231" s="242"/>
      <c r="J231" s="41"/>
      <c r="K231" s="41"/>
      <c r="L231" s="45"/>
      <c r="M231" s="243"/>
      <c r="N231" s="244"/>
      <c r="O231" s="92"/>
      <c r="P231" s="92"/>
      <c r="Q231" s="92"/>
      <c r="R231" s="92"/>
      <c r="S231" s="92"/>
      <c r="T231" s="93"/>
      <c r="U231" s="39"/>
      <c r="V231" s="39"/>
      <c r="W231" s="39"/>
      <c r="X231" s="39"/>
      <c r="Y231" s="39"/>
      <c r="Z231" s="39"/>
      <c r="AA231" s="39"/>
      <c r="AB231" s="39"/>
      <c r="AC231" s="39"/>
      <c r="AD231" s="39"/>
      <c r="AE231" s="39"/>
      <c r="AT231" s="17" t="s">
        <v>158</v>
      </c>
      <c r="AU231" s="17" t="s">
        <v>99</v>
      </c>
    </row>
    <row r="232" s="2" customFormat="1">
      <c r="A232" s="39"/>
      <c r="B232" s="40"/>
      <c r="C232" s="41"/>
      <c r="D232" s="245" t="s">
        <v>160</v>
      </c>
      <c r="E232" s="41"/>
      <c r="F232" s="246" t="s">
        <v>297</v>
      </c>
      <c r="G232" s="41"/>
      <c r="H232" s="41"/>
      <c r="I232" s="242"/>
      <c r="J232" s="41"/>
      <c r="K232" s="41"/>
      <c r="L232" s="45"/>
      <c r="M232" s="243"/>
      <c r="N232" s="244"/>
      <c r="O232" s="92"/>
      <c r="P232" s="92"/>
      <c r="Q232" s="92"/>
      <c r="R232" s="92"/>
      <c r="S232" s="92"/>
      <c r="T232" s="93"/>
      <c r="U232" s="39"/>
      <c r="V232" s="39"/>
      <c r="W232" s="39"/>
      <c r="X232" s="39"/>
      <c r="Y232" s="39"/>
      <c r="Z232" s="39"/>
      <c r="AA232" s="39"/>
      <c r="AB232" s="39"/>
      <c r="AC232" s="39"/>
      <c r="AD232" s="39"/>
      <c r="AE232" s="39"/>
      <c r="AT232" s="17" t="s">
        <v>160</v>
      </c>
      <c r="AU232" s="17" t="s">
        <v>99</v>
      </c>
    </row>
    <row r="233" s="2" customFormat="1">
      <c r="A233" s="39"/>
      <c r="B233" s="40"/>
      <c r="C233" s="41"/>
      <c r="D233" s="240" t="s">
        <v>193</v>
      </c>
      <c r="E233" s="41"/>
      <c r="F233" s="268" t="s">
        <v>290</v>
      </c>
      <c r="G233" s="41"/>
      <c r="H233" s="41"/>
      <c r="I233" s="242"/>
      <c r="J233" s="41"/>
      <c r="K233" s="41"/>
      <c r="L233" s="45"/>
      <c r="M233" s="243"/>
      <c r="N233" s="244"/>
      <c r="O233" s="92"/>
      <c r="P233" s="92"/>
      <c r="Q233" s="92"/>
      <c r="R233" s="92"/>
      <c r="S233" s="92"/>
      <c r="T233" s="93"/>
      <c r="U233" s="39"/>
      <c r="V233" s="39"/>
      <c r="W233" s="39"/>
      <c r="X233" s="39"/>
      <c r="Y233" s="39"/>
      <c r="Z233" s="39"/>
      <c r="AA233" s="39"/>
      <c r="AB233" s="39"/>
      <c r="AC233" s="39"/>
      <c r="AD233" s="39"/>
      <c r="AE233" s="39"/>
      <c r="AT233" s="17" t="s">
        <v>193</v>
      </c>
      <c r="AU233" s="17" t="s">
        <v>99</v>
      </c>
    </row>
    <row r="234" s="13" customFormat="1">
      <c r="A234" s="13"/>
      <c r="B234" s="247"/>
      <c r="C234" s="248"/>
      <c r="D234" s="240" t="s">
        <v>162</v>
      </c>
      <c r="E234" s="249" t="s">
        <v>1</v>
      </c>
      <c r="F234" s="250" t="s">
        <v>298</v>
      </c>
      <c r="G234" s="248"/>
      <c r="H234" s="249" t="s">
        <v>1</v>
      </c>
      <c r="I234" s="251"/>
      <c r="J234" s="248"/>
      <c r="K234" s="248"/>
      <c r="L234" s="252"/>
      <c r="M234" s="253"/>
      <c r="N234" s="254"/>
      <c r="O234" s="254"/>
      <c r="P234" s="254"/>
      <c r="Q234" s="254"/>
      <c r="R234" s="254"/>
      <c r="S234" s="254"/>
      <c r="T234" s="255"/>
      <c r="U234" s="13"/>
      <c r="V234" s="13"/>
      <c r="W234" s="13"/>
      <c r="X234" s="13"/>
      <c r="Y234" s="13"/>
      <c r="Z234" s="13"/>
      <c r="AA234" s="13"/>
      <c r="AB234" s="13"/>
      <c r="AC234" s="13"/>
      <c r="AD234" s="13"/>
      <c r="AE234" s="13"/>
      <c r="AT234" s="256" t="s">
        <v>162</v>
      </c>
      <c r="AU234" s="256" t="s">
        <v>99</v>
      </c>
      <c r="AV234" s="13" t="s">
        <v>23</v>
      </c>
      <c r="AW234" s="13" t="s">
        <v>48</v>
      </c>
      <c r="AX234" s="13" t="s">
        <v>91</v>
      </c>
      <c r="AY234" s="256" t="s">
        <v>148</v>
      </c>
    </row>
    <row r="235" s="13" customFormat="1">
      <c r="A235" s="13"/>
      <c r="B235" s="247"/>
      <c r="C235" s="248"/>
      <c r="D235" s="240" t="s">
        <v>162</v>
      </c>
      <c r="E235" s="249" t="s">
        <v>1</v>
      </c>
      <c r="F235" s="250" t="s">
        <v>283</v>
      </c>
      <c r="G235" s="248"/>
      <c r="H235" s="249" t="s">
        <v>1</v>
      </c>
      <c r="I235" s="251"/>
      <c r="J235" s="248"/>
      <c r="K235" s="248"/>
      <c r="L235" s="252"/>
      <c r="M235" s="253"/>
      <c r="N235" s="254"/>
      <c r="O235" s="254"/>
      <c r="P235" s="254"/>
      <c r="Q235" s="254"/>
      <c r="R235" s="254"/>
      <c r="S235" s="254"/>
      <c r="T235" s="255"/>
      <c r="U235" s="13"/>
      <c r="V235" s="13"/>
      <c r="W235" s="13"/>
      <c r="X235" s="13"/>
      <c r="Y235" s="13"/>
      <c r="Z235" s="13"/>
      <c r="AA235" s="13"/>
      <c r="AB235" s="13"/>
      <c r="AC235" s="13"/>
      <c r="AD235" s="13"/>
      <c r="AE235" s="13"/>
      <c r="AT235" s="256" t="s">
        <v>162</v>
      </c>
      <c r="AU235" s="256" t="s">
        <v>99</v>
      </c>
      <c r="AV235" s="13" t="s">
        <v>23</v>
      </c>
      <c r="AW235" s="13" t="s">
        <v>48</v>
      </c>
      <c r="AX235" s="13" t="s">
        <v>91</v>
      </c>
      <c r="AY235" s="256" t="s">
        <v>148</v>
      </c>
    </row>
    <row r="236" s="14" customFormat="1">
      <c r="A236" s="14"/>
      <c r="B236" s="257"/>
      <c r="C236" s="258"/>
      <c r="D236" s="240" t="s">
        <v>162</v>
      </c>
      <c r="E236" s="259" t="s">
        <v>1</v>
      </c>
      <c r="F236" s="260" t="s">
        <v>299</v>
      </c>
      <c r="G236" s="258"/>
      <c r="H236" s="261">
        <v>300.38</v>
      </c>
      <c r="I236" s="262"/>
      <c r="J236" s="258"/>
      <c r="K236" s="258"/>
      <c r="L236" s="263"/>
      <c r="M236" s="264"/>
      <c r="N236" s="265"/>
      <c r="O236" s="265"/>
      <c r="P236" s="265"/>
      <c r="Q236" s="265"/>
      <c r="R236" s="265"/>
      <c r="S236" s="265"/>
      <c r="T236" s="266"/>
      <c r="U236" s="14"/>
      <c r="V236" s="14"/>
      <c r="W236" s="14"/>
      <c r="X236" s="14"/>
      <c r="Y236" s="14"/>
      <c r="Z236" s="14"/>
      <c r="AA236" s="14"/>
      <c r="AB236" s="14"/>
      <c r="AC236" s="14"/>
      <c r="AD236" s="14"/>
      <c r="AE236" s="14"/>
      <c r="AT236" s="267" t="s">
        <v>162</v>
      </c>
      <c r="AU236" s="267" t="s">
        <v>99</v>
      </c>
      <c r="AV236" s="14" t="s">
        <v>99</v>
      </c>
      <c r="AW236" s="14" t="s">
        <v>48</v>
      </c>
      <c r="AX236" s="14" t="s">
        <v>23</v>
      </c>
      <c r="AY236" s="267" t="s">
        <v>148</v>
      </c>
    </row>
    <row r="237" s="2" customFormat="1" ht="44.25" customHeight="1">
      <c r="A237" s="39"/>
      <c r="B237" s="40"/>
      <c r="C237" s="227" t="s">
        <v>300</v>
      </c>
      <c r="D237" s="227" t="s">
        <v>151</v>
      </c>
      <c r="E237" s="228" t="s">
        <v>301</v>
      </c>
      <c r="F237" s="229" t="s">
        <v>302</v>
      </c>
      <c r="G237" s="230" t="s">
        <v>189</v>
      </c>
      <c r="H237" s="231">
        <v>150.19</v>
      </c>
      <c r="I237" s="232"/>
      <c r="J237" s="233">
        <f>ROUND(I237*H237,2)</f>
        <v>0</v>
      </c>
      <c r="K237" s="229" t="s">
        <v>155</v>
      </c>
      <c r="L237" s="45"/>
      <c r="M237" s="234" t="s">
        <v>1</v>
      </c>
      <c r="N237" s="235" t="s">
        <v>56</v>
      </c>
      <c r="O237" s="92"/>
      <c r="P237" s="236">
        <f>O237*H237</f>
        <v>0</v>
      </c>
      <c r="Q237" s="236">
        <v>0</v>
      </c>
      <c r="R237" s="236">
        <f>Q237*H237</f>
        <v>0</v>
      </c>
      <c r="S237" s="236">
        <v>0</v>
      </c>
      <c r="T237" s="237">
        <f>S237*H237</f>
        <v>0</v>
      </c>
      <c r="U237" s="39"/>
      <c r="V237" s="39"/>
      <c r="W237" s="39"/>
      <c r="X237" s="39"/>
      <c r="Y237" s="39"/>
      <c r="Z237" s="39"/>
      <c r="AA237" s="39"/>
      <c r="AB237" s="39"/>
      <c r="AC237" s="39"/>
      <c r="AD237" s="39"/>
      <c r="AE237" s="39"/>
      <c r="AR237" s="238" t="s">
        <v>156</v>
      </c>
      <c r="AT237" s="238" t="s">
        <v>151</v>
      </c>
      <c r="AU237" s="238" t="s">
        <v>99</v>
      </c>
      <c r="AY237" s="17" t="s">
        <v>148</v>
      </c>
      <c r="BE237" s="239">
        <f>IF(N237="základní",J237,0)</f>
        <v>0</v>
      </c>
      <c r="BF237" s="239">
        <f>IF(N237="snížená",J237,0)</f>
        <v>0</v>
      </c>
      <c r="BG237" s="239">
        <f>IF(N237="zákl. přenesená",J237,0)</f>
        <v>0</v>
      </c>
      <c r="BH237" s="239">
        <f>IF(N237="sníž. přenesená",J237,0)</f>
        <v>0</v>
      </c>
      <c r="BI237" s="239">
        <f>IF(N237="nulová",J237,0)</f>
        <v>0</v>
      </c>
      <c r="BJ237" s="17" t="s">
        <v>23</v>
      </c>
      <c r="BK237" s="239">
        <f>ROUND(I237*H237,2)</f>
        <v>0</v>
      </c>
      <c r="BL237" s="17" t="s">
        <v>156</v>
      </c>
      <c r="BM237" s="238" t="s">
        <v>303</v>
      </c>
    </row>
    <row r="238" s="2" customFormat="1">
      <c r="A238" s="39"/>
      <c r="B238" s="40"/>
      <c r="C238" s="41"/>
      <c r="D238" s="240" t="s">
        <v>158</v>
      </c>
      <c r="E238" s="41"/>
      <c r="F238" s="241" t="s">
        <v>302</v>
      </c>
      <c r="G238" s="41"/>
      <c r="H238" s="41"/>
      <c r="I238" s="242"/>
      <c r="J238" s="41"/>
      <c r="K238" s="41"/>
      <c r="L238" s="45"/>
      <c r="M238" s="243"/>
      <c r="N238" s="244"/>
      <c r="O238" s="92"/>
      <c r="P238" s="92"/>
      <c r="Q238" s="92"/>
      <c r="R238" s="92"/>
      <c r="S238" s="92"/>
      <c r="T238" s="93"/>
      <c r="U238" s="39"/>
      <c r="V238" s="39"/>
      <c r="W238" s="39"/>
      <c r="X238" s="39"/>
      <c r="Y238" s="39"/>
      <c r="Z238" s="39"/>
      <c r="AA238" s="39"/>
      <c r="AB238" s="39"/>
      <c r="AC238" s="39"/>
      <c r="AD238" s="39"/>
      <c r="AE238" s="39"/>
      <c r="AT238" s="17" t="s">
        <v>158</v>
      </c>
      <c r="AU238" s="17" t="s">
        <v>99</v>
      </c>
    </row>
    <row r="239" s="2" customFormat="1">
      <c r="A239" s="39"/>
      <c r="B239" s="40"/>
      <c r="C239" s="41"/>
      <c r="D239" s="245" t="s">
        <v>160</v>
      </c>
      <c r="E239" s="41"/>
      <c r="F239" s="246" t="s">
        <v>304</v>
      </c>
      <c r="G239" s="41"/>
      <c r="H239" s="41"/>
      <c r="I239" s="242"/>
      <c r="J239" s="41"/>
      <c r="K239" s="41"/>
      <c r="L239" s="45"/>
      <c r="M239" s="243"/>
      <c r="N239" s="244"/>
      <c r="O239" s="92"/>
      <c r="P239" s="92"/>
      <c r="Q239" s="92"/>
      <c r="R239" s="92"/>
      <c r="S239" s="92"/>
      <c r="T239" s="93"/>
      <c r="U239" s="39"/>
      <c r="V239" s="39"/>
      <c r="W239" s="39"/>
      <c r="X239" s="39"/>
      <c r="Y239" s="39"/>
      <c r="Z239" s="39"/>
      <c r="AA239" s="39"/>
      <c r="AB239" s="39"/>
      <c r="AC239" s="39"/>
      <c r="AD239" s="39"/>
      <c r="AE239" s="39"/>
      <c r="AT239" s="17" t="s">
        <v>160</v>
      </c>
      <c r="AU239" s="17" t="s">
        <v>99</v>
      </c>
    </row>
    <row r="240" s="13" customFormat="1">
      <c r="A240" s="13"/>
      <c r="B240" s="247"/>
      <c r="C240" s="248"/>
      <c r="D240" s="240" t="s">
        <v>162</v>
      </c>
      <c r="E240" s="249" t="s">
        <v>1</v>
      </c>
      <c r="F240" s="250" t="s">
        <v>283</v>
      </c>
      <c r="G240" s="248"/>
      <c r="H240" s="249" t="s">
        <v>1</v>
      </c>
      <c r="I240" s="251"/>
      <c r="J240" s="248"/>
      <c r="K240" s="248"/>
      <c r="L240" s="252"/>
      <c r="M240" s="253"/>
      <c r="N240" s="254"/>
      <c r="O240" s="254"/>
      <c r="P240" s="254"/>
      <c r="Q240" s="254"/>
      <c r="R240" s="254"/>
      <c r="S240" s="254"/>
      <c r="T240" s="255"/>
      <c r="U240" s="13"/>
      <c r="V240" s="13"/>
      <c r="W240" s="13"/>
      <c r="X240" s="13"/>
      <c r="Y240" s="13"/>
      <c r="Z240" s="13"/>
      <c r="AA240" s="13"/>
      <c r="AB240" s="13"/>
      <c r="AC240" s="13"/>
      <c r="AD240" s="13"/>
      <c r="AE240" s="13"/>
      <c r="AT240" s="256" t="s">
        <v>162</v>
      </c>
      <c r="AU240" s="256" t="s">
        <v>99</v>
      </c>
      <c r="AV240" s="13" t="s">
        <v>23</v>
      </c>
      <c r="AW240" s="13" t="s">
        <v>48</v>
      </c>
      <c r="AX240" s="13" t="s">
        <v>91</v>
      </c>
      <c r="AY240" s="256" t="s">
        <v>148</v>
      </c>
    </row>
    <row r="241" s="14" customFormat="1">
      <c r="A241" s="14"/>
      <c r="B241" s="257"/>
      <c r="C241" s="258"/>
      <c r="D241" s="240" t="s">
        <v>162</v>
      </c>
      <c r="E241" s="259" t="s">
        <v>1</v>
      </c>
      <c r="F241" s="260" t="s">
        <v>291</v>
      </c>
      <c r="G241" s="258"/>
      <c r="H241" s="261">
        <v>150.19</v>
      </c>
      <c r="I241" s="262"/>
      <c r="J241" s="258"/>
      <c r="K241" s="258"/>
      <c r="L241" s="263"/>
      <c r="M241" s="280"/>
      <c r="N241" s="281"/>
      <c r="O241" s="281"/>
      <c r="P241" s="281"/>
      <c r="Q241" s="281"/>
      <c r="R241" s="281"/>
      <c r="S241" s="281"/>
      <c r="T241" s="282"/>
      <c r="U241" s="14"/>
      <c r="V241" s="14"/>
      <c r="W241" s="14"/>
      <c r="X241" s="14"/>
      <c r="Y241" s="14"/>
      <c r="Z241" s="14"/>
      <c r="AA241" s="14"/>
      <c r="AB241" s="14"/>
      <c r="AC241" s="14"/>
      <c r="AD241" s="14"/>
      <c r="AE241" s="14"/>
      <c r="AT241" s="267" t="s">
        <v>162</v>
      </c>
      <c r="AU241" s="267" t="s">
        <v>99</v>
      </c>
      <c r="AV241" s="14" t="s">
        <v>99</v>
      </c>
      <c r="AW241" s="14" t="s">
        <v>48</v>
      </c>
      <c r="AX241" s="14" t="s">
        <v>23</v>
      </c>
      <c r="AY241" s="267" t="s">
        <v>148</v>
      </c>
    </row>
    <row r="242" s="2" customFormat="1" ht="6.96" customHeight="1">
      <c r="A242" s="39"/>
      <c r="B242" s="67"/>
      <c r="C242" s="68"/>
      <c r="D242" s="68"/>
      <c r="E242" s="68"/>
      <c r="F242" s="68"/>
      <c r="G242" s="68"/>
      <c r="H242" s="68"/>
      <c r="I242" s="68"/>
      <c r="J242" s="68"/>
      <c r="K242" s="68"/>
      <c r="L242" s="45"/>
      <c r="M242" s="39"/>
      <c r="O242" s="39"/>
      <c r="P242" s="39"/>
      <c r="Q242" s="39"/>
      <c r="R242" s="39"/>
      <c r="S242" s="39"/>
      <c r="T242" s="39"/>
      <c r="U242" s="39"/>
      <c r="V242" s="39"/>
      <c r="W242" s="39"/>
      <c r="X242" s="39"/>
      <c r="Y242" s="39"/>
      <c r="Z242" s="39"/>
      <c r="AA242" s="39"/>
      <c r="AB242" s="39"/>
      <c r="AC242" s="39"/>
      <c r="AD242" s="39"/>
      <c r="AE242" s="39"/>
    </row>
  </sheetData>
  <sheetProtection sheet="1" autoFilter="0" formatColumns="0" formatRows="0" objects="1" scenarios="1" spinCount="100000" saltValue="o/cQ3azs/QuNoveeh3CRF2pdIEQs7edm9x1F2tjqolYLxoWcoFRI3S/znFWsn/PUha43kGc/7DHlsqvxL8NU0w==" hashValue="NDrRUfUAskLzjF6iam6Yt4gsorjFuZvrNm8Msz0GuGdyUssOcuwi12wQCuSpCNG/C4Eh3xSefTnJn1TXahWLDQ==" algorithmName="SHA-512" password="CC35"/>
  <autoFilter ref="C124:K241"/>
  <mergeCells count="12">
    <mergeCell ref="E7:H7"/>
    <mergeCell ref="E9:H9"/>
    <mergeCell ref="E11:H11"/>
    <mergeCell ref="E20:H20"/>
    <mergeCell ref="E29:H29"/>
    <mergeCell ref="E85:H85"/>
    <mergeCell ref="E87:H87"/>
    <mergeCell ref="E89:H89"/>
    <mergeCell ref="E113:H113"/>
    <mergeCell ref="E115:H115"/>
    <mergeCell ref="E117:H117"/>
    <mergeCell ref="L2:V2"/>
  </mergeCells>
  <hyperlinks>
    <hyperlink ref="F130" r:id="rId1" display="https://podminky.urs.cz/item/CS_URS_2023_01/572531132"/>
    <hyperlink ref="F135" r:id="rId2" display="https://podminky.urs.cz/item/CS_URS_2023_01/573211109"/>
    <hyperlink ref="F140" r:id="rId3" display="https://podminky.urs.cz/item/CS_URS_2023_01/577144121"/>
    <hyperlink ref="F145" r:id="rId4" display="https://podminky.urs.cz/item/CS_URS_2023_01/919121213"/>
    <hyperlink ref="F150" r:id="rId5" display="https://podminky.urs.cz/item/CS_URS_2023_01/998225111"/>
    <hyperlink ref="F155" r:id="rId6" display="https://podminky.urs.cz/item/CS_URS_2023_01/899231111"/>
    <hyperlink ref="F161" r:id="rId7" display="https://podminky.urs.cz/item/CS_URS_2023_01/899331111"/>
    <hyperlink ref="F167" r:id="rId8" display="https://podminky.urs.cz/item/CS_URS_2023_01/899431111"/>
    <hyperlink ref="F173" r:id="rId9" display="https://podminky.urs.cz/item/CS_URS_2023_01/998274101"/>
    <hyperlink ref="F178" r:id="rId10" display="https://podminky.urs.cz/item/CS_URS_2023_01/915211112"/>
    <hyperlink ref="F183" r:id="rId11" display="https://podminky.urs.cz/item/CS_URS_2023_01/915211116"/>
    <hyperlink ref="F188" r:id="rId12" display="https://podminky.urs.cz/item/CS_URS_2023_01/915211122"/>
    <hyperlink ref="F193" r:id="rId13" display="https://podminky.urs.cz/item/CS_URS_2023_01/915611111"/>
    <hyperlink ref="F199" r:id="rId14" display="https://podminky.urs.cz/item/CS_URS_2023_01/915231112"/>
    <hyperlink ref="F205" r:id="rId15" display="https://podminky.urs.cz/item/CS_URS_2023_01/915621111"/>
    <hyperlink ref="F212" r:id="rId16" display="https://podminky.urs.cz/item/CS_URS_2023_01/919112213"/>
    <hyperlink ref="F220" r:id="rId17" display="https://podminky.urs.cz/item/CS_URS_2023_01/113154113"/>
    <hyperlink ref="F226" r:id="rId18" display="https://podminky.urs.cz/item/CS_URS_2023_01/997221551"/>
    <hyperlink ref="F232" r:id="rId19" display="https://podminky.urs.cz/item/CS_URS_2023_01/997221559"/>
    <hyperlink ref="F239" r:id="rId20" display="https://podminky.urs.cz/item/CS_URS_2023_01/997221875"/>
  </hyperlinks>
  <pageMargins left="0.39375" right="0.39375" top="0.39375" bottom="0.39375" header="0" footer="0"/>
  <pageSetup paperSize="9" orientation="portrait" blackAndWhite="1" fitToHeight="100"/>
  <headerFooter>
    <oddFooter>&amp;CStrana &amp;P z &amp;N</oddFooter>
  </headerFooter>
  <drawing r:id="rId2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s="1" customFormat="1" ht="6.96" customHeight="1">
      <c r="B3" s="147"/>
      <c r="C3" s="148"/>
      <c r="D3" s="148"/>
      <c r="E3" s="148"/>
      <c r="F3" s="148"/>
      <c r="G3" s="148"/>
      <c r="H3" s="148"/>
      <c r="I3" s="148"/>
      <c r="J3" s="148"/>
      <c r="K3" s="148"/>
      <c r="L3" s="20"/>
      <c r="AT3" s="17" t="s">
        <v>99</v>
      </c>
    </row>
    <row r="4" s="1" customFormat="1" ht="24.96" customHeight="1">
      <c r="B4" s="20"/>
      <c r="D4" s="149" t="s">
        <v>118</v>
      </c>
      <c r="L4" s="20"/>
      <c r="M4" s="150" t="s">
        <v>10</v>
      </c>
      <c r="AT4" s="17" t="s">
        <v>4</v>
      </c>
    </row>
    <row r="5" s="1" customFormat="1" ht="6.96" customHeight="1">
      <c r="B5" s="20"/>
      <c r="L5" s="20"/>
    </row>
    <row r="6" s="1" customFormat="1" ht="12" customHeight="1">
      <c r="B6" s="20"/>
      <c r="D6" s="151" t="s">
        <v>16</v>
      </c>
      <c r="L6" s="20"/>
    </row>
    <row r="7" s="1" customFormat="1" ht="26.25" customHeight="1">
      <c r="B7" s="20"/>
      <c r="E7" s="152" t="str">
        <f>'Rekapitulace stavby'!K6</f>
        <v>Šternberk – oprava povrchu místní komunikace nám. Svobody a Bojovníků za svobodu-1.etapa</v>
      </c>
      <c r="F7" s="151"/>
      <c r="G7" s="151"/>
      <c r="H7" s="151"/>
      <c r="L7" s="20"/>
    </row>
    <row r="8" s="1" customFormat="1" ht="12" customHeight="1">
      <c r="B8" s="20"/>
      <c r="D8" s="151" t="s">
        <v>119</v>
      </c>
      <c r="L8" s="20"/>
    </row>
    <row r="9" s="2" customFormat="1" ht="16.5" customHeight="1">
      <c r="A9" s="39"/>
      <c r="B9" s="45"/>
      <c r="C9" s="39"/>
      <c r="D9" s="39"/>
      <c r="E9" s="152" t="s">
        <v>120</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121</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305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19</v>
      </c>
      <c r="E13" s="39"/>
      <c r="F13" s="142" t="s">
        <v>98</v>
      </c>
      <c r="G13" s="39"/>
      <c r="H13" s="39"/>
      <c r="I13" s="151" t="s">
        <v>21</v>
      </c>
      <c r="J13" s="142" t="s">
        <v>22</v>
      </c>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142" t="s">
        <v>25</v>
      </c>
      <c r="G14" s="39"/>
      <c r="H14" s="39"/>
      <c r="I14" s="151" t="s">
        <v>26</v>
      </c>
      <c r="J14" s="154" t="str">
        <f>'Rekapitulace stavby'!AN8</f>
        <v>4. 5. 2023</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34</v>
      </c>
      <c r="E16" s="39"/>
      <c r="F16" s="39"/>
      <c r="G16" s="39"/>
      <c r="H16" s="39"/>
      <c r="I16" s="151" t="s">
        <v>35</v>
      </c>
      <c r="J16" s="142" t="s">
        <v>36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37</v>
      </c>
      <c r="F17" s="39"/>
      <c r="G17" s="39"/>
      <c r="H17" s="39"/>
      <c r="I17" s="151" t="s">
        <v>38</v>
      </c>
      <c r="J17" s="142" t="s">
        <v>39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40</v>
      </c>
      <c r="E19" s="39"/>
      <c r="F19" s="39"/>
      <c r="G19" s="39"/>
      <c r="H19" s="39"/>
      <c r="I19" s="151" t="s">
        <v>35</v>
      </c>
      <c r="J19" s="33"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3" t="str">
        <f>'Rekapitulace stavby'!E14</f>
        <v>Vyplň údaj</v>
      </c>
      <c r="F20" s="142"/>
      <c r="G20" s="142"/>
      <c r="H20" s="142"/>
      <c r="I20" s="151" t="s">
        <v>38</v>
      </c>
      <c r="J20" s="33"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42</v>
      </c>
      <c r="E22" s="39"/>
      <c r="F22" s="39"/>
      <c r="G22" s="39"/>
      <c r="H22" s="39"/>
      <c r="I22" s="151" t="s">
        <v>35</v>
      </c>
      <c r="J22" s="142" t="s">
        <v>43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44</v>
      </c>
      <c r="F23" s="39"/>
      <c r="G23" s="39"/>
      <c r="H23" s="39"/>
      <c r="I23" s="151" t="s">
        <v>38</v>
      </c>
      <c r="J23" s="142" t="s">
        <v>45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46</v>
      </c>
      <c r="E25" s="39"/>
      <c r="F25" s="39"/>
      <c r="G25" s="39"/>
      <c r="H25" s="39"/>
      <c r="I25" s="151" t="s">
        <v>35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47</v>
      </c>
      <c r="F26" s="39"/>
      <c r="G26" s="39"/>
      <c r="H26" s="39"/>
      <c r="I26" s="151" t="s">
        <v>38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49</v>
      </c>
      <c r="E28" s="39"/>
      <c r="F28" s="39"/>
      <c r="G28" s="39"/>
      <c r="H28" s="39"/>
      <c r="I28" s="39"/>
      <c r="J28" s="39"/>
      <c r="K28" s="39"/>
      <c r="L28" s="64"/>
      <c r="S28" s="39"/>
      <c r="T28" s="39"/>
      <c r="U28" s="39"/>
      <c r="V28" s="39"/>
      <c r="W28" s="39"/>
      <c r="X28" s="39"/>
      <c r="Y28" s="39"/>
      <c r="Z28" s="39"/>
      <c r="AA28" s="39"/>
      <c r="AB28" s="39"/>
      <c r="AC28" s="39"/>
      <c r="AD28" s="39"/>
      <c r="AE28" s="39"/>
    </row>
    <row r="29" s="8" customFormat="1" ht="71.25" customHeight="1">
      <c r="A29" s="155"/>
      <c r="B29" s="156"/>
      <c r="C29" s="155"/>
      <c r="D29" s="155"/>
      <c r="E29" s="157" t="s">
        <v>50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51</v>
      </c>
      <c r="E32" s="39"/>
      <c r="F32" s="39"/>
      <c r="G32" s="39"/>
      <c r="H32" s="39"/>
      <c r="I32" s="39"/>
      <c r="J32" s="161">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53</v>
      </c>
      <c r="G34" s="39"/>
      <c r="H34" s="39"/>
      <c r="I34" s="162" t="s">
        <v>52</v>
      </c>
      <c r="J34" s="162" t="s">
        <v>54</v>
      </c>
      <c r="K34" s="39"/>
      <c r="L34" s="64"/>
      <c r="S34" s="39"/>
      <c r="T34" s="39"/>
      <c r="U34" s="39"/>
      <c r="V34" s="39"/>
      <c r="W34" s="39"/>
      <c r="X34" s="39"/>
      <c r="Y34" s="39"/>
      <c r="Z34" s="39"/>
      <c r="AA34" s="39"/>
      <c r="AB34" s="39"/>
      <c r="AC34" s="39"/>
      <c r="AD34" s="39"/>
      <c r="AE34" s="39"/>
    </row>
    <row r="35" s="2" customFormat="1" ht="14.4" customHeight="1">
      <c r="A35" s="39"/>
      <c r="B35" s="45"/>
      <c r="C35" s="39"/>
      <c r="D35" s="163" t="s">
        <v>55</v>
      </c>
      <c r="E35" s="151" t="s">
        <v>56</v>
      </c>
      <c r="F35" s="164">
        <f>ROUND((SUM(BE125:BE236)),  2)</f>
        <v>0</v>
      </c>
      <c r="G35" s="39"/>
      <c r="H35" s="39"/>
      <c r="I35" s="165">
        <v>0.20999999999999999</v>
      </c>
      <c r="J35" s="164">
        <f>ROUND(((SUM(BE125:BE236))*I35),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57</v>
      </c>
      <c r="F36" s="164">
        <f>ROUND((SUM(BF125:BF236)),  2)</f>
        <v>0</v>
      </c>
      <c r="G36" s="39"/>
      <c r="H36" s="39"/>
      <c r="I36" s="165">
        <v>0.14999999999999999</v>
      </c>
      <c r="J36" s="164">
        <f>ROUND(((SUM(BF125:BF236))*I36),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58</v>
      </c>
      <c r="F37" s="164">
        <f>ROUND((SUM(BG125:BG236)),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59</v>
      </c>
      <c r="F38" s="164">
        <f>ROUND((SUM(BH125:BH236)),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60</v>
      </c>
      <c r="F39" s="164">
        <f>ROUND((SUM(BI125:BI236)),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61</v>
      </c>
      <c r="E41" s="168"/>
      <c r="F41" s="168"/>
      <c r="G41" s="169" t="s">
        <v>62</v>
      </c>
      <c r="H41" s="170" t="s">
        <v>63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4"/>
      <c r="D50" s="173" t="s">
        <v>64</v>
      </c>
      <c r="E50" s="174"/>
      <c r="F50" s="174"/>
      <c r="G50" s="173" t="s">
        <v>65</v>
      </c>
      <c r="H50" s="174"/>
      <c r="I50" s="174"/>
      <c r="J50" s="174"/>
      <c r="K50" s="174"/>
      <c r="L50" s="64"/>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9"/>
      <c r="B61" s="45"/>
      <c r="C61" s="39"/>
      <c r="D61" s="175" t="s">
        <v>66</v>
      </c>
      <c r="E61" s="176"/>
      <c r="F61" s="177" t="s">
        <v>67</v>
      </c>
      <c r="G61" s="175" t="s">
        <v>66</v>
      </c>
      <c r="H61" s="176"/>
      <c r="I61" s="176"/>
      <c r="J61" s="178" t="s">
        <v>67</v>
      </c>
      <c r="K61" s="176"/>
      <c r="L61" s="64"/>
      <c r="S61" s="39"/>
      <c r="T61" s="39"/>
      <c r="U61" s="39"/>
      <c r="V61" s="39"/>
      <c r="W61" s="39"/>
      <c r="X61" s="39"/>
      <c r="Y61" s="39"/>
      <c r="Z61" s="39"/>
      <c r="AA61" s="39"/>
      <c r="AB61" s="39"/>
      <c r="AC61" s="39"/>
      <c r="AD61" s="39"/>
      <c r="AE61" s="39"/>
    </row>
    <row r="62">
      <c r="B62" s="20"/>
      <c r="L62" s="20"/>
    </row>
    <row r="63">
      <c r="B63" s="20"/>
      <c r="L63" s="20"/>
    </row>
    <row r="64">
      <c r="B64" s="20"/>
      <c r="L64" s="20"/>
    </row>
    <row r="65" s="2" customFormat="1">
      <c r="A65" s="39"/>
      <c r="B65" s="45"/>
      <c r="C65" s="39"/>
      <c r="D65" s="173" t="s">
        <v>68</v>
      </c>
      <c r="E65" s="179"/>
      <c r="F65" s="179"/>
      <c r="G65" s="173" t="s">
        <v>69</v>
      </c>
      <c r="H65" s="179"/>
      <c r="I65" s="179"/>
      <c r="J65" s="179"/>
      <c r="K65" s="179"/>
      <c r="L65" s="64"/>
      <c r="S65" s="39"/>
      <c r="T65" s="39"/>
      <c r="U65" s="39"/>
      <c r="V65" s="39"/>
      <c r="W65" s="39"/>
      <c r="X65" s="39"/>
      <c r="Y65" s="39"/>
      <c r="Z65" s="39"/>
      <c r="AA65" s="39"/>
      <c r="AB65" s="39"/>
      <c r="AC65" s="39"/>
      <c r="AD65" s="39"/>
      <c r="AE65" s="39"/>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9"/>
      <c r="B76" s="45"/>
      <c r="C76" s="39"/>
      <c r="D76" s="175" t="s">
        <v>66</v>
      </c>
      <c r="E76" s="176"/>
      <c r="F76" s="177" t="s">
        <v>67</v>
      </c>
      <c r="G76" s="175" t="s">
        <v>66</v>
      </c>
      <c r="H76" s="176"/>
      <c r="I76" s="176"/>
      <c r="J76" s="178" t="s">
        <v>67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3"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Šternberk – oprava povrchu místní komunikace nám. Svobody a Bojovníků za svobodu-1.etapa</v>
      </c>
      <c r="F85" s="32"/>
      <c r="G85" s="32"/>
      <c r="H85" s="32"/>
      <c r="I85" s="41"/>
      <c r="J85" s="41"/>
      <c r="K85" s="41"/>
      <c r="L85" s="64"/>
      <c r="S85" s="39"/>
      <c r="T85" s="39"/>
      <c r="U85" s="39"/>
      <c r="V85" s="39"/>
      <c r="W85" s="39"/>
      <c r="X85" s="39"/>
      <c r="Y85" s="39"/>
      <c r="Z85" s="39"/>
      <c r="AA85" s="39"/>
      <c r="AB85" s="39"/>
      <c r="AC85" s="39"/>
      <c r="AD85" s="39"/>
      <c r="AE85" s="39"/>
    </row>
    <row r="86" s="1" customFormat="1" ht="12" customHeight="1">
      <c r="B86" s="21"/>
      <c r="C86" s="32" t="s">
        <v>119</v>
      </c>
      <c r="D86" s="22"/>
      <c r="E86" s="22"/>
      <c r="F86" s="22"/>
      <c r="G86" s="22"/>
      <c r="H86" s="22"/>
      <c r="I86" s="22"/>
      <c r="J86" s="22"/>
      <c r="K86" s="22"/>
      <c r="L86" s="20"/>
    </row>
    <row r="87" s="2" customFormat="1" ht="16.5" customHeight="1">
      <c r="A87" s="39"/>
      <c r="B87" s="40"/>
      <c r="C87" s="41"/>
      <c r="D87" s="41"/>
      <c r="E87" s="184" t="s">
        <v>120</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2" t="s">
        <v>121</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 xml:space="preserve">1-2 - Oprava vozovky - 1.etapa  (část B)</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2" t="s">
        <v>24</v>
      </c>
      <c r="D91" s="41"/>
      <c r="E91" s="41"/>
      <c r="F91" s="27" t="str">
        <f>F14</f>
        <v>Šternberk</v>
      </c>
      <c r="G91" s="41"/>
      <c r="H91" s="41"/>
      <c r="I91" s="32" t="s">
        <v>26</v>
      </c>
      <c r="J91" s="80" t="str">
        <f>IF(J14="","",J14)</f>
        <v>4. 5. 2023</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2" t="s">
        <v>34</v>
      </c>
      <c r="D93" s="41"/>
      <c r="E93" s="41"/>
      <c r="F93" s="27" t="str">
        <f>E17</f>
        <v>Město Šternberk</v>
      </c>
      <c r="G93" s="41"/>
      <c r="H93" s="41"/>
      <c r="I93" s="32" t="s">
        <v>42</v>
      </c>
      <c r="J93" s="37" t="str">
        <f>E23</f>
        <v>ing. Petr Doležel</v>
      </c>
      <c r="K93" s="41"/>
      <c r="L93" s="64"/>
      <c r="S93" s="39"/>
      <c r="T93" s="39"/>
      <c r="U93" s="39"/>
      <c r="V93" s="39"/>
      <c r="W93" s="39"/>
      <c r="X93" s="39"/>
      <c r="Y93" s="39"/>
      <c r="Z93" s="39"/>
      <c r="AA93" s="39"/>
      <c r="AB93" s="39"/>
      <c r="AC93" s="39"/>
      <c r="AD93" s="39"/>
      <c r="AE93" s="39"/>
    </row>
    <row r="94" s="2" customFormat="1" ht="25.65" customHeight="1">
      <c r="A94" s="39"/>
      <c r="B94" s="40"/>
      <c r="C94" s="32" t="s">
        <v>40</v>
      </c>
      <c r="D94" s="41"/>
      <c r="E94" s="41"/>
      <c r="F94" s="27" t="str">
        <f>IF(E20="","",E20)</f>
        <v>Vyplň údaj</v>
      </c>
      <c r="G94" s="41"/>
      <c r="H94" s="41"/>
      <c r="I94" s="32" t="s">
        <v>46</v>
      </c>
      <c r="J94" s="37" t="str">
        <f>E26</f>
        <v xml:space="preserve">ing.Pospíšil Michal        CU 2023/1</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124</v>
      </c>
      <c r="D96" s="186"/>
      <c r="E96" s="186"/>
      <c r="F96" s="186"/>
      <c r="G96" s="186"/>
      <c r="H96" s="186"/>
      <c r="I96" s="186"/>
      <c r="J96" s="187" t="s">
        <v>125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126</v>
      </c>
      <c r="D98" s="41"/>
      <c r="E98" s="41"/>
      <c r="F98" s="41"/>
      <c r="G98" s="41"/>
      <c r="H98" s="41"/>
      <c r="I98" s="41"/>
      <c r="J98" s="111">
        <f>J125</f>
        <v>0</v>
      </c>
      <c r="K98" s="41"/>
      <c r="L98" s="64"/>
      <c r="S98" s="39"/>
      <c r="T98" s="39"/>
      <c r="U98" s="39"/>
      <c r="V98" s="39"/>
      <c r="W98" s="39"/>
      <c r="X98" s="39"/>
      <c r="Y98" s="39"/>
      <c r="Z98" s="39"/>
      <c r="AA98" s="39"/>
      <c r="AB98" s="39"/>
      <c r="AC98" s="39"/>
      <c r="AD98" s="39"/>
      <c r="AE98" s="39"/>
      <c r="AU98" s="17" t="s">
        <v>127</v>
      </c>
    </row>
    <row r="99" s="9" customFormat="1" ht="24.96" customHeight="1">
      <c r="A99" s="9"/>
      <c r="B99" s="189"/>
      <c r="C99" s="190"/>
      <c r="D99" s="191" t="s">
        <v>128</v>
      </c>
      <c r="E99" s="192"/>
      <c r="F99" s="192"/>
      <c r="G99" s="192"/>
      <c r="H99" s="192"/>
      <c r="I99" s="192"/>
      <c r="J99" s="193">
        <f>J126</f>
        <v>0</v>
      </c>
      <c r="K99" s="190"/>
      <c r="L99" s="194"/>
      <c r="S99" s="9"/>
      <c r="T99" s="9"/>
      <c r="U99" s="9"/>
      <c r="V99" s="9"/>
      <c r="W99" s="9"/>
      <c r="X99" s="9"/>
      <c r="Y99" s="9"/>
      <c r="Z99" s="9"/>
      <c r="AA99" s="9"/>
      <c r="AB99" s="9"/>
      <c r="AC99" s="9"/>
      <c r="AD99" s="9"/>
      <c r="AE99" s="9"/>
    </row>
    <row r="100" s="10" customFormat="1" ht="19.92" customHeight="1">
      <c r="A100" s="10"/>
      <c r="B100" s="195"/>
      <c r="C100" s="134"/>
      <c r="D100" s="196" t="s">
        <v>129</v>
      </c>
      <c r="E100" s="197"/>
      <c r="F100" s="197"/>
      <c r="G100" s="197"/>
      <c r="H100" s="197"/>
      <c r="I100" s="197"/>
      <c r="J100" s="198">
        <f>J127</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130</v>
      </c>
      <c r="E101" s="197"/>
      <c r="F101" s="197"/>
      <c r="G101" s="197"/>
      <c r="H101" s="197"/>
      <c r="I101" s="197"/>
      <c r="J101" s="198">
        <f>J152</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131</v>
      </c>
      <c r="E102" s="197"/>
      <c r="F102" s="197"/>
      <c r="G102" s="197"/>
      <c r="H102" s="197"/>
      <c r="I102" s="197"/>
      <c r="J102" s="198">
        <f>J175</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132</v>
      </c>
      <c r="E103" s="197"/>
      <c r="F103" s="197"/>
      <c r="G103" s="197"/>
      <c r="H103" s="197"/>
      <c r="I103" s="197"/>
      <c r="J103" s="198">
        <f>J204</f>
        <v>0</v>
      </c>
      <c r="K103" s="134"/>
      <c r="L103" s="199"/>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3" t="s">
        <v>133</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2"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26.25" customHeight="1">
      <c r="A113" s="39"/>
      <c r="B113" s="40"/>
      <c r="C113" s="41"/>
      <c r="D113" s="41"/>
      <c r="E113" s="184" t="str">
        <f>E7</f>
        <v>Šternberk – oprava povrchu místní komunikace nám. Svobody a Bojovníků za svobodu-1.etapa</v>
      </c>
      <c r="F113" s="32"/>
      <c r="G113" s="32"/>
      <c r="H113" s="32"/>
      <c r="I113" s="41"/>
      <c r="J113" s="41"/>
      <c r="K113" s="41"/>
      <c r="L113" s="64"/>
      <c r="S113" s="39"/>
      <c r="T113" s="39"/>
      <c r="U113" s="39"/>
      <c r="V113" s="39"/>
      <c r="W113" s="39"/>
      <c r="X113" s="39"/>
      <c r="Y113" s="39"/>
      <c r="Z113" s="39"/>
      <c r="AA113" s="39"/>
      <c r="AB113" s="39"/>
      <c r="AC113" s="39"/>
      <c r="AD113" s="39"/>
      <c r="AE113" s="39"/>
    </row>
    <row r="114" s="1" customFormat="1" ht="12" customHeight="1">
      <c r="B114" s="21"/>
      <c r="C114" s="32" t="s">
        <v>119</v>
      </c>
      <c r="D114" s="22"/>
      <c r="E114" s="22"/>
      <c r="F114" s="22"/>
      <c r="G114" s="22"/>
      <c r="H114" s="22"/>
      <c r="I114" s="22"/>
      <c r="J114" s="22"/>
      <c r="K114" s="22"/>
      <c r="L114" s="20"/>
    </row>
    <row r="115" s="2" customFormat="1" ht="16.5" customHeight="1">
      <c r="A115" s="39"/>
      <c r="B115" s="40"/>
      <c r="C115" s="41"/>
      <c r="D115" s="41"/>
      <c r="E115" s="184" t="s">
        <v>120</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2" t="s">
        <v>121</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 xml:space="preserve">1-2 - Oprava vozovky - 1.etapa  (část B)</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2" t="s">
        <v>24</v>
      </c>
      <c r="D119" s="41"/>
      <c r="E119" s="41"/>
      <c r="F119" s="27" t="str">
        <f>F14</f>
        <v>Šternberk</v>
      </c>
      <c r="G119" s="41"/>
      <c r="H119" s="41"/>
      <c r="I119" s="32" t="s">
        <v>26</v>
      </c>
      <c r="J119" s="80" t="str">
        <f>IF(J14="","",J14)</f>
        <v>4. 5. 2023</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2" t="s">
        <v>34</v>
      </c>
      <c r="D121" s="41"/>
      <c r="E121" s="41"/>
      <c r="F121" s="27" t="str">
        <f>E17</f>
        <v>Město Šternberk</v>
      </c>
      <c r="G121" s="41"/>
      <c r="H121" s="41"/>
      <c r="I121" s="32" t="s">
        <v>42</v>
      </c>
      <c r="J121" s="37" t="str">
        <f>E23</f>
        <v>ing. Petr Doležel</v>
      </c>
      <c r="K121" s="41"/>
      <c r="L121" s="64"/>
      <c r="S121" s="39"/>
      <c r="T121" s="39"/>
      <c r="U121" s="39"/>
      <c r="V121" s="39"/>
      <c r="W121" s="39"/>
      <c r="X121" s="39"/>
      <c r="Y121" s="39"/>
      <c r="Z121" s="39"/>
      <c r="AA121" s="39"/>
      <c r="AB121" s="39"/>
      <c r="AC121" s="39"/>
      <c r="AD121" s="39"/>
      <c r="AE121" s="39"/>
    </row>
    <row r="122" s="2" customFormat="1" ht="25.65" customHeight="1">
      <c r="A122" s="39"/>
      <c r="B122" s="40"/>
      <c r="C122" s="32" t="s">
        <v>40</v>
      </c>
      <c r="D122" s="41"/>
      <c r="E122" s="41"/>
      <c r="F122" s="27" t="str">
        <f>IF(E20="","",E20)</f>
        <v>Vyplň údaj</v>
      </c>
      <c r="G122" s="41"/>
      <c r="H122" s="41"/>
      <c r="I122" s="32" t="s">
        <v>46</v>
      </c>
      <c r="J122" s="37" t="str">
        <f>E26</f>
        <v xml:space="preserve">ing.Pospíšil Michal        CU 2023/1</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0"/>
      <c r="B124" s="201"/>
      <c r="C124" s="202" t="s">
        <v>134</v>
      </c>
      <c r="D124" s="203" t="s">
        <v>76</v>
      </c>
      <c r="E124" s="203" t="s">
        <v>72</v>
      </c>
      <c r="F124" s="203" t="s">
        <v>73</v>
      </c>
      <c r="G124" s="203" t="s">
        <v>135</v>
      </c>
      <c r="H124" s="203" t="s">
        <v>136</v>
      </c>
      <c r="I124" s="203" t="s">
        <v>137</v>
      </c>
      <c r="J124" s="203" t="s">
        <v>125</v>
      </c>
      <c r="K124" s="204" t="s">
        <v>138</v>
      </c>
      <c r="L124" s="205"/>
      <c r="M124" s="101" t="s">
        <v>1</v>
      </c>
      <c r="N124" s="102" t="s">
        <v>55</v>
      </c>
      <c r="O124" s="102" t="s">
        <v>139</v>
      </c>
      <c r="P124" s="102" t="s">
        <v>140</v>
      </c>
      <c r="Q124" s="102" t="s">
        <v>141</v>
      </c>
      <c r="R124" s="102" t="s">
        <v>142</v>
      </c>
      <c r="S124" s="102" t="s">
        <v>143</v>
      </c>
      <c r="T124" s="103" t="s">
        <v>144</v>
      </c>
      <c r="U124" s="200"/>
      <c r="V124" s="200"/>
      <c r="W124" s="200"/>
      <c r="X124" s="200"/>
      <c r="Y124" s="200"/>
      <c r="Z124" s="200"/>
      <c r="AA124" s="200"/>
      <c r="AB124" s="200"/>
      <c r="AC124" s="200"/>
      <c r="AD124" s="200"/>
      <c r="AE124" s="200"/>
    </row>
    <row r="125" s="2" customFormat="1" ht="22.8" customHeight="1">
      <c r="A125" s="39"/>
      <c r="B125" s="40"/>
      <c r="C125" s="108" t="s">
        <v>145</v>
      </c>
      <c r="D125" s="41"/>
      <c r="E125" s="41"/>
      <c r="F125" s="41"/>
      <c r="G125" s="41"/>
      <c r="H125" s="41"/>
      <c r="I125" s="41"/>
      <c r="J125" s="206">
        <f>BK125</f>
        <v>0</v>
      </c>
      <c r="K125" s="41"/>
      <c r="L125" s="45"/>
      <c r="M125" s="104"/>
      <c r="N125" s="207"/>
      <c r="O125" s="105"/>
      <c r="P125" s="208">
        <f>P126</f>
        <v>0</v>
      </c>
      <c r="Q125" s="105"/>
      <c r="R125" s="208">
        <f>R126</f>
        <v>2.3523229999999997</v>
      </c>
      <c r="S125" s="105"/>
      <c r="T125" s="209">
        <f>T126</f>
        <v>93.150000000000006</v>
      </c>
      <c r="U125" s="39"/>
      <c r="V125" s="39"/>
      <c r="W125" s="39"/>
      <c r="X125" s="39"/>
      <c r="Y125" s="39"/>
      <c r="Z125" s="39"/>
      <c r="AA125" s="39"/>
      <c r="AB125" s="39"/>
      <c r="AC125" s="39"/>
      <c r="AD125" s="39"/>
      <c r="AE125" s="39"/>
      <c r="AT125" s="17" t="s">
        <v>90</v>
      </c>
      <c r="AU125" s="17" t="s">
        <v>127</v>
      </c>
      <c r="BK125" s="210">
        <f>BK126</f>
        <v>0</v>
      </c>
    </row>
    <row r="126" s="12" customFormat="1" ht="25.92" customHeight="1">
      <c r="A126" s="12"/>
      <c r="B126" s="211"/>
      <c r="C126" s="212"/>
      <c r="D126" s="213" t="s">
        <v>90</v>
      </c>
      <c r="E126" s="214" t="s">
        <v>146</v>
      </c>
      <c r="F126" s="214" t="s">
        <v>147</v>
      </c>
      <c r="G126" s="212"/>
      <c r="H126" s="212"/>
      <c r="I126" s="215"/>
      <c r="J126" s="216">
        <f>BK126</f>
        <v>0</v>
      </c>
      <c r="K126" s="212"/>
      <c r="L126" s="217"/>
      <c r="M126" s="218"/>
      <c r="N126" s="219"/>
      <c r="O126" s="219"/>
      <c r="P126" s="220">
        <f>P127+P152+P175+P204</f>
        <v>0</v>
      </c>
      <c r="Q126" s="219"/>
      <c r="R126" s="220">
        <f>R127+R152+R175+R204</f>
        <v>2.3523229999999997</v>
      </c>
      <c r="S126" s="219"/>
      <c r="T126" s="221">
        <f>T127+T152+T175+T204</f>
        <v>93.150000000000006</v>
      </c>
      <c r="U126" s="12"/>
      <c r="V126" s="12"/>
      <c r="W126" s="12"/>
      <c r="X126" s="12"/>
      <c r="Y126" s="12"/>
      <c r="Z126" s="12"/>
      <c r="AA126" s="12"/>
      <c r="AB126" s="12"/>
      <c r="AC126" s="12"/>
      <c r="AD126" s="12"/>
      <c r="AE126" s="12"/>
      <c r="AR126" s="222" t="s">
        <v>23</v>
      </c>
      <c r="AT126" s="223" t="s">
        <v>90</v>
      </c>
      <c r="AU126" s="223" t="s">
        <v>91</v>
      </c>
      <c r="AY126" s="222" t="s">
        <v>148</v>
      </c>
      <c r="BK126" s="224">
        <f>BK127+BK152+BK175+BK204</f>
        <v>0</v>
      </c>
    </row>
    <row r="127" s="12" customFormat="1" ht="22.8" customHeight="1">
      <c r="A127" s="12"/>
      <c r="B127" s="211"/>
      <c r="C127" s="212"/>
      <c r="D127" s="213" t="s">
        <v>90</v>
      </c>
      <c r="E127" s="225" t="s">
        <v>149</v>
      </c>
      <c r="F127" s="225" t="s">
        <v>150</v>
      </c>
      <c r="G127" s="212"/>
      <c r="H127" s="212"/>
      <c r="I127" s="215"/>
      <c r="J127" s="226">
        <f>BK127</f>
        <v>0</v>
      </c>
      <c r="K127" s="212"/>
      <c r="L127" s="217"/>
      <c r="M127" s="218"/>
      <c r="N127" s="219"/>
      <c r="O127" s="219"/>
      <c r="P127" s="220">
        <f>SUM(P128:P151)</f>
        <v>0</v>
      </c>
      <c r="Q127" s="219"/>
      <c r="R127" s="220">
        <f>SUM(R128:R151)</f>
        <v>0.466532</v>
      </c>
      <c r="S127" s="219"/>
      <c r="T127" s="221">
        <f>SUM(T128:T151)</f>
        <v>0</v>
      </c>
      <c r="U127" s="12"/>
      <c r="V127" s="12"/>
      <c r="W127" s="12"/>
      <c r="X127" s="12"/>
      <c r="Y127" s="12"/>
      <c r="Z127" s="12"/>
      <c r="AA127" s="12"/>
      <c r="AB127" s="12"/>
      <c r="AC127" s="12"/>
      <c r="AD127" s="12"/>
      <c r="AE127" s="12"/>
      <c r="AR127" s="222" t="s">
        <v>23</v>
      </c>
      <c r="AT127" s="223" t="s">
        <v>90</v>
      </c>
      <c r="AU127" s="223" t="s">
        <v>23</v>
      </c>
      <c r="AY127" s="222" t="s">
        <v>148</v>
      </c>
      <c r="BK127" s="224">
        <f>SUM(BK128:BK151)</f>
        <v>0</v>
      </c>
    </row>
    <row r="128" s="2" customFormat="1" ht="24.15" customHeight="1">
      <c r="A128" s="39"/>
      <c r="B128" s="40"/>
      <c r="C128" s="227" t="s">
        <v>23</v>
      </c>
      <c r="D128" s="227" t="s">
        <v>151</v>
      </c>
      <c r="E128" s="228" t="s">
        <v>152</v>
      </c>
      <c r="F128" s="229" t="s">
        <v>153</v>
      </c>
      <c r="G128" s="230" t="s">
        <v>154</v>
      </c>
      <c r="H128" s="231">
        <v>40</v>
      </c>
      <c r="I128" s="232"/>
      <c r="J128" s="233">
        <f>ROUND(I128*H128,2)</f>
        <v>0</v>
      </c>
      <c r="K128" s="229" t="s">
        <v>155</v>
      </c>
      <c r="L128" s="45"/>
      <c r="M128" s="234" t="s">
        <v>1</v>
      </c>
      <c r="N128" s="235" t="s">
        <v>56</v>
      </c>
      <c r="O128" s="92"/>
      <c r="P128" s="236">
        <f>O128*H128</f>
        <v>0</v>
      </c>
      <c r="Q128" s="236">
        <v>0.00084999999999999995</v>
      </c>
      <c r="R128" s="236">
        <f>Q128*H128</f>
        <v>0.033999999999999996</v>
      </c>
      <c r="S128" s="236">
        <v>0</v>
      </c>
      <c r="T128" s="237">
        <f>S128*H128</f>
        <v>0</v>
      </c>
      <c r="U128" s="39"/>
      <c r="V128" s="39"/>
      <c r="W128" s="39"/>
      <c r="X128" s="39"/>
      <c r="Y128" s="39"/>
      <c r="Z128" s="39"/>
      <c r="AA128" s="39"/>
      <c r="AB128" s="39"/>
      <c r="AC128" s="39"/>
      <c r="AD128" s="39"/>
      <c r="AE128" s="39"/>
      <c r="AR128" s="238" t="s">
        <v>156</v>
      </c>
      <c r="AT128" s="238" t="s">
        <v>151</v>
      </c>
      <c r="AU128" s="238" t="s">
        <v>99</v>
      </c>
      <c r="AY128" s="17" t="s">
        <v>148</v>
      </c>
      <c r="BE128" s="239">
        <f>IF(N128="základní",J128,0)</f>
        <v>0</v>
      </c>
      <c r="BF128" s="239">
        <f>IF(N128="snížená",J128,0)</f>
        <v>0</v>
      </c>
      <c r="BG128" s="239">
        <f>IF(N128="zákl. přenesená",J128,0)</f>
        <v>0</v>
      </c>
      <c r="BH128" s="239">
        <f>IF(N128="sníž. přenesená",J128,0)</f>
        <v>0</v>
      </c>
      <c r="BI128" s="239">
        <f>IF(N128="nulová",J128,0)</f>
        <v>0</v>
      </c>
      <c r="BJ128" s="17" t="s">
        <v>23</v>
      </c>
      <c r="BK128" s="239">
        <f>ROUND(I128*H128,2)</f>
        <v>0</v>
      </c>
      <c r="BL128" s="17" t="s">
        <v>156</v>
      </c>
      <c r="BM128" s="238" t="s">
        <v>306</v>
      </c>
    </row>
    <row r="129" s="2" customFormat="1">
      <c r="A129" s="39"/>
      <c r="B129" s="40"/>
      <c r="C129" s="41"/>
      <c r="D129" s="240" t="s">
        <v>158</v>
      </c>
      <c r="E129" s="41"/>
      <c r="F129" s="241" t="s">
        <v>159</v>
      </c>
      <c r="G129" s="41"/>
      <c r="H129" s="41"/>
      <c r="I129" s="242"/>
      <c r="J129" s="41"/>
      <c r="K129" s="41"/>
      <c r="L129" s="45"/>
      <c r="M129" s="243"/>
      <c r="N129" s="244"/>
      <c r="O129" s="92"/>
      <c r="P129" s="92"/>
      <c r="Q129" s="92"/>
      <c r="R129" s="92"/>
      <c r="S129" s="92"/>
      <c r="T129" s="93"/>
      <c r="U129" s="39"/>
      <c r="V129" s="39"/>
      <c r="W129" s="39"/>
      <c r="X129" s="39"/>
      <c r="Y129" s="39"/>
      <c r="Z129" s="39"/>
      <c r="AA129" s="39"/>
      <c r="AB129" s="39"/>
      <c r="AC129" s="39"/>
      <c r="AD129" s="39"/>
      <c r="AE129" s="39"/>
      <c r="AT129" s="17" t="s">
        <v>158</v>
      </c>
      <c r="AU129" s="17" t="s">
        <v>99</v>
      </c>
    </row>
    <row r="130" s="2" customFormat="1">
      <c r="A130" s="39"/>
      <c r="B130" s="40"/>
      <c r="C130" s="41"/>
      <c r="D130" s="245" t="s">
        <v>160</v>
      </c>
      <c r="E130" s="41"/>
      <c r="F130" s="246" t="s">
        <v>161</v>
      </c>
      <c r="G130" s="41"/>
      <c r="H130" s="41"/>
      <c r="I130" s="242"/>
      <c r="J130" s="41"/>
      <c r="K130" s="41"/>
      <c r="L130" s="45"/>
      <c r="M130" s="243"/>
      <c r="N130" s="244"/>
      <c r="O130" s="92"/>
      <c r="P130" s="92"/>
      <c r="Q130" s="92"/>
      <c r="R130" s="92"/>
      <c r="S130" s="92"/>
      <c r="T130" s="93"/>
      <c r="U130" s="39"/>
      <c r="V130" s="39"/>
      <c r="W130" s="39"/>
      <c r="X130" s="39"/>
      <c r="Y130" s="39"/>
      <c r="Z130" s="39"/>
      <c r="AA130" s="39"/>
      <c r="AB130" s="39"/>
      <c r="AC130" s="39"/>
      <c r="AD130" s="39"/>
      <c r="AE130" s="39"/>
      <c r="AT130" s="17" t="s">
        <v>160</v>
      </c>
      <c r="AU130" s="17" t="s">
        <v>99</v>
      </c>
    </row>
    <row r="131" s="13" customFormat="1">
      <c r="A131" s="13"/>
      <c r="B131" s="247"/>
      <c r="C131" s="248"/>
      <c r="D131" s="240" t="s">
        <v>162</v>
      </c>
      <c r="E131" s="249" t="s">
        <v>1</v>
      </c>
      <c r="F131" s="250" t="s">
        <v>307</v>
      </c>
      <c r="G131" s="248"/>
      <c r="H131" s="249" t="s">
        <v>1</v>
      </c>
      <c r="I131" s="251"/>
      <c r="J131" s="248"/>
      <c r="K131" s="248"/>
      <c r="L131" s="252"/>
      <c r="M131" s="253"/>
      <c r="N131" s="254"/>
      <c r="O131" s="254"/>
      <c r="P131" s="254"/>
      <c r="Q131" s="254"/>
      <c r="R131" s="254"/>
      <c r="S131" s="254"/>
      <c r="T131" s="255"/>
      <c r="U131" s="13"/>
      <c r="V131" s="13"/>
      <c r="W131" s="13"/>
      <c r="X131" s="13"/>
      <c r="Y131" s="13"/>
      <c r="Z131" s="13"/>
      <c r="AA131" s="13"/>
      <c r="AB131" s="13"/>
      <c r="AC131" s="13"/>
      <c r="AD131" s="13"/>
      <c r="AE131" s="13"/>
      <c r="AT131" s="256" t="s">
        <v>162</v>
      </c>
      <c r="AU131" s="256" t="s">
        <v>99</v>
      </c>
      <c r="AV131" s="13" t="s">
        <v>23</v>
      </c>
      <c r="AW131" s="13" t="s">
        <v>48</v>
      </c>
      <c r="AX131" s="13" t="s">
        <v>91</v>
      </c>
      <c r="AY131" s="256" t="s">
        <v>148</v>
      </c>
    </row>
    <row r="132" s="14" customFormat="1">
      <c r="A132" s="14"/>
      <c r="B132" s="257"/>
      <c r="C132" s="258"/>
      <c r="D132" s="240" t="s">
        <v>162</v>
      </c>
      <c r="E132" s="259" t="s">
        <v>1</v>
      </c>
      <c r="F132" s="260" t="s">
        <v>308</v>
      </c>
      <c r="G132" s="258"/>
      <c r="H132" s="261">
        <v>40</v>
      </c>
      <c r="I132" s="262"/>
      <c r="J132" s="258"/>
      <c r="K132" s="258"/>
      <c r="L132" s="263"/>
      <c r="M132" s="264"/>
      <c r="N132" s="265"/>
      <c r="O132" s="265"/>
      <c r="P132" s="265"/>
      <c r="Q132" s="265"/>
      <c r="R132" s="265"/>
      <c r="S132" s="265"/>
      <c r="T132" s="266"/>
      <c r="U132" s="14"/>
      <c r="V132" s="14"/>
      <c r="W132" s="14"/>
      <c r="X132" s="14"/>
      <c r="Y132" s="14"/>
      <c r="Z132" s="14"/>
      <c r="AA132" s="14"/>
      <c r="AB132" s="14"/>
      <c r="AC132" s="14"/>
      <c r="AD132" s="14"/>
      <c r="AE132" s="14"/>
      <c r="AT132" s="267" t="s">
        <v>162</v>
      </c>
      <c r="AU132" s="267" t="s">
        <v>99</v>
      </c>
      <c r="AV132" s="14" t="s">
        <v>99</v>
      </c>
      <c r="AW132" s="14" t="s">
        <v>48</v>
      </c>
      <c r="AX132" s="14" t="s">
        <v>91</v>
      </c>
      <c r="AY132" s="267" t="s">
        <v>148</v>
      </c>
    </row>
    <row r="133" s="2" customFormat="1" ht="21.75" customHeight="1">
      <c r="A133" s="39"/>
      <c r="B133" s="40"/>
      <c r="C133" s="227" t="s">
        <v>99</v>
      </c>
      <c r="D133" s="227" t="s">
        <v>151</v>
      </c>
      <c r="E133" s="228" t="s">
        <v>165</v>
      </c>
      <c r="F133" s="229" t="s">
        <v>166</v>
      </c>
      <c r="G133" s="230" t="s">
        <v>167</v>
      </c>
      <c r="H133" s="231">
        <v>810</v>
      </c>
      <c r="I133" s="232"/>
      <c r="J133" s="233">
        <f>ROUND(I133*H133,2)</f>
        <v>0</v>
      </c>
      <c r="K133" s="229" t="s">
        <v>155</v>
      </c>
      <c r="L133" s="45"/>
      <c r="M133" s="234" t="s">
        <v>1</v>
      </c>
      <c r="N133" s="235" t="s">
        <v>56</v>
      </c>
      <c r="O133" s="92"/>
      <c r="P133" s="236">
        <f>O133*H133</f>
        <v>0</v>
      </c>
      <c r="Q133" s="236">
        <v>0.00051000000000000004</v>
      </c>
      <c r="R133" s="236">
        <f>Q133*H133</f>
        <v>0.41310000000000002</v>
      </c>
      <c r="S133" s="236">
        <v>0</v>
      </c>
      <c r="T133" s="237">
        <f>S133*H133</f>
        <v>0</v>
      </c>
      <c r="U133" s="39"/>
      <c r="V133" s="39"/>
      <c r="W133" s="39"/>
      <c r="X133" s="39"/>
      <c r="Y133" s="39"/>
      <c r="Z133" s="39"/>
      <c r="AA133" s="39"/>
      <c r="AB133" s="39"/>
      <c r="AC133" s="39"/>
      <c r="AD133" s="39"/>
      <c r="AE133" s="39"/>
      <c r="AR133" s="238" t="s">
        <v>156</v>
      </c>
      <c r="AT133" s="238" t="s">
        <v>151</v>
      </c>
      <c r="AU133" s="238" t="s">
        <v>99</v>
      </c>
      <c r="AY133" s="17" t="s">
        <v>148</v>
      </c>
      <c r="BE133" s="239">
        <f>IF(N133="základní",J133,0)</f>
        <v>0</v>
      </c>
      <c r="BF133" s="239">
        <f>IF(N133="snížená",J133,0)</f>
        <v>0</v>
      </c>
      <c r="BG133" s="239">
        <f>IF(N133="zákl. přenesená",J133,0)</f>
        <v>0</v>
      </c>
      <c r="BH133" s="239">
        <f>IF(N133="sníž. přenesená",J133,0)</f>
        <v>0</v>
      </c>
      <c r="BI133" s="239">
        <f>IF(N133="nulová",J133,0)</f>
        <v>0</v>
      </c>
      <c r="BJ133" s="17" t="s">
        <v>23</v>
      </c>
      <c r="BK133" s="239">
        <f>ROUND(I133*H133,2)</f>
        <v>0</v>
      </c>
      <c r="BL133" s="17" t="s">
        <v>156</v>
      </c>
      <c r="BM133" s="238" t="s">
        <v>168</v>
      </c>
    </row>
    <row r="134" s="2" customFormat="1">
      <c r="A134" s="39"/>
      <c r="B134" s="40"/>
      <c r="C134" s="41"/>
      <c r="D134" s="240" t="s">
        <v>158</v>
      </c>
      <c r="E134" s="41"/>
      <c r="F134" s="241" t="s">
        <v>169</v>
      </c>
      <c r="G134" s="41"/>
      <c r="H134" s="41"/>
      <c r="I134" s="242"/>
      <c r="J134" s="41"/>
      <c r="K134" s="41"/>
      <c r="L134" s="45"/>
      <c r="M134" s="243"/>
      <c r="N134" s="244"/>
      <c r="O134" s="92"/>
      <c r="P134" s="92"/>
      <c r="Q134" s="92"/>
      <c r="R134" s="92"/>
      <c r="S134" s="92"/>
      <c r="T134" s="93"/>
      <c r="U134" s="39"/>
      <c r="V134" s="39"/>
      <c r="W134" s="39"/>
      <c r="X134" s="39"/>
      <c r="Y134" s="39"/>
      <c r="Z134" s="39"/>
      <c r="AA134" s="39"/>
      <c r="AB134" s="39"/>
      <c r="AC134" s="39"/>
      <c r="AD134" s="39"/>
      <c r="AE134" s="39"/>
      <c r="AT134" s="17" t="s">
        <v>158</v>
      </c>
      <c r="AU134" s="17" t="s">
        <v>99</v>
      </c>
    </row>
    <row r="135" s="2" customFormat="1">
      <c r="A135" s="39"/>
      <c r="B135" s="40"/>
      <c r="C135" s="41"/>
      <c r="D135" s="245" t="s">
        <v>160</v>
      </c>
      <c r="E135" s="41"/>
      <c r="F135" s="246" t="s">
        <v>170</v>
      </c>
      <c r="G135" s="41"/>
      <c r="H135" s="41"/>
      <c r="I135" s="242"/>
      <c r="J135" s="41"/>
      <c r="K135" s="41"/>
      <c r="L135" s="45"/>
      <c r="M135" s="243"/>
      <c r="N135" s="244"/>
      <c r="O135" s="92"/>
      <c r="P135" s="92"/>
      <c r="Q135" s="92"/>
      <c r="R135" s="92"/>
      <c r="S135" s="92"/>
      <c r="T135" s="93"/>
      <c r="U135" s="39"/>
      <c r="V135" s="39"/>
      <c r="W135" s="39"/>
      <c r="X135" s="39"/>
      <c r="Y135" s="39"/>
      <c r="Z135" s="39"/>
      <c r="AA135" s="39"/>
      <c r="AB135" s="39"/>
      <c r="AC135" s="39"/>
      <c r="AD135" s="39"/>
      <c r="AE135" s="39"/>
      <c r="AT135" s="17" t="s">
        <v>160</v>
      </c>
      <c r="AU135" s="17" t="s">
        <v>99</v>
      </c>
    </row>
    <row r="136" s="13" customFormat="1">
      <c r="A136" s="13"/>
      <c r="B136" s="247"/>
      <c r="C136" s="248"/>
      <c r="D136" s="240" t="s">
        <v>162</v>
      </c>
      <c r="E136" s="249" t="s">
        <v>1</v>
      </c>
      <c r="F136" s="250" t="s">
        <v>309</v>
      </c>
      <c r="G136" s="248"/>
      <c r="H136" s="249" t="s">
        <v>1</v>
      </c>
      <c r="I136" s="251"/>
      <c r="J136" s="248"/>
      <c r="K136" s="248"/>
      <c r="L136" s="252"/>
      <c r="M136" s="253"/>
      <c r="N136" s="254"/>
      <c r="O136" s="254"/>
      <c r="P136" s="254"/>
      <c r="Q136" s="254"/>
      <c r="R136" s="254"/>
      <c r="S136" s="254"/>
      <c r="T136" s="255"/>
      <c r="U136" s="13"/>
      <c r="V136" s="13"/>
      <c r="W136" s="13"/>
      <c r="X136" s="13"/>
      <c r="Y136" s="13"/>
      <c r="Z136" s="13"/>
      <c r="AA136" s="13"/>
      <c r="AB136" s="13"/>
      <c r="AC136" s="13"/>
      <c r="AD136" s="13"/>
      <c r="AE136" s="13"/>
      <c r="AT136" s="256" t="s">
        <v>162</v>
      </c>
      <c r="AU136" s="256" t="s">
        <v>99</v>
      </c>
      <c r="AV136" s="13" t="s">
        <v>23</v>
      </c>
      <c r="AW136" s="13" t="s">
        <v>48</v>
      </c>
      <c r="AX136" s="13" t="s">
        <v>91</v>
      </c>
      <c r="AY136" s="256" t="s">
        <v>148</v>
      </c>
    </row>
    <row r="137" s="14" customFormat="1">
      <c r="A137" s="14"/>
      <c r="B137" s="257"/>
      <c r="C137" s="258"/>
      <c r="D137" s="240" t="s">
        <v>162</v>
      </c>
      <c r="E137" s="259" t="s">
        <v>1</v>
      </c>
      <c r="F137" s="260" t="s">
        <v>310</v>
      </c>
      <c r="G137" s="258"/>
      <c r="H137" s="261">
        <v>810</v>
      </c>
      <c r="I137" s="262"/>
      <c r="J137" s="258"/>
      <c r="K137" s="258"/>
      <c r="L137" s="263"/>
      <c r="M137" s="264"/>
      <c r="N137" s="265"/>
      <c r="O137" s="265"/>
      <c r="P137" s="265"/>
      <c r="Q137" s="265"/>
      <c r="R137" s="265"/>
      <c r="S137" s="265"/>
      <c r="T137" s="266"/>
      <c r="U137" s="14"/>
      <c r="V137" s="14"/>
      <c r="W137" s="14"/>
      <c r="X137" s="14"/>
      <c r="Y137" s="14"/>
      <c r="Z137" s="14"/>
      <c r="AA137" s="14"/>
      <c r="AB137" s="14"/>
      <c r="AC137" s="14"/>
      <c r="AD137" s="14"/>
      <c r="AE137" s="14"/>
      <c r="AT137" s="267" t="s">
        <v>162</v>
      </c>
      <c r="AU137" s="267" t="s">
        <v>99</v>
      </c>
      <c r="AV137" s="14" t="s">
        <v>99</v>
      </c>
      <c r="AW137" s="14" t="s">
        <v>48</v>
      </c>
      <c r="AX137" s="14" t="s">
        <v>23</v>
      </c>
      <c r="AY137" s="267" t="s">
        <v>148</v>
      </c>
    </row>
    <row r="138" s="2" customFormat="1" ht="33" customHeight="1">
      <c r="A138" s="39"/>
      <c r="B138" s="40"/>
      <c r="C138" s="227" t="s">
        <v>173</v>
      </c>
      <c r="D138" s="227" t="s">
        <v>151</v>
      </c>
      <c r="E138" s="228" t="s">
        <v>174</v>
      </c>
      <c r="F138" s="229" t="s">
        <v>175</v>
      </c>
      <c r="G138" s="230" t="s">
        <v>167</v>
      </c>
      <c r="H138" s="231">
        <v>810</v>
      </c>
      <c r="I138" s="232"/>
      <c r="J138" s="233">
        <f>ROUND(I138*H138,2)</f>
        <v>0</v>
      </c>
      <c r="K138" s="229" t="s">
        <v>155</v>
      </c>
      <c r="L138" s="45"/>
      <c r="M138" s="234" t="s">
        <v>1</v>
      </c>
      <c r="N138" s="235" t="s">
        <v>56</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156</v>
      </c>
      <c r="AT138" s="238" t="s">
        <v>151</v>
      </c>
      <c r="AU138" s="238" t="s">
        <v>99</v>
      </c>
      <c r="AY138" s="17" t="s">
        <v>148</v>
      </c>
      <c r="BE138" s="239">
        <f>IF(N138="základní",J138,0)</f>
        <v>0</v>
      </c>
      <c r="BF138" s="239">
        <f>IF(N138="snížená",J138,0)</f>
        <v>0</v>
      </c>
      <c r="BG138" s="239">
        <f>IF(N138="zákl. přenesená",J138,0)</f>
        <v>0</v>
      </c>
      <c r="BH138" s="239">
        <f>IF(N138="sníž. přenesená",J138,0)</f>
        <v>0</v>
      </c>
      <c r="BI138" s="239">
        <f>IF(N138="nulová",J138,0)</f>
        <v>0</v>
      </c>
      <c r="BJ138" s="17" t="s">
        <v>23</v>
      </c>
      <c r="BK138" s="239">
        <f>ROUND(I138*H138,2)</f>
        <v>0</v>
      </c>
      <c r="BL138" s="17" t="s">
        <v>156</v>
      </c>
      <c r="BM138" s="238" t="s">
        <v>176</v>
      </c>
    </row>
    <row r="139" s="2" customFormat="1">
      <c r="A139" s="39"/>
      <c r="B139" s="40"/>
      <c r="C139" s="41"/>
      <c r="D139" s="240" t="s">
        <v>158</v>
      </c>
      <c r="E139" s="41"/>
      <c r="F139" s="241" t="s">
        <v>177</v>
      </c>
      <c r="G139" s="41"/>
      <c r="H139" s="41"/>
      <c r="I139" s="242"/>
      <c r="J139" s="41"/>
      <c r="K139" s="41"/>
      <c r="L139" s="45"/>
      <c r="M139" s="243"/>
      <c r="N139" s="244"/>
      <c r="O139" s="92"/>
      <c r="P139" s="92"/>
      <c r="Q139" s="92"/>
      <c r="R139" s="92"/>
      <c r="S139" s="92"/>
      <c r="T139" s="93"/>
      <c r="U139" s="39"/>
      <c r="V139" s="39"/>
      <c r="W139" s="39"/>
      <c r="X139" s="39"/>
      <c r="Y139" s="39"/>
      <c r="Z139" s="39"/>
      <c r="AA139" s="39"/>
      <c r="AB139" s="39"/>
      <c r="AC139" s="39"/>
      <c r="AD139" s="39"/>
      <c r="AE139" s="39"/>
      <c r="AT139" s="17" t="s">
        <v>158</v>
      </c>
      <c r="AU139" s="17" t="s">
        <v>99</v>
      </c>
    </row>
    <row r="140" s="2" customFormat="1">
      <c r="A140" s="39"/>
      <c r="B140" s="40"/>
      <c r="C140" s="41"/>
      <c r="D140" s="245" t="s">
        <v>160</v>
      </c>
      <c r="E140" s="41"/>
      <c r="F140" s="246" t="s">
        <v>178</v>
      </c>
      <c r="G140" s="41"/>
      <c r="H140" s="41"/>
      <c r="I140" s="242"/>
      <c r="J140" s="41"/>
      <c r="K140" s="41"/>
      <c r="L140" s="45"/>
      <c r="M140" s="243"/>
      <c r="N140" s="244"/>
      <c r="O140" s="92"/>
      <c r="P140" s="92"/>
      <c r="Q140" s="92"/>
      <c r="R140" s="92"/>
      <c r="S140" s="92"/>
      <c r="T140" s="93"/>
      <c r="U140" s="39"/>
      <c r="V140" s="39"/>
      <c r="W140" s="39"/>
      <c r="X140" s="39"/>
      <c r="Y140" s="39"/>
      <c r="Z140" s="39"/>
      <c r="AA140" s="39"/>
      <c r="AB140" s="39"/>
      <c r="AC140" s="39"/>
      <c r="AD140" s="39"/>
      <c r="AE140" s="39"/>
      <c r="AT140" s="17" t="s">
        <v>160</v>
      </c>
      <c r="AU140" s="17" t="s">
        <v>99</v>
      </c>
    </row>
    <row r="141" s="13" customFormat="1">
      <c r="A141" s="13"/>
      <c r="B141" s="247"/>
      <c r="C141" s="248"/>
      <c r="D141" s="240" t="s">
        <v>162</v>
      </c>
      <c r="E141" s="249" t="s">
        <v>1</v>
      </c>
      <c r="F141" s="250" t="s">
        <v>309</v>
      </c>
      <c r="G141" s="248"/>
      <c r="H141" s="249" t="s">
        <v>1</v>
      </c>
      <c r="I141" s="251"/>
      <c r="J141" s="248"/>
      <c r="K141" s="248"/>
      <c r="L141" s="252"/>
      <c r="M141" s="253"/>
      <c r="N141" s="254"/>
      <c r="O141" s="254"/>
      <c r="P141" s="254"/>
      <c r="Q141" s="254"/>
      <c r="R141" s="254"/>
      <c r="S141" s="254"/>
      <c r="T141" s="255"/>
      <c r="U141" s="13"/>
      <c r="V141" s="13"/>
      <c r="W141" s="13"/>
      <c r="X141" s="13"/>
      <c r="Y141" s="13"/>
      <c r="Z141" s="13"/>
      <c r="AA141" s="13"/>
      <c r="AB141" s="13"/>
      <c r="AC141" s="13"/>
      <c r="AD141" s="13"/>
      <c r="AE141" s="13"/>
      <c r="AT141" s="256" t="s">
        <v>162</v>
      </c>
      <c r="AU141" s="256" t="s">
        <v>99</v>
      </c>
      <c r="AV141" s="13" t="s">
        <v>23</v>
      </c>
      <c r="AW141" s="13" t="s">
        <v>48</v>
      </c>
      <c r="AX141" s="13" t="s">
        <v>91</v>
      </c>
      <c r="AY141" s="256" t="s">
        <v>148</v>
      </c>
    </row>
    <row r="142" s="14" customFormat="1">
      <c r="A142" s="14"/>
      <c r="B142" s="257"/>
      <c r="C142" s="258"/>
      <c r="D142" s="240" t="s">
        <v>162</v>
      </c>
      <c r="E142" s="259" t="s">
        <v>1</v>
      </c>
      <c r="F142" s="260" t="s">
        <v>310</v>
      </c>
      <c r="G142" s="258"/>
      <c r="H142" s="261">
        <v>810</v>
      </c>
      <c r="I142" s="262"/>
      <c r="J142" s="258"/>
      <c r="K142" s="258"/>
      <c r="L142" s="263"/>
      <c r="M142" s="264"/>
      <c r="N142" s="265"/>
      <c r="O142" s="265"/>
      <c r="P142" s="265"/>
      <c r="Q142" s="265"/>
      <c r="R142" s="265"/>
      <c r="S142" s="265"/>
      <c r="T142" s="266"/>
      <c r="U142" s="14"/>
      <c r="V142" s="14"/>
      <c r="W142" s="14"/>
      <c r="X142" s="14"/>
      <c r="Y142" s="14"/>
      <c r="Z142" s="14"/>
      <c r="AA142" s="14"/>
      <c r="AB142" s="14"/>
      <c r="AC142" s="14"/>
      <c r="AD142" s="14"/>
      <c r="AE142" s="14"/>
      <c r="AT142" s="267" t="s">
        <v>162</v>
      </c>
      <c r="AU142" s="267" t="s">
        <v>99</v>
      </c>
      <c r="AV142" s="14" t="s">
        <v>99</v>
      </c>
      <c r="AW142" s="14" t="s">
        <v>48</v>
      </c>
      <c r="AX142" s="14" t="s">
        <v>23</v>
      </c>
      <c r="AY142" s="267" t="s">
        <v>148</v>
      </c>
    </row>
    <row r="143" s="2" customFormat="1" ht="24.15" customHeight="1">
      <c r="A143" s="39"/>
      <c r="B143" s="40"/>
      <c r="C143" s="227" t="s">
        <v>156</v>
      </c>
      <c r="D143" s="227" t="s">
        <v>151</v>
      </c>
      <c r="E143" s="228" t="s">
        <v>179</v>
      </c>
      <c r="F143" s="229" t="s">
        <v>180</v>
      </c>
      <c r="G143" s="230" t="s">
        <v>154</v>
      </c>
      <c r="H143" s="231">
        <v>69.400000000000006</v>
      </c>
      <c r="I143" s="232"/>
      <c r="J143" s="233">
        <f>ROUND(I143*H143,2)</f>
        <v>0</v>
      </c>
      <c r="K143" s="229" t="s">
        <v>155</v>
      </c>
      <c r="L143" s="45"/>
      <c r="M143" s="234" t="s">
        <v>1</v>
      </c>
      <c r="N143" s="235" t="s">
        <v>56</v>
      </c>
      <c r="O143" s="92"/>
      <c r="P143" s="236">
        <f>O143*H143</f>
        <v>0</v>
      </c>
      <c r="Q143" s="236">
        <v>0.00027999999999999998</v>
      </c>
      <c r="R143" s="236">
        <f>Q143*H143</f>
        <v>0.019432000000000001</v>
      </c>
      <c r="S143" s="236">
        <v>0</v>
      </c>
      <c r="T143" s="237">
        <f>S143*H143</f>
        <v>0</v>
      </c>
      <c r="U143" s="39"/>
      <c r="V143" s="39"/>
      <c r="W143" s="39"/>
      <c r="X143" s="39"/>
      <c r="Y143" s="39"/>
      <c r="Z143" s="39"/>
      <c r="AA143" s="39"/>
      <c r="AB143" s="39"/>
      <c r="AC143" s="39"/>
      <c r="AD143" s="39"/>
      <c r="AE143" s="39"/>
      <c r="AR143" s="238" t="s">
        <v>156</v>
      </c>
      <c r="AT143" s="238" t="s">
        <v>151</v>
      </c>
      <c r="AU143" s="238" t="s">
        <v>99</v>
      </c>
      <c r="AY143" s="17" t="s">
        <v>148</v>
      </c>
      <c r="BE143" s="239">
        <f>IF(N143="základní",J143,0)</f>
        <v>0</v>
      </c>
      <c r="BF143" s="239">
        <f>IF(N143="snížená",J143,0)</f>
        <v>0</v>
      </c>
      <c r="BG143" s="239">
        <f>IF(N143="zákl. přenesená",J143,0)</f>
        <v>0</v>
      </c>
      <c r="BH143" s="239">
        <f>IF(N143="sníž. přenesená",J143,0)</f>
        <v>0</v>
      </c>
      <c r="BI143" s="239">
        <f>IF(N143="nulová",J143,0)</f>
        <v>0</v>
      </c>
      <c r="BJ143" s="17" t="s">
        <v>23</v>
      </c>
      <c r="BK143" s="239">
        <f>ROUND(I143*H143,2)</f>
        <v>0</v>
      </c>
      <c r="BL143" s="17" t="s">
        <v>156</v>
      </c>
      <c r="BM143" s="238" t="s">
        <v>181</v>
      </c>
    </row>
    <row r="144" s="2" customFormat="1">
      <c r="A144" s="39"/>
      <c r="B144" s="40"/>
      <c r="C144" s="41"/>
      <c r="D144" s="240" t="s">
        <v>158</v>
      </c>
      <c r="E144" s="41"/>
      <c r="F144" s="241" t="s">
        <v>182</v>
      </c>
      <c r="G144" s="41"/>
      <c r="H144" s="41"/>
      <c r="I144" s="242"/>
      <c r="J144" s="41"/>
      <c r="K144" s="41"/>
      <c r="L144" s="45"/>
      <c r="M144" s="243"/>
      <c r="N144" s="244"/>
      <c r="O144" s="92"/>
      <c r="P144" s="92"/>
      <c r="Q144" s="92"/>
      <c r="R144" s="92"/>
      <c r="S144" s="92"/>
      <c r="T144" s="93"/>
      <c r="U144" s="39"/>
      <c r="V144" s="39"/>
      <c r="W144" s="39"/>
      <c r="X144" s="39"/>
      <c r="Y144" s="39"/>
      <c r="Z144" s="39"/>
      <c r="AA144" s="39"/>
      <c r="AB144" s="39"/>
      <c r="AC144" s="39"/>
      <c r="AD144" s="39"/>
      <c r="AE144" s="39"/>
      <c r="AT144" s="17" t="s">
        <v>158</v>
      </c>
      <c r="AU144" s="17" t="s">
        <v>99</v>
      </c>
    </row>
    <row r="145" s="2" customFormat="1">
      <c r="A145" s="39"/>
      <c r="B145" s="40"/>
      <c r="C145" s="41"/>
      <c r="D145" s="245" t="s">
        <v>160</v>
      </c>
      <c r="E145" s="41"/>
      <c r="F145" s="246" t="s">
        <v>183</v>
      </c>
      <c r="G145" s="41"/>
      <c r="H145" s="41"/>
      <c r="I145" s="242"/>
      <c r="J145" s="41"/>
      <c r="K145" s="41"/>
      <c r="L145" s="45"/>
      <c r="M145" s="243"/>
      <c r="N145" s="244"/>
      <c r="O145" s="92"/>
      <c r="P145" s="92"/>
      <c r="Q145" s="92"/>
      <c r="R145" s="92"/>
      <c r="S145" s="92"/>
      <c r="T145" s="93"/>
      <c r="U145" s="39"/>
      <c r="V145" s="39"/>
      <c r="W145" s="39"/>
      <c r="X145" s="39"/>
      <c r="Y145" s="39"/>
      <c r="Z145" s="39"/>
      <c r="AA145" s="39"/>
      <c r="AB145" s="39"/>
      <c r="AC145" s="39"/>
      <c r="AD145" s="39"/>
      <c r="AE145" s="39"/>
      <c r="AT145" s="17" t="s">
        <v>160</v>
      </c>
      <c r="AU145" s="17" t="s">
        <v>99</v>
      </c>
    </row>
    <row r="146" s="13" customFormat="1">
      <c r="A146" s="13"/>
      <c r="B146" s="247"/>
      <c r="C146" s="248"/>
      <c r="D146" s="240" t="s">
        <v>162</v>
      </c>
      <c r="E146" s="249" t="s">
        <v>1</v>
      </c>
      <c r="F146" s="250" t="s">
        <v>311</v>
      </c>
      <c r="G146" s="248"/>
      <c r="H146" s="249" t="s">
        <v>1</v>
      </c>
      <c r="I146" s="251"/>
      <c r="J146" s="248"/>
      <c r="K146" s="248"/>
      <c r="L146" s="252"/>
      <c r="M146" s="253"/>
      <c r="N146" s="254"/>
      <c r="O146" s="254"/>
      <c r="P146" s="254"/>
      <c r="Q146" s="254"/>
      <c r="R146" s="254"/>
      <c r="S146" s="254"/>
      <c r="T146" s="255"/>
      <c r="U146" s="13"/>
      <c r="V146" s="13"/>
      <c r="W146" s="13"/>
      <c r="X146" s="13"/>
      <c r="Y146" s="13"/>
      <c r="Z146" s="13"/>
      <c r="AA146" s="13"/>
      <c r="AB146" s="13"/>
      <c r="AC146" s="13"/>
      <c r="AD146" s="13"/>
      <c r="AE146" s="13"/>
      <c r="AT146" s="256" t="s">
        <v>162</v>
      </c>
      <c r="AU146" s="256" t="s">
        <v>99</v>
      </c>
      <c r="AV146" s="13" t="s">
        <v>23</v>
      </c>
      <c r="AW146" s="13" t="s">
        <v>48</v>
      </c>
      <c r="AX146" s="13" t="s">
        <v>91</v>
      </c>
      <c r="AY146" s="256" t="s">
        <v>148</v>
      </c>
    </row>
    <row r="147" s="14" customFormat="1">
      <c r="A147" s="14"/>
      <c r="B147" s="257"/>
      <c r="C147" s="258"/>
      <c r="D147" s="240" t="s">
        <v>162</v>
      </c>
      <c r="E147" s="259" t="s">
        <v>1</v>
      </c>
      <c r="F147" s="260" t="s">
        <v>312</v>
      </c>
      <c r="G147" s="258"/>
      <c r="H147" s="261">
        <v>69.400000000000006</v>
      </c>
      <c r="I147" s="262"/>
      <c r="J147" s="258"/>
      <c r="K147" s="258"/>
      <c r="L147" s="263"/>
      <c r="M147" s="264"/>
      <c r="N147" s="265"/>
      <c r="O147" s="265"/>
      <c r="P147" s="265"/>
      <c r="Q147" s="265"/>
      <c r="R147" s="265"/>
      <c r="S147" s="265"/>
      <c r="T147" s="266"/>
      <c r="U147" s="14"/>
      <c r="V147" s="14"/>
      <c r="W147" s="14"/>
      <c r="X147" s="14"/>
      <c r="Y147" s="14"/>
      <c r="Z147" s="14"/>
      <c r="AA147" s="14"/>
      <c r="AB147" s="14"/>
      <c r="AC147" s="14"/>
      <c r="AD147" s="14"/>
      <c r="AE147" s="14"/>
      <c r="AT147" s="267" t="s">
        <v>162</v>
      </c>
      <c r="AU147" s="267" t="s">
        <v>99</v>
      </c>
      <c r="AV147" s="14" t="s">
        <v>99</v>
      </c>
      <c r="AW147" s="14" t="s">
        <v>48</v>
      </c>
      <c r="AX147" s="14" t="s">
        <v>91</v>
      </c>
      <c r="AY147" s="267" t="s">
        <v>148</v>
      </c>
    </row>
    <row r="148" s="2" customFormat="1" ht="33" customHeight="1">
      <c r="A148" s="39"/>
      <c r="B148" s="40"/>
      <c r="C148" s="227" t="s">
        <v>186</v>
      </c>
      <c r="D148" s="227" t="s">
        <v>151</v>
      </c>
      <c r="E148" s="228" t="s">
        <v>187</v>
      </c>
      <c r="F148" s="229" t="s">
        <v>188</v>
      </c>
      <c r="G148" s="230" t="s">
        <v>189</v>
      </c>
      <c r="H148" s="231">
        <v>0.46700000000000003</v>
      </c>
      <c r="I148" s="232"/>
      <c r="J148" s="233">
        <f>ROUND(I148*H148,2)</f>
        <v>0</v>
      </c>
      <c r="K148" s="229" t="s">
        <v>155</v>
      </c>
      <c r="L148" s="45"/>
      <c r="M148" s="234" t="s">
        <v>1</v>
      </c>
      <c r="N148" s="235" t="s">
        <v>56</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156</v>
      </c>
      <c r="AT148" s="238" t="s">
        <v>151</v>
      </c>
      <c r="AU148" s="238" t="s">
        <v>99</v>
      </c>
      <c r="AY148" s="17" t="s">
        <v>148</v>
      </c>
      <c r="BE148" s="239">
        <f>IF(N148="základní",J148,0)</f>
        <v>0</v>
      </c>
      <c r="BF148" s="239">
        <f>IF(N148="snížená",J148,0)</f>
        <v>0</v>
      </c>
      <c r="BG148" s="239">
        <f>IF(N148="zákl. přenesená",J148,0)</f>
        <v>0</v>
      </c>
      <c r="BH148" s="239">
        <f>IF(N148="sníž. přenesená",J148,0)</f>
        <v>0</v>
      </c>
      <c r="BI148" s="239">
        <f>IF(N148="nulová",J148,0)</f>
        <v>0</v>
      </c>
      <c r="BJ148" s="17" t="s">
        <v>23</v>
      </c>
      <c r="BK148" s="239">
        <f>ROUND(I148*H148,2)</f>
        <v>0</v>
      </c>
      <c r="BL148" s="17" t="s">
        <v>156</v>
      </c>
      <c r="BM148" s="238" t="s">
        <v>190</v>
      </c>
    </row>
    <row r="149" s="2" customFormat="1">
      <c r="A149" s="39"/>
      <c r="B149" s="40"/>
      <c r="C149" s="41"/>
      <c r="D149" s="240" t="s">
        <v>158</v>
      </c>
      <c r="E149" s="41"/>
      <c r="F149" s="241" t="s">
        <v>191</v>
      </c>
      <c r="G149" s="41"/>
      <c r="H149" s="41"/>
      <c r="I149" s="242"/>
      <c r="J149" s="41"/>
      <c r="K149" s="41"/>
      <c r="L149" s="45"/>
      <c r="M149" s="243"/>
      <c r="N149" s="244"/>
      <c r="O149" s="92"/>
      <c r="P149" s="92"/>
      <c r="Q149" s="92"/>
      <c r="R149" s="92"/>
      <c r="S149" s="92"/>
      <c r="T149" s="93"/>
      <c r="U149" s="39"/>
      <c r="V149" s="39"/>
      <c r="W149" s="39"/>
      <c r="X149" s="39"/>
      <c r="Y149" s="39"/>
      <c r="Z149" s="39"/>
      <c r="AA149" s="39"/>
      <c r="AB149" s="39"/>
      <c r="AC149" s="39"/>
      <c r="AD149" s="39"/>
      <c r="AE149" s="39"/>
      <c r="AT149" s="17" t="s">
        <v>158</v>
      </c>
      <c r="AU149" s="17" t="s">
        <v>99</v>
      </c>
    </row>
    <row r="150" s="2" customFormat="1">
      <c r="A150" s="39"/>
      <c r="B150" s="40"/>
      <c r="C150" s="41"/>
      <c r="D150" s="245" t="s">
        <v>160</v>
      </c>
      <c r="E150" s="41"/>
      <c r="F150" s="246" t="s">
        <v>192</v>
      </c>
      <c r="G150" s="41"/>
      <c r="H150" s="41"/>
      <c r="I150" s="242"/>
      <c r="J150" s="41"/>
      <c r="K150" s="41"/>
      <c r="L150" s="45"/>
      <c r="M150" s="243"/>
      <c r="N150" s="244"/>
      <c r="O150" s="92"/>
      <c r="P150" s="92"/>
      <c r="Q150" s="92"/>
      <c r="R150" s="92"/>
      <c r="S150" s="92"/>
      <c r="T150" s="93"/>
      <c r="U150" s="39"/>
      <c r="V150" s="39"/>
      <c r="W150" s="39"/>
      <c r="X150" s="39"/>
      <c r="Y150" s="39"/>
      <c r="Z150" s="39"/>
      <c r="AA150" s="39"/>
      <c r="AB150" s="39"/>
      <c r="AC150" s="39"/>
      <c r="AD150" s="39"/>
      <c r="AE150" s="39"/>
      <c r="AT150" s="17" t="s">
        <v>160</v>
      </c>
      <c r="AU150" s="17" t="s">
        <v>99</v>
      </c>
    </row>
    <row r="151" s="2" customFormat="1">
      <c r="A151" s="39"/>
      <c r="B151" s="40"/>
      <c r="C151" s="41"/>
      <c r="D151" s="240" t="s">
        <v>193</v>
      </c>
      <c r="E151" s="41"/>
      <c r="F151" s="268" t="s">
        <v>194</v>
      </c>
      <c r="G151" s="41"/>
      <c r="H151" s="41"/>
      <c r="I151" s="242"/>
      <c r="J151" s="41"/>
      <c r="K151" s="41"/>
      <c r="L151" s="45"/>
      <c r="M151" s="243"/>
      <c r="N151" s="244"/>
      <c r="O151" s="92"/>
      <c r="P151" s="92"/>
      <c r="Q151" s="92"/>
      <c r="R151" s="92"/>
      <c r="S151" s="92"/>
      <c r="T151" s="93"/>
      <c r="U151" s="39"/>
      <c r="V151" s="39"/>
      <c r="W151" s="39"/>
      <c r="X151" s="39"/>
      <c r="Y151" s="39"/>
      <c r="Z151" s="39"/>
      <c r="AA151" s="39"/>
      <c r="AB151" s="39"/>
      <c r="AC151" s="39"/>
      <c r="AD151" s="39"/>
      <c r="AE151" s="39"/>
      <c r="AT151" s="17" t="s">
        <v>193</v>
      </c>
      <c r="AU151" s="17" t="s">
        <v>99</v>
      </c>
    </row>
    <row r="152" s="12" customFormat="1" ht="22.8" customHeight="1">
      <c r="A152" s="12"/>
      <c r="B152" s="211"/>
      <c r="C152" s="212"/>
      <c r="D152" s="213" t="s">
        <v>90</v>
      </c>
      <c r="E152" s="225" t="s">
        <v>195</v>
      </c>
      <c r="F152" s="225" t="s">
        <v>196</v>
      </c>
      <c r="G152" s="212"/>
      <c r="H152" s="212"/>
      <c r="I152" s="215"/>
      <c r="J152" s="226">
        <f>BK152</f>
        <v>0</v>
      </c>
      <c r="K152" s="212"/>
      <c r="L152" s="217"/>
      <c r="M152" s="218"/>
      <c r="N152" s="219"/>
      <c r="O152" s="219"/>
      <c r="P152" s="220">
        <f>SUM(P153:P174)</f>
        <v>0</v>
      </c>
      <c r="Q152" s="219"/>
      <c r="R152" s="220">
        <f>SUM(R153:R174)</f>
        <v>1.70532</v>
      </c>
      <c r="S152" s="219"/>
      <c r="T152" s="221">
        <f>SUM(T153:T174)</f>
        <v>0</v>
      </c>
      <c r="U152" s="12"/>
      <c r="V152" s="12"/>
      <c r="W152" s="12"/>
      <c r="X152" s="12"/>
      <c r="Y152" s="12"/>
      <c r="Z152" s="12"/>
      <c r="AA152" s="12"/>
      <c r="AB152" s="12"/>
      <c r="AC152" s="12"/>
      <c r="AD152" s="12"/>
      <c r="AE152" s="12"/>
      <c r="AR152" s="222" t="s">
        <v>23</v>
      </c>
      <c r="AT152" s="223" t="s">
        <v>90</v>
      </c>
      <c r="AU152" s="223" t="s">
        <v>23</v>
      </c>
      <c r="AY152" s="222" t="s">
        <v>148</v>
      </c>
      <c r="BK152" s="224">
        <f>SUM(BK153:BK174)</f>
        <v>0</v>
      </c>
    </row>
    <row r="153" s="2" customFormat="1" ht="24.15" customHeight="1">
      <c r="A153" s="39"/>
      <c r="B153" s="40"/>
      <c r="C153" s="227" t="s">
        <v>197</v>
      </c>
      <c r="D153" s="227" t="s">
        <v>151</v>
      </c>
      <c r="E153" s="228" t="s">
        <v>198</v>
      </c>
      <c r="F153" s="229" t="s">
        <v>199</v>
      </c>
      <c r="G153" s="230" t="s">
        <v>200</v>
      </c>
      <c r="H153" s="231">
        <v>1</v>
      </c>
      <c r="I153" s="232"/>
      <c r="J153" s="233">
        <f>ROUND(I153*H153,2)</f>
        <v>0</v>
      </c>
      <c r="K153" s="229" t="s">
        <v>155</v>
      </c>
      <c r="L153" s="45"/>
      <c r="M153" s="234" t="s">
        <v>1</v>
      </c>
      <c r="N153" s="235" t="s">
        <v>56</v>
      </c>
      <c r="O153" s="92"/>
      <c r="P153" s="236">
        <f>O153*H153</f>
        <v>0</v>
      </c>
      <c r="Q153" s="236">
        <v>0.42368</v>
      </c>
      <c r="R153" s="236">
        <f>Q153*H153</f>
        <v>0.42368</v>
      </c>
      <c r="S153" s="236">
        <v>0</v>
      </c>
      <c r="T153" s="237">
        <f>S153*H153</f>
        <v>0</v>
      </c>
      <c r="U153" s="39"/>
      <c r="V153" s="39"/>
      <c r="W153" s="39"/>
      <c r="X153" s="39"/>
      <c r="Y153" s="39"/>
      <c r="Z153" s="39"/>
      <c r="AA153" s="39"/>
      <c r="AB153" s="39"/>
      <c r="AC153" s="39"/>
      <c r="AD153" s="39"/>
      <c r="AE153" s="39"/>
      <c r="AR153" s="238" t="s">
        <v>156</v>
      </c>
      <c r="AT153" s="238" t="s">
        <v>151</v>
      </c>
      <c r="AU153" s="238" t="s">
        <v>99</v>
      </c>
      <c r="AY153" s="17" t="s">
        <v>148</v>
      </c>
      <c r="BE153" s="239">
        <f>IF(N153="základní",J153,0)</f>
        <v>0</v>
      </c>
      <c r="BF153" s="239">
        <f>IF(N153="snížená",J153,0)</f>
        <v>0</v>
      </c>
      <c r="BG153" s="239">
        <f>IF(N153="zákl. přenesená",J153,0)</f>
        <v>0</v>
      </c>
      <c r="BH153" s="239">
        <f>IF(N153="sníž. přenesená",J153,0)</f>
        <v>0</v>
      </c>
      <c r="BI153" s="239">
        <f>IF(N153="nulová",J153,0)</f>
        <v>0</v>
      </c>
      <c r="BJ153" s="17" t="s">
        <v>23</v>
      </c>
      <c r="BK153" s="239">
        <f>ROUND(I153*H153,2)</f>
        <v>0</v>
      </c>
      <c r="BL153" s="17" t="s">
        <v>156</v>
      </c>
      <c r="BM153" s="238" t="s">
        <v>201</v>
      </c>
    </row>
    <row r="154" s="2" customFormat="1">
      <c r="A154" s="39"/>
      <c r="B154" s="40"/>
      <c r="C154" s="41"/>
      <c r="D154" s="240" t="s">
        <v>158</v>
      </c>
      <c r="E154" s="41"/>
      <c r="F154" s="241" t="s">
        <v>199</v>
      </c>
      <c r="G154" s="41"/>
      <c r="H154" s="41"/>
      <c r="I154" s="242"/>
      <c r="J154" s="41"/>
      <c r="K154" s="41"/>
      <c r="L154" s="45"/>
      <c r="M154" s="243"/>
      <c r="N154" s="244"/>
      <c r="O154" s="92"/>
      <c r="P154" s="92"/>
      <c r="Q154" s="92"/>
      <c r="R154" s="92"/>
      <c r="S154" s="92"/>
      <c r="T154" s="93"/>
      <c r="U154" s="39"/>
      <c r="V154" s="39"/>
      <c r="W154" s="39"/>
      <c r="X154" s="39"/>
      <c r="Y154" s="39"/>
      <c r="Z154" s="39"/>
      <c r="AA154" s="39"/>
      <c r="AB154" s="39"/>
      <c r="AC154" s="39"/>
      <c r="AD154" s="39"/>
      <c r="AE154" s="39"/>
      <c r="AT154" s="17" t="s">
        <v>158</v>
      </c>
      <c r="AU154" s="17" t="s">
        <v>99</v>
      </c>
    </row>
    <row r="155" s="2" customFormat="1">
      <c r="A155" s="39"/>
      <c r="B155" s="40"/>
      <c r="C155" s="41"/>
      <c r="D155" s="245" t="s">
        <v>160</v>
      </c>
      <c r="E155" s="41"/>
      <c r="F155" s="246" t="s">
        <v>202</v>
      </c>
      <c r="G155" s="41"/>
      <c r="H155" s="41"/>
      <c r="I155" s="242"/>
      <c r="J155" s="41"/>
      <c r="K155" s="41"/>
      <c r="L155" s="45"/>
      <c r="M155" s="243"/>
      <c r="N155" s="244"/>
      <c r="O155" s="92"/>
      <c r="P155" s="92"/>
      <c r="Q155" s="92"/>
      <c r="R155" s="92"/>
      <c r="S155" s="92"/>
      <c r="T155" s="93"/>
      <c r="U155" s="39"/>
      <c r="V155" s="39"/>
      <c r="W155" s="39"/>
      <c r="X155" s="39"/>
      <c r="Y155" s="39"/>
      <c r="Z155" s="39"/>
      <c r="AA155" s="39"/>
      <c r="AB155" s="39"/>
      <c r="AC155" s="39"/>
      <c r="AD155" s="39"/>
      <c r="AE155" s="39"/>
      <c r="AT155" s="17" t="s">
        <v>160</v>
      </c>
      <c r="AU155" s="17" t="s">
        <v>99</v>
      </c>
    </row>
    <row r="156" s="13" customFormat="1">
      <c r="A156" s="13"/>
      <c r="B156" s="247"/>
      <c r="C156" s="248"/>
      <c r="D156" s="240" t="s">
        <v>162</v>
      </c>
      <c r="E156" s="249" t="s">
        <v>1</v>
      </c>
      <c r="F156" s="250" t="s">
        <v>313</v>
      </c>
      <c r="G156" s="248"/>
      <c r="H156" s="249" t="s">
        <v>1</v>
      </c>
      <c r="I156" s="251"/>
      <c r="J156" s="248"/>
      <c r="K156" s="248"/>
      <c r="L156" s="252"/>
      <c r="M156" s="253"/>
      <c r="N156" s="254"/>
      <c r="O156" s="254"/>
      <c r="P156" s="254"/>
      <c r="Q156" s="254"/>
      <c r="R156" s="254"/>
      <c r="S156" s="254"/>
      <c r="T156" s="255"/>
      <c r="U156" s="13"/>
      <c r="V156" s="13"/>
      <c r="W156" s="13"/>
      <c r="X156" s="13"/>
      <c r="Y156" s="13"/>
      <c r="Z156" s="13"/>
      <c r="AA156" s="13"/>
      <c r="AB156" s="13"/>
      <c r="AC156" s="13"/>
      <c r="AD156" s="13"/>
      <c r="AE156" s="13"/>
      <c r="AT156" s="256" t="s">
        <v>162</v>
      </c>
      <c r="AU156" s="256" t="s">
        <v>99</v>
      </c>
      <c r="AV156" s="13" t="s">
        <v>23</v>
      </c>
      <c r="AW156" s="13" t="s">
        <v>48</v>
      </c>
      <c r="AX156" s="13" t="s">
        <v>91</v>
      </c>
      <c r="AY156" s="256" t="s">
        <v>148</v>
      </c>
    </row>
    <row r="157" s="14" customFormat="1">
      <c r="A157" s="14"/>
      <c r="B157" s="257"/>
      <c r="C157" s="258"/>
      <c r="D157" s="240" t="s">
        <v>162</v>
      </c>
      <c r="E157" s="259" t="s">
        <v>1</v>
      </c>
      <c r="F157" s="260" t="s">
        <v>23</v>
      </c>
      <c r="G157" s="258"/>
      <c r="H157" s="261">
        <v>1</v>
      </c>
      <c r="I157" s="262"/>
      <c r="J157" s="258"/>
      <c r="K157" s="258"/>
      <c r="L157" s="263"/>
      <c r="M157" s="264"/>
      <c r="N157" s="265"/>
      <c r="O157" s="265"/>
      <c r="P157" s="265"/>
      <c r="Q157" s="265"/>
      <c r="R157" s="265"/>
      <c r="S157" s="265"/>
      <c r="T157" s="266"/>
      <c r="U157" s="14"/>
      <c r="V157" s="14"/>
      <c r="W157" s="14"/>
      <c r="X157" s="14"/>
      <c r="Y157" s="14"/>
      <c r="Z157" s="14"/>
      <c r="AA157" s="14"/>
      <c r="AB157" s="14"/>
      <c r="AC157" s="14"/>
      <c r="AD157" s="14"/>
      <c r="AE157" s="14"/>
      <c r="AT157" s="267" t="s">
        <v>162</v>
      </c>
      <c r="AU157" s="267" t="s">
        <v>99</v>
      </c>
      <c r="AV157" s="14" t="s">
        <v>99</v>
      </c>
      <c r="AW157" s="14" t="s">
        <v>48</v>
      </c>
      <c r="AX157" s="14" t="s">
        <v>91</v>
      </c>
      <c r="AY157" s="267" t="s">
        <v>148</v>
      </c>
    </row>
    <row r="158" s="15" customFormat="1">
      <c r="A158" s="15"/>
      <c r="B158" s="269"/>
      <c r="C158" s="270"/>
      <c r="D158" s="240" t="s">
        <v>162</v>
      </c>
      <c r="E158" s="271" t="s">
        <v>1</v>
      </c>
      <c r="F158" s="272" t="s">
        <v>204</v>
      </c>
      <c r="G158" s="270"/>
      <c r="H158" s="273">
        <v>1</v>
      </c>
      <c r="I158" s="274"/>
      <c r="J158" s="270"/>
      <c r="K158" s="270"/>
      <c r="L158" s="275"/>
      <c r="M158" s="276"/>
      <c r="N158" s="277"/>
      <c r="O158" s="277"/>
      <c r="P158" s="277"/>
      <c r="Q158" s="277"/>
      <c r="R158" s="277"/>
      <c r="S158" s="277"/>
      <c r="T158" s="278"/>
      <c r="U158" s="15"/>
      <c r="V158" s="15"/>
      <c r="W158" s="15"/>
      <c r="X158" s="15"/>
      <c r="Y158" s="15"/>
      <c r="Z158" s="15"/>
      <c r="AA158" s="15"/>
      <c r="AB158" s="15"/>
      <c r="AC158" s="15"/>
      <c r="AD158" s="15"/>
      <c r="AE158" s="15"/>
      <c r="AT158" s="279" t="s">
        <v>162</v>
      </c>
      <c r="AU158" s="279" t="s">
        <v>99</v>
      </c>
      <c r="AV158" s="15" t="s">
        <v>156</v>
      </c>
      <c r="AW158" s="15" t="s">
        <v>4</v>
      </c>
      <c r="AX158" s="15" t="s">
        <v>23</v>
      </c>
      <c r="AY158" s="279" t="s">
        <v>148</v>
      </c>
    </row>
    <row r="159" s="2" customFormat="1" ht="24.15" customHeight="1">
      <c r="A159" s="39"/>
      <c r="B159" s="40"/>
      <c r="C159" s="227" t="s">
        <v>205</v>
      </c>
      <c r="D159" s="227" t="s">
        <v>151</v>
      </c>
      <c r="E159" s="228" t="s">
        <v>206</v>
      </c>
      <c r="F159" s="229" t="s">
        <v>207</v>
      </c>
      <c r="G159" s="230" t="s">
        <v>200</v>
      </c>
      <c r="H159" s="231">
        <v>2</v>
      </c>
      <c r="I159" s="232"/>
      <c r="J159" s="233">
        <f>ROUND(I159*H159,2)</f>
        <v>0</v>
      </c>
      <c r="K159" s="229" t="s">
        <v>155</v>
      </c>
      <c r="L159" s="45"/>
      <c r="M159" s="234" t="s">
        <v>1</v>
      </c>
      <c r="N159" s="235" t="s">
        <v>56</v>
      </c>
      <c r="O159" s="92"/>
      <c r="P159" s="236">
        <f>O159*H159</f>
        <v>0</v>
      </c>
      <c r="Q159" s="236">
        <v>0.32973999999999998</v>
      </c>
      <c r="R159" s="236">
        <f>Q159*H159</f>
        <v>0.65947999999999996</v>
      </c>
      <c r="S159" s="236">
        <v>0</v>
      </c>
      <c r="T159" s="237">
        <f>S159*H159</f>
        <v>0</v>
      </c>
      <c r="U159" s="39"/>
      <c r="V159" s="39"/>
      <c r="W159" s="39"/>
      <c r="X159" s="39"/>
      <c r="Y159" s="39"/>
      <c r="Z159" s="39"/>
      <c r="AA159" s="39"/>
      <c r="AB159" s="39"/>
      <c r="AC159" s="39"/>
      <c r="AD159" s="39"/>
      <c r="AE159" s="39"/>
      <c r="AR159" s="238" t="s">
        <v>156</v>
      </c>
      <c r="AT159" s="238" t="s">
        <v>151</v>
      </c>
      <c r="AU159" s="238" t="s">
        <v>99</v>
      </c>
      <c r="AY159" s="17" t="s">
        <v>148</v>
      </c>
      <c r="BE159" s="239">
        <f>IF(N159="základní",J159,0)</f>
        <v>0</v>
      </c>
      <c r="BF159" s="239">
        <f>IF(N159="snížená",J159,0)</f>
        <v>0</v>
      </c>
      <c r="BG159" s="239">
        <f>IF(N159="zákl. přenesená",J159,0)</f>
        <v>0</v>
      </c>
      <c r="BH159" s="239">
        <f>IF(N159="sníž. přenesená",J159,0)</f>
        <v>0</v>
      </c>
      <c r="BI159" s="239">
        <f>IF(N159="nulová",J159,0)</f>
        <v>0</v>
      </c>
      <c r="BJ159" s="17" t="s">
        <v>23</v>
      </c>
      <c r="BK159" s="239">
        <f>ROUND(I159*H159,2)</f>
        <v>0</v>
      </c>
      <c r="BL159" s="17" t="s">
        <v>156</v>
      </c>
      <c r="BM159" s="238" t="s">
        <v>314</v>
      </c>
    </row>
    <row r="160" s="2" customFormat="1">
      <c r="A160" s="39"/>
      <c r="B160" s="40"/>
      <c r="C160" s="41"/>
      <c r="D160" s="240" t="s">
        <v>158</v>
      </c>
      <c r="E160" s="41"/>
      <c r="F160" s="241" t="s">
        <v>207</v>
      </c>
      <c r="G160" s="41"/>
      <c r="H160" s="41"/>
      <c r="I160" s="242"/>
      <c r="J160" s="41"/>
      <c r="K160" s="41"/>
      <c r="L160" s="45"/>
      <c r="M160" s="243"/>
      <c r="N160" s="244"/>
      <c r="O160" s="92"/>
      <c r="P160" s="92"/>
      <c r="Q160" s="92"/>
      <c r="R160" s="92"/>
      <c r="S160" s="92"/>
      <c r="T160" s="93"/>
      <c r="U160" s="39"/>
      <c r="V160" s="39"/>
      <c r="W160" s="39"/>
      <c r="X160" s="39"/>
      <c r="Y160" s="39"/>
      <c r="Z160" s="39"/>
      <c r="AA160" s="39"/>
      <c r="AB160" s="39"/>
      <c r="AC160" s="39"/>
      <c r="AD160" s="39"/>
      <c r="AE160" s="39"/>
      <c r="AT160" s="17" t="s">
        <v>158</v>
      </c>
      <c r="AU160" s="17" t="s">
        <v>99</v>
      </c>
    </row>
    <row r="161" s="2" customFormat="1">
      <c r="A161" s="39"/>
      <c r="B161" s="40"/>
      <c r="C161" s="41"/>
      <c r="D161" s="245" t="s">
        <v>160</v>
      </c>
      <c r="E161" s="41"/>
      <c r="F161" s="246" t="s">
        <v>209</v>
      </c>
      <c r="G161" s="41"/>
      <c r="H161" s="41"/>
      <c r="I161" s="242"/>
      <c r="J161" s="41"/>
      <c r="K161" s="41"/>
      <c r="L161" s="45"/>
      <c r="M161" s="243"/>
      <c r="N161" s="244"/>
      <c r="O161" s="92"/>
      <c r="P161" s="92"/>
      <c r="Q161" s="92"/>
      <c r="R161" s="92"/>
      <c r="S161" s="92"/>
      <c r="T161" s="93"/>
      <c r="U161" s="39"/>
      <c r="V161" s="39"/>
      <c r="W161" s="39"/>
      <c r="X161" s="39"/>
      <c r="Y161" s="39"/>
      <c r="Z161" s="39"/>
      <c r="AA161" s="39"/>
      <c r="AB161" s="39"/>
      <c r="AC161" s="39"/>
      <c r="AD161" s="39"/>
      <c r="AE161" s="39"/>
      <c r="AT161" s="17" t="s">
        <v>160</v>
      </c>
      <c r="AU161" s="17" t="s">
        <v>99</v>
      </c>
    </row>
    <row r="162" s="13" customFormat="1">
      <c r="A162" s="13"/>
      <c r="B162" s="247"/>
      <c r="C162" s="248"/>
      <c r="D162" s="240" t="s">
        <v>162</v>
      </c>
      <c r="E162" s="249" t="s">
        <v>1</v>
      </c>
      <c r="F162" s="250" t="s">
        <v>313</v>
      </c>
      <c r="G162" s="248"/>
      <c r="H162" s="249" t="s">
        <v>1</v>
      </c>
      <c r="I162" s="251"/>
      <c r="J162" s="248"/>
      <c r="K162" s="248"/>
      <c r="L162" s="252"/>
      <c r="M162" s="253"/>
      <c r="N162" s="254"/>
      <c r="O162" s="254"/>
      <c r="P162" s="254"/>
      <c r="Q162" s="254"/>
      <c r="R162" s="254"/>
      <c r="S162" s="254"/>
      <c r="T162" s="255"/>
      <c r="U162" s="13"/>
      <c r="V162" s="13"/>
      <c r="W162" s="13"/>
      <c r="X162" s="13"/>
      <c r="Y162" s="13"/>
      <c r="Z162" s="13"/>
      <c r="AA162" s="13"/>
      <c r="AB162" s="13"/>
      <c r="AC162" s="13"/>
      <c r="AD162" s="13"/>
      <c r="AE162" s="13"/>
      <c r="AT162" s="256" t="s">
        <v>162</v>
      </c>
      <c r="AU162" s="256" t="s">
        <v>99</v>
      </c>
      <c r="AV162" s="13" t="s">
        <v>23</v>
      </c>
      <c r="AW162" s="13" t="s">
        <v>48</v>
      </c>
      <c r="AX162" s="13" t="s">
        <v>91</v>
      </c>
      <c r="AY162" s="256" t="s">
        <v>148</v>
      </c>
    </row>
    <row r="163" s="14" customFormat="1">
      <c r="A163" s="14"/>
      <c r="B163" s="257"/>
      <c r="C163" s="258"/>
      <c r="D163" s="240" t="s">
        <v>162</v>
      </c>
      <c r="E163" s="259" t="s">
        <v>1</v>
      </c>
      <c r="F163" s="260" t="s">
        <v>99</v>
      </c>
      <c r="G163" s="258"/>
      <c r="H163" s="261">
        <v>2</v>
      </c>
      <c r="I163" s="262"/>
      <c r="J163" s="258"/>
      <c r="K163" s="258"/>
      <c r="L163" s="263"/>
      <c r="M163" s="264"/>
      <c r="N163" s="265"/>
      <c r="O163" s="265"/>
      <c r="P163" s="265"/>
      <c r="Q163" s="265"/>
      <c r="R163" s="265"/>
      <c r="S163" s="265"/>
      <c r="T163" s="266"/>
      <c r="U163" s="14"/>
      <c r="V163" s="14"/>
      <c r="W163" s="14"/>
      <c r="X163" s="14"/>
      <c r="Y163" s="14"/>
      <c r="Z163" s="14"/>
      <c r="AA163" s="14"/>
      <c r="AB163" s="14"/>
      <c r="AC163" s="14"/>
      <c r="AD163" s="14"/>
      <c r="AE163" s="14"/>
      <c r="AT163" s="267" t="s">
        <v>162</v>
      </c>
      <c r="AU163" s="267" t="s">
        <v>99</v>
      </c>
      <c r="AV163" s="14" t="s">
        <v>99</v>
      </c>
      <c r="AW163" s="14" t="s">
        <v>48</v>
      </c>
      <c r="AX163" s="14" t="s">
        <v>91</v>
      </c>
      <c r="AY163" s="267" t="s">
        <v>148</v>
      </c>
    </row>
    <row r="164" s="15" customFormat="1">
      <c r="A164" s="15"/>
      <c r="B164" s="269"/>
      <c r="C164" s="270"/>
      <c r="D164" s="240" t="s">
        <v>162</v>
      </c>
      <c r="E164" s="271" t="s">
        <v>1</v>
      </c>
      <c r="F164" s="272" t="s">
        <v>204</v>
      </c>
      <c r="G164" s="270"/>
      <c r="H164" s="273">
        <v>2</v>
      </c>
      <c r="I164" s="274"/>
      <c r="J164" s="270"/>
      <c r="K164" s="270"/>
      <c r="L164" s="275"/>
      <c r="M164" s="276"/>
      <c r="N164" s="277"/>
      <c r="O164" s="277"/>
      <c r="P164" s="277"/>
      <c r="Q164" s="277"/>
      <c r="R164" s="277"/>
      <c r="S164" s="277"/>
      <c r="T164" s="278"/>
      <c r="U164" s="15"/>
      <c r="V164" s="15"/>
      <c r="W164" s="15"/>
      <c r="X164" s="15"/>
      <c r="Y164" s="15"/>
      <c r="Z164" s="15"/>
      <c r="AA164" s="15"/>
      <c r="AB164" s="15"/>
      <c r="AC164" s="15"/>
      <c r="AD164" s="15"/>
      <c r="AE164" s="15"/>
      <c r="AT164" s="279" t="s">
        <v>162</v>
      </c>
      <c r="AU164" s="279" t="s">
        <v>99</v>
      </c>
      <c r="AV164" s="15" t="s">
        <v>156</v>
      </c>
      <c r="AW164" s="15" t="s">
        <v>4</v>
      </c>
      <c r="AX164" s="15" t="s">
        <v>23</v>
      </c>
      <c r="AY164" s="279" t="s">
        <v>148</v>
      </c>
    </row>
    <row r="165" s="2" customFormat="1" ht="33" customHeight="1">
      <c r="A165" s="39"/>
      <c r="B165" s="40"/>
      <c r="C165" s="227" t="s">
        <v>210</v>
      </c>
      <c r="D165" s="227" t="s">
        <v>151</v>
      </c>
      <c r="E165" s="228" t="s">
        <v>211</v>
      </c>
      <c r="F165" s="229" t="s">
        <v>212</v>
      </c>
      <c r="G165" s="230" t="s">
        <v>200</v>
      </c>
      <c r="H165" s="231">
        <v>2</v>
      </c>
      <c r="I165" s="232"/>
      <c r="J165" s="233">
        <f>ROUND(I165*H165,2)</f>
        <v>0</v>
      </c>
      <c r="K165" s="229" t="s">
        <v>155</v>
      </c>
      <c r="L165" s="45"/>
      <c r="M165" s="234" t="s">
        <v>1</v>
      </c>
      <c r="N165" s="235" t="s">
        <v>56</v>
      </c>
      <c r="O165" s="92"/>
      <c r="P165" s="236">
        <f>O165*H165</f>
        <v>0</v>
      </c>
      <c r="Q165" s="236">
        <v>0.31108000000000002</v>
      </c>
      <c r="R165" s="236">
        <f>Q165*H165</f>
        <v>0.62216000000000005</v>
      </c>
      <c r="S165" s="236">
        <v>0</v>
      </c>
      <c r="T165" s="237">
        <f>S165*H165</f>
        <v>0</v>
      </c>
      <c r="U165" s="39"/>
      <c r="V165" s="39"/>
      <c r="W165" s="39"/>
      <c r="X165" s="39"/>
      <c r="Y165" s="39"/>
      <c r="Z165" s="39"/>
      <c r="AA165" s="39"/>
      <c r="AB165" s="39"/>
      <c r="AC165" s="39"/>
      <c r="AD165" s="39"/>
      <c r="AE165" s="39"/>
      <c r="AR165" s="238" t="s">
        <v>156</v>
      </c>
      <c r="AT165" s="238" t="s">
        <v>151</v>
      </c>
      <c r="AU165" s="238" t="s">
        <v>99</v>
      </c>
      <c r="AY165" s="17" t="s">
        <v>148</v>
      </c>
      <c r="BE165" s="239">
        <f>IF(N165="základní",J165,0)</f>
        <v>0</v>
      </c>
      <c r="BF165" s="239">
        <f>IF(N165="snížená",J165,0)</f>
        <v>0</v>
      </c>
      <c r="BG165" s="239">
        <f>IF(N165="zákl. přenesená",J165,0)</f>
        <v>0</v>
      </c>
      <c r="BH165" s="239">
        <f>IF(N165="sníž. přenesená",J165,0)</f>
        <v>0</v>
      </c>
      <c r="BI165" s="239">
        <f>IF(N165="nulová",J165,0)</f>
        <v>0</v>
      </c>
      <c r="BJ165" s="17" t="s">
        <v>23</v>
      </c>
      <c r="BK165" s="239">
        <f>ROUND(I165*H165,2)</f>
        <v>0</v>
      </c>
      <c r="BL165" s="17" t="s">
        <v>156</v>
      </c>
      <c r="BM165" s="238" t="s">
        <v>213</v>
      </c>
    </row>
    <row r="166" s="2" customFormat="1">
      <c r="A166" s="39"/>
      <c r="B166" s="40"/>
      <c r="C166" s="41"/>
      <c r="D166" s="240" t="s">
        <v>158</v>
      </c>
      <c r="E166" s="41"/>
      <c r="F166" s="241" t="s">
        <v>214</v>
      </c>
      <c r="G166" s="41"/>
      <c r="H166" s="41"/>
      <c r="I166" s="242"/>
      <c r="J166" s="41"/>
      <c r="K166" s="41"/>
      <c r="L166" s="45"/>
      <c r="M166" s="243"/>
      <c r="N166" s="244"/>
      <c r="O166" s="92"/>
      <c r="P166" s="92"/>
      <c r="Q166" s="92"/>
      <c r="R166" s="92"/>
      <c r="S166" s="92"/>
      <c r="T166" s="93"/>
      <c r="U166" s="39"/>
      <c r="V166" s="39"/>
      <c r="W166" s="39"/>
      <c r="X166" s="39"/>
      <c r="Y166" s="39"/>
      <c r="Z166" s="39"/>
      <c r="AA166" s="39"/>
      <c r="AB166" s="39"/>
      <c r="AC166" s="39"/>
      <c r="AD166" s="39"/>
      <c r="AE166" s="39"/>
      <c r="AT166" s="17" t="s">
        <v>158</v>
      </c>
      <c r="AU166" s="17" t="s">
        <v>99</v>
      </c>
    </row>
    <row r="167" s="2" customFormat="1">
      <c r="A167" s="39"/>
      <c r="B167" s="40"/>
      <c r="C167" s="41"/>
      <c r="D167" s="245" t="s">
        <v>160</v>
      </c>
      <c r="E167" s="41"/>
      <c r="F167" s="246" t="s">
        <v>215</v>
      </c>
      <c r="G167" s="41"/>
      <c r="H167" s="41"/>
      <c r="I167" s="242"/>
      <c r="J167" s="41"/>
      <c r="K167" s="41"/>
      <c r="L167" s="45"/>
      <c r="M167" s="243"/>
      <c r="N167" s="244"/>
      <c r="O167" s="92"/>
      <c r="P167" s="92"/>
      <c r="Q167" s="92"/>
      <c r="R167" s="92"/>
      <c r="S167" s="92"/>
      <c r="T167" s="93"/>
      <c r="U167" s="39"/>
      <c r="V167" s="39"/>
      <c r="W167" s="39"/>
      <c r="X167" s="39"/>
      <c r="Y167" s="39"/>
      <c r="Z167" s="39"/>
      <c r="AA167" s="39"/>
      <c r="AB167" s="39"/>
      <c r="AC167" s="39"/>
      <c r="AD167" s="39"/>
      <c r="AE167" s="39"/>
      <c r="AT167" s="17" t="s">
        <v>160</v>
      </c>
      <c r="AU167" s="17" t="s">
        <v>99</v>
      </c>
    </row>
    <row r="168" s="13" customFormat="1">
      <c r="A168" s="13"/>
      <c r="B168" s="247"/>
      <c r="C168" s="248"/>
      <c r="D168" s="240" t="s">
        <v>162</v>
      </c>
      <c r="E168" s="249" t="s">
        <v>1</v>
      </c>
      <c r="F168" s="250" t="s">
        <v>315</v>
      </c>
      <c r="G168" s="248"/>
      <c r="H168" s="249" t="s">
        <v>1</v>
      </c>
      <c r="I168" s="251"/>
      <c r="J168" s="248"/>
      <c r="K168" s="248"/>
      <c r="L168" s="252"/>
      <c r="M168" s="253"/>
      <c r="N168" s="254"/>
      <c r="O168" s="254"/>
      <c r="P168" s="254"/>
      <c r="Q168" s="254"/>
      <c r="R168" s="254"/>
      <c r="S168" s="254"/>
      <c r="T168" s="255"/>
      <c r="U168" s="13"/>
      <c r="V168" s="13"/>
      <c r="W168" s="13"/>
      <c r="X168" s="13"/>
      <c r="Y168" s="13"/>
      <c r="Z168" s="13"/>
      <c r="AA168" s="13"/>
      <c r="AB168" s="13"/>
      <c r="AC168" s="13"/>
      <c r="AD168" s="13"/>
      <c r="AE168" s="13"/>
      <c r="AT168" s="256" t="s">
        <v>162</v>
      </c>
      <c r="AU168" s="256" t="s">
        <v>99</v>
      </c>
      <c r="AV168" s="13" t="s">
        <v>23</v>
      </c>
      <c r="AW168" s="13" t="s">
        <v>48</v>
      </c>
      <c r="AX168" s="13" t="s">
        <v>91</v>
      </c>
      <c r="AY168" s="256" t="s">
        <v>148</v>
      </c>
    </row>
    <row r="169" s="14" customFormat="1">
      <c r="A169" s="14"/>
      <c r="B169" s="257"/>
      <c r="C169" s="258"/>
      <c r="D169" s="240" t="s">
        <v>162</v>
      </c>
      <c r="E169" s="259" t="s">
        <v>1</v>
      </c>
      <c r="F169" s="260" t="s">
        <v>99</v>
      </c>
      <c r="G169" s="258"/>
      <c r="H169" s="261">
        <v>2</v>
      </c>
      <c r="I169" s="262"/>
      <c r="J169" s="258"/>
      <c r="K169" s="258"/>
      <c r="L169" s="263"/>
      <c r="M169" s="264"/>
      <c r="N169" s="265"/>
      <c r="O169" s="265"/>
      <c r="P169" s="265"/>
      <c r="Q169" s="265"/>
      <c r="R169" s="265"/>
      <c r="S169" s="265"/>
      <c r="T169" s="266"/>
      <c r="U169" s="14"/>
      <c r="V169" s="14"/>
      <c r="W169" s="14"/>
      <c r="X169" s="14"/>
      <c r="Y169" s="14"/>
      <c r="Z169" s="14"/>
      <c r="AA169" s="14"/>
      <c r="AB169" s="14"/>
      <c r="AC169" s="14"/>
      <c r="AD169" s="14"/>
      <c r="AE169" s="14"/>
      <c r="AT169" s="267" t="s">
        <v>162</v>
      </c>
      <c r="AU169" s="267" t="s">
        <v>99</v>
      </c>
      <c r="AV169" s="14" t="s">
        <v>99</v>
      </c>
      <c r="AW169" s="14" t="s">
        <v>48</v>
      </c>
      <c r="AX169" s="14" t="s">
        <v>91</v>
      </c>
      <c r="AY169" s="267" t="s">
        <v>148</v>
      </c>
    </row>
    <row r="170" s="15" customFormat="1">
      <c r="A170" s="15"/>
      <c r="B170" s="269"/>
      <c r="C170" s="270"/>
      <c r="D170" s="240" t="s">
        <v>162</v>
      </c>
      <c r="E170" s="271" t="s">
        <v>1</v>
      </c>
      <c r="F170" s="272" t="s">
        <v>204</v>
      </c>
      <c r="G170" s="270"/>
      <c r="H170" s="273">
        <v>2</v>
      </c>
      <c r="I170" s="274"/>
      <c r="J170" s="270"/>
      <c r="K170" s="270"/>
      <c r="L170" s="275"/>
      <c r="M170" s="276"/>
      <c r="N170" s="277"/>
      <c r="O170" s="277"/>
      <c r="P170" s="277"/>
      <c r="Q170" s="277"/>
      <c r="R170" s="277"/>
      <c r="S170" s="277"/>
      <c r="T170" s="278"/>
      <c r="U170" s="15"/>
      <c r="V170" s="15"/>
      <c r="W170" s="15"/>
      <c r="X170" s="15"/>
      <c r="Y170" s="15"/>
      <c r="Z170" s="15"/>
      <c r="AA170" s="15"/>
      <c r="AB170" s="15"/>
      <c r="AC170" s="15"/>
      <c r="AD170" s="15"/>
      <c r="AE170" s="15"/>
      <c r="AT170" s="279" t="s">
        <v>162</v>
      </c>
      <c r="AU170" s="279" t="s">
        <v>99</v>
      </c>
      <c r="AV170" s="15" t="s">
        <v>156</v>
      </c>
      <c r="AW170" s="15" t="s">
        <v>4</v>
      </c>
      <c r="AX170" s="15" t="s">
        <v>23</v>
      </c>
      <c r="AY170" s="279" t="s">
        <v>148</v>
      </c>
    </row>
    <row r="171" s="2" customFormat="1" ht="24.15" customHeight="1">
      <c r="A171" s="39"/>
      <c r="B171" s="40"/>
      <c r="C171" s="227" t="s">
        <v>217</v>
      </c>
      <c r="D171" s="227" t="s">
        <v>151</v>
      </c>
      <c r="E171" s="228" t="s">
        <v>218</v>
      </c>
      <c r="F171" s="229" t="s">
        <v>219</v>
      </c>
      <c r="G171" s="230" t="s">
        <v>189</v>
      </c>
      <c r="H171" s="231">
        <v>1.7050000000000001</v>
      </c>
      <c r="I171" s="232"/>
      <c r="J171" s="233">
        <f>ROUND(I171*H171,2)</f>
        <v>0</v>
      </c>
      <c r="K171" s="229" t="s">
        <v>155</v>
      </c>
      <c r="L171" s="45"/>
      <c r="M171" s="234" t="s">
        <v>1</v>
      </c>
      <c r="N171" s="235" t="s">
        <v>56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156</v>
      </c>
      <c r="AT171" s="238" t="s">
        <v>151</v>
      </c>
      <c r="AU171" s="238" t="s">
        <v>99</v>
      </c>
      <c r="AY171" s="17" t="s">
        <v>148</v>
      </c>
      <c r="BE171" s="239">
        <f>IF(N171="základní",J171,0)</f>
        <v>0</v>
      </c>
      <c r="BF171" s="239">
        <f>IF(N171="snížená",J171,0)</f>
        <v>0</v>
      </c>
      <c r="BG171" s="239">
        <f>IF(N171="zákl. přenesená",J171,0)</f>
        <v>0</v>
      </c>
      <c r="BH171" s="239">
        <f>IF(N171="sníž. přenesená",J171,0)</f>
        <v>0</v>
      </c>
      <c r="BI171" s="239">
        <f>IF(N171="nulová",J171,0)</f>
        <v>0</v>
      </c>
      <c r="BJ171" s="17" t="s">
        <v>23</v>
      </c>
      <c r="BK171" s="239">
        <f>ROUND(I171*H171,2)</f>
        <v>0</v>
      </c>
      <c r="BL171" s="17" t="s">
        <v>156</v>
      </c>
      <c r="BM171" s="238" t="s">
        <v>220</v>
      </c>
    </row>
    <row r="172" s="2" customFormat="1">
      <c r="A172" s="39"/>
      <c r="B172" s="40"/>
      <c r="C172" s="41"/>
      <c r="D172" s="240" t="s">
        <v>158</v>
      </c>
      <c r="E172" s="41"/>
      <c r="F172" s="241" t="s">
        <v>221</v>
      </c>
      <c r="G172" s="41"/>
      <c r="H172" s="41"/>
      <c r="I172" s="242"/>
      <c r="J172" s="41"/>
      <c r="K172" s="41"/>
      <c r="L172" s="45"/>
      <c r="M172" s="243"/>
      <c r="N172" s="244"/>
      <c r="O172" s="92"/>
      <c r="P172" s="92"/>
      <c r="Q172" s="92"/>
      <c r="R172" s="92"/>
      <c r="S172" s="92"/>
      <c r="T172" s="93"/>
      <c r="U172" s="39"/>
      <c r="V172" s="39"/>
      <c r="W172" s="39"/>
      <c r="X172" s="39"/>
      <c r="Y172" s="39"/>
      <c r="Z172" s="39"/>
      <c r="AA172" s="39"/>
      <c r="AB172" s="39"/>
      <c r="AC172" s="39"/>
      <c r="AD172" s="39"/>
      <c r="AE172" s="39"/>
      <c r="AT172" s="17" t="s">
        <v>158</v>
      </c>
      <c r="AU172" s="17" t="s">
        <v>99</v>
      </c>
    </row>
    <row r="173" s="2" customFormat="1">
      <c r="A173" s="39"/>
      <c r="B173" s="40"/>
      <c r="C173" s="41"/>
      <c r="D173" s="245" t="s">
        <v>160</v>
      </c>
      <c r="E173" s="41"/>
      <c r="F173" s="246" t="s">
        <v>222</v>
      </c>
      <c r="G173" s="41"/>
      <c r="H173" s="41"/>
      <c r="I173" s="242"/>
      <c r="J173" s="41"/>
      <c r="K173" s="41"/>
      <c r="L173" s="45"/>
      <c r="M173" s="243"/>
      <c r="N173" s="244"/>
      <c r="O173" s="92"/>
      <c r="P173" s="92"/>
      <c r="Q173" s="92"/>
      <c r="R173" s="92"/>
      <c r="S173" s="92"/>
      <c r="T173" s="93"/>
      <c r="U173" s="39"/>
      <c r="V173" s="39"/>
      <c r="W173" s="39"/>
      <c r="X173" s="39"/>
      <c r="Y173" s="39"/>
      <c r="Z173" s="39"/>
      <c r="AA173" s="39"/>
      <c r="AB173" s="39"/>
      <c r="AC173" s="39"/>
      <c r="AD173" s="39"/>
      <c r="AE173" s="39"/>
      <c r="AT173" s="17" t="s">
        <v>160</v>
      </c>
      <c r="AU173" s="17" t="s">
        <v>99</v>
      </c>
    </row>
    <row r="174" s="2" customFormat="1">
      <c r="A174" s="39"/>
      <c r="B174" s="40"/>
      <c r="C174" s="41"/>
      <c r="D174" s="240" t="s">
        <v>193</v>
      </c>
      <c r="E174" s="41"/>
      <c r="F174" s="268" t="s">
        <v>223</v>
      </c>
      <c r="G174" s="41"/>
      <c r="H174" s="41"/>
      <c r="I174" s="242"/>
      <c r="J174" s="41"/>
      <c r="K174" s="41"/>
      <c r="L174" s="45"/>
      <c r="M174" s="243"/>
      <c r="N174" s="244"/>
      <c r="O174" s="92"/>
      <c r="P174" s="92"/>
      <c r="Q174" s="92"/>
      <c r="R174" s="92"/>
      <c r="S174" s="92"/>
      <c r="T174" s="93"/>
      <c r="U174" s="39"/>
      <c r="V174" s="39"/>
      <c r="W174" s="39"/>
      <c r="X174" s="39"/>
      <c r="Y174" s="39"/>
      <c r="Z174" s="39"/>
      <c r="AA174" s="39"/>
      <c r="AB174" s="39"/>
      <c r="AC174" s="39"/>
      <c r="AD174" s="39"/>
      <c r="AE174" s="39"/>
      <c r="AT174" s="17" t="s">
        <v>193</v>
      </c>
      <c r="AU174" s="17" t="s">
        <v>99</v>
      </c>
    </row>
    <row r="175" s="12" customFormat="1" ht="22.8" customHeight="1">
      <c r="A175" s="12"/>
      <c r="B175" s="211"/>
      <c r="C175" s="212"/>
      <c r="D175" s="213" t="s">
        <v>90</v>
      </c>
      <c r="E175" s="225" t="s">
        <v>224</v>
      </c>
      <c r="F175" s="225" t="s">
        <v>225</v>
      </c>
      <c r="G175" s="212"/>
      <c r="H175" s="212"/>
      <c r="I175" s="215"/>
      <c r="J175" s="226">
        <f>BK175</f>
        <v>0</v>
      </c>
      <c r="K175" s="212"/>
      <c r="L175" s="217"/>
      <c r="M175" s="218"/>
      <c r="N175" s="219"/>
      <c r="O175" s="219"/>
      <c r="P175" s="220">
        <f>SUM(P176:P203)</f>
        <v>0</v>
      </c>
      <c r="Q175" s="219"/>
      <c r="R175" s="220">
        <f>SUM(R176:R203)</f>
        <v>0.14807100000000001</v>
      </c>
      <c r="S175" s="219"/>
      <c r="T175" s="221">
        <f>SUM(T176:T203)</f>
        <v>0</v>
      </c>
      <c r="U175" s="12"/>
      <c r="V175" s="12"/>
      <c r="W175" s="12"/>
      <c r="X175" s="12"/>
      <c r="Y175" s="12"/>
      <c r="Z175" s="12"/>
      <c r="AA175" s="12"/>
      <c r="AB175" s="12"/>
      <c r="AC175" s="12"/>
      <c r="AD175" s="12"/>
      <c r="AE175" s="12"/>
      <c r="AR175" s="222" t="s">
        <v>23</v>
      </c>
      <c r="AT175" s="223" t="s">
        <v>90</v>
      </c>
      <c r="AU175" s="223" t="s">
        <v>23</v>
      </c>
      <c r="AY175" s="222" t="s">
        <v>148</v>
      </c>
      <c r="BK175" s="224">
        <f>SUM(BK176:BK203)</f>
        <v>0</v>
      </c>
    </row>
    <row r="176" s="2" customFormat="1" ht="24.15" customHeight="1">
      <c r="A176" s="39"/>
      <c r="B176" s="40"/>
      <c r="C176" s="227" t="s">
        <v>28</v>
      </c>
      <c r="D176" s="227" t="s">
        <v>151</v>
      </c>
      <c r="E176" s="228" t="s">
        <v>226</v>
      </c>
      <c r="F176" s="229" t="s">
        <v>227</v>
      </c>
      <c r="G176" s="230" t="s">
        <v>154</v>
      </c>
      <c r="H176" s="231">
        <v>117.2</v>
      </c>
      <c r="I176" s="232"/>
      <c r="J176" s="233">
        <f>ROUND(I176*H176,2)</f>
        <v>0</v>
      </c>
      <c r="K176" s="229" t="s">
        <v>155</v>
      </c>
      <c r="L176" s="45"/>
      <c r="M176" s="234" t="s">
        <v>1</v>
      </c>
      <c r="N176" s="235" t="s">
        <v>56</v>
      </c>
      <c r="O176" s="92"/>
      <c r="P176" s="236">
        <f>O176*H176</f>
        <v>0</v>
      </c>
      <c r="Q176" s="236">
        <v>0.00033</v>
      </c>
      <c r="R176" s="236">
        <f>Q176*H176</f>
        <v>0.038676000000000002</v>
      </c>
      <c r="S176" s="236">
        <v>0</v>
      </c>
      <c r="T176" s="237">
        <f>S176*H176</f>
        <v>0</v>
      </c>
      <c r="U176" s="39"/>
      <c r="V176" s="39"/>
      <c r="W176" s="39"/>
      <c r="X176" s="39"/>
      <c r="Y176" s="39"/>
      <c r="Z176" s="39"/>
      <c r="AA176" s="39"/>
      <c r="AB176" s="39"/>
      <c r="AC176" s="39"/>
      <c r="AD176" s="39"/>
      <c r="AE176" s="39"/>
      <c r="AR176" s="238" t="s">
        <v>156</v>
      </c>
      <c r="AT176" s="238" t="s">
        <v>151</v>
      </c>
      <c r="AU176" s="238" t="s">
        <v>99</v>
      </c>
      <c r="AY176" s="17" t="s">
        <v>148</v>
      </c>
      <c r="BE176" s="239">
        <f>IF(N176="základní",J176,0)</f>
        <v>0</v>
      </c>
      <c r="BF176" s="239">
        <f>IF(N176="snížená",J176,0)</f>
        <v>0</v>
      </c>
      <c r="BG176" s="239">
        <f>IF(N176="zákl. přenesená",J176,0)</f>
        <v>0</v>
      </c>
      <c r="BH176" s="239">
        <f>IF(N176="sníž. přenesená",J176,0)</f>
        <v>0</v>
      </c>
      <c r="BI176" s="239">
        <f>IF(N176="nulová",J176,0)</f>
        <v>0</v>
      </c>
      <c r="BJ176" s="17" t="s">
        <v>23</v>
      </c>
      <c r="BK176" s="239">
        <f>ROUND(I176*H176,2)</f>
        <v>0</v>
      </c>
      <c r="BL176" s="17" t="s">
        <v>156</v>
      </c>
      <c r="BM176" s="238" t="s">
        <v>316</v>
      </c>
    </row>
    <row r="177" s="2" customFormat="1">
      <c r="A177" s="39"/>
      <c r="B177" s="40"/>
      <c r="C177" s="41"/>
      <c r="D177" s="240" t="s">
        <v>158</v>
      </c>
      <c r="E177" s="41"/>
      <c r="F177" s="241" t="s">
        <v>229</v>
      </c>
      <c r="G177" s="41"/>
      <c r="H177" s="41"/>
      <c r="I177" s="242"/>
      <c r="J177" s="41"/>
      <c r="K177" s="41"/>
      <c r="L177" s="45"/>
      <c r="M177" s="243"/>
      <c r="N177" s="244"/>
      <c r="O177" s="92"/>
      <c r="P177" s="92"/>
      <c r="Q177" s="92"/>
      <c r="R177" s="92"/>
      <c r="S177" s="92"/>
      <c r="T177" s="93"/>
      <c r="U177" s="39"/>
      <c r="V177" s="39"/>
      <c r="W177" s="39"/>
      <c r="X177" s="39"/>
      <c r="Y177" s="39"/>
      <c r="Z177" s="39"/>
      <c r="AA177" s="39"/>
      <c r="AB177" s="39"/>
      <c r="AC177" s="39"/>
      <c r="AD177" s="39"/>
      <c r="AE177" s="39"/>
      <c r="AT177" s="17" t="s">
        <v>158</v>
      </c>
      <c r="AU177" s="17" t="s">
        <v>99</v>
      </c>
    </row>
    <row r="178" s="2" customFormat="1">
      <c r="A178" s="39"/>
      <c r="B178" s="40"/>
      <c r="C178" s="41"/>
      <c r="D178" s="245" t="s">
        <v>160</v>
      </c>
      <c r="E178" s="41"/>
      <c r="F178" s="246" t="s">
        <v>230</v>
      </c>
      <c r="G178" s="41"/>
      <c r="H178" s="41"/>
      <c r="I178" s="242"/>
      <c r="J178" s="41"/>
      <c r="K178" s="41"/>
      <c r="L178" s="45"/>
      <c r="M178" s="243"/>
      <c r="N178" s="244"/>
      <c r="O178" s="92"/>
      <c r="P178" s="92"/>
      <c r="Q178" s="92"/>
      <c r="R178" s="92"/>
      <c r="S178" s="92"/>
      <c r="T178" s="93"/>
      <c r="U178" s="39"/>
      <c r="V178" s="39"/>
      <c r="W178" s="39"/>
      <c r="X178" s="39"/>
      <c r="Y178" s="39"/>
      <c r="Z178" s="39"/>
      <c r="AA178" s="39"/>
      <c r="AB178" s="39"/>
      <c r="AC178" s="39"/>
      <c r="AD178" s="39"/>
      <c r="AE178" s="39"/>
      <c r="AT178" s="17" t="s">
        <v>160</v>
      </c>
      <c r="AU178" s="17" t="s">
        <v>99</v>
      </c>
    </row>
    <row r="179" s="13" customFormat="1">
      <c r="A179" s="13"/>
      <c r="B179" s="247"/>
      <c r="C179" s="248"/>
      <c r="D179" s="240" t="s">
        <v>162</v>
      </c>
      <c r="E179" s="249" t="s">
        <v>1</v>
      </c>
      <c r="F179" s="250" t="s">
        <v>317</v>
      </c>
      <c r="G179" s="248"/>
      <c r="H179" s="249" t="s">
        <v>1</v>
      </c>
      <c r="I179" s="251"/>
      <c r="J179" s="248"/>
      <c r="K179" s="248"/>
      <c r="L179" s="252"/>
      <c r="M179" s="253"/>
      <c r="N179" s="254"/>
      <c r="O179" s="254"/>
      <c r="P179" s="254"/>
      <c r="Q179" s="254"/>
      <c r="R179" s="254"/>
      <c r="S179" s="254"/>
      <c r="T179" s="255"/>
      <c r="U179" s="13"/>
      <c r="V179" s="13"/>
      <c r="W179" s="13"/>
      <c r="X179" s="13"/>
      <c r="Y179" s="13"/>
      <c r="Z179" s="13"/>
      <c r="AA179" s="13"/>
      <c r="AB179" s="13"/>
      <c r="AC179" s="13"/>
      <c r="AD179" s="13"/>
      <c r="AE179" s="13"/>
      <c r="AT179" s="256" t="s">
        <v>162</v>
      </c>
      <c r="AU179" s="256" t="s">
        <v>99</v>
      </c>
      <c r="AV179" s="13" t="s">
        <v>23</v>
      </c>
      <c r="AW179" s="13" t="s">
        <v>48</v>
      </c>
      <c r="AX179" s="13" t="s">
        <v>91</v>
      </c>
      <c r="AY179" s="256" t="s">
        <v>148</v>
      </c>
    </row>
    <row r="180" s="14" customFormat="1">
      <c r="A180" s="14"/>
      <c r="B180" s="257"/>
      <c r="C180" s="258"/>
      <c r="D180" s="240" t="s">
        <v>162</v>
      </c>
      <c r="E180" s="259" t="s">
        <v>1</v>
      </c>
      <c r="F180" s="260" t="s">
        <v>318</v>
      </c>
      <c r="G180" s="258"/>
      <c r="H180" s="261">
        <v>117.2</v>
      </c>
      <c r="I180" s="262"/>
      <c r="J180" s="258"/>
      <c r="K180" s="258"/>
      <c r="L180" s="263"/>
      <c r="M180" s="264"/>
      <c r="N180" s="265"/>
      <c r="O180" s="265"/>
      <c r="P180" s="265"/>
      <c r="Q180" s="265"/>
      <c r="R180" s="265"/>
      <c r="S180" s="265"/>
      <c r="T180" s="266"/>
      <c r="U180" s="14"/>
      <c r="V180" s="14"/>
      <c r="W180" s="14"/>
      <c r="X180" s="14"/>
      <c r="Y180" s="14"/>
      <c r="Z180" s="14"/>
      <c r="AA180" s="14"/>
      <c r="AB180" s="14"/>
      <c r="AC180" s="14"/>
      <c r="AD180" s="14"/>
      <c r="AE180" s="14"/>
      <c r="AT180" s="267" t="s">
        <v>162</v>
      </c>
      <c r="AU180" s="267" t="s">
        <v>99</v>
      </c>
      <c r="AV180" s="14" t="s">
        <v>99</v>
      </c>
      <c r="AW180" s="14" t="s">
        <v>48</v>
      </c>
      <c r="AX180" s="14" t="s">
        <v>91</v>
      </c>
      <c r="AY180" s="267" t="s">
        <v>148</v>
      </c>
    </row>
    <row r="181" s="2" customFormat="1" ht="24.15" customHeight="1">
      <c r="A181" s="39"/>
      <c r="B181" s="40"/>
      <c r="C181" s="227" t="s">
        <v>233</v>
      </c>
      <c r="D181" s="227" t="s">
        <v>151</v>
      </c>
      <c r="E181" s="228" t="s">
        <v>234</v>
      </c>
      <c r="F181" s="229" t="s">
        <v>235</v>
      </c>
      <c r="G181" s="230" t="s">
        <v>154</v>
      </c>
      <c r="H181" s="231">
        <v>9.5999999999999996</v>
      </c>
      <c r="I181" s="232"/>
      <c r="J181" s="233">
        <f>ROUND(I181*H181,2)</f>
        <v>0</v>
      </c>
      <c r="K181" s="229" t="s">
        <v>155</v>
      </c>
      <c r="L181" s="45"/>
      <c r="M181" s="234" t="s">
        <v>1</v>
      </c>
      <c r="N181" s="235" t="s">
        <v>56</v>
      </c>
      <c r="O181" s="92"/>
      <c r="P181" s="236">
        <f>O181*H181</f>
        <v>0</v>
      </c>
      <c r="Q181" s="236">
        <v>0.00033</v>
      </c>
      <c r="R181" s="236">
        <f>Q181*H181</f>
        <v>0.0031679999999999998</v>
      </c>
      <c r="S181" s="236">
        <v>0</v>
      </c>
      <c r="T181" s="237">
        <f>S181*H181</f>
        <v>0</v>
      </c>
      <c r="U181" s="39"/>
      <c r="V181" s="39"/>
      <c r="W181" s="39"/>
      <c r="X181" s="39"/>
      <c r="Y181" s="39"/>
      <c r="Z181" s="39"/>
      <c r="AA181" s="39"/>
      <c r="AB181" s="39"/>
      <c r="AC181" s="39"/>
      <c r="AD181" s="39"/>
      <c r="AE181" s="39"/>
      <c r="AR181" s="238" t="s">
        <v>156</v>
      </c>
      <c r="AT181" s="238" t="s">
        <v>151</v>
      </c>
      <c r="AU181" s="238" t="s">
        <v>99</v>
      </c>
      <c r="AY181" s="17" t="s">
        <v>148</v>
      </c>
      <c r="BE181" s="239">
        <f>IF(N181="základní",J181,0)</f>
        <v>0</v>
      </c>
      <c r="BF181" s="239">
        <f>IF(N181="snížená",J181,0)</f>
        <v>0</v>
      </c>
      <c r="BG181" s="239">
        <f>IF(N181="zákl. přenesená",J181,0)</f>
        <v>0</v>
      </c>
      <c r="BH181" s="239">
        <f>IF(N181="sníž. přenesená",J181,0)</f>
        <v>0</v>
      </c>
      <c r="BI181" s="239">
        <f>IF(N181="nulová",J181,0)</f>
        <v>0</v>
      </c>
      <c r="BJ181" s="17" t="s">
        <v>23</v>
      </c>
      <c r="BK181" s="239">
        <f>ROUND(I181*H181,2)</f>
        <v>0</v>
      </c>
      <c r="BL181" s="17" t="s">
        <v>156</v>
      </c>
      <c r="BM181" s="238" t="s">
        <v>236</v>
      </c>
    </row>
    <row r="182" s="2" customFormat="1">
      <c r="A182" s="39"/>
      <c r="B182" s="40"/>
      <c r="C182" s="41"/>
      <c r="D182" s="240" t="s">
        <v>158</v>
      </c>
      <c r="E182" s="41"/>
      <c r="F182" s="241" t="s">
        <v>237</v>
      </c>
      <c r="G182" s="41"/>
      <c r="H182" s="41"/>
      <c r="I182" s="242"/>
      <c r="J182" s="41"/>
      <c r="K182" s="41"/>
      <c r="L182" s="45"/>
      <c r="M182" s="243"/>
      <c r="N182" s="244"/>
      <c r="O182" s="92"/>
      <c r="P182" s="92"/>
      <c r="Q182" s="92"/>
      <c r="R182" s="92"/>
      <c r="S182" s="92"/>
      <c r="T182" s="93"/>
      <c r="U182" s="39"/>
      <c r="V182" s="39"/>
      <c r="W182" s="39"/>
      <c r="X182" s="39"/>
      <c r="Y182" s="39"/>
      <c r="Z182" s="39"/>
      <c r="AA182" s="39"/>
      <c r="AB182" s="39"/>
      <c r="AC182" s="39"/>
      <c r="AD182" s="39"/>
      <c r="AE182" s="39"/>
      <c r="AT182" s="17" t="s">
        <v>158</v>
      </c>
      <c r="AU182" s="17" t="s">
        <v>99</v>
      </c>
    </row>
    <row r="183" s="2" customFormat="1">
      <c r="A183" s="39"/>
      <c r="B183" s="40"/>
      <c r="C183" s="41"/>
      <c r="D183" s="245" t="s">
        <v>160</v>
      </c>
      <c r="E183" s="41"/>
      <c r="F183" s="246" t="s">
        <v>238</v>
      </c>
      <c r="G183" s="41"/>
      <c r="H183" s="41"/>
      <c r="I183" s="242"/>
      <c r="J183" s="41"/>
      <c r="K183" s="41"/>
      <c r="L183" s="45"/>
      <c r="M183" s="243"/>
      <c r="N183" s="244"/>
      <c r="O183" s="92"/>
      <c r="P183" s="92"/>
      <c r="Q183" s="92"/>
      <c r="R183" s="92"/>
      <c r="S183" s="92"/>
      <c r="T183" s="93"/>
      <c r="U183" s="39"/>
      <c r="V183" s="39"/>
      <c r="W183" s="39"/>
      <c r="X183" s="39"/>
      <c r="Y183" s="39"/>
      <c r="Z183" s="39"/>
      <c r="AA183" s="39"/>
      <c r="AB183" s="39"/>
      <c r="AC183" s="39"/>
      <c r="AD183" s="39"/>
      <c r="AE183" s="39"/>
      <c r="AT183" s="17" t="s">
        <v>160</v>
      </c>
      <c r="AU183" s="17" t="s">
        <v>99</v>
      </c>
    </row>
    <row r="184" s="13" customFormat="1">
      <c r="A184" s="13"/>
      <c r="B184" s="247"/>
      <c r="C184" s="248"/>
      <c r="D184" s="240" t="s">
        <v>162</v>
      </c>
      <c r="E184" s="249" t="s">
        <v>1</v>
      </c>
      <c r="F184" s="250" t="s">
        <v>317</v>
      </c>
      <c r="G184" s="248"/>
      <c r="H184" s="249" t="s">
        <v>1</v>
      </c>
      <c r="I184" s="251"/>
      <c r="J184" s="248"/>
      <c r="K184" s="248"/>
      <c r="L184" s="252"/>
      <c r="M184" s="253"/>
      <c r="N184" s="254"/>
      <c r="O184" s="254"/>
      <c r="P184" s="254"/>
      <c r="Q184" s="254"/>
      <c r="R184" s="254"/>
      <c r="S184" s="254"/>
      <c r="T184" s="255"/>
      <c r="U184" s="13"/>
      <c r="V184" s="13"/>
      <c r="W184" s="13"/>
      <c r="X184" s="13"/>
      <c r="Y184" s="13"/>
      <c r="Z184" s="13"/>
      <c r="AA184" s="13"/>
      <c r="AB184" s="13"/>
      <c r="AC184" s="13"/>
      <c r="AD184" s="13"/>
      <c r="AE184" s="13"/>
      <c r="AT184" s="256" t="s">
        <v>162</v>
      </c>
      <c r="AU184" s="256" t="s">
        <v>99</v>
      </c>
      <c r="AV184" s="13" t="s">
        <v>23</v>
      </c>
      <c r="AW184" s="13" t="s">
        <v>48</v>
      </c>
      <c r="AX184" s="13" t="s">
        <v>91</v>
      </c>
      <c r="AY184" s="256" t="s">
        <v>148</v>
      </c>
    </row>
    <row r="185" s="14" customFormat="1">
      <c r="A185" s="14"/>
      <c r="B185" s="257"/>
      <c r="C185" s="258"/>
      <c r="D185" s="240" t="s">
        <v>162</v>
      </c>
      <c r="E185" s="259" t="s">
        <v>1</v>
      </c>
      <c r="F185" s="260" t="s">
        <v>319</v>
      </c>
      <c r="G185" s="258"/>
      <c r="H185" s="261">
        <v>9.5999999999999996</v>
      </c>
      <c r="I185" s="262"/>
      <c r="J185" s="258"/>
      <c r="K185" s="258"/>
      <c r="L185" s="263"/>
      <c r="M185" s="264"/>
      <c r="N185" s="265"/>
      <c r="O185" s="265"/>
      <c r="P185" s="265"/>
      <c r="Q185" s="265"/>
      <c r="R185" s="265"/>
      <c r="S185" s="265"/>
      <c r="T185" s="266"/>
      <c r="U185" s="14"/>
      <c r="V185" s="14"/>
      <c r="W185" s="14"/>
      <c r="X185" s="14"/>
      <c r="Y185" s="14"/>
      <c r="Z185" s="14"/>
      <c r="AA185" s="14"/>
      <c r="AB185" s="14"/>
      <c r="AC185" s="14"/>
      <c r="AD185" s="14"/>
      <c r="AE185" s="14"/>
      <c r="AT185" s="267" t="s">
        <v>162</v>
      </c>
      <c r="AU185" s="267" t="s">
        <v>99</v>
      </c>
      <c r="AV185" s="14" t="s">
        <v>99</v>
      </c>
      <c r="AW185" s="14" t="s">
        <v>48</v>
      </c>
      <c r="AX185" s="14" t="s">
        <v>91</v>
      </c>
      <c r="AY185" s="267" t="s">
        <v>148</v>
      </c>
    </row>
    <row r="186" s="2" customFormat="1" ht="16.5" customHeight="1">
      <c r="A186" s="39"/>
      <c r="B186" s="40"/>
      <c r="C186" s="227" t="s">
        <v>240</v>
      </c>
      <c r="D186" s="227" t="s">
        <v>151</v>
      </c>
      <c r="E186" s="228" t="s">
        <v>248</v>
      </c>
      <c r="F186" s="229" t="s">
        <v>249</v>
      </c>
      <c r="G186" s="230" t="s">
        <v>154</v>
      </c>
      <c r="H186" s="231">
        <v>126.8</v>
      </c>
      <c r="I186" s="232"/>
      <c r="J186" s="233">
        <f>ROUND(I186*H186,2)</f>
        <v>0</v>
      </c>
      <c r="K186" s="229" t="s">
        <v>155</v>
      </c>
      <c r="L186" s="45"/>
      <c r="M186" s="234" t="s">
        <v>1</v>
      </c>
      <c r="N186" s="235" t="s">
        <v>56</v>
      </c>
      <c r="O186" s="92"/>
      <c r="P186" s="236">
        <f>O186*H186</f>
        <v>0</v>
      </c>
      <c r="Q186" s="236">
        <v>0</v>
      </c>
      <c r="R186" s="236">
        <f>Q186*H186</f>
        <v>0</v>
      </c>
      <c r="S186" s="236">
        <v>0</v>
      </c>
      <c r="T186" s="237">
        <f>S186*H186</f>
        <v>0</v>
      </c>
      <c r="U186" s="39"/>
      <c r="V186" s="39"/>
      <c r="W186" s="39"/>
      <c r="X186" s="39"/>
      <c r="Y186" s="39"/>
      <c r="Z186" s="39"/>
      <c r="AA186" s="39"/>
      <c r="AB186" s="39"/>
      <c r="AC186" s="39"/>
      <c r="AD186" s="39"/>
      <c r="AE186" s="39"/>
      <c r="AR186" s="238" t="s">
        <v>156</v>
      </c>
      <c r="AT186" s="238" t="s">
        <v>151</v>
      </c>
      <c r="AU186" s="238" t="s">
        <v>99</v>
      </c>
      <c r="AY186" s="17" t="s">
        <v>148</v>
      </c>
      <c r="BE186" s="239">
        <f>IF(N186="základní",J186,0)</f>
        <v>0</v>
      </c>
      <c r="BF186" s="239">
        <f>IF(N186="snížená",J186,0)</f>
        <v>0</v>
      </c>
      <c r="BG186" s="239">
        <f>IF(N186="zákl. přenesená",J186,0)</f>
        <v>0</v>
      </c>
      <c r="BH186" s="239">
        <f>IF(N186="sníž. přenesená",J186,0)</f>
        <v>0</v>
      </c>
      <c r="BI186" s="239">
        <f>IF(N186="nulová",J186,0)</f>
        <v>0</v>
      </c>
      <c r="BJ186" s="17" t="s">
        <v>23</v>
      </c>
      <c r="BK186" s="239">
        <f>ROUND(I186*H186,2)</f>
        <v>0</v>
      </c>
      <c r="BL186" s="17" t="s">
        <v>156</v>
      </c>
      <c r="BM186" s="238" t="s">
        <v>250</v>
      </c>
    </row>
    <row r="187" s="2" customFormat="1">
      <c r="A187" s="39"/>
      <c r="B187" s="40"/>
      <c r="C187" s="41"/>
      <c r="D187" s="240" t="s">
        <v>158</v>
      </c>
      <c r="E187" s="41"/>
      <c r="F187" s="241" t="s">
        <v>251</v>
      </c>
      <c r="G187" s="41"/>
      <c r="H187" s="41"/>
      <c r="I187" s="242"/>
      <c r="J187" s="41"/>
      <c r="K187" s="41"/>
      <c r="L187" s="45"/>
      <c r="M187" s="243"/>
      <c r="N187" s="244"/>
      <c r="O187" s="92"/>
      <c r="P187" s="92"/>
      <c r="Q187" s="92"/>
      <c r="R187" s="92"/>
      <c r="S187" s="92"/>
      <c r="T187" s="93"/>
      <c r="U187" s="39"/>
      <c r="V187" s="39"/>
      <c r="W187" s="39"/>
      <c r="X187" s="39"/>
      <c r="Y187" s="39"/>
      <c r="Z187" s="39"/>
      <c r="AA187" s="39"/>
      <c r="AB187" s="39"/>
      <c r="AC187" s="39"/>
      <c r="AD187" s="39"/>
      <c r="AE187" s="39"/>
      <c r="AT187" s="17" t="s">
        <v>158</v>
      </c>
      <c r="AU187" s="17" t="s">
        <v>99</v>
      </c>
    </row>
    <row r="188" s="2" customFormat="1">
      <c r="A188" s="39"/>
      <c r="B188" s="40"/>
      <c r="C188" s="41"/>
      <c r="D188" s="245" t="s">
        <v>160</v>
      </c>
      <c r="E188" s="41"/>
      <c r="F188" s="246" t="s">
        <v>252</v>
      </c>
      <c r="G188" s="41"/>
      <c r="H188" s="41"/>
      <c r="I188" s="242"/>
      <c r="J188" s="41"/>
      <c r="K188" s="41"/>
      <c r="L188" s="45"/>
      <c r="M188" s="243"/>
      <c r="N188" s="244"/>
      <c r="O188" s="92"/>
      <c r="P188" s="92"/>
      <c r="Q188" s="92"/>
      <c r="R188" s="92"/>
      <c r="S188" s="92"/>
      <c r="T188" s="93"/>
      <c r="U188" s="39"/>
      <c r="V188" s="39"/>
      <c r="W188" s="39"/>
      <c r="X188" s="39"/>
      <c r="Y188" s="39"/>
      <c r="Z188" s="39"/>
      <c r="AA188" s="39"/>
      <c r="AB188" s="39"/>
      <c r="AC188" s="39"/>
      <c r="AD188" s="39"/>
      <c r="AE188" s="39"/>
      <c r="AT188" s="17" t="s">
        <v>160</v>
      </c>
      <c r="AU188" s="17" t="s">
        <v>99</v>
      </c>
    </row>
    <row r="189" s="2" customFormat="1">
      <c r="A189" s="39"/>
      <c r="B189" s="40"/>
      <c r="C189" s="41"/>
      <c r="D189" s="240" t="s">
        <v>193</v>
      </c>
      <c r="E189" s="41"/>
      <c r="F189" s="268" t="s">
        <v>253</v>
      </c>
      <c r="G189" s="41"/>
      <c r="H189" s="41"/>
      <c r="I189" s="242"/>
      <c r="J189" s="41"/>
      <c r="K189" s="41"/>
      <c r="L189" s="45"/>
      <c r="M189" s="243"/>
      <c r="N189" s="244"/>
      <c r="O189" s="92"/>
      <c r="P189" s="92"/>
      <c r="Q189" s="92"/>
      <c r="R189" s="92"/>
      <c r="S189" s="92"/>
      <c r="T189" s="93"/>
      <c r="U189" s="39"/>
      <c r="V189" s="39"/>
      <c r="W189" s="39"/>
      <c r="X189" s="39"/>
      <c r="Y189" s="39"/>
      <c r="Z189" s="39"/>
      <c r="AA189" s="39"/>
      <c r="AB189" s="39"/>
      <c r="AC189" s="39"/>
      <c r="AD189" s="39"/>
      <c r="AE189" s="39"/>
      <c r="AT189" s="17" t="s">
        <v>193</v>
      </c>
      <c r="AU189" s="17" t="s">
        <v>99</v>
      </c>
    </row>
    <row r="190" s="13" customFormat="1">
      <c r="A190" s="13"/>
      <c r="B190" s="247"/>
      <c r="C190" s="248"/>
      <c r="D190" s="240" t="s">
        <v>162</v>
      </c>
      <c r="E190" s="249" t="s">
        <v>1</v>
      </c>
      <c r="F190" s="250" t="s">
        <v>317</v>
      </c>
      <c r="G190" s="248"/>
      <c r="H190" s="249" t="s">
        <v>1</v>
      </c>
      <c r="I190" s="251"/>
      <c r="J190" s="248"/>
      <c r="K190" s="248"/>
      <c r="L190" s="252"/>
      <c r="M190" s="253"/>
      <c r="N190" s="254"/>
      <c r="O190" s="254"/>
      <c r="P190" s="254"/>
      <c r="Q190" s="254"/>
      <c r="R190" s="254"/>
      <c r="S190" s="254"/>
      <c r="T190" s="255"/>
      <c r="U190" s="13"/>
      <c r="V190" s="13"/>
      <c r="W190" s="13"/>
      <c r="X190" s="13"/>
      <c r="Y190" s="13"/>
      <c r="Z190" s="13"/>
      <c r="AA190" s="13"/>
      <c r="AB190" s="13"/>
      <c r="AC190" s="13"/>
      <c r="AD190" s="13"/>
      <c r="AE190" s="13"/>
      <c r="AT190" s="256" t="s">
        <v>162</v>
      </c>
      <c r="AU190" s="256" t="s">
        <v>99</v>
      </c>
      <c r="AV190" s="13" t="s">
        <v>23</v>
      </c>
      <c r="AW190" s="13" t="s">
        <v>48</v>
      </c>
      <c r="AX190" s="13" t="s">
        <v>91</v>
      </c>
      <c r="AY190" s="256" t="s">
        <v>148</v>
      </c>
    </row>
    <row r="191" s="14" customFormat="1">
      <c r="A191" s="14"/>
      <c r="B191" s="257"/>
      <c r="C191" s="258"/>
      <c r="D191" s="240" t="s">
        <v>162</v>
      </c>
      <c r="E191" s="259" t="s">
        <v>1</v>
      </c>
      <c r="F191" s="260" t="s">
        <v>320</v>
      </c>
      <c r="G191" s="258"/>
      <c r="H191" s="261">
        <v>126.8</v>
      </c>
      <c r="I191" s="262"/>
      <c r="J191" s="258"/>
      <c r="K191" s="258"/>
      <c r="L191" s="263"/>
      <c r="M191" s="264"/>
      <c r="N191" s="265"/>
      <c r="O191" s="265"/>
      <c r="P191" s="265"/>
      <c r="Q191" s="265"/>
      <c r="R191" s="265"/>
      <c r="S191" s="265"/>
      <c r="T191" s="266"/>
      <c r="U191" s="14"/>
      <c r="V191" s="14"/>
      <c r="W191" s="14"/>
      <c r="X191" s="14"/>
      <c r="Y191" s="14"/>
      <c r="Z191" s="14"/>
      <c r="AA191" s="14"/>
      <c r="AB191" s="14"/>
      <c r="AC191" s="14"/>
      <c r="AD191" s="14"/>
      <c r="AE191" s="14"/>
      <c r="AT191" s="267" t="s">
        <v>162</v>
      </c>
      <c r="AU191" s="267" t="s">
        <v>99</v>
      </c>
      <c r="AV191" s="14" t="s">
        <v>99</v>
      </c>
      <c r="AW191" s="14" t="s">
        <v>48</v>
      </c>
      <c r="AX191" s="14" t="s">
        <v>91</v>
      </c>
      <c r="AY191" s="267" t="s">
        <v>148</v>
      </c>
    </row>
    <row r="192" s="2" customFormat="1" ht="24.15" customHeight="1">
      <c r="A192" s="39"/>
      <c r="B192" s="40"/>
      <c r="C192" s="227" t="s">
        <v>247</v>
      </c>
      <c r="D192" s="227" t="s">
        <v>151</v>
      </c>
      <c r="E192" s="228" t="s">
        <v>256</v>
      </c>
      <c r="F192" s="229" t="s">
        <v>257</v>
      </c>
      <c r="G192" s="230" t="s">
        <v>167</v>
      </c>
      <c r="H192" s="231">
        <v>40.700000000000003</v>
      </c>
      <c r="I192" s="232"/>
      <c r="J192" s="233">
        <f>ROUND(I192*H192,2)</f>
        <v>0</v>
      </c>
      <c r="K192" s="229" t="s">
        <v>155</v>
      </c>
      <c r="L192" s="45"/>
      <c r="M192" s="234" t="s">
        <v>1</v>
      </c>
      <c r="N192" s="235" t="s">
        <v>56</v>
      </c>
      <c r="O192" s="92"/>
      <c r="P192" s="236">
        <f>O192*H192</f>
        <v>0</v>
      </c>
      <c r="Q192" s="236">
        <v>0.0025999999999999999</v>
      </c>
      <c r="R192" s="236">
        <f>Q192*H192</f>
        <v>0.10582</v>
      </c>
      <c r="S192" s="236">
        <v>0</v>
      </c>
      <c r="T192" s="237">
        <f>S192*H192</f>
        <v>0</v>
      </c>
      <c r="U192" s="39"/>
      <c r="V192" s="39"/>
      <c r="W192" s="39"/>
      <c r="X192" s="39"/>
      <c r="Y192" s="39"/>
      <c r="Z192" s="39"/>
      <c r="AA192" s="39"/>
      <c r="AB192" s="39"/>
      <c r="AC192" s="39"/>
      <c r="AD192" s="39"/>
      <c r="AE192" s="39"/>
      <c r="AR192" s="238" t="s">
        <v>156</v>
      </c>
      <c r="AT192" s="238" t="s">
        <v>151</v>
      </c>
      <c r="AU192" s="238" t="s">
        <v>99</v>
      </c>
      <c r="AY192" s="17" t="s">
        <v>148</v>
      </c>
      <c r="BE192" s="239">
        <f>IF(N192="základní",J192,0)</f>
        <v>0</v>
      </c>
      <c r="BF192" s="239">
        <f>IF(N192="snížená",J192,0)</f>
        <v>0</v>
      </c>
      <c r="BG192" s="239">
        <f>IF(N192="zákl. přenesená",J192,0)</f>
        <v>0</v>
      </c>
      <c r="BH192" s="239">
        <f>IF(N192="sníž. přenesená",J192,0)</f>
        <v>0</v>
      </c>
      <c r="BI192" s="239">
        <f>IF(N192="nulová",J192,0)</f>
        <v>0</v>
      </c>
      <c r="BJ192" s="17" t="s">
        <v>23</v>
      </c>
      <c r="BK192" s="239">
        <f>ROUND(I192*H192,2)</f>
        <v>0</v>
      </c>
      <c r="BL192" s="17" t="s">
        <v>156</v>
      </c>
      <c r="BM192" s="238" t="s">
        <v>258</v>
      </c>
    </row>
    <row r="193" s="2" customFormat="1">
      <c r="A193" s="39"/>
      <c r="B193" s="40"/>
      <c r="C193" s="41"/>
      <c r="D193" s="240" t="s">
        <v>158</v>
      </c>
      <c r="E193" s="41"/>
      <c r="F193" s="241" t="s">
        <v>259</v>
      </c>
      <c r="G193" s="41"/>
      <c r="H193" s="41"/>
      <c r="I193" s="242"/>
      <c r="J193" s="41"/>
      <c r="K193" s="41"/>
      <c r="L193" s="45"/>
      <c r="M193" s="243"/>
      <c r="N193" s="244"/>
      <c r="O193" s="92"/>
      <c r="P193" s="92"/>
      <c r="Q193" s="92"/>
      <c r="R193" s="92"/>
      <c r="S193" s="92"/>
      <c r="T193" s="93"/>
      <c r="U193" s="39"/>
      <c r="V193" s="39"/>
      <c r="W193" s="39"/>
      <c r="X193" s="39"/>
      <c r="Y193" s="39"/>
      <c r="Z193" s="39"/>
      <c r="AA193" s="39"/>
      <c r="AB193" s="39"/>
      <c r="AC193" s="39"/>
      <c r="AD193" s="39"/>
      <c r="AE193" s="39"/>
      <c r="AT193" s="17" t="s">
        <v>158</v>
      </c>
      <c r="AU193" s="17" t="s">
        <v>99</v>
      </c>
    </row>
    <row r="194" s="2" customFormat="1">
      <c r="A194" s="39"/>
      <c r="B194" s="40"/>
      <c r="C194" s="41"/>
      <c r="D194" s="245" t="s">
        <v>160</v>
      </c>
      <c r="E194" s="41"/>
      <c r="F194" s="246" t="s">
        <v>260</v>
      </c>
      <c r="G194" s="41"/>
      <c r="H194" s="41"/>
      <c r="I194" s="242"/>
      <c r="J194" s="41"/>
      <c r="K194" s="41"/>
      <c r="L194" s="45"/>
      <c r="M194" s="243"/>
      <c r="N194" s="244"/>
      <c r="O194" s="92"/>
      <c r="P194" s="92"/>
      <c r="Q194" s="92"/>
      <c r="R194" s="92"/>
      <c r="S194" s="92"/>
      <c r="T194" s="93"/>
      <c r="U194" s="39"/>
      <c r="V194" s="39"/>
      <c r="W194" s="39"/>
      <c r="X194" s="39"/>
      <c r="Y194" s="39"/>
      <c r="Z194" s="39"/>
      <c r="AA194" s="39"/>
      <c r="AB194" s="39"/>
      <c r="AC194" s="39"/>
      <c r="AD194" s="39"/>
      <c r="AE194" s="39"/>
      <c r="AT194" s="17" t="s">
        <v>160</v>
      </c>
      <c r="AU194" s="17" t="s">
        <v>99</v>
      </c>
    </row>
    <row r="195" s="2" customFormat="1">
      <c r="A195" s="39"/>
      <c r="B195" s="40"/>
      <c r="C195" s="41"/>
      <c r="D195" s="240" t="s">
        <v>193</v>
      </c>
      <c r="E195" s="41"/>
      <c r="F195" s="268" t="s">
        <v>261</v>
      </c>
      <c r="G195" s="41"/>
      <c r="H195" s="41"/>
      <c r="I195" s="242"/>
      <c r="J195" s="41"/>
      <c r="K195" s="41"/>
      <c r="L195" s="45"/>
      <c r="M195" s="243"/>
      <c r="N195" s="244"/>
      <c r="O195" s="92"/>
      <c r="P195" s="92"/>
      <c r="Q195" s="92"/>
      <c r="R195" s="92"/>
      <c r="S195" s="92"/>
      <c r="T195" s="93"/>
      <c r="U195" s="39"/>
      <c r="V195" s="39"/>
      <c r="W195" s="39"/>
      <c r="X195" s="39"/>
      <c r="Y195" s="39"/>
      <c r="Z195" s="39"/>
      <c r="AA195" s="39"/>
      <c r="AB195" s="39"/>
      <c r="AC195" s="39"/>
      <c r="AD195" s="39"/>
      <c r="AE195" s="39"/>
      <c r="AT195" s="17" t="s">
        <v>193</v>
      </c>
      <c r="AU195" s="17" t="s">
        <v>99</v>
      </c>
    </row>
    <row r="196" s="13" customFormat="1">
      <c r="A196" s="13"/>
      <c r="B196" s="247"/>
      <c r="C196" s="248"/>
      <c r="D196" s="240" t="s">
        <v>162</v>
      </c>
      <c r="E196" s="249" t="s">
        <v>1</v>
      </c>
      <c r="F196" s="250" t="s">
        <v>317</v>
      </c>
      <c r="G196" s="248"/>
      <c r="H196" s="249" t="s">
        <v>1</v>
      </c>
      <c r="I196" s="251"/>
      <c r="J196" s="248"/>
      <c r="K196" s="248"/>
      <c r="L196" s="252"/>
      <c r="M196" s="253"/>
      <c r="N196" s="254"/>
      <c r="O196" s="254"/>
      <c r="P196" s="254"/>
      <c r="Q196" s="254"/>
      <c r="R196" s="254"/>
      <c r="S196" s="254"/>
      <c r="T196" s="255"/>
      <c r="U196" s="13"/>
      <c r="V196" s="13"/>
      <c r="W196" s="13"/>
      <c r="X196" s="13"/>
      <c r="Y196" s="13"/>
      <c r="Z196" s="13"/>
      <c r="AA196" s="13"/>
      <c r="AB196" s="13"/>
      <c r="AC196" s="13"/>
      <c r="AD196" s="13"/>
      <c r="AE196" s="13"/>
      <c r="AT196" s="256" t="s">
        <v>162</v>
      </c>
      <c r="AU196" s="256" t="s">
        <v>99</v>
      </c>
      <c r="AV196" s="13" t="s">
        <v>23</v>
      </c>
      <c r="AW196" s="13" t="s">
        <v>48</v>
      </c>
      <c r="AX196" s="13" t="s">
        <v>91</v>
      </c>
      <c r="AY196" s="256" t="s">
        <v>148</v>
      </c>
    </row>
    <row r="197" s="14" customFormat="1">
      <c r="A197" s="14"/>
      <c r="B197" s="257"/>
      <c r="C197" s="258"/>
      <c r="D197" s="240" t="s">
        <v>162</v>
      </c>
      <c r="E197" s="259" t="s">
        <v>1</v>
      </c>
      <c r="F197" s="260" t="s">
        <v>321</v>
      </c>
      <c r="G197" s="258"/>
      <c r="H197" s="261">
        <v>40.700000000000003</v>
      </c>
      <c r="I197" s="262"/>
      <c r="J197" s="258"/>
      <c r="K197" s="258"/>
      <c r="L197" s="263"/>
      <c r="M197" s="264"/>
      <c r="N197" s="265"/>
      <c r="O197" s="265"/>
      <c r="P197" s="265"/>
      <c r="Q197" s="265"/>
      <c r="R197" s="265"/>
      <c r="S197" s="265"/>
      <c r="T197" s="266"/>
      <c r="U197" s="14"/>
      <c r="V197" s="14"/>
      <c r="W197" s="14"/>
      <c r="X197" s="14"/>
      <c r="Y197" s="14"/>
      <c r="Z197" s="14"/>
      <c r="AA197" s="14"/>
      <c r="AB197" s="14"/>
      <c r="AC197" s="14"/>
      <c r="AD197" s="14"/>
      <c r="AE197" s="14"/>
      <c r="AT197" s="267" t="s">
        <v>162</v>
      </c>
      <c r="AU197" s="267" t="s">
        <v>99</v>
      </c>
      <c r="AV197" s="14" t="s">
        <v>99</v>
      </c>
      <c r="AW197" s="14" t="s">
        <v>48</v>
      </c>
      <c r="AX197" s="14" t="s">
        <v>91</v>
      </c>
      <c r="AY197" s="267" t="s">
        <v>148</v>
      </c>
    </row>
    <row r="198" s="2" customFormat="1" ht="16.5" customHeight="1">
      <c r="A198" s="39"/>
      <c r="B198" s="40"/>
      <c r="C198" s="227" t="s">
        <v>255</v>
      </c>
      <c r="D198" s="227" t="s">
        <v>151</v>
      </c>
      <c r="E198" s="228" t="s">
        <v>262</v>
      </c>
      <c r="F198" s="229" t="s">
        <v>263</v>
      </c>
      <c r="G198" s="230" t="s">
        <v>167</v>
      </c>
      <c r="H198" s="231">
        <v>40.700000000000003</v>
      </c>
      <c r="I198" s="232"/>
      <c r="J198" s="233">
        <f>ROUND(I198*H198,2)</f>
        <v>0</v>
      </c>
      <c r="K198" s="229" t="s">
        <v>155</v>
      </c>
      <c r="L198" s="45"/>
      <c r="M198" s="234" t="s">
        <v>1</v>
      </c>
      <c r="N198" s="235" t="s">
        <v>56</v>
      </c>
      <c r="O198" s="92"/>
      <c r="P198" s="236">
        <f>O198*H198</f>
        <v>0</v>
      </c>
      <c r="Q198" s="236">
        <v>1.0000000000000001E-05</v>
      </c>
      <c r="R198" s="236">
        <f>Q198*H198</f>
        <v>0.00040700000000000008</v>
      </c>
      <c r="S198" s="236">
        <v>0</v>
      </c>
      <c r="T198" s="237">
        <f>S198*H198</f>
        <v>0</v>
      </c>
      <c r="U198" s="39"/>
      <c r="V198" s="39"/>
      <c r="W198" s="39"/>
      <c r="X198" s="39"/>
      <c r="Y198" s="39"/>
      <c r="Z198" s="39"/>
      <c r="AA198" s="39"/>
      <c r="AB198" s="39"/>
      <c r="AC198" s="39"/>
      <c r="AD198" s="39"/>
      <c r="AE198" s="39"/>
      <c r="AR198" s="238" t="s">
        <v>156</v>
      </c>
      <c r="AT198" s="238" t="s">
        <v>151</v>
      </c>
      <c r="AU198" s="238" t="s">
        <v>99</v>
      </c>
      <c r="AY198" s="17" t="s">
        <v>148</v>
      </c>
      <c r="BE198" s="239">
        <f>IF(N198="základní",J198,0)</f>
        <v>0</v>
      </c>
      <c r="BF198" s="239">
        <f>IF(N198="snížená",J198,0)</f>
        <v>0</v>
      </c>
      <c r="BG198" s="239">
        <f>IF(N198="zákl. přenesená",J198,0)</f>
        <v>0</v>
      </c>
      <c r="BH198" s="239">
        <f>IF(N198="sníž. přenesená",J198,0)</f>
        <v>0</v>
      </c>
      <c r="BI198" s="239">
        <f>IF(N198="nulová",J198,0)</f>
        <v>0</v>
      </c>
      <c r="BJ198" s="17" t="s">
        <v>23</v>
      </c>
      <c r="BK198" s="239">
        <f>ROUND(I198*H198,2)</f>
        <v>0</v>
      </c>
      <c r="BL198" s="17" t="s">
        <v>156</v>
      </c>
      <c r="BM198" s="238" t="s">
        <v>264</v>
      </c>
    </row>
    <row r="199" s="2" customFormat="1">
      <c r="A199" s="39"/>
      <c r="B199" s="40"/>
      <c r="C199" s="41"/>
      <c r="D199" s="240" t="s">
        <v>158</v>
      </c>
      <c r="E199" s="41"/>
      <c r="F199" s="241" t="s">
        <v>265</v>
      </c>
      <c r="G199" s="41"/>
      <c r="H199" s="41"/>
      <c r="I199" s="242"/>
      <c r="J199" s="41"/>
      <c r="K199" s="41"/>
      <c r="L199" s="45"/>
      <c r="M199" s="243"/>
      <c r="N199" s="244"/>
      <c r="O199" s="92"/>
      <c r="P199" s="92"/>
      <c r="Q199" s="92"/>
      <c r="R199" s="92"/>
      <c r="S199" s="92"/>
      <c r="T199" s="93"/>
      <c r="U199" s="39"/>
      <c r="V199" s="39"/>
      <c r="W199" s="39"/>
      <c r="X199" s="39"/>
      <c r="Y199" s="39"/>
      <c r="Z199" s="39"/>
      <c r="AA199" s="39"/>
      <c r="AB199" s="39"/>
      <c r="AC199" s="39"/>
      <c r="AD199" s="39"/>
      <c r="AE199" s="39"/>
      <c r="AT199" s="17" t="s">
        <v>158</v>
      </c>
      <c r="AU199" s="17" t="s">
        <v>99</v>
      </c>
    </row>
    <row r="200" s="2" customFormat="1">
      <c r="A200" s="39"/>
      <c r="B200" s="40"/>
      <c r="C200" s="41"/>
      <c r="D200" s="245" t="s">
        <v>160</v>
      </c>
      <c r="E200" s="41"/>
      <c r="F200" s="246" t="s">
        <v>266</v>
      </c>
      <c r="G200" s="41"/>
      <c r="H200" s="41"/>
      <c r="I200" s="242"/>
      <c r="J200" s="41"/>
      <c r="K200" s="41"/>
      <c r="L200" s="45"/>
      <c r="M200" s="243"/>
      <c r="N200" s="244"/>
      <c r="O200" s="92"/>
      <c r="P200" s="92"/>
      <c r="Q200" s="92"/>
      <c r="R200" s="92"/>
      <c r="S200" s="92"/>
      <c r="T200" s="93"/>
      <c r="U200" s="39"/>
      <c r="V200" s="39"/>
      <c r="W200" s="39"/>
      <c r="X200" s="39"/>
      <c r="Y200" s="39"/>
      <c r="Z200" s="39"/>
      <c r="AA200" s="39"/>
      <c r="AB200" s="39"/>
      <c r="AC200" s="39"/>
      <c r="AD200" s="39"/>
      <c r="AE200" s="39"/>
      <c r="AT200" s="17" t="s">
        <v>160</v>
      </c>
      <c r="AU200" s="17" t="s">
        <v>99</v>
      </c>
    </row>
    <row r="201" s="2" customFormat="1">
      <c r="A201" s="39"/>
      <c r="B201" s="40"/>
      <c r="C201" s="41"/>
      <c r="D201" s="240" t="s">
        <v>193</v>
      </c>
      <c r="E201" s="41"/>
      <c r="F201" s="268" t="s">
        <v>253</v>
      </c>
      <c r="G201" s="41"/>
      <c r="H201" s="41"/>
      <c r="I201" s="242"/>
      <c r="J201" s="41"/>
      <c r="K201" s="41"/>
      <c r="L201" s="45"/>
      <c r="M201" s="243"/>
      <c r="N201" s="244"/>
      <c r="O201" s="92"/>
      <c r="P201" s="92"/>
      <c r="Q201" s="92"/>
      <c r="R201" s="92"/>
      <c r="S201" s="92"/>
      <c r="T201" s="93"/>
      <c r="U201" s="39"/>
      <c r="V201" s="39"/>
      <c r="W201" s="39"/>
      <c r="X201" s="39"/>
      <c r="Y201" s="39"/>
      <c r="Z201" s="39"/>
      <c r="AA201" s="39"/>
      <c r="AB201" s="39"/>
      <c r="AC201" s="39"/>
      <c r="AD201" s="39"/>
      <c r="AE201" s="39"/>
      <c r="AT201" s="17" t="s">
        <v>193</v>
      </c>
      <c r="AU201" s="17" t="s">
        <v>99</v>
      </c>
    </row>
    <row r="202" s="13" customFormat="1">
      <c r="A202" s="13"/>
      <c r="B202" s="247"/>
      <c r="C202" s="248"/>
      <c r="D202" s="240" t="s">
        <v>162</v>
      </c>
      <c r="E202" s="249" t="s">
        <v>1</v>
      </c>
      <c r="F202" s="250" t="s">
        <v>317</v>
      </c>
      <c r="G202" s="248"/>
      <c r="H202" s="249" t="s">
        <v>1</v>
      </c>
      <c r="I202" s="251"/>
      <c r="J202" s="248"/>
      <c r="K202" s="248"/>
      <c r="L202" s="252"/>
      <c r="M202" s="253"/>
      <c r="N202" s="254"/>
      <c r="O202" s="254"/>
      <c r="P202" s="254"/>
      <c r="Q202" s="254"/>
      <c r="R202" s="254"/>
      <c r="S202" s="254"/>
      <c r="T202" s="255"/>
      <c r="U202" s="13"/>
      <c r="V202" s="13"/>
      <c r="W202" s="13"/>
      <c r="X202" s="13"/>
      <c r="Y202" s="13"/>
      <c r="Z202" s="13"/>
      <c r="AA202" s="13"/>
      <c r="AB202" s="13"/>
      <c r="AC202" s="13"/>
      <c r="AD202" s="13"/>
      <c r="AE202" s="13"/>
      <c r="AT202" s="256" t="s">
        <v>162</v>
      </c>
      <c r="AU202" s="256" t="s">
        <v>99</v>
      </c>
      <c r="AV202" s="13" t="s">
        <v>23</v>
      </c>
      <c r="AW202" s="13" t="s">
        <v>48</v>
      </c>
      <c r="AX202" s="13" t="s">
        <v>91</v>
      </c>
      <c r="AY202" s="256" t="s">
        <v>148</v>
      </c>
    </row>
    <row r="203" s="14" customFormat="1">
      <c r="A203" s="14"/>
      <c r="B203" s="257"/>
      <c r="C203" s="258"/>
      <c r="D203" s="240" t="s">
        <v>162</v>
      </c>
      <c r="E203" s="259" t="s">
        <v>1</v>
      </c>
      <c r="F203" s="260" t="s">
        <v>321</v>
      </c>
      <c r="G203" s="258"/>
      <c r="H203" s="261">
        <v>40.700000000000003</v>
      </c>
      <c r="I203" s="262"/>
      <c r="J203" s="258"/>
      <c r="K203" s="258"/>
      <c r="L203" s="263"/>
      <c r="M203" s="264"/>
      <c r="N203" s="265"/>
      <c r="O203" s="265"/>
      <c r="P203" s="265"/>
      <c r="Q203" s="265"/>
      <c r="R203" s="265"/>
      <c r="S203" s="265"/>
      <c r="T203" s="266"/>
      <c r="U203" s="14"/>
      <c r="V203" s="14"/>
      <c r="W203" s="14"/>
      <c r="X203" s="14"/>
      <c r="Y203" s="14"/>
      <c r="Z203" s="14"/>
      <c r="AA203" s="14"/>
      <c r="AB203" s="14"/>
      <c r="AC203" s="14"/>
      <c r="AD203" s="14"/>
      <c r="AE203" s="14"/>
      <c r="AT203" s="267" t="s">
        <v>162</v>
      </c>
      <c r="AU203" s="267" t="s">
        <v>99</v>
      </c>
      <c r="AV203" s="14" t="s">
        <v>99</v>
      </c>
      <c r="AW203" s="14" t="s">
        <v>48</v>
      </c>
      <c r="AX203" s="14" t="s">
        <v>91</v>
      </c>
      <c r="AY203" s="267" t="s">
        <v>148</v>
      </c>
    </row>
    <row r="204" s="12" customFormat="1" ht="22.8" customHeight="1">
      <c r="A204" s="12"/>
      <c r="B204" s="211"/>
      <c r="C204" s="212"/>
      <c r="D204" s="213" t="s">
        <v>90</v>
      </c>
      <c r="E204" s="225" t="s">
        <v>267</v>
      </c>
      <c r="F204" s="225" t="s">
        <v>268</v>
      </c>
      <c r="G204" s="212"/>
      <c r="H204" s="212"/>
      <c r="I204" s="215"/>
      <c r="J204" s="226">
        <f>BK204</f>
        <v>0</v>
      </c>
      <c r="K204" s="212"/>
      <c r="L204" s="217"/>
      <c r="M204" s="218"/>
      <c r="N204" s="219"/>
      <c r="O204" s="219"/>
      <c r="P204" s="220">
        <f>SUM(P205:P236)</f>
        <v>0</v>
      </c>
      <c r="Q204" s="219"/>
      <c r="R204" s="220">
        <f>SUM(R205:R236)</f>
        <v>0.032400000000000005</v>
      </c>
      <c r="S204" s="219"/>
      <c r="T204" s="221">
        <f>SUM(T205:T236)</f>
        <v>93.150000000000006</v>
      </c>
      <c r="U204" s="12"/>
      <c r="V204" s="12"/>
      <c r="W204" s="12"/>
      <c r="X204" s="12"/>
      <c r="Y204" s="12"/>
      <c r="Z204" s="12"/>
      <c r="AA204" s="12"/>
      <c r="AB204" s="12"/>
      <c r="AC204" s="12"/>
      <c r="AD204" s="12"/>
      <c r="AE204" s="12"/>
      <c r="AR204" s="222" t="s">
        <v>23</v>
      </c>
      <c r="AT204" s="223" t="s">
        <v>90</v>
      </c>
      <c r="AU204" s="223" t="s">
        <v>23</v>
      </c>
      <c r="AY204" s="222" t="s">
        <v>148</v>
      </c>
      <c r="BK204" s="224">
        <f>SUM(BK205:BK236)</f>
        <v>0</v>
      </c>
    </row>
    <row r="205" s="2" customFormat="1" ht="24.15" customHeight="1">
      <c r="A205" s="39"/>
      <c r="B205" s="40"/>
      <c r="C205" s="227" t="s">
        <v>8</v>
      </c>
      <c r="D205" s="227" t="s">
        <v>151</v>
      </c>
      <c r="E205" s="228" t="s">
        <v>270</v>
      </c>
      <c r="F205" s="229" t="s">
        <v>271</v>
      </c>
      <c r="G205" s="230" t="s">
        <v>154</v>
      </c>
      <c r="H205" s="231">
        <v>109.40000000000001</v>
      </c>
      <c r="I205" s="232"/>
      <c r="J205" s="233">
        <f>ROUND(I205*H205,2)</f>
        <v>0</v>
      </c>
      <c r="K205" s="229" t="s">
        <v>155</v>
      </c>
      <c r="L205" s="45"/>
      <c r="M205" s="234" t="s">
        <v>1</v>
      </c>
      <c r="N205" s="235" t="s">
        <v>56</v>
      </c>
      <c r="O205" s="92"/>
      <c r="P205" s="236">
        <f>O205*H205</f>
        <v>0</v>
      </c>
      <c r="Q205" s="236">
        <v>0</v>
      </c>
      <c r="R205" s="236">
        <f>Q205*H205</f>
        <v>0</v>
      </c>
      <c r="S205" s="236">
        <v>0</v>
      </c>
      <c r="T205" s="237">
        <f>S205*H205</f>
        <v>0</v>
      </c>
      <c r="U205" s="39"/>
      <c r="V205" s="39"/>
      <c r="W205" s="39"/>
      <c r="X205" s="39"/>
      <c r="Y205" s="39"/>
      <c r="Z205" s="39"/>
      <c r="AA205" s="39"/>
      <c r="AB205" s="39"/>
      <c r="AC205" s="39"/>
      <c r="AD205" s="39"/>
      <c r="AE205" s="39"/>
      <c r="AR205" s="238" t="s">
        <v>269</v>
      </c>
      <c r="AT205" s="238" t="s">
        <v>151</v>
      </c>
      <c r="AU205" s="238" t="s">
        <v>99</v>
      </c>
      <c r="AY205" s="17" t="s">
        <v>148</v>
      </c>
      <c r="BE205" s="239">
        <f>IF(N205="základní",J205,0)</f>
        <v>0</v>
      </c>
      <c r="BF205" s="239">
        <f>IF(N205="snížená",J205,0)</f>
        <v>0</v>
      </c>
      <c r="BG205" s="239">
        <f>IF(N205="zákl. přenesená",J205,0)</f>
        <v>0</v>
      </c>
      <c r="BH205" s="239">
        <f>IF(N205="sníž. přenesená",J205,0)</f>
        <v>0</v>
      </c>
      <c r="BI205" s="239">
        <f>IF(N205="nulová",J205,0)</f>
        <v>0</v>
      </c>
      <c r="BJ205" s="17" t="s">
        <v>23</v>
      </c>
      <c r="BK205" s="239">
        <f>ROUND(I205*H205,2)</f>
        <v>0</v>
      </c>
      <c r="BL205" s="17" t="s">
        <v>269</v>
      </c>
      <c r="BM205" s="238" t="s">
        <v>272</v>
      </c>
    </row>
    <row r="206" s="2" customFormat="1">
      <c r="A206" s="39"/>
      <c r="B206" s="40"/>
      <c r="C206" s="41"/>
      <c r="D206" s="240" t="s">
        <v>158</v>
      </c>
      <c r="E206" s="41"/>
      <c r="F206" s="241" t="s">
        <v>273</v>
      </c>
      <c r="G206" s="41"/>
      <c r="H206" s="41"/>
      <c r="I206" s="242"/>
      <c r="J206" s="41"/>
      <c r="K206" s="41"/>
      <c r="L206" s="45"/>
      <c r="M206" s="243"/>
      <c r="N206" s="244"/>
      <c r="O206" s="92"/>
      <c r="P206" s="92"/>
      <c r="Q206" s="92"/>
      <c r="R206" s="92"/>
      <c r="S206" s="92"/>
      <c r="T206" s="93"/>
      <c r="U206" s="39"/>
      <c r="V206" s="39"/>
      <c r="W206" s="39"/>
      <c r="X206" s="39"/>
      <c r="Y206" s="39"/>
      <c r="Z206" s="39"/>
      <c r="AA206" s="39"/>
      <c r="AB206" s="39"/>
      <c r="AC206" s="39"/>
      <c r="AD206" s="39"/>
      <c r="AE206" s="39"/>
      <c r="AT206" s="17" t="s">
        <v>158</v>
      </c>
      <c r="AU206" s="17" t="s">
        <v>99</v>
      </c>
    </row>
    <row r="207" s="2" customFormat="1">
      <c r="A207" s="39"/>
      <c r="B207" s="40"/>
      <c r="C207" s="41"/>
      <c r="D207" s="245" t="s">
        <v>160</v>
      </c>
      <c r="E207" s="41"/>
      <c r="F207" s="246" t="s">
        <v>274</v>
      </c>
      <c r="G207" s="41"/>
      <c r="H207" s="41"/>
      <c r="I207" s="242"/>
      <c r="J207" s="41"/>
      <c r="K207" s="41"/>
      <c r="L207" s="45"/>
      <c r="M207" s="243"/>
      <c r="N207" s="244"/>
      <c r="O207" s="92"/>
      <c r="P207" s="92"/>
      <c r="Q207" s="92"/>
      <c r="R207" s="92"/>
      <c r="S207" s="92"/>
      <c r="T207" s="93"/>
      <c r="U207" s="39"/>
      <c r="V207" s="39"/>
      <c r="W207" s="39"/>
      <c r="X207" s="39"/>
      <c r="Y207" s="39"/>
      <c r="Z207" s="39"/>
      <c r="AA207" s="39"/>
      <c r="AB207" s="39"/>
      <c r="AC207" s="39"/>
      <c r="AD207" s="39"/>
      <c r="AE207" s="39"/>
      <c r="AT207" s="17" t="s">
        <v>160</v>
      </c>
      <c r="AU207" s="17" t="s">
        <v>99</v>
      </c>
    </row>
    <row r="208" s="2" customFormat="1">
      <c r="A208" s="39"/>
      <c r="B208" s="40"/>
      <c r="C208" s="41"/>
      <c r="D208" s="240" t="s">
        <v>193</v>
      </c>
      <c r="E208" s="41"/>
      <c r="F208" s="268" t="s">
        <v>275</v>
      </c>
      <c r="G208" s="41"/>
      <c r="H208" s="41"/>
      <c r="I208" s="242"/>
      <c r="J208" s="41"/>
      <c r="K208" s="41"/>
      <c r="L208" s="45"/>
      <c r="M208" s="243"/>
      <c r="N208" s="244"/>
      <c r="O208" s="92"/>
      <c r="P208" s="92"/>
      <c r="Q208" s="92"/>
      <c r="R208" s="92"/>
      <c r="S208" s="92"/>
      <c r="T208" s="93"/>
      <c r="U208" s="39"/>
      <c r="V208" s="39"/>
      <c r="W208" s="39"/>
      <c r="X208" s="39"/>
      <c r="Y208" s="39"/>
      <c r="Z208" s="39"/>
      <c r="AA208" s="39"/>
      <c r="AB208" s="39"/>
      <c r="AC208" s="39"/>
      <c r="AD208" s="39"/>
      <c r="AE208" s="39"/>
      <c r="AT208" s="17" t="s">
        <v>193</v>
      </c>
      <c r="AU208" s="17" t="s">
        <v>99</v>
      </c>
    </row>
    <row r="209" s="13" customFormat="1">
      <c r="A209" s="13"/>
      <c r="B209" s="247"/>
      <c r="C209" s="248"/>
      <c r="D209" s="240" t="s">
        <v>162</v>
      </c>
      <c r="E209" s="249" t="s">
        <v>1</v>
      </c>
      <c r="F209" s="250" t="s">
        <v>307</v>
      </c>
      <c r="G209" s="248"/>
      <c r="H209" s="249" t="s">
        <v>1</v>
      </c>
      <c r="I209" s="251"/>
      <c r="J209" s="248"/>
      <c r="K209" s="248"/>
      <c r="L209" s="252"/>
      <c r="M209" s="253"/>
      <c r="N209" s="254"/>
      <c r="O209" s="254"/>
      <c r="P209" s="254"/>
      <c r="Q209" s="254"/>
      <c r="R209" s="254"/>
      <c r="S209" s="254"/>
      <c r="T209" s="255"/>
      <c r="U209" s="13"/>
      <c r="V209" s="13"/>
      <c r="W209" s="13"/>
      <c r="X209" s="13"/>
      <c r="Y209" s="13"/>
      <c r="Z209" s="13"/>
      <c r="AA209" s="13"/>
      <c r="AB209" s="13"/>
      <c r="AC209" s="13"/>
      <c r="AD209" s="13"/>
      <c r="AE209" s="13"/>
      <c r="AT209" s="256" t="s">
        <v>162</v>
      </c>
      <c r="AU209" s="256" t="s">
        <v>99</v>
      </c>
      <c r="AV209" s="13" t="s">
        <v>23</v>
      </c>
      <c r="AW209" s="13" t="s">
        <v>48</v>
      </c>
      <c r="AX209" s="13" t="s">
        <v>91</v>
      </c>
      <c r="AY209" s="256" t="s">
        <v>148</v>
      </c>
    </row>
    <row r="210" s="14" customFormat="1">
      <c r="A210" s="14"/>
      <c r="B210" s="257"/>
      <c r="C210" s="258"/>
      <c r="D210" s="240" t="s">
        <v>162</v>
      </c>
      <c r="E210" s="259" t="s">
        <v>1</v>
      </c>
      <c r="F210" s="260" t="s">
        <v>308</v>
      </c>
      <c r="G210" s="258"/>
      <c r="H210" s="261">
        <v>40</v>
      </c>
      <c r="I210" s="262"/>
      <c r="J210" s="258"/>
      <c r="K210" s="258"/>
      <c r="L210" s="263"/>
      <c r="M210" s="264"/>
      <c r="N210" s="265"/>
      <c r="O210" s="265"/>
      <c r="P210" s="265"/>
      <c r="Q210" s="265"/>
      <c r="R210" s="265"/>
      <c r="S210" s="265"/>
      <c r="T210" s="266"/>
      <c r="U210" s="14"/>
      <c r="V210" s="14"/>
      <c r="W210" s="14"/>
      <c r="X210" s="14"/>
      <c r="Y210" s="14"/>
      <c r="Z210" s="14"/>
      <c r="AA210" s="14"/>
      <c r="AB210" s="14"/>
      <c r="AC210" s="14"/>
      <c r="AD210" s="14"/>
      <c r="AE210" s="14"/>
      <c r="AT210" s="267" t="s">
        <v>162</v>
      </c>
      <c r="AU210" s="267" t="s">
        <v>99</v>
      </c>
      <c r="AV210" s="14" t="s">
        <v>99</v>
      </c>
      <c r="AW210" s="14" t="s">
        <v>48</v>
      </c>
      <c r="AX210" s="14" t="s">
        <v>91</v>
      </c>
      <c r="AY210" s="267" t="s">
        <v>148</v>
      </c>
    </row>
    <row r="211" s="13" customFormat="1">
      <c r="A211" s="13"/>
      <c r="B211" s="247"/>
      <c r="C211" s="248"/>
      <c r="D211" s="240" t="s">
        <v>162</v>
      </c>
      <c r="E211" s="249" t="s">
        <v>1</v>
      </c>
      <c r="F211" s="250" t="s">
        <v>311</v>
      </c>
      <c r="G211" s="248"/>
      <c r="H211" s="249" t="s">
        <v>1</v>
      </c>
      <c r="I211" s="251"/>
      <c r="J211" s="248"/>
      <c r="K211" s="248"/>
      <c r="L211" s="252"/>
      <c r="M211" s="253"/>
      <c r="N211" s="254"/>
      <c r="O211" s="254"/>
      <c r="P211" s="254"/>
      <c r="Q211" s="254"/>
      <c r="R211" s="254"/>
      <c r="S211" s="254"/>
      <c r="T211" s="255"/>
      <c r="U211" s="13"/>
      <c r="V211" s="13"/>
      <c r="W211" s="13"/>
      <c r="X211" s="13"/>
      <c r="Y211" s="13"/>
      <c r="Z211" s="13"/>
      <c r="AA211" s="13"/>
      <c r="AB211" s="13"/>
      <c r="AC211" s="13"/>
      <c r="AD211" s="13"/>
      <c r="AE211" s="13"/>
      <c r="AT211" s="256" t="s">
        <v>162</v>
      </c>
      <c r="AU211" s="256" t="s">
        <v>99</v>
      </c>
      <c r="AV211" s="13" t="s">
        <v>23</v>
      </c>
      <c r="AW211" s="13" t="s">
        <v>48</v>
      </c>
      <c r="AX211" s="13" t="s">
        <v>91</v>
      </c>
      <c r="AY211" s="256" t="s">
        <v>148</v>
      </c>
    </row>
    <row r="212" s="14" customFormat="1">
      <c r="A212" s="14"/>
      <c r="B212" s="257"/>
      <c r="C212" s="258"/>
      <c r="D212" s="240" t="s">
        <v>162</v>
      </c>
      <c r="E212" s="259" t="s">
        <v>1</v>
      </c>
      <c r="F212" s="260" t="s">
        <v>312</v>
      </c>
      <c r="G212" s="258"/>
      <c r="H212" s="261">
        <v>69.400000000000006</v>
      </c>
      <c r="I212" s="262"/>
      <c r="J212" s="258"/>
      <c r="K212" s="258"/>
      <c r="L212" s="263"/>
      <c r="M212" s="264"/>
      <c r="N212" s="265"/>
      <c r="O212" s="265"/>
      <c r="P212" s="265"/>
      <c r="Q212" s="265"/>
      <c r="R212" s="265"/>
      <c r="S212" s="265"/>
      <c r="T212" s="266"/>
      <c r="U212" s="14"/>
      <c r="V212" s="14"/>
      <c r="W212" s="14"/>
      <c r="X212" s="14"/>
      <c r="Y212" s="14"/>
      <c r="Z212" s="14"/>
      <c r="AA212" s="14"/>
      <c r="AB212" s="14"/>
      <c r="AC212" s="14"/>
      <c r="AD212" s="14"/>
      <c r="AE212" s="14"/>
      <c r="AT212" s="267" t="s">
        <v>162</v>
      </c>
      <c r="AU212" s="267" t="s">
        <v>99</v>
      </c>
      <c r="AV212" s="14" t="s">
        <v>99</v>
      </c>
      <c r="AW212" s="14" t="s">
        <v>48</v>
      </c>
      <c r="AX212" s="14" t="s">
        <v>91</v>
      </c>
      <c r="AY212" s="267" t="s">
        <v>148</v>
      </c>
    </row>
    <row r="213" s="2" customFormat="1" ht="24.15" customHeight="1">
      <c r="A213" s="39"/>
      <c r="B213" s="40"/>
      <c r="C213" s="227" t="s">
        <v>269</v>
      </c>
      <c r="D213" s="227" t="s">
        <v>151</v>
      </c>
      <c r="E213" s="228" t="s">
        <v>277</v>
      </c>
      <c r="F213" s="229" t="s">
        <v>278</v>
      </c>
      <c r="G213" s="230" t="s">
        <v>167</v>
      </c>
      <c r="H213" s="231">
        <v>810</v>
      </c>
      <c r="I213" s="232"/>
      <c r="J213" s="233">
        <f>ROUND(I213*H213,2)</f>
        <v>0</v>
      </c>
      <c r="K213" s="229" t="s">
        <v>155</v>
      </c>
      <c r="L213" s="45"/>
      <c r="M213" s="234" t="s">
        <v>1</v>
      </c>
      <c r="N213" s="235" t="s">
        <v>56</v>
      </c>
      <c r="O213" s="92"/>
      <c r="P213" s="236">
        <f>O213*H213</f>
        <v>0</v>
      </c>
      <c r="Q213" s="236">
        <v>4.0000000000000003E-05</v>
      </c>
      <c r="R213" s="236">
        <f>Q213*H213</f>
        <v>0.032400000000000005</v>
      </c>
      <c r="S213" s="236">
        <v>0.11500000000000001</v>
      </c>
      <c r="T213" s="237">
        <f>S213*H213</f>
        <v>93.150000000000006</v>
      </c>
      <c r="U213" s="39"/>
      <c r="V213" s="39"/>
      <c r="W213" s="39"/>
      <c r="X213" s="39"/>
      <c r="Y213" s="39"/>
      <c r="Z213" s="39"/>
      <c r="AA213" s="39"/>
      <c r="AB213" s="39"/>
      <c r="AC213" s="39"/>
      <c r="AD213" s="39"/>
      <c r="AE213" s="39"/>
      <c r="AR213" s="238" t="s">
        <v>156</v>
      </c>
      <c r="AT213" s="238" t="s">
        <v>151</v>
      </c>
      <c r="AU213" s="238" t="s">
        <v>99</v>
      </c>
      <c r="AY213" s="17" t="s">
        <v>148</v>
      </c>
      <c r="BE213" s="239">
        <f>IF(N213="základní",J213,0)</f>
        <v>0</v>
      </c>
      <c r="BF213" s="239">
        <f>IF(N213="snížená",J213,0)</f>
        <v>0</v>
      </c>
      <c r="BG213" s="239">
        <f>IF(N213="zákl. přenesená",J213,0)</f>
        <v>0</v>
      </c>
      <c r="BH213" s="239">
        <f>IF(N213="sníž. přenesená",J213,0)</f>
        <v>0</v>
      </c>
      <c r="BI213" s="239">
        <f>IF(N213="nulová",J213,0)</f>
        <v>0</v>
      </c>
      <c r="BJ213" s="17" t="s">
        <v>23</v>
      </c>
      <c r="BK213" s="239">
        <f>ROUND(I213*H213,2)</f>
        <v>0</v>
      </c>
      <c r="BL213" s="17" t="s">
        <v>156</v>
      </c>
      <c r="BM213" s="238" t="s">
        <v>279</v>
      </c>
    </row>
    <row r="214" s="2" customFormat="1">
      <c r="A214" s="39"/>
      <c r="B214" s="40"/>
      <c r="C214" s="41"/>
      <c r="D214" s="240" t="s">
        <v>158</v>
      </c>
      <c r="E214" s="41"/>
      <c r="F214" s="241" t="s">
        <v>280</v>
      </c>
      <c r="G214" s="41"/>
      <c r="H214" s="41"/>
      <c r="I214" s="242"/>
      <c r="J214" s="41"/>
      <c r="K214" s="41"/>
      <c r="L214" s="45"/>
      <c r="M214" s="243"/>
      <c r="N214" s="244"/>
      <c r="O214" s="92"/>
      <c r="P214" s="92"/>
      <c r="Q214" s="92"/>
      <c r="R214" s="92"/>
      <c r="S214" s="92"/>
      <c r="T214" s="93"/>
      <c r="U214" s="39"/>
      <c r="V214" s="39"/>
      <c r="W214" s="39"/>
      <c r="X214" s="39"/>
      <c r="Y214" s="39"/>
      <c r="Z214" s="39"/>
      <c r="AA214" s="39"/>
      <c r="AB214" s="39"/>
      <c r="AC214" s="39"/>
      <c r="AD214" s="39"/>
      <c r="AE214" s="39"/>
      <c r="AT214" s="17" t="s">
        <v>158</v>
      </c>
      <c r="AU214" s="17" t="s">
        <v>99</v>
      </c>
    </row>
    <row r="215" s="2" customFormat="1">
      <c r="A215" s="39"/>
      <c r="B215" s="40"/>
      <c r="C215" s="41"/>
      <c r="D215" s="245" t="s">
        <v>160</v>
      </c>
      <c r="E215" s="41"/>
      <c r="F215" s="246" t="s">
        <v>281</v>
      </c>
      <c r="G215" s="41"/>
      <c r="H215" s="41"/>
      <c r="I215" s="242"/>
      <c r="J215" s="41"/>
      <c r="K215" s="41"/>
      <c r="L215" s="45"/>
      <c r="M215" s="243"/>
      <c r="N215" s="244"/>
      <c r="O215" s="92"/>
      <c r="P215" s="92"/>
      <c r="Q215" s="92"/>
      <c r="R215" s="92"/>
      <c r="S215" s="92"/>
      <c r="T215" s="93"/>
      <c r="U215" s="39"/>
      <c r="V215" s="39"/>
      <c r="W215" s="39"/>
      <c r="X215" s="39"/>
      <c r="Y215" s="39"/>
      <c r="Z215" s="39"/>
      <c r="AA215" s="39"/>
      <c r="AB215" s="39"/>
      <c r="AC215" s="39"/>
      <c r="AD215" s="39"/>
      <c r="AE215" s="39"/>
      <c r="AT215" s="17" t="s">
        <v>160</v>
      </c>
      <c r="AU215" s="17" t="s">
        <v>99</v>
      </c>
    </row>
    <row r="216" s="2" customFormat="1">
      <c r="A216" s="39"/>
      <c r="B216" s="40"/>
      <c r="C216" s="41"/>
      <c r="D216" s="240" t="s">
        <v>193</v>
      </c>
      <c r="E216" s="41"/>
      <c r="F216" s="268" t="s">
        <v>282</v>
      </c>
      <c r="G216" s="41"/>
      <c r="H216" s="41"/>
      <c r="I216" s="242"/>
      <c r="J216" s="41"/>
      <c r="K216" s="41"/>
      <c r="L216" s="45"/>
      <c r="M216" s="243"/>
      <c r="N216" s="244"/>
      <c r="O216" s="92"/>
      <c r="P216" s="92"/>
      <c r="Q216" s="92"/>
      <c r="R216" s="92"/>
      <c r="S216" s="92"/>
      <c r="T216" s="93"/>
      <c r="U216" s="39"/>
      <c r="V216" s="39"/>
      <c r="W216" s="39"/>
      <c r="X216" s="39"/>
      <c r="Y216" s="39"/>
      <c r="Z216" s="39"/>
      <c r="AA216" s="39"/>
      <c r="AB216" s="39"/>
      <c r="AC216" s="39"/>
      <c r="AD216" s="39"/>
      <c r="AE216" s="39"/>
      <c r="AT216" s="17" t="s">
        <v>193</v>
      </c>
      <c r="AU216" s="17" t="s">
        <v>99</v>
      </c>
    </row>
    <row r="217" s="13" customFormat="1">
      <c r="A217" s="13"/>
      <c r="B217" s="247"/>
      <c r="C217" s="248"/>
      <c r="D217" s="240" t="s">
        <v>162</v>
      </c>
      <c r="E217" s="249" t="s">
        <v>1</v>
      </c>
      <c r="F217" s="250" t="s">
        <v>322</v>
      </c>
      <c r="G217" s="248"/>
      <c r="H217" s="249" t="s">
        <v>1</v>
      </c>
      <c r="I217" s="251"/>
      <c r="J217" s="248"/>
      <c r="K217" s="248"/>
      <c r="L217" s="252"/>
      <c r="M217" s="253"/>
      <c r="N217" s="254"/>
      <c r="O217" s="254"/>
      <c r="P217" s="254"/>
      <c r="Q217" s="254"/>
      <c r="R217" s="254"/>
      <c r="S217" s="254"/>
      <c r="T217" s="255"/>
      <c r="U217" s="13"/>
      <c r="V217" s="13"/>
      <c r="W217" s="13"/>
      <c r="X217" s="13"/>
      <c r="Y217" s="13"/>
      <c r="Z217" s="13"/>
      <c r="AA217" s="13"/>
      <c r="AB217" s="13"/>
      <c r="AC217" s="13"/>
      <c r="AD217" s="13"/>
      <c r="AE217" s="13"/>
      <c r="AT217" s="256" t="s">
        <v>162</v>
      </c>
      <c r="AU217" s="256" t="s">
        <v>99</v>
      </c>
      <c r="AV217" s="13" t="s">
        <v>23</v>
      </c>
      <c r="AW217" s="13" t="s">
        <v>48</v>
      </c>
      <c r="AX217" s="13" t="s">
        <v>91</v>
      </c>
      <c r="AY217" s="256" t="s">
        <v>148</v>
      </c>
    </row>
    <row r="218" s="14" customFormat="1">
      <c r="A218" s="14"/>
      <c r="B218" s="257"/>
      <c r="C218" s="258"/>
      <c r="D218" s="240" t="s">
        <v>162</v>
      </c>
      <c r="E218" s="259" t="s">
        <v>1</v>
      </c>
      <c r="F218" s="260" t="s">
        <v>310</v>
      </c>
      <c r="G218" s="258"/>
      <c r="H218" s="261">
        <v>810</v>
      </c>
      <c r="I218" s="262"/>
      <c r="J218" s="258"/>
      <c r="K218" s="258"/>
      <c r="L218" s="263"/>
      <c r="M218" s="264"/>
      <c r="N218" s="265"/>
      <c r="O218" s="265"/>
      <c r="P218" s="265"/>
      <c r="Q218" s="265"/>
      <c r="R218" s="265"/>
      <c r="S218" s="265"/>
      <c r="T218" s="266"/>
      <c r="U218" s="14"/>
      <c r="V218" s="14"/>
      <c r="W218" s="14"/>
      <c r="X218" s="14"/>
      <c r="Y218" s="14"/>
      <c r="Z218" s="14"/>
      <c r="AA218" s="14"/>
      <c r="AB218" s="14"/>
      <c r="AC218" s="14"/>
      <c r="AD218" s="14"/>
      <c r="AE218" s="14"/>
      <c r="AT218" s="267" t="s">
        <v>162</v>
      </c>
      <c r="AU218" s="267" t="s">
        <v>99</v>
      </c>
      <c r="AV218" s="14" t="s">
        <v>99</v>
      </c>
      <c r="AW218" s="14" t="s">
        <v>48</v>
      </c>
      <c r="AX218" s="14" t="s">
        <v>23</v>
      </c>
      <c r="AY218" s="267" t="s">
        <v>148</v>
      </c>
    </row>
    <row r="219" s="2" customFormat="1" ht="21.75" customHeight="1">
      <c r="A219" s="39"/>
      <c r="B219" s="40"/>
      <c r="C219" s="227" t="s">
        <v>276</v>
      </c>
      <c r="D219" s="227" t="s">
        <v>151</v>
      </c>
      <c r="E219" s="228" t="s">
        <v>285</v>
      </c>
      <c r="F219" s="229" t="s">
        <v>286</v>
      </c>
      <c r="G219" s="230" t="s">
        <v>189</v>
      </c>
      <c r="H219" s="231">
        <v>93.150000000000006</v>
      </c>
      <c r="I219" s="232"/>
      <c r="J219" s="233">
        <f>ROUND(I219*H219,2)</f>
        <v>0</v>
      </c>
      <c r="K219" s="229" t="s">
        <v>155</v>
      </c>
      <c r="L219" s="45"/>
      <c r="M219" s="234" t="s">
        <v>1</v>
      </c>
      <c r="N219" s="235" t="s">
        <v>56</v>
      </c>
      <c r="O219" s="92"/>
      <c r="P219" s="236">
        <f>O219*H219</f>
        <v>0</v>
      </c>
      <c r="Q219" s="236">
        <v>0</v>
      </c>
      <c r="R219" s="236">
        <f>Q219*H219</f>
        <v>0</v>
      </c>
      <c r="S219" s="236">
        <v>0</v>
      </c>
      <c r="T219" s="237">
        <f>S219*H219</f>
        <v>0</v>
      </c>
      <c r="U219" s="39"/>
      <c r="V219" s="39"/>
      <c r="W219" s="39"/>
      <c r="X219" s="39"/>
      <c r="Y219" s="39"/>
      <c r="Z219" s="39"/>
      <c r="AA219" s="39"/>
      <c r="AB219" s="39"/>
      <c r="AC219" s="39"/>
      <c r="AD219" s="39"/>
      <c r="AE219" s="39"/>
      <c r="AR219" s="238" t="s">
        <v>156</v>
      </c>
      <c r="AT219" s="238" t="s">
        <v>151</v>
      </c>
      <c r="AU219" s="238" t="s">
        <v>99</v>
      </c>
      <c r="AY219" s="17" t="s">
        <v>148</v>
      </c>
      <c r="BE219" s="239">
        <f>IF(N219="základní",J219,0)</f>
        <v>0</v>
      </c>
      <c r="BF219" s="239">
        <f>IF(N219="snížená",J219,0)</f>
        <v>0</v>
      </c>
      <c r="BG219" s="239">
        <f>IF(N219="zákl. přenesená",J219,0)</f>
        <v>0</v>
      </c>
      <c r="BH219" s="239">
        <f>IF(N219="sníž. přenesená",J219,0)</f>
        <v>0</v>
      </c>
      <c r="BI219" s="239">
        <f>IF(N219="nulová",J219,0)</f>
        <v>0</v>
      </c>
      <c r="BJ219" s="17" t="s">
        <v>23</v>
      </c>
      <c r="BK219" s="239">
        <f>ROUND(I219*H219,2)</f>
        <v>0</v>
      </c>
      <c r="BL219" s="17" t="s">
        <v>156</v>
      </c>
      <c r="BM219" s="238" t="s">
        <v>287</v>
      </c>
    </row>
    <row r="220" s="2" customFormat="1">
      <c r="A220" s="39"/>
      <c r="B220" s="40"/>
      <c r="C220" s="41"/>
      <c r="D220" s="240" t="s">
        <v>158</v>
      </c>
      <c r="E220" s="41"/>
      <c r="F220" s="241" t="s">
        <v>288</v>
      </c>
      <c r="G220" s="41"/>
      <c r="H220" s="41"/>
      <c r="I220" s="242"/>
      <c r="J220" s="41"/>
      <c r="K220" s="41"/>
      <c r="L220" s="45"/>
      <c r="M220" s="243"/>
      <c r="N220" s="244"/>
      <c r="O220" s="92"/>
      <c r="P220" s="92"/>
      <c r="Q220" s="92"/>
      <c r="R220" s="92"/>
      <c r="S220" s="92"/>
      <c r="T220" s="93"/>
      <c r="U220" s="39"/>
      <c r="V220" s="39"/>
      <c r="W220" s="39"/>
      <c r="X220" s="39"/>
      <c r="Y220" s="39"/>
      <c r="Z220" s="39"/>
      <c r="AA220" s="39"/>
      <c r="AB220" s="39"/>
      <c r="AC220" s="39"/>
      <c r="AD220" s="39"/>
      <c r="AE220" s="39"/>
      <c r="AT220" s="17" t="s">
        <v>158</v>
      </c>
      <c r="AU220" s="17" t="s">
        <v>99</v>
      </c>
    </row>
    <row r="221" s="2" customFormat="1">
      <c r="A221" s="39"/>
      <c r="B221" s="40"/>
      <c r="C221" s="41"/>
      <c r="D221" s="245" t="s">
        <v>160</v>
      </c>
      <c r="E221" s="41"/>
      <c r="F221" s="246" t="s">
        <v>289</v>
      </c>
      <c r="G221" s="41"/>
      <c r="H221" s="41"/>
      <c r="I221" s="242"/>
      <c r="J221" s="41"/>
      <c r="K221" s="41"/>
      <c r="L221" s="45"/>
      <c r="M221" s="243"/>
      <c r="N221" s="244"/>
      <c r="O221" s="92"/>
      <c r="P221" s="92"/>
      <c r="Q221" s="92"/>
      <c r="R221" s="92"/>
      <c r="S221" s="92"/>
      <c r="T221" s="93"/>
      <c r="U221" s="39"/>
      <c r="V221" s="39"/>
      <c r="W221" s="39"/>
      <c r="X221" s="39"/>
      <c r="Y221" s="39"/>
      <c r="Z221" s="39"/>
      <c r="AA221" s="39"/>
      <c r="AB221" s="39"/>
      <c r="AC221" s="39"/>
      <c r="AD221" s="39"/>
      <c r="AE221" s="39"/>
      <c r="AT221" s="17" t="s">
        <v>160</v>
      </c>
      <c r="AU221" s="17" t="s">
        <v>99</v>
      </c>
    </row>
    <row r="222" s="2" customFormat="1">
      <c r="A222" s="39"/>
      <c r="B222" s="40"/>
      <c r="C222" s="41"/>
      <c r="D222" s="240" t="s">
        <v>193</v>
      </c>
      <c r="E222" s="41"/>
      <c r="F222" s="268" t="s">
        <v>290</v>
      </c>
      <c r="G222" s="41"/>
      <c r="H222" s="41"/>
      <c r="I222" s="242"/>
      <c r="J222" s="41"/>
      <c r="K222" s="41"/>
      <c r="L222" s="45"/>
      <c r="M222" s="243"/>
      <c r="N222" s="244"/>
      <c r="O222" s="92"/>
      <c r="P222" s="92"/>
      <c r="Q222" s="92"/>
      <c r="R222" s="92"/>
      <c r="S222" s="92"/>
      <c r="T222" s="93"/>
      <c r="U222" s="39"/>
      <c r="V222" s="39"/>
      <c r="W222" s="39"/>
      <c r="X222" s="39"/>
      <c r="Y222" s="39"/>
      <c r="Z222" s="39"/>
      <c r="AA222" s="39"/>
      <c r="AB222" s="39"/>
      <c r="AC222" s="39"/>
      <c r="AD222" s="39"/>
      <c r="AE222" s="39"/>
      <c r="AT222" s="17" t="s">
        <v>193</v>
      </c>
      <c r="AU222" s="17" t="s">
        <v>99</v>
      </c>
    </row>
    <row r="223" s="13" customFormat="1">
      <c r="A223" s="13"/>
      <c r="B223" s="247"/>
      <c r="C223" s="248"/>
      <c r="D223" s="240" t="s">
        <v>162</v>
      </c>
      <c r="E223" s="249" t="s">
        <v>1</v>
      </c>
      <c r="F223" s="250" t="s">
        <v>322</v>
      </c>
      <c r="G223" s="248"/>
      <c r="H223" s="249" t="s">
        <v>1</v>
      </c>
      <c r="I223" s="251"/>
      <c r="J223" s="248"/>
      <c r="K223" s="248"/>
      <c r="L223" s="252"/>
      <c r="M223" s="253"/>
      <c r="N223" s="254"/>
      <c r="O223" s="254"/>
      <c r="P223" s="254"/>
      <c r="Q223" s="254"/>
      <c r="R223" s="254"/>
      <c r="S223" s="254"/>
      <c r="T223" s="255"/>
      <c r="U223" s="13"/>
      <c r="V223" s="13"/>
      <c r="W223" s="13"/>
      <c r="X223" s="13"/>
      <c r="Y223" s="13"/>
      <c r="Z223" s="13"/>
      <c r="AA223" s="13"/>
      <c r="AB223" s="13"/>
      <c r="AC223" s="13"/>
      <c r="AD223" s="13"/>
      <c r="AE223" s="13"/>
      <c r="AT223" s="256" t="s">
        <v>162</v>
      </c>
      <c r="AU223" s="256" t="s">
        <v>99</v>
      </c>
      <c r="AV223" s="13" t="s">
        <v>23</v>
      </c>
      <c r="AW223" s="13" t="s">
        <v>48</v>
      </c>
      <c r="AX223" s="13" t="s">
        <v>91</v>
      </c>
      <c r="AY223" s="256" t="s">
        <v>148</v>
      </c>
    </row>
    <row r="224" s="14" customFormat="1">
      <c r="A224" s="14"/>
      <c r="B224" s="257"/>
      <c r="C224" s="258"/>
      <c r="D224" s="240" t="s">
        <v>162</v>
      </c>
      <c r="E224" s="259" t="s">
        <v>1</v>
      </c>
      <c r="F224" s="260" t="s">
        <v>323</v>
      </c>
      <c r="G224" s="258"/>
      <c r="H224" s="261">
        <v>93.150000000000006</v>
      </c>
      <c r="I224" s="262"/>
      <c r="J224" s="258"/>
      <c r="K224" s="258"/>
      <c r="L224" s="263"/>
      <c r="M224" s="264"/>
      <c r="N224" s="265"/>
      <c r="O224" s="265"/>
      <c r="P224" s="265"/>
      <c r="Q224" s="265"/>
      <c r="R224" s="265"/>
      <c r="S224" s="265"/>
      <c r="T224" s="266"/>
      <c r="U224" s="14"/>
      <c r="V224" s="14"/>
      <c r="W224" s="14"/>
      <c r="X224" s="14"/>
      <c r="Y224" s="14"/>
      <c r="Z224" s="14"/>
      <c r="AA224" s="14"/>
      <c r="AB224" s="14"/>
      <c r="AC224" s="14"/>
      <c r="AD224" s="14"/>
      <c r="AE224" s="14"/>
      <c r="AT224" s="267" t="s">
        <v>162</v>
      </c>
      <c r="AU224" s="267" t="s">
        <v>99</v>
      </c>
      <c r="AV224" s="14" t="s">
        <v>99</v>
      </c>
      <c r="AW224" s="14" t="s">
        <v>48</v>
      </c>
      <c r="AX224" s="14" t="s">
        <v>91</v>
      </c>
      <c r="AY224" s="267" t="s">
        <v>148</v>
      </c>
    </row>
    <row r="225" s="2" customFormat="1" ht="24.15" customHeight="1">
      <c r="A225" s="39"/>
      <c r="B225" s="40"/>
      <c r="C225" s="227" t="s">
        <v>284</v>
      </c>
      <c r="D225" s="227" t="s">
        <v>151</v>
      </c>
      <c r="E225" s="228" t="s">
        <v>293</v>
      </c>
      <c r="F225" s="229" t="s">
        <v>294</v>
      </c>
      <c r="G225" s="230" t="s">
        <v>189</v>
      </c>
      <c r="H225" s="231">
        <v>186.30000000000001</v>
      </c>
      <c r="I225" s="232"/>
      <c r="J225" s="233">
        <f>ROUND(I225*H225,2)</f>
        <v>0</v>
      </c>
      <c r="K225" s="229" t="s">
        <v>155</v>
      </c>
      <c r="L225" s="45"/>
      <c r="M225" s="234" t="s">
        <v>1</v>
      </c>
      <c r="N225" s="235" t="s">
        <v>56</v>
      </c>
      <c r="O225" s="92"/>
      <c r="P225" s="236">
        <f>O225*H225</f>
        <v>0</v>
      </c>
      <c r="Q225" s="236">
        <v>0</v>
      </c>
      <c r="R225" s="236">
        <f>Q225*H225</f>
        <v>0</v>
      </c>
      <c r="S225" s="236">
        <v>0</v>
      </c>
      <c r="T225" s="237">
        <f>S225*H225</f>
        <v>0</v>
      </c>
      <c r="U225" s="39"/>
      <c r="V225" s="39"/>
      <c r="W225" s="39"/>
      <c r="X225" s="39"/>
      <c r="Y225" s="39"/>
      <c r="Z225" s="39"/>
      <c r="AA225" s="39"/>
      <c r="AB225" s="39"/>
      <c r="AC225" s="39"/>
      <c r="AD225" s="39"/>
      <c r="AE225" s="39"/>
      <c r="AR225" s="238" t="s">
        <v>156</v>
      </c>
      <c r="AT225" s="238" t="s">
        <v>151</v>
      </c>
      <c r="AU225" s="238" t="s">
        <v>99</v>
      </c>
      <c r="AY225" s="17" t="s">
        <v>148</v>
      </c>
      <c r="BE225" s="239">
        <f>IF(N225="základní",J225,0)</f>
        <v>0</v>
      </c>
      <c r="BF225" s="239">
        <f>IF(N225="snížená",J225,0)</f>
        <v>0</v>
      </c>
      <c r="BG225" s="239">
        <f>IF(N225="zákl. přenesená",J225,0)</f>
        <v>0</v>
      </c>
      <c r="BH225" s="239">
        <f>IF(N225="sníž. přenesená",J225,0)</f>
        <v>0</v>
      </c>
      <c r="BI225" s="239">
        <f>IF(N225="nulová",J225,0)</f>
        <v>0</v>
      </c>
      <c r="BJ225" s="17" t="s">
        <v>23</v>
      </c>
      <c r="BK225" s="239">
        <f>ROUND(I225*H225,2)</f>
        <v>0</v>
      </c>
      <c r="BL225" s="17" t="s">
        <v>156</v>
      </c>
      <c r="BM225" s="238" t="s">
        <v>295</v>
      </c>
    </row>
    <row r="226" s="2" customFormat="1">
      <c r="A226" s="39"/>
      <c r="B226" s="40"/>
      <c r="C226" s="41"/>
      <c r="D226" s="240" t="s">
        <v>158</v>
      </c>
      <c r="E226" s="41"/>
      <c r="F226" s="241" t="s">
        <v>296</v>
      </c>
      <c r="G226" s="41"/>
      <c r="H226" s="41"/>
      <c r="I226" s="242"/>
      <c r="J226" s="41"/>
      <c r="K226" s="41"/>
      <c r="L226" s="45"/>
      <c r="M226" s="243"/>
      <c r="N226" s="244"/>
      <c r="O226" s="92"/>
      <c r="P226" s="92"/>
      <c r="Q226" s="92"/>
      <c r="R226" s="92"/>
      <c r="S226" s="92"/>
      <c r="T226" s="93"/>
      <c r="U226" s="39"/>
      <c r="V226" s="39"/>
      <c r="W226" s="39"/>
      <c r="X226" s="39"/>
      <c r="Y226" s="39"/>
      <c r="Z226" s="39"/>
      <c r="AA226" s="39"/>
      <c r="AB226" s="39"/>
      <c r="AC226" s="39"/>
      <c r="AD226" s="39"/>
      <c r="AE226" s="39"/>
      <c r="AT226" s="17" t="s">
        <v>158</v>
      </c>
      <c r="AU226" s="17" t="s">
        <v>99</v>
      </c>
    </row>
    <row r="227" s="2" customFormat="1">
      <c r="A227" s="39"/>
      <c r="B227" s="40"/>
      <c r="C227" s="41"/>
      <c r="D227" s="245" t="s">
        <v>160</v>
      </c>
      <c r="E227" s="41"/>
      <c r="F227" s="246" t="s">
        <v>297</v>
      </c>
      <c r="G227" s="41"/>
      <c r="H227" s="41"/>
      <c r="I227" s="242"/>
      <c r="J227" s="41"/>
      <c r="K227" s="41"/>
      <c r="L227" s="45"/>
      <c r="M227" s="243"/>
      <c r="N227" s="244"/>
      <c r="O227" s="92"/>
      <c r="P227" s="92"/>
      <c r="Q227" s="92"/>
      <c r="R227" s="92"/>
      <c r="S227" s="92"/>
      <c r="T227" s="93"/>
      <c r="U227" s="39"/>
      <c r="V227" s="39"/>
      <c r="W227" s="39"/>
      <c r="X227" s="39"/>
      <c r="Y227" s="39"/>
      <c r="Z227" s="39"/>
      <c r="AA227" s="39"/>
      <c r="AB227" s="39"/>
      <c r="AC227" s="39"/>
      <c r="AD227" s="39"/>
      <c r="AE227" s="39"/>
      <c r="AT227" s="17" t="s">
        <v>160</v>
      </c>
      <c r="AU227" s="17" t="s">
        <v>99</v>
      </c>
    </row>
    <row r="228" s="2" customFormat="1">
      <c r="A228" s="39"/>
      <c r="B228" s="40"/>
      <c r="C228" s="41"/>
      <c r="D228" s="240" t="s">
        <v>193</v>
      </c>
      <c r="E228" s="41"/>
      <c r="F228" s="268" t="s">
        <v>290</v>
      </c>
      <c r="G228" s="41"/>
      <c r="H228" s="41"/>
      <c r="I228" s="242"/>
      <c r="J228" s="41"/>
      <c r="K228" s="41"/>
      <c r="L228" s="45"/>
      <c r="M228" s="243"/>
      <c r="N228" s="244"/>
      <c r="O228" s="92"/>
      <c r="P228" s="92"/>
      <c r="Q228" s="92"/>
      <c r="R228" s="92"/>
      <c r="S228" s="92"/>
      <c r="T228" s="93"/>
      <c r="U228" s="39"/>
      <c r="V228" s="39"/>
      <c r="W228" s="39"/>
      <c r="X228" s="39"/>
      <c r="Y228" s="39"/>
      <c r="Z228" s="39"/>
      <c r="AA228" s="39"/>
      <c r="AB228" s="39"/>
      <c r="AC228" s="39"/>
      <c r="AD228" s="39"/>
      <c r="AE228" s="39"/>
      <c r="AT228" s="17" t="s">
        <v>193</v>
      </c>
      <c r="AU228" s="17" t="s">
        <v>99</v>
      </c>
    </row>
    <row r="229" s="13" customFormat="1">
      <c r="A229" s="13"/>
      <c r="B229" s="247"/>
      <c r="C229" s="248"/>
      <c r="D229" s="240" t="s">
        <v>162</v>
      </c>
      <c r="E229" s="249" t="s">
        <v>1</v>
      </c>
      <c r="F229" s="250" t="s">
        <v>298</v>
      </c>
      <c r="G229" s="248"/>
      <c r="H229" s="249" t="s">
        <v>1</v>
      </c>
      <c r="I229" s="251"/>
      <c r="J229" s="248"/>
      <c r="K229" s="248"/>
      <c r="L229" s="252"/>
      <c r="M229" s="253"/>
      <c r="N229" s="254"/>
      <c r="O229" s="254"/>
      <c r="P229" s="254"/>
      <c r="Q229" s="254"/>
      <c r="R229" s="254"/>
      <c r="S229" s="254"/>
      <c r="T229" s="255"/>
      <c r="U229" s="13"/>
      <c r="V229" s="13"/>
      <c r="W229" s="13"/>
      <c r="X229" s="13"/>
      <c r="Y229" s="13"/>
      <c r="Z229" s="13"/>
      <c r="AA229" s="13"/>
      <c r="AB229" s="13"/>
      <c r="AC229" s="13"/>
      <c r="AD229" s="13"/>
      <c r="AE229" s="13"/>
      <c r="AT229" s="256" t="s">
        <v>162</v>
      </c>
      <c r="AU229" s="256" t="s">
        <v>99</v>
      </c>
      <c r="AV229" s="13" t="s">
        <v>23</v>
      </c>
      <c r="AW229" s="13" t="s">
        <v>48</v>
      </c>
      <c r="AX229" s="13" t="s">
        <v>91</v>
      </c>
      <c r="AY229" s="256" t="s">
        <v>148</v>
      </c>
    </row>
    <row r="230" s="13" customFormat="1">
      <c r="A230" s="13"/>
      <c r="B230" s="247"/>
      <c r="C230" s="248"/>
      <c r="D230" s="240" t="s">
        <v>162</v>
      </c>
      <c r="E230" s="249" t="s">
        <v>1</v>
      </c>
      <c r="F230" s="250" t="s">
        <v>322</v>
      </c>
      <c r="G230" s="248"/>
      <c r="H230" s="249" t="s">
        <v>1</v>
      </c>
      <c r="I230" s="251"/>
      <c r="J230" s="248"/>
      <c r="K230" s="248"/>
      <c r="L230" s="252"/>
      <c r="M230" s="253"/>
      <c r="N230" s="254"/>
      <c r="O230" s="254"/>
      <c r="P230" s="254"/>
      <c r="Q230" s="254"/>
      <c r="R230" s="254"/>
      <c r="S230" s="254"/>
      <c r="T230" s="255"/>
      <c r="U230" s="13"/>
      <c r="V230" s="13"/>
      <c r="W230" s="13"/>
      <c r="X230" s="13"/>
      <c r="Y230" s="13"/>
      <c r="Z230" s="13"/>
      <c r="AA230" s="13"/>
      <c r="AB230" s="13"/>
      <c r="AC230" s="13"/>
      <c r="AD230" s="13"/>
      <c r="AE230" s="13"/>
      <c r="AT230" s="256" t="s">
        <v>162</v>
      </c>
      <c r="AU230" s="256" t="s">
        <v>99</v>
      </c>
      <c r="AV230" s="13" t="s">
        <v>23</v>
      </c>
      <c r="AW230" s="13" t="s">
        <v>48</v>
      </c>
      <c r="AX230" s="13" t="s">
        <v>91</v>
      </c>
      <c r="AY230" s="256" t="s">
        <v>148</v>
      </c>
    </row>
    <row r="231" s="14" customFormat="1">
      <c r="A231" s="14"/>
      <c r="B231" s="257"/>
      <c r="C231" s="258"/>
      <c r="D231" s="240" t="s">
        <v>162</v>
      </c>
      <c r="E231" s="259" t="s">
        <v>1</v>
      </c>
      <c r="F231" s="260" t="s">
        <v>324</v>
      </c>
      <c r="G231" s="258"/>
      <c r="H231" s="261">
        <v>186.30000000000001</v>
      </c>
      <c r="I231" s="262"/>
      <c r="J231" s="258"/>
      <c r="K231" s="258"/>
      <c r="L231" s="263"/>
      <c r="M231" s="264"/>
      <c r="N231" s="265"/>
      <c r="O231" s="265"/>
      <c r="P231" s="265"/>
      <c r="Q231" s="265"/>
      <c r="R231" s="265"/>
      <c r="S231" s="265"/>
      <c r="T231" s="266"/>
      <c r="U231" s="14"/>
      <c r="V231" s="14"/>
      <c r="W231" s="14"/>
      <c r="X231" s="14"/>
      <c r="Y231" s="14"/>
      <c r="Z231" s="14"/>
      <c r="AA231" s="14"/>
      <c r="AB231" s="14"/>
      <c r="AC231" s="14"/>
      <c r="AD231" s="14"/>
      <c r="AE231" s="14"/>
      <c r="AT231" s="267" t="s">
        <v>162</v>
      </c>
      <c r="AU231" s="267" t="s">
        <v>99</v>
      </c>
      <c r="AV231" s="14" t="s">
        <v>99</v>
      </c>
      <c r="AW231" s="14" t="s">
        <v>48</v>
      </c>
      <c r="AX231" s="14" t="s">
        <v>23</v>
      </c>
      <c r="AY231" s="267" t="s">
        <v>148</v>
      </c>
    </row>
    <row r="232" s="2" customFormat="1" ht="44.25" customHeight="1">
      <c r="A232" s="39"/>
      <c r="B232" s="40"/>
      <c r="C232" s="227" t="s">
        <v>292</v>
      </c>
      <c r="D232" s="227" t="s">
        <v>151</v>
      </c>
      <c r="E232" s="228" t="s">
        <v>301</v>
      </c>
      <c r="F232" s="229" t="s">
        <v>302</v>
      </c>
      <c r="G232" s="230" t="s">
        <v>189</v>
      </c>
      <c r="H232" s="231">
        <v>93.150000000000006</v>
      </c>
      <c r="I232" s="232"/>
      <c r="J232" s="233">
        <f>ROUND(I232*H232,2)</f>
        <v>0</v>
      </c>
      <c r="K232" s="229" t="s">
        <v>155</v>
      </c>
      <c r="L232" s="45"/>
      <c r="M232" s="234" t="s">
        <v>1</v>
      </c>
      <c r="N232" s="235" t="s">
        <v>56</v>
      </c>
      <c r="O232" s="92"/>
      <c r="P232" s="236">
        <f>O232*H232</f>
        <v>0</v>
      </c>
      <c r="Q232" s="236">
        <v>0</v>
      </c>
      <c r="R232" s="236">
        <f>Q232*H232</f>
        <v>0</v>
      </c>
      <c r="S232" s="236">
        <v>0</v>
      </c>
      <c r="T232" s="237">
        <f>S232*H232</f>
        <v>0</v>
      </c>
      <c r="U232" s="39"/>
      <c r="V232" s="39"/>
      <c r="W232" s="39"/>
      <c r="X232" s="39"/>
      <c r="Y232" s="39"/>
      <c r="Z232" s="39"/>
      <c r="AA232" s="39"/>
      <c r="AB232" s="39"/>
      <c r="AC232" s="39"/>
      <c r="AD232" s="39"/>
      <c r="AE232" s="39"/>
      <c r="AR232" s="238" t="s">
        <v>156</v>
      </c>
      <c r="AT232" s="238" t="s">
        <v>151</v>
      </c>
      <c r="AU232" s="238" t="s">
        <v>99</v>
      </c>
      <c r="AY232" s="17" t="s">
        <v>148</v>
      </c>
      <c r="BE232" s="239">
        <f>IF(N232="základní",J232,0)</f>
        <v>0</v>
      </c>
      <c r="BF232" s="239">
        <f>IF(N232="snížená",J232,0)</f>
        <v>0</v>
      </c>
      <c r="BG232" s="239">
        <f>IF(N232="zákl. přenesená",J232,0)</f>
        <v>0</v>
      </c>
      <c r="BH232" s="239">
        <f>IF(N232="sníž. přenesená",J232,0)</f>
        <v>0</v>
      </c>
      <c r="BI232" s="239">
        <f>IF(N232="nulová",J232,0)</f>
        <v>0</v>
      </c>
      <c r="BJ232" s="17" t="s">
        <v>23</v>
      </c>
      <c r="BK232" s="239">
        <f>ROUND(I232*H232,2)</f>
        <v>0</v>
      </c>
      <c r="BL232" s="17" t="s">
        <v>156</v>
      </c>
      <c r="BM232" s="238" t="s">
        <v>303</v>
      </c>
    </row>
    <row r="233" s="2" customFormat="1">
      <c r="A233" s="39"/>
      <c r="B233" s="40"/>
      <c r="C233" s="41"/>
      <c r="D233" s="240" t="s">
        <v>158</v>
      </c>
      <c r="E233" s="41"/>
      <c r="F233" s="241" t="s">
        <v>302</v>
      </c>
      <c r="G233" s="41"/>
      <c r="H233" s="41"/>
      <c r="I233" s="242"/>
      <c r="J233" s="41"/>
      <c r="K233" s="41"/>
      <c r="L233" s="45"/>
      <c r="M233" s="243"/>
      <c r="N233" s="244"/>
      <c r="O233" s="92"/>
      <c r="P233" s="92"/>
      <c r="Q233" s="92"/>
      <c r="R233" s="92"/>
      <c r="S233" s="92"/>
      <c r="T233" s="93"/>
      <c r="U233" s="39"/>
      <c r="V233" s="39"/>
      <c r="W233" s="39"/>
      <c r="X233" s="39"/>
      <c r="Y233" s="39"/>
      <c r="Z233" s="39"/>
      <c r="AA233" s="39"/>
      <c r="AB233" s="39"/>
      <c r="AC233" s="39"/>
      <c r="AD233" s="39"/>
      <c r="AE233" s="39"/>
      <c r="AT233" s="17" t="s">
        <v>158</v>
      </c>
      <c r="AU233" s="17" t="s">
        <v>99</v>
      </c>
    </row>
    <row r="234" s="2" customFormat="1">
      <c r="A234" s="39"/>
      <c r="B234" s="40"/>
      <c r="C234" s="41"/>
      <c r="D234" s="245" t="s">
        <v>160</v>
      </c>
      <c r="E234" s="41"/>
      <c r="F234" s="246" t="s">
        <v>304</v>
      </c>
      <c r="G234" s="41"/>
      <c r="H234" s="41"/>
      <c r="I234" s="242"/>
      <c r="J234" s="41"/>
      <c r="K234" s="41"/>
      <c r="L234" s="45"/>
      <c r="M234" s="243"/>
      <c r="N234" s="244"/>
      <c r="O234" s="92"/>
      <c r="P234" s="92"/>
      <c r="Q234" s="92"/>
      <c r="R234" s="92"/>
      <c r="S234" s="92"/>
      <c r="T234" s="93"/>
      <c r="U234" s="39"/>
      <c r="V234" s="39"/>
      <c r="W234" s="39"/>
      <c r="X234" s="39"/>
      <c r="Y234" s="39"/>
      <c r="Z234" s="39"/>
      <c r="AA234" s="39"/>
      <c r="AB234" s="39"/>
      <c r="AC234" s="39"/>
      <c r="AD234" s="39"/>
      <c r="AE234" s="39"/>
      <c r="AT234" s="17" t="s">
        <v>160</v>
      </c>
      <c r="AU234" s="17" t="s">
        <v>99</v>
      </c>
    </row>
    <row r="235" s="13" customFormat="1">
      <c r="A235" s="13"/>
      <c r="B235" s="247"/>
      <c r="C235" s="248"/>
      <c r="D235" s="240" t="s">
        <v>162</v>
      </c>
      <c r="E235" s="249" t="s">
        <v>1</v>
      </c>
      <c r="F235" s="250" t="s">
        <v>322</v>
      </c>
      <c r="G235" s="248"/>
      <c r="H235" s="249" t="s">
        <v>1</v>
      </c>
      <c r="I235" s="251"/>
      <c r="J235" s="248"/>
      <c r="K235" s="248"/>
      <c r="L235" s="252"/>
      <c r="M235" s="253"/>
      <c r="N235" s="254"/>
      <c r="O235" s="254"/>
      <c r="P235" s="254"/>
      <c r="Q235" s="254"/>
      <c r="R235" s="254"/>
      <c r="S235" s="254"/>
      <c r="T235" s="255"/>
      <c r="U235" s="13"/>
      <c r="V235" s="13"/>
      <c r="W235" s="13"/>
      <c r="X235" s="13"/>
      <c r="Y235" s="13"/>
      <c r="Z235" s="13"/>
      <c r="AA235" s="13"/>
      <c r="AB235" s="13"/>
      <c r="AC235" s="13"/>
      <c r="AD235" s="13"/>
      <c r="AE235" s="13"/>
      <c r="AT235" s="256" t="s">
        <v>162</v>
      </c>
      <c r="AU235" s="256" t="s">
        <v>99</v>
      </c>
      <c r="AV235" s="13" t="s">
        <v>23</v>
      </c>
      <c r="AW235" s="13" t="s">
        <v>48</v>
      </c>
      <c r="AX235" s="13" t="s">
        <v>91</v>
      </c>
      <c r="AY235" s="256" t="s">
        <v>148</v>
      </c>
    </row>
    <row r="236" s="14" customFormat="1">
      <c r="A236" s="14"/>
      <c r="B236" s="257"/>
      <c r="C236" s="258"/>
      <c r="D236" s="240" t="s">
        <v>162</v>
      </c>
      <c r="E236" s="259" t="s">
        <v>1</v>
      </c>
      <c r="F236" s="260" t="s">
        <v>323</v>
      </c>
      <c r="G236" s="258"/>
      <c r="H236" s="261">
        <v>93.150000000000006</v>
      </c>
      <c r="I236" s="262"/>
      <c r="J236" s="258"/>
      <c r="K236" s="258"/>
      <c r="L236" s="263"/>
      <c r="M236" s="280"/>
      <c r="N236" s="281"/>
      <c r="O236" s="281"/>
      <c r="P236" s="281"/>
      <c r="Q236" s="281"/>
      <c r="R236" s="281"/>
      <c r="S236" s="281"/>
      <c r="T236" s="282"/>
      <c r="U236" s="14"/>
      <c r="V236" s="14"/>
      <c r="W236" s="14"/>
      <c r="X236" s="14"/>
      <c r="Y236" s="14"/>
      <c r="Z236" s="14"/>
      <c r="AA236" s="14"/>
      <c r="AB236" s="14"/>
      <c r="AC236" s="14"/>
      <c r="AD236" s="14"/>
      <c r="AE236" s="14"/>
      <c r="AT236" s="267" t="s">
        <v>162</v>
      </c>
      <c r="AU236" s="267" t="s">
        <v>99</v>
      </c>
      <c r="AV236" s="14" t="s">
        <v>99</v>
      </c>
      <c r="AW236" s="14" t="s">
        <v>48</v>
      </c>
      <c r="AX236" s="14" t="s">
        <v>23</v>
      </c>
      <c r="AY236" s="267" t="s">
        <v>148</v>
      </c>
    </row>
    <row r="237" s="2" customFormat="1" ht="6.96" customHeight="1">
      <c r="A237" s="39"/>
      <c r="B237" s="67"/>
      <c r="C237" s="68"/>
      <c r="D237" s="68"/>
      <c r="E237" s="68"/>
      <c r="F237" s="68"/>
      <c r="G237" s="68"/>
      <c r="H237" s="68"/>
      <c r="I237" s="68"/>
      <c r="J237" s="68"/>
      <c r="K237" s="68"/>
      <c r="L237" s="45"/>
      <c r="M237" s="39"/>
      <c r="O237" s="39"/>
      <c r="P237" s="39"/>
      <c r="Q237" s="39"/>
      <c r="R237" s="39"/>
      <c r="S237" s="39"/>
      <c r="T237" s="39"/>
      <c r="U237" s="39"/>
      <c r="V237" s="39"/>
      <c r="W237" s="39"/>
      <c r="X237" s="39"/>
      <c r="Y237" s="39"/>
      <c r="Z237" s="39"/>
      <c r="AA237" s="39"/>
      <c r="AB237" s="39"/>
      <c r="AC237" s="39"/>
      <c r="AD237" s="39"/>
      <c r="AE237" s="39"/>
    </row>
  </sheetData>
  <sheetProtection sheet="1" autoFilter="0" formatColumns="0" formatRows="0" objects="1" scenarios="1" spinCount="100000" saltValue="E+GSoJmrLXsjoIo8TEDJfPRrFWfT3bS+6K4n77hbvFEzmuD4ih4wAdvofT5KJZ0b1Feuaum/UtqrZ6xyorLRgA==" hashValue="mMxiVxhYLQqHrMCKGM1jlc07GRYnsRvZQMK0/J/AIG8CjOgvlVJJMEpw/97UxPWsxYfSftxPgZfdcvG+gtAyPA==" algorithmName="SHA-512" password="CC35"/>
  <autoFilter ref="C124:K236"/>
  <mergeCells count="12">
    <mergeCell ref="E7:H7"/>
    <mergeCell ref="E9:H9"/>
    <mergeCell ref="E11:H11"/>
    <mergeCell ref="E20:H20"/>
    <mergeCell ref="E29:H29"/>
    <mergeCell ref="E85:H85"/>
    <mergeCell ref="E87:H87"/>
    <mergeCell ref="E89:H89"/>
    <mergeCell ref="E113:H113"/>
    <mergeCell ref="E115:H115"/>
    <mergeCell ref="E117:H117"/>
    <mergeCell ref="L2:V2"/>
  </mergeCells>
  <hyperlinks>
    <hyperlink ref="F130" r:id="rId1" display="https://podminky.urs.cz/item/CS_URS_2023_01/572531132"/>
    <hyperlink ref="F135" r:id="rId2" display="https://podminky.urs.cz/item/CS_URS_2023_01/573211109"/>
    <hyperlink ref="F140" r:id="rId3" display="https://podminky.urs.cz/item/CS_URS_2023_01/577144121"/>
    <hyperlink ref="F145" r:id="rId4" display="https://podminky.urs.cz/item/CS_URS_2023_01/919121213"/>
    <hyperlink ref="F150" r:id="rId5" display="https://podminky.urs.cz/item/CS_URS_2023_01/998225111"/>
    <hyperlink ref="F155" r:id="rId6" display="https://podminky.urs.cz/item/CS_URS_2023_01/899231111"/>
    <hyperlink ref="F161" r:id="rId7" display="https://podminky.urs.cz/item/CS_URS_2023_01/899331111"/>
    <hyperlink ref="F167" r:id="rId8" display="https://podminky.urs.cz/item/CS_URS_2023_01/899431111"/>
    <hyperlink ref="F173" r:id="rId9" display="https://podminky.urs.cz/item/CS_URS_2023_01/998274101"/>
    <hyperlink ref="F178" r:id="rId10" display="https://podminky.urs.cz/item/CS_URS_2023_01/915211112"/>
    <hyperlink ref="F183" r:id="rId11" display="https://podminky.urs.cz/item/CS_URS_2023_01/915211116"/>
    <hyperlink ref="F188" r:id="rId12" display="https://podminky.urs.cz/item/CS_URS_2023_01/915611111"/>
    <hyperlink ref="F194" r:id="rId13" display="https://podminky.urs.cz/item/CS_URS_2023_01/915231112"/>
    <hyperlink ref="F200" r:id="rId14" display="https://podminky.urs.cz/item/CS_URS_2023_01/915621111"/>
    <hyperlink ref="F207" r:id="rId15" display="https://podminky.urs.cz/item/CS_URS_2023_01/919112213"/>
    <hyperlink ref="F215" r:id="rId16" display="https://podminky.urs.cz/item/CS_URS_2023_01/113154113"/>
    <hyperlink ref="F221" r:id="rId17" display="https://podminky.urs.cz/item/CS_URS_2023_01/997221551"/>
    <hyperlink ref="F227" r:id="rId18" display="https://podminky.urs.cz/item/CS_URS_2023_01/997221559"/>
    <hyperlink ref="F234" r:id="rId19" display="https://podminky.urs.cz/item/CS_URS_2023_01/997221875"/>
  </hyperlinks>
  <pageMargins left="0.39375" right="0.39375" top="0.39375" bottom="0.39375" header="0" footer="0"/>
  <pageSetup paperSize="9" orientation="portrait" blackAndWhite="1" fitToHeight="100"/>
  <headerFooter>
    <oddFooter>&amp;CStrana &amp;P z &amp;N</oddFooter>
  </headerFooter>
  <drawing r:id="rId2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s="1" customFormat="1" ht="6.96" customHeight="1">
      <c r="B3" s="147"/>
      <c r="C3" s="148"/>
      <c r="D3" s="148"/>
      <c r="E3" s="148"/>
      <c r="F3" s="148"/>
      <c r="G3" s="148"/>
      <c r="H3" s="148"/>
      <c r="I3" s="148"/>
      <c r="J3" s="148"/>
      <c r="K3" s="148"/>
      <c r="L3" s="20"/>
      <c r="AT3" s="17" t="s">
        <v>99</v>
      </c>
    </row>
    <row r="4" s="1" customFormat="1" ht="24.96" customHeight="1">
      <c r="B4" s="20"/>
      <c r="D4" s="149" t="s">
        <v>118</v>
      </c>
      <c r="L4" s="20"/>
      <c r="M4" s="150" t="s">
        <v>10</v>
      </c>
      <c r="AT4" s="17" t="s">
        <v>4</v>
      </c>
    </row>
    <row r="5" s="1" customFormat="1" ht="6.96" customHeight="1">
      <c r="B5" s="20"/>
      <c r="L5" s="20"/>
    </row>
    <row r="6" s="1" customFormat="1" ht="12" customHeight="1">
      <c r="B6" s="20"/>
      <c r="D6" s="151" t="s">
        <v>16</v>
      </c>
      <c r="L6" s="20"/>
    </row>
    <row r="7" s="1" customFormat="1" ht="26.25" customHeight="1">
      <c r="B7" s="20"/>
      <c r="E7" s="152" t="str">
        <f>'Rekapitulace stavby'!K6</f>
        <v>Šternberk – oprava povrchu místní komunikace nám. Svobody a Bojovníků za svobodu-1.etapa</v>
      </c>
      <c r="F7" s="151"/>
      <c r="G7" s="151"/>
      <c r="H7" s="151"/>
      <c r="L7" s="20"/>
    </row>
    <row r="8" s="1" customFormat="1" ht="12" customHeight="1">
      <c r="B8" s="20"/>
      <c r="D8" s="151" t="s">
        <v>119</v>
      </c>
      <c r="L8" s="20"/>
    </row>
    <row r="9" s="2" customFormat="1" ht="16.5" customHeight="1">
      <c r="A9" s="39"/>
      <c r="B9" s="45"/>
      <c r="C9" s="39"/>
      <c r="D9" s="39"/>
      <c r="E9" s="152" t="s">
        <v>120</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121</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325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19</v>
      </c>
      <c r="E13" s="39"/>
      <c r="F13" s="142" t="s">
        <v>98</v>
      </c>
      <c r="G13" s="39"/>
      <c r="H13" s="39"/>
      <c r="I13" s="151" t="s">
        <v>21</v>
      </c>
      <c r="J13" s="142" t="s">
        <v>22</v>
      </c>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142" t="s">
        <v>25</v>
      </c>
      <c r="G14" s="39"/>
      <c r="H14" s="39"/>
      <c r="I14" s="151" t="s">
        <v>26</v>
      </c>
      <c r="J14" s="154" t="str">
        <f>'Rekapitulace stavby'!AN8</f>
        <v>4. 5. 2023</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34</v>
      </c>
      <c r="E16" s="39"/>
      <c r="F16" s="39"/>
      <c r="G16" s="39"/>
      <c r="H16" s="39"/>
      <c r="I16" s="151" t="s">
        <v>35</v>
      </c>
      <c r="J16" s="142" t="s">
        <v>36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37</v>
      </c>
      <c r="F17" s="39"/>
      <c r="G17" s="39"/>
      <c r="H17" s="39"/>
      <c r="I17" s="151" t="s">
        <v>38</v>
      </c>
      <c r="J17" s="142" t="s">
        <v>39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40</v>
      </c>
      <c r="E19" s="39"/>
      <c r="F19" s="39"/>
      <c r="G19" s="39"/>
      <c r="H19" s="39"/>
      <c r="I19" s="151" t="s">
        <v>35</v>
      </c>
      <c r="J19" s="33"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3" t="str">
        <f>'Rekapitulace stavby'!E14</f>
        <v>Vyplň údaj</v>
      </c>
      <c r="F20" s="142"/>
      <c r="G20" s="142"/>
      <c r="H20" s="142"/>
      <c r="I20" s="151" t="s">
        <v>38</v>
      </c>
      <c r="J20" s="33"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42</v>
      </c>
      <c r="E22" s="39"/>
      <c r="F22" s="39"/>
      <c r="G22" s="39"/>
      <c r="H22" s="39"/>
      <c r="I22" s="151" t="s">
        <v>35</v>
      </c>
      <c r="J22" s="142" t="s">
        <v>43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44</v>
      </c>
      <c r="F23" s="39"/>
      <c r="G23" s="39"/>
      <c r="H23" s="39"/>
      <c r="I23" s="151" t="s">
        <v>38</v>
      </c>
      <c r="J23" s="142" t="s">
        <v>45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46</v>
      </c>
      <c r="E25" s="39"/>
      <c r="F25" s="39"/>
      <c r="G25" s="39"/>
      <c r="H25" s="39"/>
      <c r="I25" s="151" t="s">
        <v>35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47</v>
      </c>
      <c r="F26" s="39"/>
      <c r="G26" s="39"/>
      <c r="H26" s="39"/>
      <c r="I26" s="151" t="s">
        <v>38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49</v>
      </c>
      <c r="E28" s="39"/>
      <c r="F28" s="39"/>
      <c r="G28" s="39"/>
      <c r="H28" s="39"/>
      <c r="I28" s="39"/>
      <c r="J28" s="39"/>
      <c r="K28" s="39"/>
      <c r="L28" s="64"/>
      <c r="S28" s="39"/>
      <c r="T28" s="39"/>
      <c r="U28" s="39"/>
      <c r="V28" s="39"/>
      <c r="W28" s="39"/>
      <c r="X28" s="39"/>
      <c r="Y28" s="39"/>
      <c r="Z28" s="39"/>
      <c r="AA28" s="39"/>
      <c r="AB28" s="39"/>
      <c r="AC28" s="39"/>
      <c r="AD28" s="39"/>
      <c r="AE28" s="39"/>
    </row>
    <row r="29" s="8" customFormat="1" ht="71.25" customHeight="1">
      <c r="A29" s="155"/>
      <c r="B29" s="156"/>
      <c r="C29" s="155"/>
      <c r="D29" s="155"/>
      <c r="E29" s="157" t="s">
        <v>50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51</v>
      </c>
      <c r="E32" s="39"/>
      <c r="F32" s="39"/>
      <c r="G32" s="39"/>
      <c r="H32" s="39"/>
      <c r="I32" s="39"/>
      <c r="J32" s="161">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53</v>
      </c>
      <c r="G34" s="39"/>
      <c r="H34" s="39"/>
      <c r="I34" s="162" t="s">
        <v>52</v>
      </c>
      <c r="J34" s="162" t="s">
        <v>54</v>
      </c>
      <c r="K34" s="39"/>
      <c r="L34" s="64"/>
      <c r="S34" s="39"/>
      <c r="T34" s="39"/>
      <c r="U34" s="39"/>
      <c r="V34" s="39"/>
      <c r="W34" s="39"/>
      <c r="X34" s="39"/>
      <c r="Y34" s="39"/>
      <c r="Z34" s="39"/>
      <c r="AA34" s="39"/>
      <c r="AB34" s="39"/>
      <c r="AC34" s="39"/>
      <c r="AD34" s="39"/>
      <c r="AE34" s="39"/>
    </row>
    <row r="35" s="2" customFormat="1" ht="14.4" customHeight="1">
      <c r="A35" s="39"/>
      <c r="B35" s="45"/>
      <c r="C35" s="39"/>
      <c r="D35" s="163" t="s">
        <v>55</v>
      </c>
      <c r="E35" s="151" t="s">
        <v>56</v>
      </c>
      <c r="F35" s="164">
        <f>ROUND((SUM(BE125:BE219)),  2)</f>
        <v>0</v>
      </c>
      <c r="G35" s="39"/>
      <c r="H35" s="39"/>
      <c r="I35" s="165">
        <v>0.20999999999999999</v>
      </c>
      <c r="J35" s="164">
        <f>ROUND(((SUM(BE125:BE219))*I35),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57</v>
      </c>
      <c r="F36" s="164">
        <f>ROUND((SUM(BF125:BF219)),  2)</f>
        <v>0</v>
      </c>
      <c r="G36" s="39"/>
      <c r="H36" s="39"/>
      <c r="I36" s="165">
        <v>0.14999999999999999</v>
      </c>
      <c r="J36" s="164">
        <f>ROUND(((SUM(BF125:BF219))*I36),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58</v>
      </c>
      <c r="F37" s="164">
        <f>ROUND((SUM(BG125:BG219)),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59</v>
      </c>
      <c r="F38" s="164">
        <f>ROUND((SUM(BH125:BH219)),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60</v>
      </c>
      <c r="F39" s="164">
        <f>ROUND((SUM(BI125:BI219)),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61</v>
      </c>
      <c r="E41" s="168"/>
      <c r="F41" s="168"/>
      <c r="G41" s="169" t="s">
        <v>62</v>
      </c>
      <c r="H41" s="170" t="s">
        <v>63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4"/>
      <c r="D50" s="173" t="s">
        <v>64</v>
      </c>
      <c r="E50" s="174"/>
      <c r="F50" s="174"/>
      <c r="G50" s="173" t="s">
        <v>65</v>
      </c>
      <c r="H50" s="174"/>
      <c r="I50" s="174"/>
      <c r="J50" s="174"/>
      <c r="K50" s="174"/>
      <c r="L50" s="64"/>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9"/>
      <c r="B61" s="45"/>
      <c r="C61" s="39"/>
      <c r="D61" s="175" t="s">
        <v>66</v>
      </c>
      <c r="E61" s="176"/>
      <c r="F61" s="177" t="s">
        <v>67</v>
      </c>
      <c r="G61" s="175" t="s">
        <v>66</v>
      </c>
      <c r="H61" s="176"/>
      <c r="I61" s="176"/>
      <c r="J61" s="178" t="s">
        <v>67</v>
      </c>
      <c r="K61" s="176"/>
      <c r="L61" s="64"/>
      <c r="S61" s="39"/>
      <c r="T61" s="39"/>
      <c r="U61" s="39"/>
      <c r="V61" s="39"/>
      <c r="W61" s="39"/>
      <c r="X61" s="39"/>
      <c r="Y61" s="39"/>
      <c r="Z61" s="39"/>
      <c r="AA61" s="39"/>
      <c r="AB61" s="39"/>
      <c r="AC61" s="39"/>
      <c r="AD61" s="39"/>
      <c r="AE61" s="39"/>
    </row>
    <row r="62">
      <c r="B62" s="20"/>
      <c r="L62" s="20"/>
    </row>
    <row r="63">
      <c r="B63" s="20"/>
      <c r="L63" s="20"/>
    </row>
    <row r="64">
      <c r="B64" s="20"/>
      <c r="L64" s="20"/>
    </row>
    <row r="65" s="2" customFormat="1">
      <c r="A65" s="39"/>
      <c r="B65" s="45"/>
      <c r="C65" s="39"/>
      <c r="D65" s="173" t="s">
        <v>68</v>
      </c>
      <c r="E65" s="179"/>
      <c r="F65" s="179"/>
      <c r="G65" s="173" t="s">
        <v>69</v>
      </c>
      <c r="H65" s="179"/>
      <c r="I65" s="179"/>
      <c r="J65" s="179"/>
      <c r="K65" s="179"/>
      <c r="L65" s="64"/>
      <c r="S65" s="39"/>
      <c r="T65" s="39"/>
      <c r="U65" s="39"/>
      <c r="V65" s="39"/>
      <c r="W65" s="39"/>
      <c r="X65" s="39"/>
      <c r="Y65" s="39"/>
      <c r="Z65" s="39"/>
      <c r="AA65" s="39"/>
      <c r="AB65" s="39"/>
      <c r="AC65" s="39"/>
      <c r="AD65" s="39"/>
      <c r="AE65" s="39"/>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9"/>
      <c r="B76" s="45"/>
      <c r="C76" s="39"/>
      <c r="D76" s="175" t="s">
        <v>66</v>
      </c>
      <c r="E76" s="176"/>
      <c r="F76" s="177" t="s">
        <v>67</v>
      </c>
      <c r="G76" s="175" t="s">
        <v>66</v>
      </c>
      <c r="H76" s="176"/>
      <c r="I76" s="176"/>
      <c r="J76" s="178" t="s">
        <v>67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3"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Šternberk – oprava povrchu místní komunikace nám. Svobody a Bojovníků za svobodu-1.etapa</v>
      </c>
      <c r="F85" s="32"/>
      <c r="G85" s="32"/>
      <c r="H85" s="32"/>
      <c r="I85" s="41"/>
      <c r="J85" s="41"/>
      <c r="K85" s="41"/>
      <c r="L85" s="64"/>
      <c r="S85" s="39"/>
      <c r="T85" s="39"/>
      <c r="U85" s="39"/>
      <c r="V85" s="39"/>
      <c r="W85" s="39"/>
      <c r="X85" s="39"/>
      <c r="Y85" s="39"/>
      <c r="Z85" s="39"/>
      <c r="AA85" s="39"/>
      <c r="AB85" s="39"/>
      <c r="AC85" s="39"/>
      <c r="AD85" s="39"/>
      <c r="AE85" s="39"/>
    </row>
    <row r="86" s="1" customFormat="1" ht="12" customHeight="1">
      <c r="B86" s="21"/>
      <c r="C86" s="32" t="s">
        <v>119</v>
      </c>
      <c r="D86" s="22"/>
      <c r="E86" s="22"/>
      <c r="F86" s="22"/>
      <c r="G86" s="22"/>
      <c r="H86" s="22"/>
      <c r="I86" s="22"/>
      <c r="J86" s="22"/>
      <c r="K86" s="22"/>
      <c r="L86" s="20"/>
    </row>
    <row r="87" s="2" customFormat="1" ht="16.5" customHeight="1">
      <c r="A87" s="39"/>
      <c r="B87" s="40"/>
      <c r="C87" s="41"/>
      <c r="D87" s="41"/>
      <c r="E87" s="184" t="s">
        <v>120</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2" t="s">
        <v>121</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 xml:space="preserve">1-3 - Oprava vozovky - 1.etapa  (část C)</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2" t="s">
        <v>24</v>
      </c>
      <c r="D91" s="41"/>
      <c r="E91" s="41"/>
      <c r="F91" s="27" t="str">
        <f>F14</f>
        <v>Šternberk</v>
      </c>
      <c r="G91" s="41"/>
      <c r="H91" s="41"/>
      <c r="I91" s="32" t="s">
        <v>26</v>
      </c>
      <c r="J91" s="80" t="str">
        <f>IF(J14="","",J14)</f>
        <v>4. 5. 2023</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2" t="s">
        <v>34</v>
      </c>
      <c r="D93" s="41"/>
      <c r="E93" s="41"/>
      <c r="F93" s="27" t="str">
        <f>E17</f>
        <v>Město Šternberk</v>
      </c>
      <c r="G93" s="41"/>
      <c r="H93" s="41"/>
      <c r="I93" s="32" t="s">
        <v>42</v>
      </c>
      <c r="J93" s="37" t="str">
        <f>E23</f>
        <v>ing. Petr Doležel</v>
      </c>
      <c r="K93" s="41"/>
      <c r="L93" s="64"/>
      <c r="S93" s="39"/>
      <c r="T93" s="39"/>
      <c r="U93" s="39"/>
      <c r="V93" s="39"/>
      <c r="W93" s="39"/>
      <c r="X93" s="39"/>
      <c r="Y93" s="39"/>
      <c r="Z93" s="39"/>
      <c r="AA93" s="39"/>
      <c r="AB93" s="39"/>
      <c r="AC93" s="39"/>
      <c r="AD93" s="39"/>
      <c r="AE93" s="39"/>
    </row>
    <row r="94" s="2" customFormat="1" ht="25.65" customHeight="1">
      <c r="A94" s="39"/>
      <c r="B94" s="40"/>
      <c r="C94" s="32" t="s">
        <v>40</v>
      </c>
      <c r="D94" s="41"/>
      <c r="E94" s="41"/>
      <c r="F94" s="27" t="str">
        <f>IF(E20="","",E20)</f>
        <v>Vyplň údaj</v>
      </c>
      <c r="G94" s="41"/>
      <c r="H94" s="41"/>
      <c r="I94" s="32" t="s">
        <v>46</v>
      </c>
      <c r="J94" s="37" t="str">
        <f>E26</f>
        <v xml:space="preserve">ing.Pospíšil Michal        CU 2023/1</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124</v>
      </c>
      <c r="D96" s="186"/>
      <c r="E96" s="186"/>
      <c r="F96" s="186"/>
      <c r="G96" s="186"/>
      <c r="H96" s="186"/>
      <c r="I96" s="186"/>
      <c r="J96" s="187" t="s">
        <v>125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126</v>
      </c>
      <c r="D98" s="41"/>
      <c r="E98" s="41"/>
      <c r="F98" s="41"/>
      <c r="G98" s="41"/>
      <c r="H98" s="41"/>
      <c r="I98" s="41"/>
      <c r="J98" s="111">
        <f>J125</f>
        <v>0</v>
      </c>
      <c r="K98" s="41"/>
      <c r="L98" s="64"/>
      <c r="S98" s="39"/>
      <c r="T98" s="39"/>
      <c r="U98" s="39"/>
      <c r="V98" s="39"/>
      <c r="W98" s="39"/>
      <c r="X98" s="39"/>
      <c r="Y98" s="39"/>
      <c r="Z98" s="39"/>
      <c r="AA98" s="39"/>
      <c r="AB98" s="39"/>
      <c r="AC98" s="39"/>
      <c r="AD98" s="39"/>
      <c r="AE98" s="39"/>
      <c r="AU98" s="17" t="s">
        <v>127</v>
      </c>
    </row>
    <row r="99" s="9" customFormat="1" ht="24.96" customHeight="1">
      <c r="A99" s="9"/>
      <c r="B99" s="189"/>
      <c r="C99" s="190"/>
      <c r="D99" s="191" t="s">
        <v>128</v>
      </c>
      <c r="E99" s="192"/>
      <c r="F99" s="192"/>
      <c r="G99" s="192"/>
      <c r="H99" s="192"/>
      <c r="I99" s="192"/>
      <c r="J99" s="193">
        <f>J126</f>
        <v>0</v>
      </c>
      <c r="K99" s="190"/>
      <c r="L99" s="194"/>
      <c r="S99" s="9"/>
      <c r="T99" s="9"/>
      <c r="U99" s="9"/>
      <c r="V99" s="9"/>
      <c r="W99" s="9"/>
      <c r="X99" s="9"/>
      <c r="Y99" s="9"/>
      <c r="Z99" s="9"/>
      <c r="AA99" s="9"/>
      <c r="AB99" s="9"/>
      <c r="AC99" s="9"/>
      <c r="AD99" s="9"/>
      <c r="AE99" s="9"/>
    </row>
    <row r="100" s="10" customFormat="1" ht="19.92" customHeight="1">
      <c r="A100" s="10"/>
      <c r="B100" s="195"/>
      <c r="C100" s="134"/>
      <c r="D100" s="196" t="s">
        <v>129</v>
      </c>
      <c r="E100" s="197"/>
      <c r="F100" s="197"/>
      <c r="G100" s="197"/>
      <c r="H100" s="197"/>
      <c r="I100" s="197"/>
      <c r="J100" s="198">
        <f>J127</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130</v>
      </c>
      <c r="E101" s="197"/>
      <c r="F101" s="197"/>
      <c r="G101" s="197"/>
      <c r="H101" s="197"/>
      <c r="I101" s="197"/>
      <c r="J101" s="198">
        <f>J152</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131</v>
      </c>
      <c r="E102" s="197"/>
      <c r="F102" s="197"/>
      <c r="G102" s="197"/>
      <c r="H102" s="197"/>
      <c r="I102" s="197"/>
      <c r="J102" s="198">
        <f>J175</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132</v>
      </c>
      <c r="E103" s="197"/>
      <c r="F103" s="197"/>
      <c r="G103" s="197"/>
      <c r="H103" s="197"/>
      <c r="I103" s="197"/>
      <c r="J103" s="198">
        <f>J187</f>
        <v>0</v>
      </c>
      <c r="K103" s="134"/>
      <c r="L103" s="199"/>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3" t="s">
        <v>133</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2"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26.25" customHeight="1">
      <c r="A113" s="39"/>
      <c r="B113" s="40"/>
      <c r="C113" s="41"/>
      <c r="D113" s="41"/>
      <c r="E113" s="184" t="str">
        <f>E7</f>
        <v>Šternberk – oprava povrchu místní komunikace nám. Svobody a Bojovníků za svobodu-1.etapa</v>
      </c>
      <c r="F113" s="32"/>
      <c r="G113" s="32"/>
      <c r="H113" s="32"/>
      <c r="I113" s="41"/>
      <c r="J113" s="41"/>
      <c r="K113" s="41"/>
      <c r="L113" s="64"/>
      <c r="S113" s="39"/>
      <c r="T113" s="39"/>
      <c r="U113" s="39"/>
      <c r="V113" s="39"/>
      <c r="W113" s="39"/>
      <c r="X113" s="39"/>
      <c r="Y113" s="39"/>
      <c r="Z113" s="39"/>
      <c r="AA113" s="39"/>
      <c r="AB113" s="39"/>
      <c r="AC113" s="39"/>
      <c r="AD113" s="39"/>
      <c r="AE113" s="39"/>
    </row>
    <row r="114" s="1" customFormat="1" ht="12" customHeight="1">
      <c r="B114" s="21"/>
      <c r="C114" s="32" t="s">
        <v>119</v>
      </c>
      <c r="D114" s="22"/>
      <c r="E114" s="22"/>
      <c r="F114" s="22"/>
      <c r="G114" s="22"/>
      <c r="H114" s="22"/>
      <c r="I114" s="22"/>
      <c r="J114" s="22"/>
      <c r="K114" s="22"/>
      <c r="L114" s="20"/>
    </row>
    <row r="115" s="2" customFormat="1" ht="16.5" customHeight="1">
      <c r="A115" s="39"/>
      <c r="B115" s="40"/>
      <c r="C115" s="41"/>
      <c r="D115" s="41"/>
      <c r="E115" s="184" t="s">
        <v>120</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2" t="s">
        <v>121</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 xml:space="preserve">1-3 - Oprava vozovky - 1.etapa  (část C)</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2" t="s">
        <v>24</v>
      </c>
      <c r="D119" s="41"/>
      <c r="E119" s="41"/>
      <c r="F119" s="27" t="str">
        <f>F14</f>
        <v>Šternberk</v>
      </c>
      <c r="G119" s="41"/>
      <c r="H119" s="41"/>
      <c r="I119" s="32" t="s">
        <v>26</v>
      </c>
      <c r="J119" s="80" t="str">
        <f>IF(J14="","",J14)</f>
        <v>4. 5. 2023</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2" t="s">
        <v>34</v>
      </c>
      <c r="D121" s="41"/>
      <c r="E121" s="41"/>
      <c r="F121" s="27" t="str">
        <f>E17</f>
        <v>Město Šternberk</v>
      </c>
      <c r="G121" s="41"/>
      <c r="H121" s="41"/>
      <c r="I121" s="32" t="s">
        <v>42</v>
      </c>
      <c r="J121" s="37" t="str">
        <f>E23</f>
        <v>ing. Petr Doležel</v>
      </c>
      <c r="K121" s="41"/>
      <c r="L121" s="64"/>
      <c r="S121" s="39"/>
      <c r="T121" s="39"/>
      <c r="U121" s="39"/>
      <c r="V121" s="39"/>
      <c r="W121" s="39"/>
      <c r="X121" s="39"/>
      <c r="Y121" s="39"/>
      <c r="Z121" s="39"/>
      <c r="AA121" s="39"/>
      <c r="AB121" s="39"/>
      <c r="AC121" s="39"/>
      <c r="AD121" s="39"/>
      <c r="AE121" s="39"/>
    </row>
    <row r="122" s="2" customFormat="1" ht="25.65" customHeight="1">
      <c r="A122" s="39"/>
      <c r="B122" s="40"/>
      <c r="C122" s="32" t="s">
        <v>40</v>
      </c>
      <c r="D122" s="41"/>
      <c r="E122" s="41"/>
      <c r="F122" s="27" t="str">
        <f>IF(E20="","",E20)</f>
        <v>Vyplň údaj</v>
      </c>
      <c r="G122" s="41"/>
      <c r="H122" s="41"/>
      <c r="I122" s="32" t="s">
        <v>46</v>
      </c>
      <c r="J122" s="37" t="str">
        <f>E26</f>
        <v xml:space="preserve">ing.Pospíšil Michal        CU 2023/1</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0"/>
      <c r="B124" s="201"/>
      <c r="C124" s="202" t="s">
        <v>134</v>
      </c>
      <c r="D124" s="203" t="s">
        <v>76</v>
      </c>
      <c r="E124" s="203" t="s">
        <v>72</v>
      </c>
      <c r="F124" s="203" t="s">
        <v>73</v>
      </c>
      <c r="G124" s="203" t="s">
        <v>135</v>
      </c>
      <c r="H124" s="203" t="s">
        <v>136</v>
      </c>
      <c r="I124" s="203" t="s">
        <v>137</v>
      </c>
      <c r="J124" s="203" t="s">
        <v>125</v>
      </c>
      <c r="K124" s="204" t="s">
        <v>138</v>
      </c>
      <c r="L124" s="205"/>
      <c r="M124" s="101" t="s">
        <v>1</v>
      </c>
      <c r="N124" s="102" t="s">
        <v>55</v>
      </c>
      <c r="O124" s="102" t="s">
        <v>139</v>
      </c>
      <c r="P124" s="102" t="s">
        <v>140</v>
      </c>
      <c r="Q124" s="102" t="s">
        <v>141</v>
      </c>
      <c r="R124" s="102" t="s">
        <v>142</v>
      </c>
      <c r="S124" s="102" t="s">
        <v>143</v>
      </c>
      <c r="T124" s="103" t="s">
        <v>144</v>
      </c>
      <c r="U124" s="200"/>
      <c r="V124" s="200"/>
      <c r="W124" s="200"/>
      <c r="X124" s="200"/>
      <c r="Y124" s="200"/>
      <c r="Z124" s="200"/>
      <c r="AA124" s="200"/>
      <c r="AB124" s="200"/>
      <c r="AC124" s="200"/>
      <c r="AD124" s="200"/>
      <c r="AE124" s="200"/>
    </row>
    <row r="125" s="2" customFormat="1" ht="22.8" customHeight="1">
      <c r="A125" s="39"/>
      <c r="B125" s="40"/>
      <c r="C125" s="108" t="s">
        <v>145</v>
      </c>
      <c r="D125" s="41"/>
      <c r="E125" s="41"/>
      <c r="F125" s="41"/>
      <c r="G125" s="41"/>
      <c r="H125" s="41"/>
      <c r="I125" s="41"/>
      <c r="J125" s="206">
        <f>BK125</f>
        <v>0</v>
      </c>
      <c r="K125" s="41"/>
      <c r="L125" s="45"/>
      <c r="M125" s="104"/>
      <c r="N125" s="207"/>
      <c r="O125" s="105"/>
      <c r="P125" s="208">
        <f>P126</f>
        <v>0</v>
      </c>
      <c r="Q125" s="105"/>
      <c r="R125" s="208">
        <f>R126</f>
        <v>2.947638</v>
      </c>
      <c r="S125" s="105"/>
      <c r="T125" s="209">
        <f>T126</f>
        <v>33.695</v>
      </c>
      <c r="U125" s="39"/>
      <c r="V125" s="39"/>
      <c r="W125" s="39"/>
      <c r="X125" s="39"/>
      <c r="Y125" s="39"/>
      <c r="Z125" s="39"/>
      <c r="AA125" s="39"/>
      <c r="AB125" s="39"/>
      <c r="AC125" s="39"/>
      <c r="AD125" s="39"/>
      <c r="AE125" s="39"/>
      <c r="AT125" s="17" t="s">
        <v>90</v>
      </c>
      <c r="AU125" s="17" t="s">
        <v>127</v>
      </c>
      <c r="BK125" s="210">
        <f>BK126</f>
        <v>0</v>
      </c>
    </row>
    <row r="126" s="12" customFormat="1" ht="25.92" customHeight="1">
      <c r="A126" s="12"/>
      <c r="B126" s="211"/>
      <c r="C126" s="212"/>
      <c r="D126" s="213" t="s">
        <v>90</v>
      </c>
      <c r="E126" s="214" t="s">
        <v>146</v>
      </c>
      <c r="F126" s="214" t="s">
        <v>147</v>
      </c>
      <c r="G126" s="212"/>
      <c r="H126" s="212"/>
      <c r="I126" s="215"/>
      <c r="J126" s="216">
        <f>BK126</f>
        <v>0</v>
      </c>
      <c r="K126" s="212"/>
      <c r="L126" s="217"/>
      <c r="M126" s="218"/>
      <c r="N126" s="219"/>
      <c r="O126" s="219"/>
      <c r="P126" s="220">
        <f>P127+P152+P175+P187</f>
        <v>0</v>
      </c>
      <c r="Q126" s="219"/>
      <c r="R126" s="220">
        <f>R127+R152+R175+R187</f>
        <v>2.947638</v>
      </c>
      <c r="S126" s="219"/>
      <c r="T126" s="221">
        <f>T127+T152+T175+T187</f>
        <v>33.695</v>
      </c>
      <c r="U126" s="12"/>
      <c r="V126" s="12"/>
      <c r="W126" s="12"/>
      <c r="X126" s="12"/>
      <c r="Y126" s="12"/>
      <c r="Z126" s="12"/>
      <c r="AA126" s="12"/>
      <c r="AB126" s="12"/>
      <c r="AC126" s="12"/>
      <c r="AD126" s="12"/>
      <c r="AE126" s="12"/>
      <c r="AR126" s="222" t="s">
        <v>23</v>
      </c>
      <c r="AT126" s="223" t="s">
        <v>90</v>
      </c>
      <c r="AU126" s="223" t="s">
        <v>91</v>
      </c>
      <c r="AY126" s="222" t="s">
        <v>148</v>
      </c>
      <c r="BK126" s="224">
        <f>BK127+BK152+BK175+BK187</f>
        <v>0</v>
      </c>
    </row>
    <row r="127" s="12" customFormat="1" ht="22.8" customHeight="1">
      <c r="A127" s="12"/>
      <c r="B127" s="211"/>
      <c r="C127" s="212"/>
      <c r="D127" s="213" t="s">
        <v>90</v>
      </c>
      <c r="E127" s="225" t="s">
        <v>149</v>
      </c>
      <c r="F127" s="225" t="s">
        <v>150</v>
      </c>
      <c r="G127" s="212"/>
      <c r="H127" s="212"/>
      <c r="I127" s="215"/>
      <c r="J127" s="226">
        <f>BK127</f>
        <v>0</v>
      </c>
      <c r="K127" s="212"/>
      <c r="L127" s="217"/>
      <c r="M127" s="218"/>
      <c r="N127" s="219"/>
      <c r="O127" s="219"/>
      <c r="P127" s="220">
        <f>SUM(P128:P151)</f>
        <v>0</v>
      </c>
      <c r="Q127" s="219"/>
      <c r="R127" s="220">
        <f>SUM(R128:R151)</f>
        <v>0.16103800000000001</v>
      </c>
      <c r="S127" s="219"/>
      <c r="T127" s="221">
        <f>SUM(T128:T151)</f>
        <v>0</v>
      </c>
      <c r="U127" s="12"/>
      <c r="V127" s="12"/>
      <c r="W127" s="12"/>
      <c r="X127" s="12"/>
      <c r="Y127" s="12"/>
      <c r="Z127" s="12"/>
      <c r="AA127" s="12"/>
      <c r="AB127" s="12"/>
      <c r="AC127" s="12"/>
      <c r="AD127" s="12"/>
      <c r="AE127" s="12"/>
      <c r="AR127" s="222" t="s">
        <v>23</v>
      </c>
      <c r="AT127" s="223" t="s">
        <v>90</v>
      </c>
      <c r="AU127" s="223" t="s">
        <v>23</v>
      </c>
      <c r="AY127" s="222" t="s">
        <v>148</v>
      </c>
      <c r="BK127" s="224">
        <f>SUM(BK128:BK151)</f>
        <v>0</v>
      </c>
    </row>
    <row r="128" s="2" customFormat="1" ht="24.15" customHeight="1">
      <c r="A128" s="39"/>
      <c r="B128" s="40"/>
      <c r="C128" s="227" t="s">
        <v>23</v>
      </c>
      <c r="D128" s="227" t="s">
        <v>151</v>
      </c>
      <c r="E128" s="228" t="s">
        <v>152</v>
      </c>
      <c r="F128" s="229" t="s">
        <v>153</v>
      </c>
      <c r="G128" s="230" t="s">
        <v>154</v>
      </c>
      <c r="H128" s="231">
        <v>10</v>
      </c>
      <c r="I128" s="232"/>
      <c r="J128" s="233">
        <f>ROUND(I128*H128,2)</f>
        <v>0</v>
      </c>
      <c r="K128" s="229" t="s">
        <v>155</v>
      </c>
      <c r="L128" s="45"/>
      <c r="M128" s="234" t="s">
        <v>1</v>
      </c>
      <c r="N128" s="235" t="s">
        <v>56</v>
      </c>
      <c r="O128" s="92"/>
      <c r="P128" s="236">
        <f>O128*H128</f>
        <v>0</v>
      </c>
      <c r="Q128" s="236">
        <v>0.00084999999999999995</v>
      </c>
      <c r="R128" s="236">
        <f>Q128*H128</f>
        <v>0.0084999999999999989</v>
      </c>
      <c r="S128" s="236">
        <v>0</v>
      </c>
      <c r="T128" s="237">
        <f>S128*H128</f>
        <v>0</v>
      </c>
      <c r="U128" s="39"/>
      <c r="V128" s="39"/>
      <c r="W128" s="39"/>
      <c r="X128" s="39"/>
      <c r="Y128" s="39"/>
      <c r="Z128" s="39"/>
      <c r="AA128" s="39"/>
      <c r="AB128" s="39"/>
      <c r="AC128" s="39"/>
      <c r="AD128" s="39"/>
      <c r="AE128" s="39"/>
      <c r="AR128" s="238" t="s">
        <v>156</v>
      </c>
      <c r="AT128" s="238" t="s">
        <v>151</v>
      </c>
      <c r="AU128" s="238" t="s">
        <v>99</v>
      </c>
      <c r="AY128" s="17" t="s">
        <v>148</v>
      </c>
      <c r="BE128" s="239">
        <f>IF(N128="základní",J128,0)</f>
        <v>0</v>
      </c>
      <c r="BF128" s="239">
        <f>IF(N128="snížená",J128,0)</f>
        <v>0</v>
      </c>
      <c r="BG128" s="239">
        <f>IF(N128="zákl. přenesená",J128,0)</f>
        <v>0</v>
      </c>
      <c r="BH128" s="239">
        <f>IF(N128="sníž. přenesená",J128,0)</f>
        <v>0</v>
      </c>
      <c r="BI128" s="239">
        <f>IF(N128="nulová",J128,0)</f>
        <v>0</v>
      </c>
      <c r="BJ128" s="17" t="s">
        <v>23</v>
      </c>
      <c r="BK128" s="239">
        <f>ROUND(I128*H128,2)</f>
        <v>0</v>
      </c>
      <c r="BL128" s="17" t="s">
        <v>156</v>
      </c>
      <c r="BM128" s="238" t="s">
        <v>326</v>
      </c>
    </row>
    <row r="129" s="2" customFormat="1">
      <c r="A129" s="39"/>
      <c r="B129" s="40"/>
      <c r="C129" s="41"/>
      <c r="D129" s="240" t="s">
        <v>158</v>
      </c>
      <c r="E129" s="41"/>
      <c r="F129" s="241" t="s">
        <v>159</v>
      </c>
      <c r="G129" s="41"/>
      <c r="H129" s="41"/>
      <c r="I129" s="242"/>
      <c r="J129" s="41"/>
      <c r="K129" s="41"/>
      <c r="L129" s="45"/>
      <c r="M129" s="243"/>
      <c r="N129" s="244"/>
      <c r="O129" s="92"/>
      <c r="P129" s="92"/>
      <c r="Q129" s="92"/>
      <c r="R129" s="92"/>
      <c r="S129" s="92"/>
      <c r="T129" s="93"/>
      <c r="U129" s="39"/>
      <c r="V129" s="39"/>
      <c r="W129" s="39"/>
      <c r="X129" s="39"/>
      <c r="Y129" s="39"/>
      <c r="Z129" s="39"/>
      <c r="AA129" s="39"/>
      <c r="AB129" s="39"/>
      <c r="AC129" s="39"/>
      <c r="AD129" s="39"/>
      <c r="AE129" s="39"/>
      <c r="AT129" s="17" t="s">
        <v>158</v>
      </c>
      <c r="AU129" s="17" t="s">
        <v>99</v>
      </c>
    </row>
    <row r="130" s="2" customFormat="1">
      <c r="A130" s="39"/>
      <c r="B130" s="40"/>
      <c r="C130" s="41"/>
      <c r="D130" s="245" t="s">
        <v>160</v>
      </c>
      <c r="E130" s="41"/>
      <c r="F130" s="246" t="s">
        <v>161</v>
      </c>
      <c r="G130" s="41"/>
      <c r="H130" s="41"/>
      <c r="I130" s="242"/>
      <c r="J130" s="41"/>
      <c r="K130" s="41"/>
      <c r="L130" s="45"/>
      <c r="M130" s="243"/>
      <c r="N130" s="244"/>
      <c r="O130" s="92"/>
      <c r="P130" s="92"/>
      <c r="Q130" s="92"/>
      <c r="R130" s="92"/>
      <c r="S130" s="92"/>
      <c r="T130" s="93"/>
      <c r="U130" s="39"/>
      <c r="V130" s="39"/>
      <c r="W130" s="39"/>
      <c r="X130" s="39"/>
      <c r="Y130" s="39"/>
      <c r="Z130" s="39"/>
      <c r="AA130" s="39"/>
      <c r="AB130" s="39"/>
      <c r="AC130" s="39"/>
      <c r="AD130" s="39"/>
      <c r="AE130" s="39"/>
      <c r="AT130" s="17" t="s">
        <v>160</v>
      </c>
      <c r="AU130" s="17" t="s">
        <v>99</v>
      </c>
    </row>
    <row r="131" s="13" customFormat="1">
      <c r="A131" s="13"/>
      <c r="B131" s="247"/>
      <c r="C131" s="248"/>
      <c r="D131" s="240" t="s">
        <v>162</v>
      </c>
      <c r="E131" s="249" t="s">
        <v>1</v>
      </c>
      <c r="F131" s="250" t="s">
        <v>327</v>
      </c>
      <c r="G131" s="248"/>
      <c r="H131" s="249" t="s">
        <v>1</v>
      </c>
      <c r="I131" s="251"/>
      <c r="J131" s="248"/>
      <c r="K131" s="248"/>
      <c r="L131" s="252"/>
      <c r="M131" s="253"/>
      <c r="N131" s="254"/>
      <c r="O131" s="254"/>
      <c r="P131" s="254"/>
      <c r="Q131" s="254"/>
      <c r="R131" s="254"/>
      <c r="S131" s="254"/>
      <c r="T131" s="255"/>
      <c r="U131" s="13"/>
      <c r="V131" s="13"/>
      <c r="W131" s="13"/>
      <c r="X131" s="13"/>
      <c r="Y131" s="13"/>
      <c r="Z131" s="13"/>
      <c r="AA131" s="13"/>
      <c r="AB131" s="13"/>
      <c r="AC131" s="13"/>
      <c r="AD131" s="13"/>
      <c r="AE131" s="13"/>
      <c r="AT131" s="256" t="s">
        <v>162</v>
      </c>
      <c r="AU131" s="256" t="s">
        <v>99</v>
      </c>
      <c r="AV131" s="13" t="s">
        <v>23</v>
      </c>
      <c r="AW131" s="13" t="s">
        <v>48</v>
      </c>
      <c r="AX131" s="13" t="s">
        <v>91</v>
      </c>
      <c r="AY131" s="256" t="s">
        <v>148</v>
      </c>
    </row>
    <row r="132" s="14" customFormat="1">
      <c r="A132" s="14"/>
      <c r="B132" s="257"/>
      <c r="C132" s="258"/>
      <c r="D132" s="240" t="s">
        <v>162</v>
      </c>
      <c r="E132" s="259" t="s">
        <v>1</v>
      </c>
      <c r="F132" s="260" t="s">
        <v>28</v>
      </c>
      <c r="G132" s="258"/>
      <c r="H132" s="261">
        <v>10</v>
      </c>
      <c r="I132" s="262"/>
      <c r="J132" s="258"/>
      <c r="K132" s="258"/>
      <c r="L132" s="263"/>
      <c r="M132" s="264"/>
      <c r="N132" s="265"/>
      <c r="O132" s="265"/>
      <c r="P132" s="265"/>
      <c r="Q132" s="265"/>
      <c r="R132" s="265"/>
      <c r="S132" s="265"/>
      <c r="T132" s="266"/>
      <c r="U132" s="14"/>
      <c r="V132" s="14"/>
      <c r="W132" s="14"/>
      <c r="X132" s="14"/>
      <c r="Y132" s="14"/>
      <c r="Z132" s="14"/>
      <c r="AA132" s="14"/>
      <c r="AB132" s="14"/>
      <c r="AC132" s="14"/>
      <c r="AD132" s="14"/>
      <c r="AE132" s="14"/>
      <c r="AT132" s="267" t="s">
        <v>162</v>
      </c>
      <c r="AU132" s="267" t="s">
        <v>99</v>
      </c>
      <c r="AV132" s="14" t="s">
        <v>99</v>
      </c>
      <c r="AW132" s="14" t="s">
        <v>48</v>
      </c>
      <c r="AX132" s="14" t="s">
        <v>91</v>
      </c>
      <c r="AY132" s="267" t="s">
        <v>148</v>
      </c>
    </row>
    <row r="133" s="2" customFormat="1" ht="21.75" customHeight="1">
      <c r="A133" s="39"/>
      <c r="B133" s="40"/>
      <c r="C133" s="227" t="s">
        <v>99</v>
      </c>
      <c r="D133" s="227" t="s">
        <v>151</v>
      </c>
      <c r="E133" s="228" t="s">
        <v>165</v>
      </c>
      <c r="F133" s="229" t="s">
        <v>166</v>
      </c>
      <c r="G133" s="230" t="s">
        <v>167</v>
      </c>
      <c r="H133" s="231">
        <v>293</v>
      </c>
      <c r="I133" s="232"/>
      <c r="J133" s="233">
        <f>ROUND(I133*H133,2)</f>
        <v>0</v>
      </c>
      <c r="K133" s="229" t="s">
        <v>155</v>
      </c>
      <c r="L133" s="45"/>
      <c r="M133" s="234" t="s">
        <v>1</v>
      </c>
      <c r="N133" s="235" t="s">
        <v>56</v>
      </c>
      <c r="O133" s="92"/>
      <c r="P133" s="236">
        <f>O133*H133</f>
        <v>0</v>
      </c>
      <c r="Q133" s="236">
        <v>0.00051000000000000004</v>
      </c>
      <c r="R133" s="236">
        <f>Q133*H133</f>
        <v>0.14943000000000001</v>
      </c>
      <c r="S133" s="236">
        <v>0</v>
      </c>
      <c r="T133" s="237">
        <f>S133*H133</f>
        <v>0</v>
      </c>
      <c r="U133" s="39"/>
      <c r="V133" s="39"/>
      <c r="W133" s="39"/>
      <c r="X133" s="39"/>
      <c r="Y133" s="39"/>
      <c r="Z133" s="39"/>
      <c r="AA133" s="39"/>
      <c r="AB133" s="39"/>
      <c r="AC133" s="39"/>
      <c r="AD133" s="39"/>
      <c r="AE133" s="39"/>
      <c r="AR133" s="238" t="s">
        <v>156</v>
      </c>
      <c r="AT133" s="238" t="s">
        <v>151</v>
      </c>
      <c r="AU133" s="238" t="s">
        <v>99</v>
      </c>
      <c r="AY133" s="17" t="s">
        <v>148</v>
      </c>
      <c r="BE133" s="239">
        <f>IF(N133="základní",J133,0)</f>
        <v>0</v>
      </c>
      <c r="BF133" s="239">
        <f>IF(N133="snížená",J133,0)</f>
        <v>0</v>
      </c>
      <c r="BG133" s="239">
        <f>IF(N133="zákl. přenesená",J133,0)</f>
        <v>0</v>
      </c>
      <c r="BH133" s="239">
        <f>IF(N133="sníž. přenesená",J133,0)</f>
        <v>0</v>
      </c>
      <c r="BI133" s="239">
        <f>IF(N133="nulová",J133,0)</f>
        <v>0</v>
      </c>
      <c r="BJ133" s="17" t="s">
        <v>23</v>
      </c>
      <c r="BK133" s="239">
        <f>ROUND(I133*H133,2)</f>
        <v>0</v>
      </c>
      <c r="BL133" s="17" t="s">
        <v>156</v>
      </c>
      <c r="BM133" s="238" t="s">
        <v>168</v>
      </c>
    </row>
    <row r="134" s="2" customFormat="1">
      <c r="A134" s="39"/>
      <c r="B134" s="40"/>
      <c r="C134" s="41"/>
      <c r="D134" s="240" t="s">
        <v>158</v>
      </c>
      <c r="E134" s="41"/>
      <c r="F134" s="241" t="s">
        <v>169</v>
      </c>
      <c r="G134" s="41"/>
      <c r="H134" s="41"/>
      <c r="I134" s="242"/>
      <c r="J134" s="41"/>
      <c r="K134" s="41"/>
      <c r="L134" s="45"/>
      <c r="M134" s="243"/>
      <c r="N134" s="244"/>
      <c r="O134" s="92"/>
      <c r="P134" s="92"/>
      <c r="Q134" s="92"/>
      <c r="R134" s="92"/>
      <c r="S134" s="92"/>
      <c r="T134" s="93"/>
      <c r="U134" s="39"/>
      <c r="V134" s="39"/>
      <c r="W134" s="39"/>
      <c r="X134" s="39"/>
      <c r="Y134" s="39"/>
      <c r="Z134" s="39"/>
      <c r="AA134" s="39"/>
      <c r="AB134" s="39"/>
      <c r="AC134" s="39"/>
      <c r="AD134" s="39"/>
      <c r="AE134" s="39"/>
      <c r="AT134" s="17" t="s">
        <v>158</v>
      </c>
      <c r="AU134" s="17" t="s">
        <v>99</v>
      </c>
    </row>
    <row r="135" s="2" customFormat="1">
      <c r="A135" s="39"/>
      <c r="B135" s="40"/>
      <c r="C135" s="41"/>
      <c r="D135" s="245" t="s">
        <v>160</v>
      </c>
      <c r="E135" s="41"/>
      <c r="F135" s="246" t="s">
        <v>170</v>
      </c>
      <c r="G135" s="41"/>
      <c r="H135" s="41"/>
      <c r="I135" s="242"/>
      <c r="J135" s="41"/>
      <c r="K135" s="41"/>
      <c r="L135" s="45"/>
      <c r="M135" s="243"/>
      <c r="N135" s="244"/>
      <c r="O135" s="92"/>
      <c r="P135" s="92"/>
      <c r="Q135" s="92"/>
      <c r="R135" s="92"/>
      <c r="S135" s="92"/>
      <c r="T135" s="93"/>
      <c r="U135" s="39"/>
      <c r="V135" s="39"/>
      <c r="W135" s="39"/>
      <c r="X135" s="39"/>
      <c r="Y135" s="39"/>
      <c r="Z135" s="39"/>
      <c r="AA135" s="39"/>
      <c r="AB135" s="39"/>
      <c r="AC135" s="39"/>
      <c r="AD135" s="39"/>
      <c r="AE135" s="39"/>
      <c r="AT135" s="17" t="s">
        <v>160</v>
      </c>
      <c r="AU135" s="17" t="s">
        <v>99</v>
      </c>
    </row>
    <row r="136" s="13" customFormat="1">
      <c r="A136" s="13"/>
      <c r="B136" s="247"/>
      <c r="C136" s="248"/>
      <c r="D136" s="240" t="s">
        <v>162</v>
      </c>
      <c r="E136" s="249" t="s">
        <v>1</v>
      </c>
      <c r="F136" s="250" t="s">
        <v>328</v>
      </c>
      <c r="G136" s="248"/>
      <c r="H136" s="249" t="s">
        <v>1</v>
      </c>
      <c r="I136" s="251"/>
      <c r="J136" s="248"/>
      <c r="K136" s="248"/>
      <c r="L136" s="252"/>
      <c r="M136" s="253"/>
      <c r="N136" s="254"/>
      <c r="O136" s="254"/>
      <c r="P136" s="254"/>
      <c r="Q136" s="254"/>
      <c r="R136" s="254"/>
      <c r="S136" s="254"/>
      <c r="T136" s="255"/>
      <c r="U136" s="13"/>
      <c r="V136" s="13"/>
      <c r="W136" s="13"/>
      <c r="X136" s="13"/>
      <c r="Y136" s="13"/>
      <c r="Z136" s="13"/>
      <c r="AA136" s="13"/>
      <c r="AB136" s="13"/>
      <c r="AC136" s="13"/>
      <c r="AD136" s="13"/>
      <c r="AE136" s="13"/>
      <c r="AT136" s="256" t="s">
        <v>162</v>
      </c>
      <c r="AU136" s="256" t="s">
        <v>99</v>
      </c>
      <c r="AV136" s="13" t="s">
        <v>23</v>
      </c>
      <c r="AW136" s="13" t="s">
        <v>48</v>
      </c>
      <c r="AX136" s="13" t="s">
        <v>91</v>
      </c>
      <c r="AY136" s="256" t="s">
        <v>148</v>
      </c>
    </row>
    <row r="137" s="14" customFormat="1">
      <c r="A137" s="14"/>
      <c r="B137" s="257"/>
      <c r="C137" s="258"/>
      <c r="D137" s="240" t="s">
        <v>162</v>
      </c>
      <c r="E137" s="259" t="s">
        <v>1</v>
      </c>
      <c r="F137" s="260" t="s">
        <v>329</v>
      </c>
      <c r="G137" s="258"/>
      <c r="H137" s="261">
        <v>293</v>
      </c>
      <c r="I137" s="262"/>
      <c r="J137" s="258"/>
      <c r="K137" s="258"/>
      <c r="L137" s="263"/>
      <c r="M137" s="264"/>
      <c r="N137" s="265"/>
      <c r="O137" s="265"/>
      <c r="P137" s="265"/>
      <c r="Q137" s="265"/>
      <c r="R137" s="265"/>
      <c r="S137" s="265"/>
      <c r="T137" s="266"/>
      <c r="U137" s="14"/>
      <c r="V137" s="14"/>
      <c r="W137" s="14"/>
      <c r="X137" s="14"/>
      <c r="Y137" s="14"/>
      <c r="Z137" s="14"/>
      <c r="AA137" s="14"/>
      <c r="AB137" s="14"/>
      <c r="AC137" s="14"/>
      <c r="AD137" s="14"/>
      <c r="AE137" s="14"/>
      <c r="AT137" s="267" t="s">
        <v>162</v>
      </c>
      <c r="AU137" s="267" t="s">
        <v>99</v>
      </c>
      <c r="AV137" s="14" t="s">
        <v>99</v>
      </c>
      <c r="AW137" s="14" t="s">
        <v>48</v>
      </c>
      <c r="AX137" s="14" t="s">
        <v>23</v>
      </c>
      <c r="AY137" s="267" t="s">
        <v>148</v>
      </c>
    </row>
    <row r="138" s="2" customFormat="1" ht="33" customHeight="1">
      <c r="A138" s="39"/>
      <c r="B138" s="40"/>
      <c r="C138" s="227" t="s">
        <v>173</v>
      </c>
      <c r="D138" s="227" t="s">
        <v>151</v>
      </c>
      <c r="E138" s="228" t="s">
        <v>174</v>
      </c>
      <c r="F138" s="229" t="s">
        <v>175</v>
      </c>
      <c r="G138" s="230" t="s">
        <v>167</v>
      </c>
      <c r="H138" s="231">
        <v>293</v>
      </c>
      <c r="I138" s="232"/>
      <c r="J138" s="233">
        <f>ROUND(I138*H138,2)</f>
        <v>0</v>
      </c>
      <c r="K138" s="229" t="s">
        <v>155</v>
      </c>
      <c r="L138" s="45"/>
      <c r="M138" s="234" t="s">
        <v>1</v>
      </c>
      <c r="N138" s="235" t="s">
        <v>56</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156</v>
      </c>
      <c r="AT138" s="238" t="s">
        <v>151</v>
      </c>
      <c r="AU138" s="238" t="s">
        <v>99</v>
      </c>
      <c r="AY138" s="17" t="s">
        <v>148</v>
      </c>
      <c r="BE138" s="239">
        <f>IF(N138="základní",J138,0)</f>
        <v>0</v>
      </c>
      <c r="BF138" s="239">
        <f>IF(N138="snížená",J138,0)</f>
        <v>0</v>
      </c>
      <c r="BG138" s="239">
        <f>IF(N138="zákl. přenesená",J138,0)</f>
        <v>0</v>
      </c>
      <c r="BH138" s="239">
        <f>IF(N138="sníž. přenesená",J138,0)</f>
        <v>0</v>
      </c>
      <c r="BI138" s="239">
        <f>IF(N138="nulová",J138,0)</f>
        <v>0</v>
      </c>
      <c r="BJ138" s="17" t="s">
        <v>23</v>
      </c>
      <c r="BK138" s="239">
        <f>ROUND(I138*H138,2)</f>
        <v>0</v>
      </c>
      <c r="BL138" s="17" t="s">
        <v>156</v>
      </c>
      <c r="BM138" s="238" t="s">
        <v>176</v>
      </c>
    </row>
    <row r="139" s="2" customFormat="1">
      <c r="A139" s="39"/>
      <c r="B139" s="40"/>
      <c r="C139" s="41"/>
      <c r="D139" s="240" t="s">
        <v>158</v>
      </c>
      <c r="E139" s="41"/>
      <c r="F139" s="241" t="s">
        <v>177</v>
      </c>
      <c r="G139" s="41"/>
      <c r="H139" s="41"/>
      <c r="I139" s="242"/>
      <c r="J139" s="41"/>
      <c r="K139" s="41"/>
      <c r="L139" s="45"/>
      <c r="M139" s="243"/>
      <c r="N139" s="244"/>
      <c r="O139" s="92"/>
      <c r="P139" s="92"/>
      <c r="Q139" s="92"/>
      <c r="R139" s="92"/>
      <c r="S139" s="92"/>
      <c r="T139" s="93"/>
      <c r="U139" s="39"/>
      <c r="V139" s="39"/>
      <c r="W139" s="39"/>
      <c r="X139" s="39"/>
      <c r="Y139" s="39"/>
      <c r="Z139" s="39"/>
      <c r="AA139" s="39"/>
      <c r="AB139" s="39"/>
      <c r="AC139" s="39"/>
      <c r="AD139" s="39"/>
      <c r="AE139" s="39"/>
      <c r="AT139" s="17" t="s">
        <v>158</v>
      </c>
      <c r="AU139" s="17" t="s">
        <v>99</v>
      </c>
    </row>
    <row r="140" s="2" customFormat="1">
      <c r="A140" s="39"/>
      <c r="B140" s="40"/>
      <c r="C140" s="41"/>
      <c r="D140" s="245" t="s">
        <v>160</v>
      </c>
      <c r="E140" s="41"/>
      <c r="F140" s="246" t="s">
        <v>178</v>
      </c>
      <c r="G140" s="41"/>
      <c r="H140" s="41"/>
      <c r="I140" s="242"/>
      <c r="J140" s="41"/>
      <c r="K140" s="41"/>
      <c r="L140" s="45"/>
      <c r="M140" s="243"/>
      <c r="N140" s="244"/>
      <c r="O140" s="92"/>
      <c r="P140" s="92"/>
      <c r="Q140" s="92"/>
      <c r="R140" s="92"/>
      <c r="S140" s="92"/>
      <c r="T140" s="93"/>
      <c r="U140" s="39"/>
      <c r="V140" s="39"/>
      <c r="W140" s="39"/>
      <c r="X140" s="39"/>
      <c r="Y140" s="39"/>
      <c r="Z140" s="39"/>
      <c r="AA140" s="39"/>
      <c r="AB140" s="39"/>
      <c r="AC140" s="39"/>
      <c r="AD140" s="39"/>
      <c r="AE140" s="39"/>
      <c r="AT140" s="17" t="s">
        <v>160</v>
      </c>
      <c r="AU140" s="17" t="s">
        <v>99</v>
      </c>
    </row>
    <row r="141" s="13" customFormat="1">
      <c r="A141" s="13"/>
      <c r="B141" s="247"/>
      <c r="C141" s="248"/>
      <c r="D141" s="240" t="s">
        <v>162</v>
      </c>
      <c r="E141" s="249" t="s">
        <v>1</v>
      </c>
      <c r="F141" s="250" t="s">
        <v>328</v>
      </c>
      <c r="G141" s="248"/>
      <c r="H141" s="249" t="s">
        <v>1</v>
      </c>
      <c r="I141" s="251"/>
      <c r="J141" s="248"/>
      <c r="K141" s="248"/>
      <c r="L141" s="252"/>
      <c r="M141" s="253"/>
      <c r="N141" s="254"/>
      <c r="O141" s="254"/>
      <c r="P141" s="254"/>
      <c r="Q141" s="254"/>
      <c r="R141" s="254"/>
      <c r="S141" s="254"/>
      <c r="T141" s="255"/>
      <c r="U141" s="13"/>
      <c r="V141" s="13"/>
      <c r="W141" s="13"/>
      <c r="X141" s="13"/>
      <c r="Y141" s="13"/>
      <c r="Z141" s="13"/>
      <c r="AA141" s="13"/>
      <c r="AB141" s="13"/>
      <c r="AC141" s="13"/>
      <c r="AD141" s="13"/>
      <c r="AE141" s="13"/>
      <c r="AT141" s="256" t="s">
        <v>162</v>
      </c>
      <c r="AU141" s="256" t="s">
        <v>99</v>
      </c>
      <c r="AV141" s="13" t="s">
        <v>23</v>
      </c>
      <c r="AW141" s="13" t="s">
        <v>48</v>
      </c>
      <c r="AX141" s="13" t="s">
        <v>91</v>
      </c>
      <c r="AY141" s="256" t="s">
        <v>148</v>
      </c>
    </row>
    <row r="142" s="14" customFormat="1">
      <c r="A142" s="14"/>
      <c r="B142" s="257"/>
      <c r="C142" s="258"/>
      <c r="D142" s="240" t="s">
        <v>162</v>
      </c>
      <c r="E142" s="259" t="s">
        <v>1</v>
      </c>
      <c r="F142" s="260" t="s">
        <v>329</v>
      </c>
      <c r="G142" s="258"/>
      <c r="H142" s="261">
        <v>293</v>
      </c>
      <c r="I142" s="262"/>
      <c r="J142" s="258"/>
      <c r="K142" s="258"/>
      <c r="L142" s="263"/>
      <c r="M142" s="264"/>
      <c r="N142" s="265"/>
      <c r="O142" s="265"/>
      <c r="P142" s="265"/>
      <c r="Q142" s="265"/>
      <c r="R142" s="265"/>
      <c r="S142" s="265"/>
      <c r="T142" s="266"/>
      <c r="U142" s="14"/>
      <c r="V142" s="14"/>
      <c r="W142" s="14"/>
      <c r="X142" s="14"/>
      <c r="Y142" s="14"/>
      <c r="Z142" s="14"/>
      <c r="AA142" s="14"/>
      <c r="AB142" s="14"/>
      <c r="AC142" s="14"/>
      <c r="AD142" s="14"/>
      <c r="AE142" s="14"/>
      <c r="AT142" s="267" t="s">
        <v>162</v>
      </c>
      <c r="AU142" s="267" t="s">
        <v>99</v>
      </c>
      <c r="AV142" s="14" t="s">
        <v>99</v>
      </c>
      <c r="AW142" s="14" t="s">
        <v>48</v>
      </c>
      <c r="AX142" s="14" t="s">
        <v>23</v>
      </c>
      <c r="AY142" s="267" t="s">
        <v>148</v>
      </c>
    </row>
    <row r="143" s="2" customFormat="1" ht="24.15" customHeight="1">
      <c r="A143" s="39"/>
      <c r="B143" s="40"/>
      <c r="C143" s="227" t="s">
        <v>156</v>
      </c>
      <c r="D143" s="227" t="s">
        <v>151</v>
      </c>
      <c r="E143" s="228" t="s">
        <v>179</v>
      </c>
      <c r="F143" s="229" t="s">
        <v>180</v>
      </c>
      <c r="G143" s="230" t="s">
        <v>154</v>
      </c>
      <c r="H143" s="231">
        <v>11.1</v>
      </c>
      <c r="I143" s="232"/>
      <c r="J143" s="233">
        <f>ROUND(I143*H143,2)</f>
        <v>0</v>
      </c>
      <c r="K143" s="229" t="s">
        <v>155</v>
      </c>
      <c r="L143" s="45"/>
      <c r="M143" s="234" t="s">
        <v>1</v>
      </c>
      <c r="N143" s="235" t="s">
        <v>56</v>
      </c>
      <c r="O143" s="92"/>
      <c r="P143" s="236">
        <f>O143*H143</f>
        <v>0</v>
      </c>
      <c r="Q143" s="236">
        <v>0.00027999999999999998</v>
      </c>
      <c r="R143" s="236">
        <f>Q143*H143</f>
        <v>0.0031079999999999997</v>
      </c>
      <c r="S143" s="236">
        <v>0</v>
      </c>
      <c r="T143" s="237">
        <f>S143*H143</f>
        <v>0</v>
      </c>
      <c r="U143" s="39"/>
      <c r="V143" s="39"/>
      <c r="W143" s="39"/>
      <c r="X143" s="39"/>
      <c r="Y143" s="39"/>
      <c r="Z143" s="39"/>
      <c r="AA143" s="39"/>
      <c r="AB143" s="39"/>
      <c r="AC143" s="39"/>
      <c r="AD143" s="39"/>
      <c r="AE143" s="39"/>
      <c r="AR143" s="238" t="s">
        <v>156</v>
      </c>
      <c r="AT143" s="238" t="s">
        <v>151</v>
      </c>
      <c r="AU143" s="238" t="s">
        <v>99</v>
      </c>
      <c r="AY143" s="17" t="s">
        <v>148</v>
      </c>
      <c r="BE143" s="239">
        <f>IF(N143="základní",J143,0)</f>
        <v>0</v>
      </c>
      <c r="BF143" s="239">
        <f>IF(N143="snížená",J143,0)</f>
        <v>0</v>
      </c>
      <c r="BG143" s="239">
        <f>IF(N143="zákl. přenesená",J143,0)</f>
        <v>0</v>
      </c>
      <c r="BH143" s="239">
        <f>IF(N143="sníž. přenesená",J143,0)</f>
        <v>0</v>
      </c>
      <c r="BI143" s="239">
        <f>IF(N143="nulová",J143,0)</f>
        <v>0</v>
      </c>
      <c r="BJ143" s="17" t="s">
        <v>23</v>
      </c>
      <c r="BK143" s="239">
        <f>ROUND(I143*H143,2)</f>
        <v>0</v>
      </c>
      <c r="BL143" s="17" t="s">
        <v>156</v>
      </c>
      <c r="BM143" s="238" t="s">
        <v>181</v>
      </c>
    </row>
    <row r="144" s="2" customFormat="1">
      <c r="A144" s="39"/>
      <c r="B144" s="40"/>
      <c r="C144" s="41"/>
      <c r="D144" s="240" t="s">
        <v>158</v>
      </c>
      <c r="E144" s="41"/>
      <c r="F144" s="241" t="s">
        <v>182</v>
      </c>
      <c r="G144" s="41"/>
      <c r="H144" s="41"/>
      <c r="I144" s="242"/>
      <c r="J144" s="41"/>
      <c r="K144" s="41"/>
      <c r="L144" s="45"/>
      <c r="M144" s="243"/>
      <c r="N144" s="244"/>
      <c r="O144" s="92"/>
      <c r="P144" s="92"/>
      <c r="Q144" s="92"/>
      <c r="R144" s="92"/>
      <c r="S144" s="92"/>
      <c r="T144" s="93"/>
      <c r="U144" s="39"/>
      <c r="V144" s="39"/>
      <c r="W144" s="39"/>
      <c r="X144" s="39"/>
      <c r="Y144" s="39"/>
      <c r="Z144" s="39"/>
      <c r="AA144" s="39"/>
      <c r="AB144" s="39"/>
      <c r="AC144" s="39"/>
      <c r="AD144" s="39"/>
      <c r="AE144" s="39"/>
      <c r="AT144" s="17" t="s">
        <v>158</v>
      </c>
      <c r="AU144" s="17" t="s">
        <v>99</v>
      </c>
    </row>
    <row r="145" s="2" customFormat="1">
      <c r="A145" s="39"/>
      <c r="B145" s="40"/>
      <c r="C145" s="41"/>
      <c r="D145" s="245" t="s">
        <v>160</v>
      </c>
      <c r="E145" s="41"/>
      <c r="F145" s="246" t="s">
        <v>183</v>
      </c>
      <c r="G145" s="41"/>
      <c r="H145" s="41"/>
      <c r="I145" s="242"/>
      <c r="J145" s="41"/>
      <c r="K145" s="41"/>
      <c r="L145" s="45"/>
      <c r="M145" s="243"/>
      <c r="N145" s="244"/>
      <c r="O145" s="92"/>
      <c r="P145" s="92"/>
      <c r="Q145" s="92"/>
      <c r="R145" s="92"/>
      <c r="S145" s="92"/>
      <c r="T145" s="93"/>
      <c r="U145" s="39"/>
      <c r="V145" s="39"/>
      <c r="W145" s="39"/>
      <c r="X145" s="39"/>
      <c r="Y145" s="39"/>
      <c r="Z145" s="39"/>
      <c r="AA145" s="39"/>
      <c r="AB145" s="39"/>
      <c r="AC145" s="39"/>
      <c r="AD145" s="39"/>
      <c r="AE145" s="39"/>
      <c r="AT145" s="17" t="s">
        <v>160</v>
      </c>
      <c r="AU145" s="17" t="s">
        <v>99</v>
      </c>
    </row>
    <row r="146" s="13" customFormat="1">
      <c r="A146" s="13"/>
      <c r="B146" s="247"/>
      <c r="C146" s="248"/>
      <c r="D146" s="240" t="s">
        <v>162</v>
      </c>
      <c r="E146" s="249" t="s">
        <v>1</v>
      </c>
      <c r="F146" s="250" t="s">
        <v>330</v>
      </c>
      <c r="G146" s="248"/>
      <c r="H146" s="249" t="s">
        <v>1</v>
      </c>
      <c r="I146" s="251"/>
      <c r="J146" s="248"/>
      <c r="K146" s="248"/>
      <c r="L146" s="252"/>
      <c r="M146" s="253"/>
      <c r="N146" s="254"/>
      <c r="O146" s="254"/>
      <c r="P146" s="254"/>
      <c r="Q146" s="254"/>
      <c r="R146" s="254"/>
      <c r="S146" s="254"/>
      <c r="T146" s="255"/>
      <c r="U146" s="13"/>
      <c r="V146" s="13"/>
      <c r="W146" s="13"/>
      <c r="X146" s="13"/>
      <c r="Y146" s="13"/>
      <c r="Z146" s="13"/>
      <c r="AA146" s="13"/>
      <c r="AB146" s="13"/>
      <c r="AC146" s="13"/>
      <c r="AD146" s="13"/>
      <c r="AE146" s="13"/>
      <c r="AT146" s="256" t="s">
        <v>162</v>
      </c>
      <c r="AU146" s="256" t="s">
        <v>99</v>
      </c>
      <c r="AV146" s="13" t="s">
        <v>23</v>
      </c>
      <c r="AW146" s="13" t="s">
        <v>48</v>
      </c>
      <c r="AX146" s="13" t="s">
        <v>91</v>
      </c>
      <c r="AY146" s="256" t="s">
        <v>148</v>
      </c>
    </row>
    <row r="147" s="14" customFormat="1">
      <c r="A147" s="14"/>
      <c r="B147" s="257"/>
      <c r="C147" s="258"/>
      <c r="D147" s="240" t="s">
        <v>162</v>
      </c>
      <c r="E147" s="259" t="s">
        <v>1</v>
      </c>
      <c r="F147" s="260" t="s">
        <v>331</v>
      </c>
      <c r="G147" s="258"/>
      <c r="H147" s="261">
        <v>11.1</v>
      </c>
      <c r="I147" s="262"/>
      <c r="J147" s="258"/>
      <c r="K147" s="258"/>
      <c r="L147" s="263"/>
      <c r="M147" s="264"/>
      <c r="N147" s="265"/>
      <c r="O147" s="265"/>
      <c r="P147" s="265"/>
      <c r="Q147" s="265"/>
      <c r="R147" s="265"/>
      <c r="S147" s="265"/>
      <c r="T147" s="266"/>
      <c r="U147" s="14"/>
      <c r="V147" s="14"/>
      <c r="W147" s="14"/>
      <c r="X147" s="14"/>
      <c r="Y147" s="14"/>
      <c r="Z147" s="14"/>
      <c r="AA147" s="14"/>
      <c r="AB147" s="14"/>
      <c r="AC147" s="14"/>
      <c r="AD147" s="14"/>
      <c r="AE147" s="14"/>
      <c r="AT147" s="267" t="s">
        <v>162</v>
      </c>
      <c r="AU147" s="267" t="s">
        <v>99</v>
      </c>
      <c r="AV147" s="14" t="s">
        <v>99</v>
      </c>
      <c r="AW147" s="14" t="s">
        <v>48</v>
      </c>
      <c r="AX147" s="14" t="s">
        <v>91</v>
      </c>
      <c r="AY147" s="267" t="s">
        <v>148</v>
      </c>
    </row>
    <row r="148" s="2" customFormat="1" ht="33" customHeight="1">
      <c r="A148" s="39"/>
      <c r="B148" s="40"/>
      <c r="C148" s="227" t="s">
        <v>186</v>
      </c>
      <c r="D148" s="227" t="s">
        <v>151</v>
      </c>
      <c r="E148" s="228" t="s">
        <v>187</v>
      </c>
      <c r="F148" s="229" t="s">
        <v>188</v>
      </c>
      <c r="G148" s="230" t="s">
        <v>189</v>
      </c>
      <c r="H148" s="231">
        <v>0.161</v>
      </c>
      <c r="I148" s="232"/>
      <c r="J148" s="233">
        <f>ROUND(I148*H148,2)</f>
        <v>0</v>
      </c>
      <c r="K148" s="229" t="s">
        <v>155</v>
      </c>
      <c r="L148" s="45"/>
      <c r="M148" s="234" t="s">
        <v>1</v>
      </c>
      <c r="N148" s="235" t="s">
        <v>56</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156</v>
      </c>
      <c r="AT148" s="238" t="s">
        <v>151</v>
      </c>
      <c r="AU148" s="238" t="s">
        <v>99</v>
      </c>
      <c r="AY148" s="17" t="s">
        <v>148</v>
      </c>
      <c r="BE148" s="239">
        <f>IF(N148="základní",J148,0)</f>
        <v>0</v>
      </c>
      <c r="BF148" s="239">
        <f>IF(N148="snížená",J148,0)</f>
        <v>0</v>
      </c>
      <c r="BG148" s="239">
        <f>IF(N148="zákl. přenesená",J148,0)</f>
        <v>0</v>
      </c>
      <c r="BH148" s="239">
        <f>IF(N148="sníž. přenesená",J148,0)</f>
        <v>0</v>
      </c>
      <c r="BI148" s="239">
        <f>IF(N148="nulová",J148,0)</f>
        <v>0</v>
      </c>
      <c r="BJ148" s="17" t="s">
        <v>23</v>
      </c>
      <c r="BK148" s="239">
        <f>ROUND(I148*H148,2)</f>
        <v>0</v>
      </c>
      <c r="BL148" s="17" t="s">
        <v>156</v>
      </c>
      <c r="BM148" s="238" t="s">
        <v>190</v>
      </c>
    </row>
    <row r="149" s="2" customFormat="1">
      <c r="A149" s="39"/>
      <c r="B149" s="40"/>
      <c r="C149" s="41"/>
      <c r="D149" s="240" t="s">
        <v>158</v>
      </c>
      <c r="E149" s="41"/>
      <c r="F149" s="241" t="s">
        <v>191</v>
      </c>
      <c r="G149" s="41"/>
      <c r="H149" s="41"/>
      <c r="I149" s="242"/>
      <c r="J149" s="41"/>
      <c r="K149" s="41"/>
      <c r="L149" s="45"/>
      <c r="M149" s="243"/>
      <c r="N149" s="244"/>
      <c r="O149" s="92"/>
      <c r="P149" s="92"/>
      <c r="Q149" s="92"/>
      <c r="R149" s="92"/>
      <c r="S149" s="92"/>
      <c r="T149" s="93"/>
      <c r="U149" s="39"/>
      <c r="V149" s="39"/>
      <c r="W149" s="39"/>
      <c r="X149" s="39"/>
      <c r="Y149" s="39"/>
      <c r="Z149" s="39"/>
      <c r="AA149" s="39"/>
      <c r="AB149" s="39"/>
      <c r="AC149" s="39"/>
      <c r="AD149" s="39"/>
      <c r="AE149" s="39"/>
      <c r="AT149" s="17" t="s">
        <v>158</v>
      </c>
      <c r="AU149" s="17" t="s">
        <v>99</v>
      </c>
    </row>
    <row r="150" s="2" customFormat="1">
      <c r="A150" s="39"/>
      <c r="B150" s="40"/>
      <c r="C150" s="41"/>
      <c r="D150" s="245" t="s">
        <v>160</v>
      </c>
      <c r="E150" s="41"/>
      <c r="F150" s="246" t="s">
        <v>192</v>
      </c>
      <c r="G150" s="41"/>
      <c r="H150" s="41"/>
      <c r="I150" s="242"/>
      <c r="J150" s="41"/>
      <c r="K150" s="41"/>
      <c r="L150" s="45"/>
      <c r="M150" s="243"/>
      <c r="N150" s="244"/>
      <c r="O150" s="92"/>
      <c r="P150" s="92"/>
      <c r="Q150" s="92"/>
      <c r="R150" s="92"/>
      <c r="S150" s="92"/>
      <c r="T150" s="93"/>
      <c r="U150" s="39"/>
      <c r="V150" s="39"/>
      <c r="W150" s="39"/>
      <c r="X150" s="39"/>
      <c r="Y150" s="39"/>
      <c r="Z150" s="39"/>
      <c r="AA150" s="39"/>
      <c r="AB150" s="39"/>
      <c r="AC150" s="39"/>
      <c r="AD150" s="39"/>
      <c r="AE150" s="39"/>
      <c r="AT150" s="17" t="s">
        <v>160</v>
      </c>
      <c r="AU150" s="17" t="s">
        <v>99</v>
      </c>
    </row>
    <row r="151" s="2" customFormat="1">
      <c r="A151" s="39"/>
      <c r="B151" s="40"/>
      <c r="C151" s="41"/>
      <c r="D151" s="240" t="s">
        <v>193</v>
      </c>
      <c r="E151" s="41"/>
      <c r="F151" s="268" t="s">
        <v>194</v>
      </c>
      <c r="G151" s="41"/>
      <c r="H151" s="41"/>
      <c r="I151" s="242"/>
      <c r="J151" s="41"/>
      <c r="K151" s="41"/>
      <c r="L151" s="45"/>
      <c r="M151" s="243"/>
      <c r="N151" s="244"/>
      <c r="O151" s="92"/>
      <c r="P151" s="92"/>
      <c r="Q151" s="92"/>
      <c r="R151" s="92"/>
      <c r="S151" s="92"/>
      <c r="T151" s="93"/>
      <c r="U151" s="39"/>
      <c r="V151" s="39"/>
      <c r="W151" s="39"/>
      <c r="X151" s="39"/>
      <c r="Y151" s="39"/>
      <c r="Z151" s="39"/>
      <c r="AA151" s="39"/>
      <c r="AB151" s="39"/>
      <c r="AC151" s="39"/>
      <c r="AD151" s="39"/>
      <c r="AE151" s="39"/>
      <c r="AT151" s="17" t="s">
        <v>193</v>
      </c>
      <c r="AU151" s="17" t="s">
        <v>99</v>
      </c>
    </row>
    <row r="152" s="12" customFormat="1" ht="22.8" customHeight="1">
      <c r="A152" s="12"/>
      <c r="B152" s="211"/>
      <c r="C152" s="212"/>
      <c r="D152" s="213" t="s">
        <v>90</v>
      </c>
      <c r="E152" s="225" t="s">
        <v>195</v>
      </c>
      <c r="F152" s="225" t="s">
        <v>196</v>
      </c>
      <c r="G152" s="212"/>
      <c r="H152" s="212"/>
      <c r="I152" s="215"/>
      <c r="J152" s="226">
        <f>BK152</f>
        <v>0</v>
      </c>
      <c r="K152" s="212"/>
      <c r="L152" s="217"/>
      <c r="M152" s="218"/>
      <c r="N152" s="219"/>
      <c r="O152" s="219"/>
      <c r="P152" s="220">
        <f>SUM(P153:P174)</f>
        <v>0</v>
      </c>
      <c r="Q152" s="219"/>
      <c r="R152" s="220">
        <f>SUM(R153:R174)</f>
        <v>2.7698200000000002</v>
      </c>
      <c r="S152" s="219"/>
      <c r="T152" s="221">
        <f>SUM(T153:T174)</f>
        <v>0</v>
      </c>
      <c r="U152" s="12"/>
      <c r="V152" s="12"/>
      <c r="W152" s="12"/>
      <c r="X152" s="12"/>
      <c r="Y152" s="12"/>
      <c r="Z152" s="12"/>
      <c r="AA152" s="12"/>
      <c r="AB152" s="12"/>
      <c r="AC152" s="12"/>
      <c r="AD152" s="12"/>
      <c r="AE152" s="12"/>
      <c r="AR152" s="222" t="s">
        <v>23</v>
      </c>
      <c r="AT152" s="223" t="s">
        <v>90</v>
      </c>
      <c r="AU152" s="223" t="s">
        <v>23</v>
      </c>
      <c r="AY152" s="222" t="s">
        <v>148</v>
      </c>
      <c r="BK152" s="224">
        <f>SUM(BK153:BK174)</f>
        <v>0</v>
      </c>
    </row>
    <row r="153" s="2" customFormat="1" ht="24.15" customHeight="1">
      <c r="A153" s="39"/>
      <c r="B153" s="40"/>
      <c r="C153" s="227" t="s">
        <v>197</v>
      </c>
      <c r="D153" s="227" t="s">
        <v>151</v>
      </c>
      <c r="E153" s="228" t="s">
        <v>198</v>
      </c>
      <c r="F153" s="229" t="s">
        <v>199</v>
      </c>
      <c r="G153" s="230" t="s">
        <v>200</v>
      </c>
      <c r="H153" s="231">
        <v>2</v>
      </c>
      <c r="I153" s="232"/>
      <c r="J153" s="233">
        <f>ROUND(I153*H153,2)</f>
        <v>0</v>
      </c>
      <c r="K153" s="229" t="s">
        <v>155</v>
      </c>
      <c r="L153" s="45"/>
      <c r="M153" s="234" t="s">
        <v>1</v>
      </c>
      <c r="N153" s="235" t="s">
        <v>56</v>
      </c>
      <c r="O153" s="92"/>
      <c r="P153" s="236">
        <f>O153*H153</f>
        <v>0</v>
      </c>
      <c r="Q153" s="236">
        <v>0.42368</v>
      </c>
      <c r="R153" s="236">
        <f>Q153*H153</f>
        <v>0.84736</v>
      </c>
      <c r="S153" s="236">
        <v>0</v>
      </c>
      <c r="T153" s="237">
        <f>S153*H153</f>
        <v>0</v>
      </c>
      <c r="U153" s="39"/>
      <c r="V153" s="39"/>
      <c r="W153" s="39"/>
      <c r="X153" s="39"/>
      <c r="Y153" s="39"/>
      <c r="Z153" s="39"/>
      <c r="AA153" s="39"/>
      <c r="AB153" s="39"/>
      <c r="AC153" s="39"/>
      <c r="AD153" s="39"/>
      <c r="AE153" s="39"/>
      <c r="AR153" s="238" t="s">
        <v>156</v>
      </c>
      <c r="AT153" s="238" t="s">
        <v>151</v>
      </c>
      <c r="AU153" s="238" t="s">
        <v>99</v>
      </c>
      <c r="AY153" s="17" t="s">
        <v>148</v>
      </c>
      <c r="BE153" s="239">
        <f>IF(N153="základní",J153,0)</f>
        <v>0</v>
      </c>
      <c r="BF153" s="239">
        <f>IF(N153="snížená",J153,0)</f>
        <v>0</v>
      </c>
      <c r="BG153" s="239">
        <f>IF(N153="zákl. přenesená",J153,0)</f>
        <v>0</v>
      </c>
      <c r="BH153" s="239">
        <f>IF(N153="sníž. přenesená",J153,0)</f>
        <v>0</v>
      </c>
      <c r="BI153" s="239">
        <f>IF(N153="nulová",J153,0)</f>
        <v>0</v>
      </c>
      <c r="BJ153" s="17" t="s">
        <v>23</v>
      </c>
      <c r="BK153" s="239">
        <f>ROUND(I153*H153,2)</f>
        <v>0</v>
      </c>
      <c r="BL153" s="17" t="s">
        <v>156</v>
      </c>
      <c r="BM153" s="238" t="s">
        <v>201</v>
      </c>
    </row>
    <row r="154" s="2" customFormat="1">
      <c r="A154" s="39"/>
      <c r="B154" s="40"/>
      <c r="C154" s="41"/>
      <c r="D154" s="240" t="s">
        <v>158</v>
      </c>
      <c r="E154" s="41"/>
      <c r="F154" s="241" t="s">
        <v>199</v>
      </c>
      <c r="G154" s="41"/>
      <c r="H154" s="41"/>
      <c r="I154" s="242"/>
      <c r="J154" s="41"/>
      <c r="K154" s="41"/>
      <c r="L154" s="45"/>
      <c r="M154" s="243"/>
      <c r="N154" s="244"/>
      <c r="O154" s="92"/>
      <c r="P154" s="92"/>
      <c r="Q154" s="92"/>
      <c r="R154" s="92"/>
      <c r="S154" s="92"/>
      <c r="T154" s="93"/>
      <c r="U154" s="39"/>
      <c r="V154" s="39"/>
      <c r="W154" s="39"/>
      <c r="X154" s="39"/>
      <c r="Y154" s="39"/>
      <c r="Z154" s="39"/>
      <c r="AA154" s="39"/>
      <c r="AB154" s="39"/>
      <c r="AC154" s="39"/>
      <c r="AD154" s="39"/>
      <c r="AE154" s="39"/>
      <c r="AT154" s="17" t="s">
        <v>158</v>
      </c>
      <c r="AU154" s="17" t="s">
        <v>99</v>
      </c>
    </row>
    <row r="155" s="2" customFormat="1">
      <c r="A155" s="39"/>
      <c r="B155" s="40"/>
      <c r="C155" s="41"/>
      <c r="D155" s="245" t="s">
        <v>160</v>
      </c>
      <c r="E155" s="41"/>
      <c r="F155" s="246" t="s">
        <v>202</v>
      </c>
      <c r="G155" s="41"/>
      <c r="H155" s="41"/>
      <c r="I155" s="242"/>
      <c r="J155" s="41"/>
      <c r="K155" s="41"/>
      <c r="L155" s="45"/>
      <c r="M155" s="243"/>
      <c r="N155" s="244"/>
      <c r="O155" s="92"/>
      <c r="P155" s="92"/>
      <c r="Q155" s="92"/>
      <c r="R155" s="92"/>
      <c r="S155" s="92"/>
      <c r="T155" s="93"/>
      <c r="U155" s="39"/>
      <c r="V155" s="39"/>
      <c r="W155" s="39"/>
      <c r="X155" s="39"/>
      <c r="Y155" s="39"/>
      <c r="Z155" s="39"/>
      <c r="AA155" s="39"/>
      <c r="AB155" s="39"/>
      <c r="AC155" s="39"/>
      <c r="AD155" s="39"/>
      <c r="AE155" s="39"/>
      <c r="AT155" s="17" t="s">
        <v>160</v>
      </c>
      <c r="AU155" s="17" t="s">
        <v>99</v>
      </c>
    </row>
    <row r="156" s="13" customFormat="1">
      <c r="A156" s="13"/>
      <c r="B156" s="247"/>
      <c r="C156" s="248"/>
      <c r="D156" s="240" t="s">
        <v>162</v>
      </c>
      <c r="E156" s="249" t="s">
        <v>1</v>
      </c>
      <c r="F156" s="250" t="s">
        <v>332</v>
      </c>
      <c r="G156" s="248"/>
      <c r="H156" s="249" t="s">
        <v>1</v>
      </c>
      <c r="I156" s="251"/>
      <c r="J156" s="248"/>
      <c r="K156" s="248"/>
      <c r="L156" s="252"/>
      <c r="M156" s="253"/>
      <c r="N156" s="254"/>
      <c r="O156" s="254"/>
      <c r="P156" s="254"/>
      <c r="Q156" s="254"/>
      <c r="R156" s="254"/>
      <c r="S156" s="254"/>
      <c r="T156" s="255"/>
      <c r="U156" s="13"/>
      <c r="V156" s="13"/>
      <c r="W156" s="13"/>
      <c r="X156" s="13"/>
      <c r="Y156" s="13"/>
      <c r="Z156" s="13"/>
      <c r="AA156" s="13"/>
      <c r="AB156" s="13"/>
      <c r="AC156" s="13"/>
      <c r="AD156" s="13"/>
      <c r="AE156" s="13"/>
      <c r="AT156" s="256" t="s">
        <v>162</v>
      </c>
      <c r="AU156" s="256" t="s">
        <v>99</v>
      </c>
      <c r="AV156" s="13" t="s">
        <v>23</v>
      </c>
      <c r="AW156" s="13" t="s">
        <v>48</v>
      </c>
      <c r="AX156" s="13" t="s">
        <v>91</v>
      </c>
      <c r="AY156" s="256" t="s">
        <v>148</v>
      </c>
    </row>
    <row r="157" s="14" customFormat="1">
      <c r="A157" s="14"/>
      <c r="B157" s="257"/>
      <c r="C157" s="258"/>
      <c r="D157" s="240" t="s">
        <v>162</v>
      </c>
      <c r="E157" s="259" t="s">
        <v>1</v>
      </c>
      <c r="F157" s="260" t="s">
        <v>99</v>
      </c>
      <c r="G157" s="258"/>
      <c r="H157" s="261">
        <v>2</v>
      </c>
      <c r="I157" s="262"/>
      <c r="J157" s="258"/>
      <c r="K157" s="258"/>
      <c r="L157" s="263"/>
      <c r="M157" s="264"/>
      <c r="N157" s="265"/>
      <c r="O157" s="265"/>
      <c r="P157" s="265"/>
      <c r="Q157" s="265"/>
      <c r="R157" s="265"/>
      <c r="S157" s="265"/>
      <c r="T157" s="266"/>
      <c r="U157" s="14"/>
      <c r="V157" s="14"/>
      <c r="W157" s="14"/>
      <c r="X157" s="14"/>
      <c r="Y157" s="14"/>
      <c r="Z157" s="14"/>
      <c r="AA157" s="14"/>
      <c r="AB157" s="14"/>
      <c r="AC157" s="14"/>
      <c r="AD157" s="14"/>
      <c r="AE157" s="14"/>
      <c r="AT157" s="267" t="s">
        <v>162</v>
      </c>
      <c r="AU157" s="267" t="s">
        <v>99</v>
      </c>
      <c r="AV157" s="14" t="s">
        <v>99</v>
      </c>
      <c r="AW157" s="14" t="s">
        <v>48</v>
      </c>
      <c r="AX157" s="14" t="s">
        <v>91</v>
      </c>
      <c r="AY157" s="267" t="s">
        <v>148</v>
      </c>
    </row>
    <row r="158" s="15" customFormat="1">
      <c r="A158" s="15"/>
      <c r="B158" s="269"/>
      <c r="C158" s="270"/>
      <c r="D158" s="240" t="s">
        <v>162</v>
      </c>
      <c r="E158" s="271" t="s">
        <v>1</v>
      </c>
      <c r="F158" s="272" t="s">
        <v>204</v>
      </c>
      <c r="G158" s="270"/>
      <c r="H158" s="273">
        <v>2</v>
      </c>
      <c r="I158" s="274"/>
      <c r="J158" s="270"/>
      <c r="K158" s="270"/>
      <c r="L158" s="275"/>
      <c r="M158" s="276"/>
      <c r="N158" s="277"/>
      <c r="O158" s="277"/>
      <c r="P158" s="277"/>
      <c r="Q158" s="277"/>
      <c r="R158" s="277"/>
      <c r="S158" s="277"/>
      <c r="T158" s="278"/>
      <c r="U158" s="15"/>
      <c r="V158" s="15"/>
      <c r="W158" s="15"/>
      <c r="X158" s="15"/>
      <c r="Y158" s="15"/>
      <c r="Z158" s="15"/>
      <c r="AA158" s="15"/>
      <c r="AB158" s="15"/>
      <c r="AC158" s="15"/>
      <c r="AD158" s="15"/>
      <c r="AE158" s="15"/>
      <c r="AT158" s="279" t="s">
        <v>162</v>
      </c>
      <c r="AU158" s="279" t="s">
        <v>99</v>
      </c>
      <c r="AV158" s="15" t="s">
        <v>156</v>
      </c>
      <c r="AW158" s="15" t="s">
        <v>4</v>
      </c>
      <c r="AX158" s="15" t="s">
        <v>23</v>
      </c>
      <c r="AY158" s="279" t="s">
        <v>148</v>
      </c>
    </row>
    <row r="159" s="2" customFormat="1" ht="24.15" customHeight="1">
      <c r="A159" s="39"/>
      <c r="B159" s="40"/>
      <c r="C159" s="227" t="s">
        <v>205</v>
      </c>
      <c r="D159" s="227" t="s">
        <v>151</v>
      </c>
      <c r="E159" s="228" t="s">
        <v>206</v>
      </c>
      <c r="F159" s="229" t="s">
        <v>207</v>
      </c>
      <c r="G159" s="230" t="s">
        <v>200</v>
      </c>
      <c r="H159" s="231">
        <v>3</v>
      </c>
      <c r="I159" s="232"/>
      <c r="J159" s="233">
        <f>ROUND(I159*H159,2)</f>
        <v>0</v>
      </c>
      <c r="K159" s="229" t="s">
        <v>155</v>
      </c>
      <c r="L159" s="45"/>
      <c r="M159" s="234" t="s">
        <v>1</v>
      </c>
      <c r="N159" s="235" t="s">
        <v>56</v>
      </c>
      <c r="O159" s="92"/>
      <c r="P159" s="236">
        <f>O159*H159</f>
        <v>0</v>
      </c>
      <c r="Q159" s="236">
        <v>0.32973999999999998</v>
      </c>
      <c r="R159" s="236">
        <f>Q159*H159</f>
        <v>0.98921999999999999</v>
      </c>
      <c r="S159" s="236">
        <v>0</v>
      </c>
      <c r="T159" s="237">
        <f>S159*H159</f>
        <v>0</v>
      </c>
      <c r="U159" s="39"/>
      <c r="V159" s="39"/>
      <c r="W159" s="39"/>
      <c r="X159" s="39"/>
      <c r="Y159" s="39"/>
      <c r="Z159" s="39"/>
      <c r="AA159" s="39"/>
      <c r="AB159" s="39"/>
      <c r="AC159" s="39"/>
      <c r="AD159" s="39"/>
      <c r="AE159" s="39"/>
      <c r="AR159" s="238" t="s">
        <v>156</v>
      </c>
      <c r="AT159" s="238" t="s">
        <v>151</v>
      </c>
      <c r="AU159" s="238" t="s">
        <v>99</v>
      </c>
      <c r="AY159" s="17" t="s">
        <v>148</v>
      </c>
      <c r="BE159" s="239">
        <f>IF(N159="základní",J159,0)</f>
        <v>0</v>
      </c>
      <c r="BF159" s="239">
        <f>IF(N159="snížená",J159,0)</f>
        <v>0</v>
      </c>
      <c r="BG159" s="239">
        <f>IF(N159="zákl. přenesená",J159,0)</f>
        <v>0</v>
      </c>
      <c r="BH159" s="239">
        <f>IF(N159="sníž. přenesená",J159,0)</f>
        <v>0</v>
      </c>
      <c r="BI159" s="239">
        <f>IF(N159="nulová",J159,0)</f>
        <v>0</v>
      </c>
      <c r="BJ159" s="17" t="s">
        <v>23</v>
      </c>
      <c r="BK159" s="239">
        <f>ROUND(I159*H159,2)</f>
        <v>0</v>
      </c>
      <c r="BL159" s="17" t="s">
        <v>156</v>
      </c>
      <c r="BM159" s="238" t="s">
        <v>314</v>
      </c>
    </row>
    <row r="160" s="2" customFormat="1">
      <c r="A160" s="39"/>
      <c r="B160" s="40"/>
      <c r="C160" s="41"/>
      <c r="D160" s="240" t="s">
        <v>158</v>
      </c>
      <c r="E160" s="41"/>
      <c r="F160" s="241" t="s">
        <v>207</v>
      </c>
      <c r="G160" s="41"/>
      <c r="H160" s="41"/>
      <c r="I160" s="242"/>
      <c r="J160" s="41"/>
      <c r="K160" s="41"/>
      <c r="L160" s="45"/>
      <c r="M160" s="243"/>
      <c r="N160" s="244"/>
      <c r="O160" s="92"/>
      <c r="P160" s="92"/>
      <c r="Q160" s="92"/>
      <c r="R160" s="92"/>
      <c r="S160" s="92"/>
      <c r="T160" s="93"/>
      <c r="U160" s="39"/>
      <c r="V160" s="39"/>
      <c r="W160" s="39"/>
      <c r="X160" s="39"/>
      <c r="Y160" s="39"/>
      <c r="Z160" s="39"/>
      <c r="AA160" s="39"/>
      <c r="AB160" s="39"/>
      <c r="AC160" s="39"/>
      <c r="AD160" s="39"/>
      <c r="AE160" s="39"/>
      <c r="AT160" s="17" t="s">
        <v>158</v>
      </c>
      <c r="AU160" s="17" t="s">
        <v>99</v>
      </c>
    </row>
    <row r="161" s="2" customFormat="1">
      <c r="A161" s="39"/>
      <c r="B161" s="40"/>
      <c r="C161" s="41"/>
      <c r="D161" s="245" t="s">
        <v>160</v>
      </c>
      <c r="E161" s="41"/>
      <c r="F161" s="246" t="s">
        <v>209</v>
      </c>
      <c r="G161" s="41"/>
      <c r="H161" s="41"/>
      <c r="I161" s="242"/>
      <c r="J161" s="41"/>
      <c r="K161" s="41"/>
      <c r="L161" s="45"/>
      <c r="M161" s="243"/>
      <c r="N161" s="244"/>
      <c r="O161" s="92"/>
      <c r="P161" s="92"/>
      <c r="Q161" s="92"/>
      <c r="R161" s="92"/>
      <c r="S161" s="92"/>
      <c r="T161" s="93"/>
      <c r="U161" s="39"/>
      <c r="V161" s="39"/>
      <c r="W161" s="39"/>
      <c r="X161" s="39"/>
      <c r="Y161" s="39"/>
      <c r="Z161" s="39"/>
      <c r="AA161" s="39"/>
      <c r="AB161" s="39"/>
      <c r="AC161" s="39"/>
      <c r="AD161" s="39"/>
      <c r="AE161" s="39"/>
      <c r="AT161" s="17" t="s">
        <v>160</v>
      </c>
      <c r="AU161" s="17" t="s">
        <v>99</v>
      </c>
    </row>
    <row r="162" s="13" customFormat="1">
      <c r="A162" s="13"/>
      <c r="B162" s="247"/>
      <c r="C162" s="248"/>
      <c r="D162" s="240" t="s">
        <v>162</v>
      </c>
      <c r="E162" s="249" t="s">
        <v>1</v>
      </c>
      <c r="F162" s="250" t="s">
        <v>332</v>
      </c>
      <c r="G162" s="248"/>
      <c r="H162" s="249" t="s">
        <v>1</v>
      </c>
      <c r="I162" s="251"/>
      <c r="J162" s="248"/>
      <c r="K162" s="248"/>
      <c r="L162" s="252"/>
      <c r="M162" s="253"/>
      <c r="N162" s="254"/>
      <c r="O162" s="254"/>
      <c r="P162" s="254"/>
      <c r="Q162" s="254"/>
      <c r="R162" s="254"/>
      <c r="S162" s="254"/>
      <c r="T162" s="255"/>
      <c r="U162" s="13"/>
      <c r="V162" s="13"/>
      <c r="W162" s="13"/>
      <c r="X162" s="13"/>
      <c r="Y162" s="13"/>
      <c r="Z162" s="13"/>
      <c r="AA162" s="13"/>
      <c r="AB162" s="13"/>
      <c r="AC162" s="13"/>
      <c r="AD162" s="13"/>
      <c r="AE162" s="13"/>
      <c r="AT162" s="256" t="s">
        <v>162</v>
      </c>
      <c r="AU162" s="256" t="s">
        <v>99</v>
      </c>
      <c r="AV162" s="13" t="s">
        <v>23</v>
      </c>
      <c r="AW162" s="13" t="s">
        <v>48</v>
      </c>
      <c r="AX162" s="13" t="s">
        <v>91</v>
      </c>
      <c r="AY162" s="256" t="s">
        <v>148</v>
      </c>
    </row>
    <row r="163" s="14" customFormat="1">
      <c r="A163" s="14"/>
      <c r="B163" s="257"/>
      <c r="C163" s="258"/>
      <c r="D163" s="240" t="s">
        <v>162</v>
      </c>
      <c r="E163" s="259" t="s">
        <v>1</v>
      </c>
      <c r="F163" s="260" t="s">
        <v>173</v>
      </c>
      <c r="G163" s="258"/>
      <c r="H163" s="261">
        <v>3</v>
      </c>
      <c r="I163" s="262"/>
      <c r="J163" s="258"/>
      <c r="K163" s="258"/>
      <c r="L163" s="263"/>
      <c r="M163" s="264"/>
      <c r="N163" s="265"/>
      <c r="O163" s="265"/>
      <c r="P163" s="265"/>
      <c r="Q163" s="265"/>
      <c r="R163" s="265"/>
      <c r="S163" s="265"/>
      <c r="T163" s="266"/>
      <c r="U163" s="14"/>
      <c r="V163" s="14"/>
      <c r="W163" s="14"/>
      <c r="X163" s="14"/>
      <c r="Y163" s="14"/>
      <c r="Z163" s="14"/>
      <c r="AA163" s="14"/>
      <c r="AB163" s="14"/>
      <c r="AC163" s="14"/>
      <c r="AD163" s="14"/>
      <c r="AE163" s="14"/>
      <c r="AT163" s="267" t="s">
        <v>162</v>
      </c>
      <c r="AU163" s="267" t="s">
        <v>99</v>
      </c>
      <c r="AV163" s="14" t="s">
        <v>99</v>
      </c>
      <c r="AW163" s="14" t="s">
        <v>48</v>
      </c>
      <c r="AX163" s="14" t="s">
        <v>91</v>
      </c>
      <c r="AY163" s="267" t="s">
        <v>148</v>
      </c>
    </row>
    <row r="164" s="15" customFormat="1">
      <c r="A164" s="15"/>
      <c r="B164" s="269"/>
      <c r="C164" s="270"/>
      <c r="D164" s="240" t="s">
        <v>162</v>
      </c>
      <c r="E164" s="271" t="s">
        <v>1</v>
      </c>
      <c r="F164" s="272" t="s">
        <v>204</v>
      </c>
      <c r="G164" s="270"/>
      <c r="H164" s="273">
        <v>3</v>
      </c>
      <c r="I164" s="274"/>
      <c r="J164" s="270"/>
      <c r="K164" s="270"/>
      <c r="L164" s="275"/>
      <c r="M164" s="276"/>
      <c r="N164" s="277"/>
      <c r="O164" s="277"/>
      <c r="P164" s="277"/>
      <c r="Q164" s="277"/>
      <c r="R164" s="277"/>
      <c r="S164" s="277"/>
      <c r="T164" s="278"/>
      <c r="U164" s="15"/>
      <c r="V164" s="15"/>
      <c r="W164" s="15"/>
      <c r="X164" s="15"/>
      <c r="Y164" s="15"/>
      <c r="Z164" s="15"/>
      <c r="AA164" s="15"/>
      <c r="AB164" s="15"/>
      <c r="AC164" s="15"/>
      <c r="AD164" s="15"/>
      <c r="AE164" s="15"/>
      <c r="AT164" s="279" t="s">
        <v>162</v>
      </c>
      <c r="AU164" s="279" t="s">
        <v>99</v>
      </c>
      <c r="AV164" s="15" t="s">
        <v>156</v>
      </c>
      <c r="AW164" s="15" t="s">
        <v>4</v>
      </c>
      <c r="AX164" s="15" t="s">
        <v>23</v>
      </c>
      <c r="AY164" s="279" t="s">
        <v>148</v>
      </c>
    </row>
    <row r="165" s="2" customFormat="1" ht="33" customHeight="1">
      <c r="A165" s="39"/>
      <c r="B165" s="40"/>
      <c r="C165" s="227" t="s">
        <v>210</v>
      </c>
      <c r="D165" s="227" t="s">
        <v>151</v>
      </c>
      <c r="E165" s="228" t="s">
        <v>211</v>
      </c>
      <c r="F165" s="229" t="s">
        <v>212</v>
      </c>
      <c r="G165" s="230" t="s">
        <v>200</v>
      </c>
      <c r="H165" s="231">
        <v>3</v>
      </c>
      <c r="I165" s="232"/>
      <c r="J165" s="233">
        <f>ROUND(I165*H165,2)</f>
        <v>0</v>
      </c>
      <c r="K165" s="229" t="s">
        <v>155</v>
      </c>
      <c r="L165" s="45"/>
      <c r="M165" s="234" t="s">
        <v>1</v>
      </c>
      <c r="N165" s="235" t="s">
        <v>56</v>
      </c>
      <c r="O165" s="92"/>
      <c r="P165" s="236">
        <f>O165*H165</f>
        <v>0</v>
      </c>
      <c r="Q165" s="236">
        <v>0.31108000000000002</v>
      </c>
      <c r="R165" s="236">
        <f>Q165*H165</f>
        <v>0.93324000000000007</v>
      </c>
      <c r="S165" s="236">
        <v>0</v>
      </c>
      <c r="T165" s="237">
        <f>S165*H165</f>
        <v>0</v>
      </c>
      <c r="U165" s="39"/>
      <c r="V165" s="39"/>
      <c r="W165" s="39"/>
      <c r="X165" s="39"/>
      <c r="Y165" s="39"/>
      <c r="Z165" s="39"/>
      <c r="AA165" s="39"/>
      <c r="AB165" s="39"/>
      <c r="AC165" s="39"/>
      <c r="AD165" s="39"/>
      <c r="AE165" s="39"/>
      <c r="AR165" s="238" t="s">
        <v>156</v>
      </c>
      <c r="AT165" s="238" t="s">
        <v>151</v>
      </c>
      <c r="AU165" s="238" t="s">
        <v>99</v>
      </c>
      <c r="AY165" s="17" t="s">
        <v>148</v>
      </c>
      <c r="BE165" s="239">
        <f>IF(N165="základní",J165,0)</f>
        <v>0</v>
      </c>
      <c r="BF165" s="239">
        <f>IF(N165="snížená",J165,0)</f>
        <v>0</v>
      </c>
      <c r="BG165" s="239">
        <f>IF(N165="zákl. přenesená",J165,0)</f>
        <v>0</v>
      </c>
      <c r="BH165" s="239">
        <f>IF(N165="sníž. přenesená",J165,0)</f>
        <v>0</v>
      </c>
      <c r="BI165" s="239">
        <f>IF(N165="nulová",J165,0)</f>
        <v>0</v>
      </c>
      <c r="BJ165" s="17" t="s">
        <v>23</v>
      </c>
      <c r="BK165" s="239">
        <f>ROUND(I165*H165,2)</f>
        <v>0</v>
      </c>
      <c r="BL165" s="17" t="s">
        <v>156</v>
      </c>
      <c r="BM165" s="238" t="s">
        <v>213</v>
      </c>
    </row>
    <row r="166" s="2" customFormat="1">
      <c r="A166" s="39"/>
      <c r="B166" s="40"/>
      <c r="C166" s="41"/>
      <c r="D166" s="240" t="s">
        <v>158</v>
      </c>
      <c r="E166" s="41"/>
      <c r="F166" s="241" t="s">
        <v>214</v>
      </c>
      <c r="G166" s="41"/>
      <c r="H166" s="41"/>
      <c r="I166" s="242"/>
      <c r="J166" s="41"/>
      <c r="K166" s="41"/>
      <c r="L166" s="45"/>
      <c r="M166" s="243"/>
      <c r="N166" s="244"/>
      <c r="O166" s="92"/>
      <c r="P166" s="92"/>
      <c r="Q166" s="92"/>
      <c r="R166" s="92"/>
      <c r="S166" s="92"/>
      <c r="T166" s="93"/>
      <c r="U166" s="39"/>
      <c r="V166" s="39"/>
      <c r="W166" s="39"/>
      <c r="X166" s="39"/>
      <c r="Y166" s="39"/>
      <c r="Z166" s="39"/>
      <c r="AA166" s="39"/>
      <c r="AB166" s="39"/>
      <c r="AC166" s="39"/>
      <c r="AD166" s="39"/>
      <c r="AE166" s="39"/>
      <c r="AT166" s="17" t="s">
        <v>158</v>
      </c>
      <c r="AU166" s="17" t="s">
        <v>99</v>
      </c>
    </row>
    <row r="167" s="2" customFormat="1">
      <c r="A167" s="39"/>
      <c r="B167" s="40"/>
      <c r="C167" s="41"/>
      <c r="D167" s="245" t="s">
        <v>160</v>
      </c>
      <c r="E167" s="41"/>
      <c r="F167" s="246" t="s">
        <v>215</v>
      </c>
      <c r="G167" s="41"/>
      <c r="H167" s="41"/>
      <c r="I167" s="242"/>
      <c r="J167" s="41"/>
      <c r="K167" s="41"/>
      <c r="L167" s="45"/>
      <c r="M167" s="243"/>
      <c r="N167" s="244"/>
      <c r="O167" s="92"/>
      <c r="P167" s="92"/>
      <c r="Q167" s="92"/>
      <c r="R167" s="92"/>
      <c r="S167" s="92"/>
      <c r="T167" s="93"/>
      <c r="U167" s="39"/>
      <c r="V167" s="39"/>
      <c r="W167" s="39"/>
      <c r="X167" s="39"/>
      <c r="Y167" s="39"/>
      <c r="Z167" s="39"/>
      <c r="AA167" s="39"/>
      <c r="AB167" s="39"/>
      <c r="AC167" s="39"/>
      <c r="AD167" s="39"/>
      <c r="AE167" s="39"/>
      <c r="AT167" s="17" t="s">
        <v>160</v>
      </c>
      <c r="AU167" s="17" t="s">
        <v>99</v>
      </c>
    </row>
    <row r="168" s="13" customFormat="1">
      <c r="A168" s="13"/>
      <c r="B168" s="247"/>
      <c r="C168" s="248"/>
      <c r="D168" s="240" t="s">
        <v>162</v>
      </c>
      <c r="E168" s="249" t="s">
        <v>1</v>
      </c>
      <c r="F168" s="250" t="s">
        <v>333</v>
      </c>
      <c r="G168" s="248"/>
      <c r="H168" s="249" t="s">
        <v>1</v>
      </c>
      <c r="I168" s="251"/>
      <c r="J168" s="248"/>
      <c r="K168" s="248"/>
      <c r="L168" s="252"/>
      <c r="M168" s="253"/>
      <c r="N168" s="254"/>
      <c r="O168" s="254"/>
      <c r="P168" s="254"/>
      <c r="Q168" s="254"/>
      <c r="R168" s="254"/>
      <c r="S168" s="254"/>
      <c r="T168" s="255"/>
      <c r="U168" s="13"/>
      <c r="V168" s="13"/>
      <c r="W168" s="13"/>
      <c r="X168" s="13"/>
      <c r="Y168" s="13"/>
      <c r="Z168" s="13"/>
      <c r="AA168" s="13"/>
      <c r="AB168" s="13"/>
      <c r="AC168" s="13"/>
      <c r="AD168" s="13"/>
      <c r="AE168" s="13"/>
      <c r="AT168" s="256" t="s">
        <v>162</v>
      </c>
      <c r="AU168" s="256" t="s">
        <v>99</v>
      </c>
      <c r="AV168" s="13" t="s">
        <v>23</v>
      </c>
      <c r="AW168" s="13" t="s">
        <v>48</v>
      </c>
      <c r="AX168" s="13" t="s">
        <v>91</v>
      </c>
      <c r="AY168" s="256" t="s">
        <v>148</v>
      </c>
    </row>
    <row r="169" s="14" customFormat="1">
      <c r="A169" s="14"/>
      <c r="B169" s="257"/>
      <c r="C169" s="258"/>
      <c r="D169" s="240" t="s">
        <v>162</v>
      </c>
      <c r="E169" s="259" t="s">
        <v>1</v>
      </c>
      <c r="F169" s="260" t="s">
        <v>173</v>
      </c>
      <c r="G169" s="258"/>
      <c r="H169" s="261">
        <v>3</v>
      </c>
      <c r="I169" s="262"/>
      <c r="J169" s="258"/>
      <c r="K169" s="258"/>
      <c r="L169" s="263"/>
      <c r="M169" s="264"/>
      <c r="N169" s="265"/>
      <c r="O169" s="265"/>
      <c r="P169" s="265"/>
      <c r="Q169" s="265"/>
      <c r="R169" s="265"/>
      <c r="S169" s="265"/>
      <c r="T169" s="266"/>
      <c r="U169" s="14"/>
      <c r="V169" s="14"/>
      <c r="W169" s="14"/>
      <c r="X169" s="14"/>
      <c r="Y169" s="14"/>
      <c r="Z169" s="14"/>
      <c r="AA169" s="14"/>
      <c r="AB169" s="14"/>
      <c r="AC169" s="14"/>
      <c r="AD169" s="14"/>
      <c r="AE169" s="14"/>
      <c r="AT169" s="267" t="s">
        <v>162</v>
      </c>
      <c r="AU169" s="267" t="s">
        <v>99</v>
      </c>
      <c r="AV169" s="14" t="s">
        <v>99</v>
      </c>
      <c r="AW169" s="14" t="s">
        <v>48</v>
      </c>
      <c r="AX169" s="14" t="s">
        <v>91</v>
      </c>
      <c r="AY169" s="267" t="s">
        <v>148</v>
      </c>
    </row>
    <row r="170" s="15" customFormat="1">
      <c r="A170" s="15"/>
      <c r="B170" s="269"/>
      <c r="C170" s="270"/>
      <c r="D170" s="240" t="s">
        <v>162</v>
      </c>
      <c r="E170" s="271" t="s">
        <v>1</v>
      </c>
      <c r="F170" s="272" t="s">
        <v>204</v>
      </c>
      <c r="G170" s="270"/>
      <c r="H170" s="273">
        <v>3</v>
      </c>
      <c r="I170" s="274"/>
      <c r="J170" s="270"/>
      <c r="K170" s="270"/>
      <c r="L170" s="275"/>
      <c r="M170" s="276"/>
      <c r="N170" s="277"/>
      <c r="O170" s="277"/>
      <c r="P170" s="277"/>
      <c r="Q170" s="277"/>
      <c r="R170" s="277"/>
      <c r="S170" s="277"/>
      <c r="T170" s="278"/>
      <c r="U170" s="15"/>
      <c r="V170" s="15"/>
      <c r="W170" s="15"/>
      <c r="X170" s="15"/>
      <c r="Y170" s="15"/>
      <c r="Z170" s="15"/>
      <c r="AA170" s="15"/>
      <c r="AB170" s="15"/>
      <c r="AC170" s="15"/>
      <c r="AD170" s="15"/>
      <c r="AE170" s="15"/>
      <c r="AT170" s="279" t="s">
        <v>162</v>
      </c>
      <c r="AU170" s="279" t="s">
        <v>99</v>
      </c>
      <c r="AV170" s="15" t="s">
        <v>156</v>
      </c>
      <c r="AW170" s="15" t="s">
        <v>4</v>
      </c>
      <c r="AX170" s="15" t="s">
        <v>23</v>
      </c>
      <c r="AY170" s="279" t="s">
        <v>148</v>
      </c>
    </row>
    <row r="171" s="2" customFormat="1" ht="24.15" customHeight="1">
      <c r="A171" s="39"/>
      <c r="B171" s="40"/>
      <c r="C171" s="227" t="s">
        <v>217</v>
      </c>
      <c r="D171" s="227" t="s">
        <v>151</v>
      </c>
      <c r="E171" s="228" t="s">
        <v>218</v>
      </c>
      <c r="F171" s="229" t="s">
        <v>219</v>
      </c>
      <c r="G171" s="230" t="s">
        <v>189</v>
      </c>
      <c r="H171" s="231">
        <v>2.77</v>
      </c>
      <c r="I171" s="232"/>
      <c r="J171" s="233">
        <f>ROUND(I171*H171,2)</f>
        <v>0</v>
      </c>
      <c r="K171" s="229" t="s">
        <v>155</v>
      </c>
      <c r="L171" s="45"/>
      <c r="M171" s="234" t="s">
        <v>1</v>
      </c>
      <c r="N171" s="235" t="s">
        <v>56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156</v>
      </c>
      <c r="AT171" s="238" t="s">
        <v>151</v>
      </c>
      <c r="AU171" s="238" t="s">
        <v>99</v>
      </c>
      <c r="AY171" s="17" t="s">
        <v>148</v>
      </c>
      <c r="BE171" s="239">
        <f>IF(N171="základní",J171,0)</f>
        <v>0</v>
      </c>
      <c r="BF171" s="239">
        <f>IF(N171="snížená",J171,0)</f>
        <v>0</v>
      </c>
      <c r="BG171" s="239">
        <f>IF(N171="zákl. přenesená",J171,0)</f>
        <v>0</v>
      </c>
      <c r="BH171" s="239">
        <f>IF(N171="sníž. přenesená",J171,0)</f>
        <v>0</v>
      </c>
      <c r="BI171" s="239">
        <f>IF(N171="nulová",J171,0)</f>
        <v>0</v>
      </c>
      <c r="BJ171" s="17" t="s">
        <v>23</v>
      </c>
      <c r="BK171" s="239">
        <f>ROUND(I171*H171,2)</f>
        <v>0</v>
      </c>
      <c r="BL171" s="17" t="s">
        <v>156</v>
      </c>
      <c r="BM171" s="238" t="s">
        <v>220</v>
      </c>
    </row>
    <row r="172" s="2" customFormat="1">
      <c r="A172" s="39"/>
      <c r="B172" s="40"/>
      <c r="C172" s="41"/>
      <c r="D172" s="240" t="s">
        <v>158</v>
      </c>
      <c r="E172" s="41"/>
      <c r="F172" s="241" t="s">
        <v>221</v>
      </c>
      <c r="G172" s="41"/>
      <c r="H172" s="41"/>
      <c r="I172" s="242"/>
      <c r="J172" s="41"/>
      <c r="K172" s="41"/>
      <c r="L172" s="45"/>
      <c r="M172" s="243"/>
      <c r="N172" s="244"/>
      <c r="O172" s="92"/>
      <c r="P172" s="92"/>
      <c r="Q172" s="92"/>
      <c r="R172" s="92"/>
      <c r="S172" s="92"/>
      <c r="T172" s="93"/>
      <c r="U172" s="39"/>
      <c r="V172" s="39"/>
      <c r="W172" s="39"/>
      <c r="X172" s="39"/>
      <c r="Y172" s="39"/>
      <c r="Z172" s="39"/>
      <c r="AA172" s="39"/>
      <c r="AB172" s="39"/>
      <c r="AC172" s="39"/>
      <c r="AD172" s="39"/>
      <c r="AE172" s="39"/>
      <c r="AT172" s="17" t="s">
        <v>158</v>
      </c>
      <c r="AU172" s="17" t="s">
        <v>99</v>
      </c>
    </row>
    <row r="173" s="2" customFormat="1">
      <c r="A173" s="39"/>
      <c r="B173" s="40"/>
      <c r="C173" s="41"/>
      <c r="D173" s="245" t="s">
        <v>160</v>
      </c>
      <c r="E173" s="41"/>
      <c r="F173" s="246" t="s">
        <v>222</v>
      </c>
      <c r="G173" s="41"/>
      <c r="H173" s="41"/>
      <c r="I173" s="242"/>
      <c r="J173" s="41"/>
      <c r="K173" s="41"/>
      <c r="L173" s="45"/>
      <c r="M173" s="243"/>
      <c r="N173" s="244"/>
      <c r="O173" s="92"/>
      <c r="P173" s="92"/>
      <c r="Q173" s="92"/>
      <c r="R173" s="92"/>
      <c r="S173" s="92"/>
      <c r="T173" s="93"/>
      <c r="U173" s="39"/>
      <c r="V173" s="39"/>
      <c r="W173" s="39"/>
      <c r="X173" s="39"/>
      <c r="Y173" s="39"/>
      <c r="Z173" s="39"/>
      <c r="AA173" s="39"/>
      <c r="AB173" s="39"/>
      <c r="AC173" s="39"/>
      <c r="AD173" s="39"/>
      <c r="AE173" s="39"/>
      <c r="AT173" s="17" t="s">
        <v>160</v>
      </c>
      <c r="AU173" s="17" t="s">
        <v>99</v>
      </c>
    </row>
    <row r="174" s="2" customFormat="1">
      <c r="A174" s="39"/>
      <c r="B174" s="40"/>
      <c r="C174" s="41"/>
      <c r="D174" s="240" t="s">
        <v>193</v>
      </c>
      <c r="E174" s="41"/>
      <c r="F174" s="268" t="s">
        <v>223</v>
      </c>
      <c r="G174" s="41"/>
      <c r="H174" s="41"/>
      <c r="I174" s="242"/>
      <c r="J174" s="41"/>
      <c r="K174" s="41"/>
      <c r="L174" s="45"/>
      <c r="M174" s="243"/>
      <c r="N174" s="244"/>
      <c r="O174" s="92"/>
      <c r="P174" s="92"/>
      <c r="Q174" s="92"/>
      <c r="R174" s="92"/>
      <c r="S174" s="92"/>
      <c r="T174" s="93"/>
      <c r="U174" s="39"/>
      <c r="V174" s="39"/>
      <c r="W174" s="39"/>
      <c r="X174" s="39"/>
      <c r="Y174" s="39"/>
      <c r="Z174" s="39"/>
      <c r="AA174" s="39"/>
      <c r="AB174" s="39"/>
      <c r="AC174" s="39"/>
      <c r="AD174" s="39"/>
      <c r="AE174" s="39"/>
      <c r="AT174" s="17" t="s">
        <v>193</v>
      </c>
      <c r="AU174" s="17" t="s">
        <v>99</v>
      </c>
    </row>
    <row r="175" s="12" customFormat="1" ht="22.8" customHeight="1">
      <c r="A175" s="12"/>
      <c r="B175" s="211"/>
      <c r="C175" s="212"/>
      <c r="D175" s="213" t="s">
        <v>90</v>
      </c>
      <c r="E175" s="225" t="s">
        <v>224</v>
      </c>
      <c r="F175" s="225" t="s">
        <v>225</v>
      </c>
      <c r="G175" s="212"/>
      <c r="H175" s="212"/>
      <c r="I175" s="215"/>
      <c r="J175" s="226">
        <f>BK175</f>
        <v>0</v>
      </c>
      <c r="K175" s="212"/>
      <c r="L175" s="217"/>
      <c r="M175" s="218"/>
      <c r="N175" s="219"/>
      <c r="O175" s="219"/>
      <c r="P175" s="220">
        <f>SUM(P176:P186)</f>
        <v>0</v>
      </c>
      <c r="Q175" s="219"/>
      <c r="R175" s="220">
        <f>SUM(R176:R186)</f>
        <v>0.0050600000000000003</v>
      </c>
      <c r="S175" s="219"/>
      <c r="T175" s="221">
        <f>SUM(T176:T186)</f>
        <v>0</v>
      </c>
      <c r="U175" s="12"/>
      <c r="V175" s="12"/>
      <c r="W175" s="12"/>
      <c r="X175" s="12"/>
      <c r="Y175" s="12"/>
      <c r="Z175" s="12"/>
      <c r="AA175" s="12"/>
      <c r="AB175" s="12"/>
      <c r="AC175" s="12"/>
      <c r="AD175" s="12"/>
      <c r="AE175" s="12"/>
      <c r="AR175" s="222" t="s">
        <v>23</v>
      </c>
      <c r="AT175" s="223" t="s">
        <v>90</v>
      </c>
      <c r="AU175" s="223" t="s">
        <v>23</v>
      </c>
      <c r="AY175" s="222" t="s">
        <v>148</v>
      </c>
      <c r="BK175" s="224">
        <f>SUM(BK176:BK186)</f>
        <v>0</v>
      </c>
    </row>
    <row r="176" s="2" customFormat="1" ht="24.15" customHeight="1">
      <c r="A176" s="39"/>
      <c r="B176" s="40"/>
      <c r="C176" s="227" t="s">
        <v>28</v>
      </c>
      <c r="D176" s="227" t="s">
        <v>151</v>
      </c>
      <c r="E176" s="228" t="s">
        <v>241</v>
      </c>
      <c r="F176" s="229" t="s">
        <v>242</v>
      </c>
      <c r="G176" s="230" t="s">
        <v>154</v>
      </c>
      <c r="H176" s="231">
        <v>46</v>
      </c>
      <c r="I176" s="232"/>
      <c r="J176" s="233">
        <f>ROUND(I176*H176,2)</f>
        <v>0</v>
      </c>
      <c r="K176" s="229" t="s">
        <v>155</v>
      </c>
      <c r="L176" s="45"/>
      <c r="M176" s="234" t="s">
        <v>1</v>
      </c>
      <c r="N176" s="235" t="s">
        <v>56</v>
      </c>
      <c r="O176" s="92"/>
      <c r="P176" s="236">
        <f>O176*H176</f>
        <v>0</v>
      </c>
      <c r="Q176" s="236">
        <v>0.00011</v>
      </c>
      <c r="R176" s="236">
        <f>Q176*H176</f>
        <v>0.0050600000000000003</v>
      </c>
      <c r="S176" s="236">
        <v>0</v>
      </c>
      <c r="T176" s="237">
        <f>S176*H176</f>
        <v>0</v>
      </c>
      <c r="U176" s="39"/>
      <c r="V176" s="39"/>
      <c r="W176" s="39"/>
      <c r="X176" s="39"/>
      <c r="Y176" s="39"/>
      <c r="Z176" s="39"/>
      <c r="AA176" s="39"/>
      <c r="AB176" s="39"/>
      <c r="AC176" s="39"/>
      <c r="AD176" s="39"/>
      <c r="AE176" s="39"/>
      <c r="AR176" s="238" t="s">
        <v>156</v>
      </c>
      <c r="AT176" s="238" t="s">
        <v>151</v>
      </c>
      <c r="AU176" s="238" t="s">
        <v>99</v>
      </c>
      <c r="AY176" s="17" t="s">
        <v>148</v>
      </c>
      <c r="BE176" s="239">
        <f>IF(N176="základní",J176,0)</f>
        <v>0</v>
      </c>
      <c r="BF176" s="239">
        <f>IF(N176="snížená",J176,0)</f>
        <v>0</v>
      </c>
      <c r="BG176" s="239">
        <f>IF(N176="zákl. přenesená",J176,0)</f>
        <v>0</v>
      </c>
      <c r="BH176" s="239">
        <f>IF(N176="sníž. přenesená",J176,0)</f>
        <v>0</v>
      </c>
      <c r="BI176" s="239">
        <f>IF(N176="nulová",J176,0)</f>
        <v>0</v>
      </c>
      <c r="BJ176" s="17" t="s">
        <v>23</v>
      </c>
      <c r="BK176" s="239">
        <f>ROUND(I176*H176,2)</f>
        <v>0</v>
      </c>
      <c r="BL176" s="17" t="s">
        <v>156</v>
      </c>
      <c r="BM176" s="238" t="s">
        <v>334</v>
      </c>
    </row>
    <row r="177" s="2" customFormat="1">
      <c r="A177" s="39"/>
      <c r="B177" s="40"/>
      <c r="C177" s="41"/>
      <c r="D177" s="240" t="s">
        <v>158</v>
      </c>
      <c r="E177" s="41"/>
      <c r="F177" s="241" t="s">
        <v>244</v>
      </c>
      <c r="G177" s="41"/>
      <c r="H177" s="41"/>
      <c r="I177" s="242"/>
      <c r="J177" s="41"/>
      <c r="K177" s="41"/>
      <c r="L177" s="45"/>
      <c r="M177" s="243"/>
      <c r="N177" s="244"/>
      <c r="O177" s="92"/>
      <c r="P177" s="92"/>
      <c r="Q177" s="92"/>
      <c r="R177" s="92"/>
      <c r="S177" s="92"/>
      <c r="T177" s="93"/>
      <c r="U177" s="39"/>
      <c r="V177" s="39"/>
      <c r="W177" s="39"/>
      <c r="X177" s="39"/>
      <c r="Y177" s="39"/>
      <c r="Z177" s="39"/>
      <c r="AA177" s="39"/>
      <c r="AB177" s="39"/>
      <c r="AC177" s="39"/>
      <c r="AD177" s="39"/>
      <c r="AE177" s="39"/>
      <c r="AT177" s="17" t="s">
        <v>158</v>
      </c>
      <c r="AU177" s="17" t="s">
        <v>99</v>
      </c>
    </row>
    <row r="178" s="2" customFormat="1">
      <c r="A178" s="39"/>
      <c r="B178" s="40"/>
      <c r="C178" s="41"/>
      <c r="D178" s="245" t="s">
        <v>160</v>
      </c>
      <c r="E178" s="41"/>
      <c r="F178" s="246" t="s">
        <v>245</v>
      </c>
      <c r="G178" s="41"/>
      <c r="H178" s="41"/>
      <c r="I178" s="242"/>
      <c r="J178" s="41"/>
      <c r="K178" s="41"/>
      <c r="L178" s="45"/>
      <c r="M178" s="243"/>
      <c r="N178" s="244"/>
      <c r="O178" s="92"/>
      <c r="P178" s="92"/>
      <c r="Q178" s="92"/>
      <c r="R178" s="92"/>
      <c r="S178" s="92"/>
      <c r="T178" s="93"/>
      <c r="U178" s="39"/>
      <c r="V178" s="39"/>
      <c r="W178" s="39"/>
      <c r="X178" s="39"/>
      <c r="Y178" s="39"/>
      <c r="Z178" s="39"/>
      <c r="AA178" s="39"/>
      <c r="AB178" s="39"/>
      <c r="AC178" s="39"/>
      <c r="AD178" s="39"/>
      <c r="AE178" s="39"/>
      <c r="AT178" s="17" t="s">
        <v>160</v>
      </c>
      <c r="AU178" s="17" t="s">
        <v>99</v>
      </c>
    </row>
    <row r="179" s="13" customFormat="1">
      <c r="A179" s="13"/>
      <c r="B179" s="247"/>
      <c r="C179" s="248"/>
      <c r="D179" s="240" t="s">
        <v>162</v>
      </c>
      <c r="E179" s="249" t="s">
        <v>1</v>
      </c>
      <c r="F179" s="250" t="s">
        <v>335</v>
      </c>
      <c r="G179" s="248"/>
      <c r="H179" s="249" t="s">
        <v>1</v>
      </c>
      <c r="I179" s="251"/>
      <c r="J179" s="248"/>
      <c r="K179" s="248"/>
      <c r="L179" s="252"/>
      <c r="M179" s="253"/>
      <c r="N179" s="254"/>
      <c r="O179" s="254"/>
      <c r="P179" s="254"/>
      <c r="Q179" s="254"/>
      <c r="R179" s="254"/>
      <c r="S179" s="254"/>
      <c r="T179" s="255"/>
      <c r="U179" s="13"/>
      <c r="V179" s="13"/>
      <c r="W179" s="13"/>
      <c r="X179" s="13"/>
      <c r="Y179" s="13"/>
      <c r="Z179" s="13"/>
      <c r="AA179" s="13"/>
      <c r="AB179" s="13"/>
      <c r="AC179" s="13"/>
      <c r="AD179" s="13"/>
      <c r="AE179" s="13"/>
      <c r="AT179" s="256" t="s">
        <v>162</v>
      </c>
      <c r="AU179" s="256" t="s">
        <v>99</v>
      </c>
      <c r="AV179" s="13" t="s">
        <v>23</v>
      </c>
      <c r="AW179" s="13" t="s">
        <v>48</v>
      </c>
      <c r="AX179" s="13" t="s">
        <v>91</v>
      </c>
      <c r="AY179" s="256" t="s">
        <v>148</v>
      </c>
    </row>
    <row r="180" s="14" customFormat="1">
      <c r="A180" s="14"/>
      <c r="B180" s="257"/>
      <c r="C180" s="258"/>
      <c r="D180" s="240" t="s">
        <v>162</v>
      </c>
      <c r="E180" s="259" t="s">
        <v>1</v>
      </c>
      <c r="F180" s="260" t="s">
        <v>336</v>
      </c>
      <c r="G180" s="258"/>
      <c r="H180" s="261">
        <v>46</v>
      </c>
      <c r="I180" s="262"/>
      <c r="J180" s="258"/>
      <c r="K180" s="258"/>
      <c r="L180" s="263"/>
      <c r="M180" s="264"/>
      <c r="N180" s="265"/>
      <c r="O180" s="265"/>
      <c r="P180" s="265"/>
      <c r="Q180" s="265"/>
      <c r="R180" s="265"/>
      <c r="S180" s="265"/>
      <c r="T180" s="266"/>
      <c r="U180" s="14"/>
      <c r="V180" s="14"/>
      <c r="W180" s="14"/>
      <c r="X180" s="14"/>
      <c r="Y180" s="14"/>
      <c r="Z180" s="14"/>
      <c r="AA180" s="14"/>
      <c r="AB180" s="14"/>
      <c r="AC180" s="14"/>
      <c r="AD180" s="14"/>
      <c r="AE180" s="14"/>
      <c r="AT180" s="267" t="s">
        <v>162</v>
      </c>
      <c r="AU180" s="267" t="s">
        <v>99</v>
      </c>
      <c r="AV180" s="14" t="s">
        <v>99</v>
      </c>
      <c r="AW180" s="14" t="s">
        <v>48</v>
      </c>
      <c r="AX180" s="14" t="s">
        <v>91</v>
      </c>
      <c r="AY180" s="267" t="s">
        <v>148</v>
      </c>
    </row>
    <row r="181" s="2" customFormat="1" ht="16.5" customHeight="1">
      <c r="A181" s="39"/>
      <c r="B181" s="40"/>
      <c r="C181" s="227" t="s">
        <v>233</v>
      </c>
      <c r="D181" s="227" t="s">
        <v>151</v>
      </c>
      <c r="E181" s="228" t="s">
        <v>248</v>
      </c>
      <c r="F181" s="229" t="s">
        <v>249</v>
      </c>
      <c r="G181" s="230" t="s">
        <v>154</v>
      </c>
      <c r="H181" s="231">
        <v>46</v>
      </c>
      <c r="I181" s="232"/>
      <c r="J181" s="233">
        <f>ROUND(I181*H181,2)</f>
        <v>0</v>
      </c>
      <c r="K181" s="229" t="s">
        <v>155</v>
      </c>
      <c r="L181" s="45"/>
      <c r="M181" s="234" t="s">
        <v>1</v>
      </c>
      <c r="N181" s="235" t="s">
        <v>56</v>
      </c>
      <c r="O181" s="92"/>
      <c r="P181" s="236">
        <f>O181*H181</f>
        <v>0</v>
      </c>
      <c r="Q181" s="236">
        <v>0</v>
      </c>
      <c r="R181" s="236">
        <f>Q181*H181</f>
        <v>0</v>
      </c>
      <c r="S181" s="236">
        <v>0</v>
      </c>
      <c r="T181" s="237">
        <f>S181*H181</f>
        <v>0</v>
      </c>
      <c r="U181" s="39"/>
      <c r="V181" s="39"/>
      <c r="W181" s="39"/>
      <c r="X181" s="39"/>
      <c r="Y181" s="39"/>
      <c r="Z181" s="39"/>
      <c r="AA181" s="39"/>
      <c r="AB181" s="39"/>
      <c r="AC181" s="39"/>
      <c r="AD181" s="39"/>
      <c r="AE181" s="39"/>
      <c r="AR181" s="238" t="s">
        <v>156</v>
      </c>
      <c r="AT181" s="238" t="s">
        <v>151</v>
      </c>
      <c r="AU181" s="238" t="s">
        <v>99</v>
      </c>
      <c r="AY181" s="17" t="s">
        <v>148</v>
      </c>
      <c r="BE181" s="239">
        <f>IF(N181="základní",J181,0)</f>
        <v>0</v>
      </c>
      <c r="BF181" s="239">
        <f>IF(N181="snížená",J181,0)</f>
        <v>0</v>
      </c>
      <c r="BG181" s="239">
        <f>IF(N181="zákl. přenesená",J181,0)</f>
        <v>0</v>
      </c>
      <c r="BH181" s="239">
        <f>IF(N181="sníž. přenesená",J181,0)</f>
        <v>0</v>
      </c>
      <c r="BI181" s="239">
        <f>IF(N181="nulová",J181,0)</f>
        <v>0</v>
      </c>
      <c r="BJ181" s="17" t="s">
        <v>23</v>
      </c>
      <c r="BK181" s="239">
        <f>ROUND(I181*H181,2)</f>
        <v>0</v>
      </c>
      <c r="BL181" s="17" t="s">
        <v>156</v>
      </c>
      <c r="BM181" s="238" t="s">
        <v>250</v>
      </c>
    </row>
    <row r="182" s="2" customFormat="1">
      <c r="A182" s="39"/>
      <c r="B182" s="40"/>
      <c r="C182" s="41"/>
      <c r="D182" s="240" t="s">
        <v>158</v>
      </c>
      <c r="E182" s="41"/>
      <c r="F182" s="241" t="s">
        <v>251</v>
      </c>
      <c r="G182" s="41"/>
      <c r="H182" s="41"/>
      <c r="I182" s="242"/>
      <c r="J182" s="41"/>
      <c r="K182" s="41"/>
      <c r="L182" s="45"/>
      <c r="M182" s="243"/>
      <c r="N182" s="244"/>
      <c r="O182" s="92"/>
      <c r="P182" s="92"/>
      <c r="Q182" s="92"/>
      <c r="R182" s="92"/>
      <c r="S182" s="92"/>
      <c r="T182" s="93"/>
      <c r="U182" s="39"/>
      <c r="V182" s="39"/>
      <c r="W182" s="39"/>
      <c r="X182" s="39"/>
      <c r="Y182" s="39"/>
      <c r="Z182" s="39"/>
      <c r="AA182" s="39"/>
      <c r="AB182" s="39"/>
      <c r="AC182" s="39"/>
      <c r="AD182" s="39"/>
      <c r="AE182" s="39"/>
      <c r="AT182" s="17" t="s">
        <v>158</v>
      </c>
      <c r="AU182" s="17" t="s">
        <v>99</v>
      </c>
    </row>
    <row r="183" s="2" customFormat="1">
      <c r="A183" s="39"/>
      <c r="B183" s="40"/>
      <c r="C183" s="41"/>
      <c r="D183" s="245" t="s">
        <v>160</v>
      </c>
      <c r="E183" s="41"/>
      <c r="F183" s="246" t="s">
        <v>252</v>
      </c>
      <c r="G183" s="41"/>
      <c r="H183" s="41"/>
      <c r="I183" s="242"/>
      <c r="J183" s="41"/>
      <c r="K183" s="41"/>
      <c r="L183" s="45"/>
      <c r="M183" s="243"/>
      <c r="N183" s="244"/>
      <c r="O183" s="92"/>
      <c r="P183" s="92"/>
      <c r="Q183" s="92"/>
      <c r="R183" s="92"/>
      <c r="S183" s="92"/>
      <c r="T183" s="93"/>
      <c r="U183" s="39"/>
      <c r="V183" s="39"/>
      <c r="W183" s="39"/>
      <c r="X183" s="39"/>
      <c r="Y183" s="39"/>
      <c r="Z183" s="39"/>
      <c r="AA183" s="39"/>
      <c r="AB183" s="39"/>
      <c r="AC183" s="39"/>
      <c r="AD183" s="39"/>
      <c r="AE183" s="39"/>
      <c r="AT183" s="17" t="s">
        <v>160</v>
      </c>
      <c r="AU183" s="17" t="s">
        <v>99</v>
      </c>
    </row>
    <row r="184" s="2" customFormat="1">
      <c r="A184" s="39"/>
      <c r="B184" s="40"/>
      <c r="C184" s="41"/>
      <c r="D184" s="240" t="s">
        <v>193</v>
      </c>
      <c r="E184" s="41"/>
      <c r="F184" s="268" t="s">
        <v>253</v>
      </c>
      <c r="G184" s="41"/>
      <c r="H184" s="41"/>
      <c r="I184" s="242"/>
      <c r="J184" s="41"/>
      <c r="K184" s="41"/>
      <c r="L184" s="45"/>
      <c r="M184" s="243"/>
      <c r="N184" s="244"/>
      <c r="O184" s="92"/>
      <c r="P184" s="92"/>
      <c r="Q184" s="92"/>
      <c r="R184" s="92"/>
      <c r="S184" s="92"/>
      <c r="T184" s="93"/>
      <c r="U184" s="39"/>
      <c r="V184" s="39"/>
      <c r="W184" s="39"/>
      <c r="X184" s="39"/>
      <c r="Y184" s="39"/>
      <c r="Z184" s="39"/>
      <c r="AA184" s="39"/>
      <c r="AB184" s="39"/>
      <c r="AC184" s="39"/>
      <c r="AD184" s="39"/>
      <c r="AE184" s="39"/>
      <c r="AT184" s="17" t="s">
        <v>193</v>
      </c>
      <c r="AU184" s="17" t="s">
        <v>99</v>
      </c>
    </row>
    <row r="185" s="13" customFormat="1">
      <c r="A185" s="13"/>
      <c r="B185" s="247"/>
      <c r="C185" s="248"/>
      <c r="D185" s="240" t="s">
        <v>162</v>
      </c>
      <c r="E185" s="249" t="s">
        <v>1</v>
      </c>
      <c r="F185" s="250" t="s">
        <v>335</v>
      </c>
      <c r="G185" s="248"/>
      <c r="H185" s="249" t="s">
        <v>1</v>
      </c>
      <c r="I185" s="251"/>
      <c r="J185" s="248"/>
      <c r="K185" s="248"/>
      <c r="L185" s="252"/>
      <c r="M185" s="253"/>
      <c r="N185" s="254"/>
      <c r="O185" s="254"/>
      <c r="P185" s="254"/>
      <c r="Q185" s="254"/>
      <c r="R185" s="254"/>
      <c r="S185" s="254"/>
      <c r="T185" s="255"/>
      <c r="U185" s="13"/>
      <c r="V185" s="13"/>
      <c r="W185" s="13"/>
      <c r="X185" s="13"/>
      <c r="Y185" s="13"/>
      <c r="Z185" s="13"/>
      <c r="AA185" s="13"/>
      <c r="AB185" s="13"/>
      <c r="AC185" s="13"/>
      <c r="AD185" s="13"/>
      <c r="AE185" s="13"/>
      <c r="AT185" s="256" t="s">
        <v>162</v>
      </c>
      <c r="AU185" s="256" t="s">
        <v>99</v>
      </c>
      <c r="AV185" s="13" t="s">
        <v>23</v>
      </c>
      <c r="AW185" s="13" t="s">
        <v>48</v>
      </c>
      <c r="AX185" s="13" t="s">
        <v>91</v>
      </c>
      <c r="AY185" s="256" t="s">
        <v>148</v>
      </c>
    </row>
    <row r="186" s="14" customFormat="1">
      <c r="A186" s="14"/>
      <c r="B186" s="257"/>
      <c r="C186" s="258"/>
      <c r="D186" s="240" t="s">
        <v>162</v>
      </c>
      <c r="E186" s="259" t="s">
        <v>1</v>
      </c>
      <c r="F186" s="260" t="s">
        <v>336</v>
      </c>
      <c r="G186" s="258"/>
      <c r="H186" s="261">
        <v>46</v>
      </c>
      <c r="I186" s="262"/>
      <c r="J186" s="258"/>
      <c r="K186" s="258"/>
      <c r="L186" s="263"/>
      <c r="M186" s="264"/>
      <c r="N186" s="265"/>
      <c r="O186" s="265"/>
      <c r="P186" s="265"/>
      <c r="Q186" s="265"/>
      <c r="R186" s="265"/>
      <c r="S186" s="265"/>
      <c r="T186" s="266"/>
      <c r="U186" s="14"/>
      <c r="V186" s="14"/>
      <c r="W186" s="14"/>
      <c r="X186" s="14"/>
      <c r="Y186" s="14"/>
      <c r="Z186" s="14"/>
      <c r="AA186" s="14"/>
      <c r="AB186" s="14"/>
      <c r="AC186" s="14"/>
      <c r="AD186" s="14"/>
      <c r="AE186" s="14"/>
      <c r="AT186" s="267" t="s">
        <v>162</v>
      </c>
      <c r="AU186" s="267" t="s">
        <v>99</v>
      </c>
      <c r="AV186" s="14" t="s">
        <v>99</v>
      </c>
      <c r="AW186" s="14" t="s">
        <v>48</v>
      </c>
      <c r="AX186" s="14" t="s">
        <v>91</v>
      </c>
      <c r="AY186" s="267" t="s">
        <v>148</v>
      </c>
    </row>
    <row r="187" s="12" customFormat="1" ht="22.8" customHeight="1">
      <c r="A187" s="12"/>
      <c r="B187" s="211"/>
      <c r="C187" s="212"/>
      <c r="D187" s="213" t="s">
        <v>90</v>
      </c>
      <c r="E187" s="225" t="s">
        <v>267</v>
      </c>
      <c r="F187" s="225" t="s">
        <v>268</v>
      </c>
      <c r="G187" s="212"/>
      <c r="H187" s="212"/>
      <c r="I187" s="215"/>
      <c r="J187" s="226">
        <f>BK187</f>
        <v>0</v>
      </c>
      <c r="K187" s="212"/>
      <c r="L187" s="217"/>
      <c r="M187" s="218"/>
      <c r="N187" s="219"/>
      <c r="O187" s="219"/>
      <c r="P187" s="220">
        <f>SUM(P188:P219)</f>
        <v>0</v>
      </c>
      <c r="Q187" s="219"/>
      <c r="R187" s="220">
        <f>SUM(R188:R219)</f>
        <v>0.011720000000000001</v>
      </c>
      <c r="S187" s="219"/>
      <c r="T187" s="221">
        <f>SUM(T188:T219)</f>
        <v>33.695</v>
      </c>
      <c r="U187" s="12"/>
      <c r="V187" s="12"/>
      <c r="W187" s="12"/>
      <c r="X187" s="12"/>
      <c r="Y187" s="12"/>
      <c r="Z187" s="12"/>
      <c r="AA187" s="12"/>
      <c r="AB187" s="12"/>
      <c r="AC187" s="12"/>
      <c r="AD187" s="12"/>
      <c r="AE187" s="12"/>
      <c r="AR187" s="222" t="s">
        <v>23</v>
      </c>
      <c r="AT187" s="223" t="s">
        <v>90</v>
      </c>
      <c r="AU187" s="223" t="s">
        <v>23</v>
      </c>
      <c r="AY187" s="222" t="s">
        <v>148</v>
      </c>
      <c r="BK187" s="224">
        <f>SUM(BK188:BK219)</f>
        <v>0</v>
      </c>
    </row>
    <row r="188" s="2" customFormat="1" ht="24.15" customHeight="1">
      <c r="A188" s="39"/>
      <c r="B188" s="40"/>
      <c r="C188" s="227" t="s">
        <v>240</v>
      </c>
      <c r="D188" s="227" t="s">
        <v>151</v>
      </c>
      <c r="E188" s="228" t="s">
        <v>270</v>
      </c>
      <c r="F188" s="229" t="s">
        <v>271</v>
      </c>
      <c r="G188" s="230" t="s">
        <v>154</v>
      </c>
      <c r="H188" s="231">
        <v>21.100000000000001</v>
      </c>
      <c r="I188" s="232"/>
      <c r="J188" s="233">
        <f>ROUND(I188*H188,2)</f>
        <v>0</v>
      </c>
      <c r="K188" s="229" t="s">
        <v>155</v>
      </c>
      <c r="L188" s="45"/>
      <c r="M188" s="234" t="s">
        <v>1</v>
      </c>
      <c r="N188" s="235" t="s">
        <v>56</v>
      </c>
      <c r="O188" s="92"/>
      <c r="P188" s="236">
        <f>O188*H188</f>
        <v>0</v>
      </c>
      <c r="Q188" s="236">
        <v>0</v>
      </c>
      <c r="R188" s="236">
        <f>Q188*H188</f>
        <v>0</v>
      </c>
      <c r="S188" s="236">
        <v>0</v>
      </c>
      <c r="T188" s="237">
        <f>S188*H188</f>
        <v>0</v>
      </c>
      <c r="U188" s="39"/>
      <c r="V188" s="39"/>
      <c r="W188" s="39"/>
      <c r="X188" s="39"/>
      <c r="Y188" s="39"/>
      <c r="Z188" s="39"/>
      <c r="AA188" s="39"/>
      <c r="AB188" s="39"/>
      <c r="AC188" s="39"/>
      <c r="AD188" s="39"/>
      <c r="AE188" s="39"/>
      <c r="AR188" s="238" t="s">
        <v>269</v>
      </c>
      <c r="AT188" s="238" t="s">
        <v>151</v>
      </c>
      <c r="AU188" s="238" t="s">
        <v>99</v>
      </c>
      <c r="AY188" s="17" t="s">
        <v>148</v>
      </c>
      <c r="BE188" s="239">
        <f>IF(N188="základní",J188,0)</f>
        <v>0</v>
      </c>
      <c r="BF188" s="239">
        <f>IF(N188="snížená",J188,0)</f>
        <v>0</v>
      </c>
      <c r="BG188" s="239">
        <f>IF(N188="zákl. přenesená",J188,0)</f>
        <v>0</v>
      </c>
      <c r="BH188" s="239">
        <f>IF(N188="sníž. přenesená",J188,0)</f>
        <v>0</v>
      </c>
      <c r="BI188" s="239">
        <f>IF(N188="nulová",J188,0)</f>
        <v>0</v>
      </c>
      <c r="BJ188" s="17" t="s">
        <v>23</v>
      </c>
      <c r="BK188" s="239">
        <f>ROUND(I188*H188,2)</f>
        <v>0</v>
      </c>
      <c r="BL188" s="17" t="s">
        <v>269</v>
      </c>
      <c r="BM188" s="238" t="s">
        <v>272</v>
      </c>
    </row>
    <row r="189" s="2" customFormat="1">
      <c r="A189" s="39"/>
      <c r="B189" s="40"/>
      <c r="C189" s="41"/>
      <c r="D189" s="240" t="s">
        <v>158</v>
      </c>
      <c r="E189" s="41"/>
      <c r="F189" s="241" t="s">
        <v>273</v>
      </c>
      <c r="G189" s="41"/>
      <c r="H189" s="41"/>
      <c r="I189" s="242"/>
      <c r="J189" s="41"/>
      <c r="K189" s="41"/>
      <c r="L189" s="45"/>
      <c r="M189" s="243"/>
      <c r="N189" s="244"/>
      <c r="O189" s="92"/>
      <c r="P189" s="92"/>
      <c r="Q189" s="92"/>
      <c r="R189" s="92"/>
      <c r="S189" s="92"/>
      <c r="T189" s="93"/>
      <c r="U189" s="39"/>
      <c r="V189" s="39"/>
      <c r="W189" s="39"/>
      <c r="X189" s="39"/>
      <c r="Y189" s="39"/>
      <c r="Z189" s="39"/>
      <c r="AA189" s="39"/>
      <c r="AB189" s="39"/>
      <c r="AC189" s="39"/>
      <c r="AD189" s="39"/>
      <c r="AE189" s="39"/>
      <c r="AT189" s="17" t="s">
        <v>158</v>
      </c>
      <c r="AU189" s="17" t="s">
        <v>99</v>
      </c>
    </row>
    <row r="190" s="2" customFormat="1">
      <c r="A190" s="39"/>
      <c r="B190" s="40"/>
      <c r="C190" s="41"/>
      <c r="D190" s="245" t="s">
        <v>160</v>
      </c>
      <c r="E190" s="41"/>
      <c r="F190" s="246" t="s">
        <v>274</v>
      </c>
      <c r="G190" s="41"/>
      <c r="H190" s="41"/>
      <c r="I190" s="242"/>
      <c r="J190" s="41"/>
      <c r="K190" s="41"/>
      <c r="L190" s="45"/>
      <c r="M190" s="243"/>
      <c r="N190" s="244"/>
      <c r="O190" s="92"/>
      <c r="P190" s="92"/>
      <c r="Q190" s="92"/>
      <c r="R190" s="92"/>
      <c r="S190" s="92"/>
      <c r="T190" s="93"/>
      <c r="U190" s="39"/>
      <c r="V190" s="39"/>
      <c r="W190" s="39"/>
      <c r="X190" s="39"/>
      <c r="Y190" s="39"/>
      <c r="Z190" s="39"/>
      <c r="AA190" s="39"/>
      <c r="AB190" s="39"/>
      <c r="AC190" s="39"/>
      <c r="AD190" s="39"/>
      <c r="AE190" s="39"/>
      <c r="AT190" s="17" t="s">
        <v>160</v>
      </c>
      <c r="AU190" s="17" t="s">
        <v>99</v>
      </c>
    </row>
    <row r="191" s="2" customFormat="1">
      <c r="A191" s="39"/>
      <c r="B191" s="40"/>
      <c r="C191" s="41"/>
      <c r="D191" s="240" t="s">
        <v>193</v>
      </c>
      <c r="E191" s="41"/>
      <c r="F191" s="268" t="s">
        <v>275</v>
      </c>
      <c r="G191" s="41"/>
      <c r="H191" s="41"/>
      <c r="I191" s="242"/>
      <c r="J191" s="41"/>
      <c r="K191" s="41"/>
      <c r="L191" s="45"/>
      <c r="M191" s="243"/>
      <c r="N191" s="244"/>
      <c r="O191" s="92"/>
      <c r="P191" s="92"/>
      <c r="Q191" s="92"/>
      <c r="R191" s="92"/>
      <c r="S191" s="92"/>
      <c r="T191" s="93"/>
      <c r="U191" s="39"/>
      <c r="V191" s="39"/>
      <c r="W191" s="39"/>
      <c r="X191" s="39"/>
      <c r="Y191" s="39"/>
      <c r="Z191" s="39"/>
      <c r="AA191" s="39"/>
      <c r="AB191" s="39"/>
      <c r="AC191" s="39"/>
      <c r="AD191" s="39"/>
      <c r="AE191" s="39"/>
      <c r="AT191" s="17" t="s">
        <v>193</v>
      </c>
      <c r="AU191" s="17" t="s">
        <v>99</v>
      </c>
    </row>
    <row r="192" s="13" customFormat="1">
      <c r="A192" s="13"/>
      <c r="B192" s="247"/>
      <c r="C192" s="248"/>
      <c r="D192" s="240" t="s">
        <v>162</v>
      </c>
      <c r="E192" s="249" t="s">
        <v>1</v>
      </c>
      <c r="F192" s="250" t="s">
        <v>327</v>
      </c>
      <c r="G192" s="248"/>
      <c r="H192" s="249" t="s">
        <v>1</v>
      </c>
      <c r="I192" s="251"/>
      <c r="J192" s="248"/>
      <c r="K192" s="248"/>
      <c r="L192" s="252"/>
      <c r="M192" s="253"/>
      <c r="N192" s="254"/>
      <c r="O192" s="254"/>
      <c r="P192" s="254"/>
      <c r="Q192" s="254"/>
      <c r="R192" s="254"/>
      <c r="S192" s="254"/>
      <c r="T192" s="255"/>
      <c r="U192" s="13"/>
      <c r="V192" s="13"/>
      <c r="W192" s="13"/>
      <c r="X192" s="13"/>
      <c r="Y192" s="13"/>
      <c r="Z192" s="13"/>
      <c r="AA192" s="13"/>
      <c r="AB192" s="13"/>
      <c r="AC192" s="13"/>
      <c r="AD192" s="13"/>
      <c r="AE192" s="13"/>
      <c r="AT192" s="256" t="s">
        <v>162</v>
      </c>
      <c r="AU192" s="256" t="s">
        <v>99</v>
      </c>
      <c r="AV192" s="13" t="s">
        <v>23</v>
      </c>
      <c r="AW192" s="13" t="s">
        <v>48</v>
      </c>
      <c r="AX192" s="13" t="s">
        <v>91</v>
      </c>
      <c r="AY192" s="256" t="s">
        <v>148</v>
      </c>
    </row>
    <row r="193" s="14" customFormat="1">
      <c r="A193" s="14"/>
      <c r="B193" s="257"/>
      <c r="C193" s="258"/>
      <c r="D193" s="240" t="s">
        <v>162</v>
      </c>
      <c r="E193" s="259" t="s">
        <v>1</v>
      </c>
      <c r="F193" s="260" t="s">
        <v>28</v>
      </c>
      <c r="G193" s="258"/>
      <c r="H193" s="261">
        <v>10</v>
      </c>
      <c r="I193" s="262"/>
      <c r="J193" s="258"/>
      <c r="K193" s="258"/>
      <c r="L193" s="263"/>
      <c r="M193" s="264"/>
      <c r="N193" s="265"/>
      <c r="O193" s="265"/>
      <c r="P193" s="265"/>
      <c r="Q193" s="265"/>
      <c r="R193" s="265"/>
      <c r="S193" s="265"/>
      <c r="T193" s="266"/>
      <c r="U193" s="14"/>
      <c r="V193" s="14"/>
      <c r="W193" s="14"/>
      <c r="X193" s="14"/>
      <c r="Y193" s="14"/>
      <c r="Z193" s="14"/>
      <c r="AA193" s="14"/>
      <c r="AB193" s="14"/>
      <c r="AC193" s="14"/>
      <c r="AD193" s="14"/>
      <c r="AE193" s="14"/>
      <c r="AT193" s="267" t="s">
        <v>162</v>
      </c>
      <c r="AU193" s="267" t="s">
        <v>99</v>
      </c>
      <c r="AV193" s="14" t="s">
        <v>99</v>
      </c>
      <c r="AW193" s="14" t="s">
        <v>48</v>
      </c>
      <c r="AX193" s="14" t="s">
        <v>91</v>
      </c>
      <c r="AY193" s="267" t="s">
        <v>148</v>
      </c>
    </row>
    <row r="194" s="13" customFormat="1">
      <c r="A194" s="13"/>
      <c r="B194" s="247"/>
      <c r="C194" s="248"/>
      <c r="D194" s="240" t="s">
        <v>162</v>
      </c>
      <c r="E194" s="249" t="s">
        <v>1</v>
      </c>
      <c r="F194" s="250" t="s">
        <v>330</v>
      </c>
      <c r="G194" s="248"/>
      <c r="H194" s="249" t="s">
        <v>1</v>
      </c>
      <c r="I194" s="251"/>
      <c r="J194" s="248"/>
      <c r="K194" s="248"/>
      <c r="L194" s="252"/>
      <c r="M194" s="253"/>
      <c r="N194" s="254"/>
      <c r="O194" s="254"/>
      <c r="P194" s="254"/>
      <c r="Q194" s="254"/>
      <c r="R194" s="254"/>
      <c r="S194" s="254"/>
      <c r="T194" s="255"/>
      <c r="U194" s="13"/>
      <c r="V194" s="13"/>
      <c r="W194" s="13"/>
      <c r="X194" s="13"/>
      <c r="Y194" s="13"/>
      <c r="Z194" s="13"/>
      <c r="AA194" s="13"/>
      <c r="AB194" s="13"/>
      <c r="AC194" s="13"/>
      <c r="AD194" s="13"/>
      <c r="AE194" s="13"/>
      <c r="AT194" s="256" t="s">
        <v>162</v>
      </c>
      <c r="AU194" s="256" t="s">
        <v>99</v>
      </c>
      <c r="AV194" s="13" t="s">
        <v>23</v>
      </c>
      <c r="AW194" s="13" t="s">
        <v>48</v>
      </c>
      <c r="AX194" s="13" t="s">
        <v>91</v>
      </c>
      <c r="AY194" s="256" t="s">
        <v>148</v>
      </c>
    </row>
    <row r="195" s="14" customFormat="1">
      <c r="A195" s="14"/>
      <c r="B195" s="257"/>
      <c r="C195" s="258"/>
      <c r="D195" s="240" t="s">
        <v>162</v>
      </c>
      <c r="E195" s="259" t="s">
        <v>1</v>
      </c>
      <c r="F195" s="260" t="s">
        <v>331</v>
      </c>
      <c r="G195" s="258"/>
      <c r="H195" s="261">
        <v>11.1</v>
      </c>
      <c r="I195" s="262"/>
      <c r="J195" s="258"/>
      <c r="K195" s="258"/>
      <c r="L195" s="263"/>
      <c r="M195" s="264"/>
      <c r="N195" s="265"/>
      <c r="O195" s="265"/>
      <c r="P195" s="265"/>
      <c r="Q195" s="265"/>
      <c r="R195" s="265"/>
      <c r="S195" s="265"/>
      <c r="T195" s="266"/>
      <c r="U195" s="14"/>
      <c r="V195" s="14"/>
      <c r="W195" s="14"/>
      <c r="X195" s="14"/>
      <c r="Y195" s="14"/>
      <c r="Z195" s="14"/>
      <c r="AA195" s="14"/>
      <c r="AB195" s="14"/>
      <c r="AC195" s="14"/>
      <c r="AD195" s="14"/>
      <c r="AE195" s="14"/>
      <c r="AT195" s="267" t="s">
        <v>162</v>
      </c>
      <c r="AU195" s="267" t="s">
        <v>99</v>
      </c>
      <c r="AV195" s="14" t="s">
        <v>99</v>
      </c>
      <c r="AW195" s="14" t="s">
        <v>48</v>
      </c>
      <c r="AX195" s="14" t="s">
        <v>91</v>
      </c>
      <c r="AY195" s="267" t="s">
        <v>148</v>
      </c>
    </row>
    <row r="196" s="2" customFormat="1" ht="24.15" customHeight="1">
      <c r="A196" s="39"/>
      <c r="B196" s="40"/>
      <c r="C196" s="227" t="s">
        <v>247</v>
      </c>
      <c r="D196" s="227" t="s">
        <v>151</v>
      </c>
      <c r="E196" s="228" t="s">
        <v>277</v>
      </c>
      <c r="F196" s="229" t="s">
        <v>278</v>
      </c>
      <c r="G196" s="230" t="s">
        <v>167</v>
      </c>
      <c r="H196" s="231">
        <v>293</v>
      </c>
      <c r="I196" s="232"/>
      <c r="J196" s="233">
        <f>ROUND(I196*H196,2)</f>
        <v>0</v>
      </c>
      <c r="K196" s="229" t="s">
        <v>155</v>
      </c>
      <c r="L196" s="45"/>
      <c r="M196" s="234" t="s">
        <v>1</v>
      </c>
      <c r="N196" s="235" t="s">
        <v>56</v>
      </c>
      <c r="O196" s="92"/>
      <c r="P196" s="236">
        <f>O196*H196</f>
        <v>0</v>
      </c>
      <c r="Q196" s="236">
        <v>4.0000000000000003E-05</v>
      </c>
      <c r="R196" s="236">
        <f>Q196*H196</f>
        <v>0.011720000000000001</v>
      </c>
      <c r="S196" s="236">
        <v>0.11500000000000001</v>
      </c>
      <c r="T196" s="237">
        <f>S196*H196</f>
        <v>33.695</v>
      </c>
      <c r="U196" s="39"/>
      <c r="V196" s="39"/>
      <c r="W196" s="39"/>
      <c r="X196" s="39"/>
      <c r="Y196" s="39"/>
      <c r="Z196" s="39"/>
      <c r="AA196" s="39"/>
      <c r="AB196" s="39"/>
      <c r="AC196" s="39"/>
      <c r="AD196" s="39"/>
      <c r="AE196" s="39"/>
      <c r="AR196" s="238" t="s">
        <v>156</v>
      </c>
      <c r="AT196" s="238" t="s">
        <v>151</v>
      </c>
      <c r="AU196" s="238" t="s">
        <v>99</v>
      </c>
      <c r="AY196" s="17" t="s">
        <v>148</v>
      </c>
      <c r="BE196" s="239">
        <f>IF(N196="základní",J196,0)</f>
        <v>0</v>
      </c>
      <c r="BF196" s="239">
        <f>IF(N196="snížená",J196,0)</f>
        <v>0</v>
      </c>
      <c r="BG196" s="239">
        <f>IF(N196="zákl. přenesená",J196,0)</f>
        <v>0</v>
      </c>
      <c r="BH196" s="239">
        <f>IF(N196="sníž. přenesená",J196,0)</f>
        <v>0</v>
      </c>
      <c r="BI196" s="239">
        <f>IF(N196="nulová",J196,0)</f>
        <v>0</v>
      </c>
      <c r="BJ196" s="17" t="s">
        <v>23</v>
      </c>
      <c r="BK196" s="239">
        <f>ROUND(I196*H196,2)</f>
        <v>0</v>
      </c>
      <c r="BL196" s="17" t="s">
        <v>156</v>
      </c>
      <c r="BM196" s="238" t="s">
        <v>279</v>
      </c>
    </row>
    <row r="197" s="2" customFormat="1">
      <c r="A197" s="39"/>
      <c r="B197" s="40"/>
      <c r="C197" s="41"/>
      <c r="D197" s="240" t="s">
        <v>158</v>
      </c>
      <c r="E197" s="41"/>
      <c r="F197" s="241" t="s">
        <v>280</v>
      </c>
      <c r="G197" s="41"/>
      <c r="H197" s="41"/>
      <c r="I197" s="242"/>
      <c r="J197" s="41"/>
      <c r="K197" s="41"/>
      <c r="L197" s="45"/>
      <c r="M197" s="243"/>
      <c r="N197" s="244"/>
      <c r="O197" s="92"/>
      <c r="P197" s="92"/>
      <c r="Q197" s="92"/>
      <c r="R197" s="92"/>
      <c r="S197" s="92"/>
      <c r="T197" s="93"/>
      <c r="U197" s="39"/>
      <c r="V197" s="39"/>
      <c r="W197" s="39"/>
      <c r="X197" s="39"/>
      <c r="Y197" s="39"/>
      <c r="Z197" s="39"/>
      <c r="AA197" s="39"/>
      <c r="AB197" s="39"/>
      <c r="AC197" s="39"/>
      <c r="AD197" s="39"/>
      <c r="AE197" s="39"/>
      <c r="AT197" s="17" t="s">
        <v>158</v>
      </c>
      <c r="AU197" s="17" t="s">
        <v>99</v>
      </c>
    </row>
    <row r="198" s="2" customFormat="1">
      <c r="A198" s="39"/>
      <c r="B198" s="40"/>
      <c r="C198" s="41"/>
      <c r="D198" s="245" t="s">
        <v>160</v>
      </c>
      <c r="E198" s="41"/>
      <c r="F198" s="246" t="s">
        <v>281</v>
      </c>
      <c r="G198" s="41"/>
      <c r="H198" s="41"/>
      <c r="I198" s="242"/>
      <c r="J198" s="41"/>
      <c r="K198" s="41"/>
      <c r="L198" s="45"/>
      <c r="M198" s="243"/>
      <c r="N198" s="244"/>
      <c r="O198" s="92"/>
      <c r="P198" s="92"/>
      <c r="Q198" s="92"/>
      <c r="R198" s="92"/>
      <c r="S198" s="92"/>
      <c r="T198" s="93"/>
      <c r="U198" s="39"/>
      <c r="V198" s="39"/>
      <c r="W198" s="39"/>
      <c r="X198" s="39"/>
      <c r="Y198" s="39"/>
      <c r="Z198" s="39"/>
      <c r="AA198" s="39"/>
      <c r="AB198" s="39"/>
      <c r="AC198" s="39"/>
      <c r="AD198" s="39"/>
      <c r="AE198" s="39"/>
      <c r="AT198" s="17" t="s">
        <v>160</v>
      </c>
      <c r="AU198" s="17" t="s">
        <v>99</v>
      </c>
    </row>
    <row r="199" s="2" customFormat="1">
      <c r="A199" s="39"/>
      <c r="B199" s="40"/>
      <c r="C199" s="41"/>
      <c r="D199" s="240" t="s">
        <v>193</v>
      </c>
      <c r="E199" s="41"/>
      <c r="F199" s="268" t="s">
        <v>282</v>
      </c>
      <c r="G199" s="41"/>
      <c r="H199" s="41"/>
      <c r="I199" s="242"/>
      <c r="J199" s="41"/>
      <c r="K199" s="41"/>
      <c r="L199" s="45"/>
      <c r="M199" s="243"/>
      <c r="N199" s="244"/>
      <c r="O199" s="92"/>
      <c r="P199" s="92"/>
      <c r="Q199" s="92"/>
      <c r="R199" s="92"/>
      <c r="S199" s="92"/>
      <c r="T199" s="93"/>
      <c r="U199" s="39"/>
      <c r="V199" s="39"/>
      <c r="W199" s="39"/>
      <c r="X199" s="39"/>
      <c r="Y199" s="39"/>
      <c r="Z199" s="39"/>
      <c r="AA199" s="39"/>
      <c r="AB199" s="39"/>
      <c r="AC199" s="39"/>
      <c r="AD199" s="39"/>
      <c r="AE199" s="39"/>
      <c r="AT199" s="17" t="s">
        <v>193</v>
      </c>
      <c r="AU199" s="17" t="s">
        <v>99</v>
      </c>
    </row>
    <row r="200" s="13" customFormat="1">
      <c r="A200" s="13"/>
      <c r="B200" s="247"/>
      <c r="C200" s="248"/>
      <c r="D200" s="240" t="s">
        <v>162</v>
      </c>
      <c r="E200" s="249" t="s">
        <v>1</v>
      </c>
      <c r="F200" s="250" t="s">
        <v>337</v>
      </c>
      <c r="G200" s="248"/>
      <c r="H200" s="249" t="s">
        <v>1</v>
      </c>
      <c r="I200" s="251"/>
      <c r="J200" s="248"/>
      <c r="K200" s="248"/>
      <c r="L200" s="252"/>
      <c r="M200" s="253"/>
      <c r="N200" s="254"/>
      <c r="O200" s="254"/>
      <c r="P200" s="254"/>
      <c r="Q200" s="254"/>
      <c r="R200" s="254"/>
      <c r="S200" s="254"/>
      <c r="T200" s="255"/>
      <c r="U200" s="13"/>
      <c r="V200" s="13"/>
      <c r="W200" s="13"/>
      <c r="X200" s="13"/>
      <c r="Y200" s="13"/>
      <c r="Z200" s="13"/>
      <c r="AA200" s="13"/>
      <c r="AB200" s="13"/>
      <c r="AC200" s="13"/>
      <c r="AD200" s="13"/>
      <c r="AE200" s="13"/>
      <c r="AT200" s="256" t="s">
        <v>162</v>
      </c>
      <c r="AU200" s="256" t="s">
        <v>99</v>
      </c>
      <c r="AV200" s="13" t="s">
        <v>23</v>
      </c>
      <c r="AW200" s="13" t="s">
        <v>48</v>
      </c>
      <c r="AX200" s="13" t="s">
        <v>91</v>
      </c>
      <c r="AY200" s="256" t="s">
        <v>148</v>
      </c>
    </row>
    <row r="201" s="14" customFormat="1">
      <c r="A201" s="14"/>
      <c r="B201" s="257"/>
      <c r="C201" s="258"/>
      <c r="D201" s="240" t="s">
        <v>162</v>
      </c>
      <c r="E201" s="259" t="s">
        <v>1</v>
      </c>
      <c r="F201" s="260" t="s">
        <v>329</v>
      </c>
      <c r="G201" s="258"/>
      <c r="H201" s="261">
        <v>293</v>
      </c>
      <c r="I201" s="262"/>
      <c r="J201" s="258"/>
      <c r="K201" s="258"/>
      <c r="L201" s="263"/>
      <c r="M201" s="264"/>
      <c r="N201" s="265"/>
      <c r="O201" s="265"/>
      <c r="P201" s="265"/>
      <c r="Q201" s="265"/>
      <c r="R201" s="265"/>
      <c r="S201" s="265"/>
      <c r="T201" s="266"/>
      <c r="U201" s="14"/>
      <c r="V201" s="14"/>
      <c r="W201" s="14"/>
      <c r="X201" s="14"/>
      <c r="Y201" s="14"/>
      <c r="Z201" s="14"/>
      <c r="AA201" s="14"/>
      <c r="AB201" s="14"/>
      <c r="AC201" s="14"/>
      <c r="AD201" s="14"/>
      <c r="AE201" s="14"/>
      <c r="AT201" s="267" t="s">
        <v>162</v>
      </c>
      <c r="AU201" s="267" t="s">
        <v>99</v>
      </c>
      <c r="AV201" s="14" t="s">
        <v>99</v>
      </c>
      <c r="AW201" s="14" t="s">
        <v>48</v>
      </c>
      <c r="AX201" s="14" t="s">
        <v>23</v>
      </c>
      <c r="AY201" s="267" t="s">
        <v>148</v>
      </c>
    </row>
    <row r="202" s="2" customFormat="1" ht="21.75" customHeight="1">
      <c r="A202" s="39"/>
      <c r="B202" s="40"/>
      <c r="C202" s="227" t="s">
        <v>255</v>
      </c>
      <c r="D202" s="227" t="s">
        <v>151</v>
      </c>
      <c r="E202" s="228" t="s">
        <v>285</v>
      </c>
      <c r="F202" s="229" t="s">
        <v>286</v>
      </c>
      <c r="G202" s="230" t="s">
        <v>189</v>
      </c>
      <c r="H202" s="231">
        <v>33.695</v>
      </c>
      <c r="I202" s="232"/>
      <c r="J202" s="233">
        <f>ROUND(I202*H202,2)</f>
        <v>0</v>
      </c>
      <c r="K202" s="229" t="s">
        <v>155</v>
      </c>
      <c r="L202" s="45"/>
      <c r="M202" s="234" t="s">
        <v>1</v>
      </c>
      <c r="N202" s="235" t="s">
        <v>56</v>
      </c>
      <c r="O202" s="92"/>
      <c r="P202" s="236">
        <f>O202*H202</f>
        <v>0</v>
      </c>
      <c r="Q202" s="236">
        <v>0</v>
      </c>
      <c r="R202" s="236">
        <f>Q202*H202</f>
        <v>0</v>
      </c>
      <c r="S202" s="236">
        <v>0</v>
      </c>
      <c r="T202" s="237">
        <f>S202*H202</f>
        <v>0</v>
      </c>
      <c r="U202" s="39"/>
      <c r="V202" s="39"/>
      <c r="W202" s="39"/>
      <c r="X202" s="39"/>
      <c r="Y202" s="39"/>
      <c r="Z202" s="39"/>
      <c r="AA202" s="39"/>
      <c r="AB202" s="39"/>
      <c r="AC202" s="39"/>
      <c r="AD202" s="39"/>
      <c r="AE202" s="39"/>
      <c r="AR202" s="238" t="s">
        <v>156</v>
      </c>
      <c r="AT202" s="238" t="s">
        <v>151</v>
      </c>
      <c r="AU202" s="238" t="s">
        <v>99</v>
      </c>
      <c r="AY202" s="17" t="s">
        <v>148</v>
      </c>
      <c r="BE202" s="239">
        <f>IF(N202="základní",J202,0)</f>
        <v>0</v>
      </c>
      <c r="BF202" s="239">
        <f>IF(N202="snížená",J202,0)</f>
        <v>0</v>
      </c>
      <c r="BG202" s="239">
        <f>IF(N202="zákl. přenesená",J202,0)</f>
        <v>0</v>
      </c>
      <c r="BH202" s="239">
        <f>IF(N202="sníž. přenesená",J202,0)</f>
        <v>0</v>
      </c>
      <c r="BI202" s="239">
        <f>IF(N202="nulová",J202,0)</f>
        <v>0</v>
      </c>
      <c r="BJ202" s="17" t="s">
        <v>23</v>
      </c>
      <c r="BK202" s="239">
        <f>ROUND(I202*H202,2)</f>
        <v>0</v>
      </c>
      <c r="BL202" s="17" t="s">
        <v>156</v>
      </c>
      <c r="BM202" s="238" t="s">
        <v>287</v>
      </c>
    </row>
    <row r="203" s="2" customFormat="1">
      <c r="A203" s="39"/>
      <c r="B203" s="40"/>
      <c r="C203" s="41"/>
      <c r="D203" s="240" t="s">
        <v>158</v>
      </c>
      <c r="E203" s="41"/>
      <c r="F203" s="241" t="s">
        <v>288</v>
      </c>
      <c r="G203" s="41"/>
      <c r="H203" s="41"/>
      <c r="I203" s="242"/>
      <c r="J203" s="41"/>
      <c r="K203" s="41"/>
      <c r="L203" s="45"/>
      <c r="M203" s="243"/>
      <c r="N203" s="244"/>
      <c r="O203" s="92"/>
      <c r="P203" s="92"/>
      <c r="Q203" s="92"/>
      <c r="R203" s="92"/>
      <c r="S203" s="92"/>
      <c r="T203" s="93"/>
      <c r="U203" s="39"/>
      <c r="V203" s="39"/>
      <c r="W203" s="39"/>
      <c r="X203" s="39"/>
      <c r="Y203" s="39"/>
      <c r="Z203" s="39"/>
      <c r="AA203" s="39"/>
      <c r="AB203" s="39"/>
      <c r="AC203" s="39"/>
      <c r="AD203" s="39"/>
      <c r="AE203" s="39"/>
      <c r="AT203" s="17" t="s">
        <v>158</v>
      </c>
      <c r="AU203" s="17" t="s">
        <v>99</v>
      </c>
    </row>
    <row r="204" s="2" customFormat="1">
      <c r="A204" s="39"/>
      <c r="B204" s="40"/>
      <c r="C204" s="41"/>
      <c r="D204" s="245" t="s">
        <v>160</v>
      </c>
      <c r="E204" s="41"/>
      <c r="F204" s="246" t="s">
        <v>289</v>
      </c>
      <c r="G204" s="41"/>
      <c r="H204" s="41"/>
      <c r="I204" s="242"/>
      <c r="J204" s="41"/>
      <c r="K204" s="41"/>
      <c r="L204" s="45"/>
      <c r="M204" s="243"/>
      <c r="N204" s="244"/>
      <c r="O204" s="92"/>
      <c r="P204" s="92"/>
      <c r="Q204" s="92"/>
      <c r="R204" s="92"/>
      <c r="S204" s="92"/>
      <c r="T204" s="93"/>
      <c r="U204" s="39"/>
      <c r="V204" s="39"/>
      <c r="W204" s="39"/>
      <c r="X204" s="39"/>
      <c r="Y204" s="39"/>
      <c r="Z204" s="39"/>
      <c r="AA204" s="39"/>
      <c r="AB204" s="39"/>
      <c r="AC204" s="39"/>
      <c r="AD204" s="39"/>
      <c r="AE204" s="39"/>
      <c r="AT204" s="17" t="s">
        <v>160</v>
      </c>
      <c r="AU204" s="17" t="s">
        <v>99</v>
      </c>
    </row>
    <row r="205" s="2" customFormat="1">
      <c r="A205" s="39"/>
      <c r="B205" s="40"/>
      <c r="C205" s="41"/>
      <c r="D205" s="240" t="s">
        <v>193</v>
      </c>
      <c r="E205" s="41"/>
      <c r="F205" s="268" t="s">
        <v>290</v>
      </c>
      <c r="G205" s="41"/>
      <c r="H205" s="41"/>
      <c r="I205" s="242"/>
      <c r="J205" s="41"/>
      <c r="K205" s="41"/>
      <c r="L205" s="45"/>
      <c r="M205" s="243"/>
      <c r="N205" s="244"/>
      <c r="O205" s="92"/>
      <c r="P205" s="92"/>
      <c r="Q205" s="92"/>
      <c r="R205" s="92"/>
      <c r="S205" s="92"/>
      <c r="T205" s="93"/>
      <c r="U205" s="39"/>
      <c r="V205" s="39"/>
      <c r="W205" s="39"/>
      <c r="X205" s="39"/>
      <c r="Y205" s="39"/>
      <c r="Z205" s="39"/>
      <c r="AA205" s="39"/>
      <c r="AB205" s="39"/>
      <c r="AC205" s="39"/>
      <c r="AD205" s="39"/>
      <c r="AE205" s="39"/>
      <c r="AT205" s="17" t="s">
        <v>193</v>
      </c>
      <c r="AU205" s="17" t="s">
        <v>99</v>
      </c>
    </row>
    <row r="206" s="13" customFormat="1">
      <c r="A206" s="13"/>
      <c r="B206" s="247"/>
      <c r="C206" s="248"/>
      <c r="D206" s="240" t="s">
        <v>162</v>
      </c>
      <c r="E206" s="249" t="s">
        <v>1</v>
      </c>
      <c r="F206" s="250" t="s">
        <v>337</v>
      </c>
      <c r="G206" s="248"/>
      <c r="H206" s="249" t="s">
        <v>1</v>
      </c>
      <c r="I206" s="251"/>
      <c r="J206" s="248"/>
      <c r="K206" s="248"/>
      <c r="L206" s="252"/>
      <c r="M206" s="253"/>
      <c r="N206" s="254"/>
      <c r="O206" s="254"/>
      <c r="P206" s="254"/>
      <c r="Q206" s="254"/>
      <c r="R206" s="254"/>
      <c r="S206" s="254"/>
      <c r="T206" s="255"/>
      <c r="U206" s="13"/>
      <c r="V206" s="13"/>
      <c r="W206" s="13"/>
      <c r="X206" s="13"/>
      <c r="Y206" s="13"/>
      <c r="Z206" s="13"/>
      <c r="AA206" s="13"/>
      <c r="AB206" s="13"/>
      <c r="AC206" s="13"/>
      <c r="AD206" s="13"/>
      <c r="AE206" s="13"/>
      <c r="AT206" s="256" t="s">
        <v>162</v>
      </c>
      <c r="AU206" s="256" t="s">
        <v>99</v>
      </c>
      <c r="AV206" s="13" t="s">
        <v>23</v>
      </c>
      <c r="AW206" s="13" t="s">
        <v>48</v>
      </c>
      <c r="AX206" s="13" t="s">
        <v>91</v>
      </c>
      <c r="AY206" s="256" t="s">
        <v>148</v>
      </c>
    </row>
    <row r="207" s="14" customFormat="1">
      <c r="A207" s="14"/>
      <c r="B207" s="257"/>
      <c r="C207" s="258"/>
      <c r="D207" s="240" t="s">
        <v>162</v>
      </c>
      <c r="E207" s="259" t="s">
        <v>1</v>
      </c>
      <c r="F207" s="260" t="s">
        <v>338</v>
      </c>
      <c r="G207" s="258"/>
      <c r="H207" s="261">
        <v>33.695</v>
      </c>
      <c r="I207" s="262"/>
      <c r="J207" s="258"/>
      <c r="K207" s="258"/>
      <c r="L207" s="263"/>
      <c r="M207" s="264"/>
      <c r="N207" s="265"/>
      <c r="O207" s="265"/>
      <c r="P207" s="265"/>
      <c r="Q207" s="265"/>
      <c r="R207" s="265"/>
      <c r="S207" s="265"/>
      <c r="T207" s="266"/>
      <c r="U207" s="14"/>
      <c r="V207" s="14"/>
      <c r="W207" s="14"/>
      <c r="X207" s="14"/>
      <c r="Y207" s="14"/>
      <c r="Z207" s="14"/>
      <c r="AA207" s="14"/>
      <c r="AB207" s="14"/>
      <c r="AC207" s="14"/>
      <c r="AD207" s="14"/>
      <c r="AE207" s="14"/>
      <c r="AT207" s="267" t="s">
        <v>162</v>
      </c>
      <c r="AU207" s="267" t="s">
        <v>99</v>
      </c>
      <c r="AV207" s="14" t="s">
        <v>99</v>
      </c>
      <c r="AW207" s="14" t="s">
        <v>48</v>
      </c>
      <c r="AX207" s="14" t="s">
        <v>91</v>
      </c>
      <c r="AY207" s="267" t="s">
        <v>148</v>
      </c>
    </row>
    <row r="208" s="2" customFormat="1" ht="24.15" customHeight="1">
      <c r="A208" s="39"/>
      <c r="B208" s="40"/>
      <c r="C208" s="227" t="s">
        <v>8</v>
      </c>
      <c r="D208" s="227" t="s">
        <v>151</v>
      </c>
      <c r="E208" s="228" t="s">
        <v>293</v>
      </c>
      <c r="F208" s="229" t="s">
        <v>294</v>
      </c>
      <c r="G208" s="230" t="s">
        <v>189</v>
      </c>
      <c r="H208" s="231">
        <v>67.390000000000001</v>
      </c>
      <c r="I208" s="232"/>
      <c r="J208" s="233">
        <f>ROUND(I208*H208,2)</f>
        <v>0</v>
      </c>
      <c r="K208" s="229" t="s">
        <v>155</v>
      </c>
      <c r="L208" s="45"/>
      <c r="M208" s="234" t="s">
        <v>1</v>
      </c>
      <c r="N208" s="235" t="s">
        <v>56</v>
      </c>
      <c r="O208" s="92"/>
      <c r="P208" s="236">
        <f>O208*H208</f>
        <v>0</v>
      </c>
      <c r="Q208" s="236">
        <v>0</v>
      </c>
      <c r="R208" s="236">
        <f>Q208*H208</f>
        <v>0</v>
      </c>
      <c r="S208" s="236">
        <v>0</v>
      </c>
      <c r="T208" s="237">
        <f>S208*H208</f>
        <v>0</v>
      </c>
      <c r="U208" s="39"/>
      <c r="V208" s="39"/>
      <c r="W208" s="39"/>
      <c r="X208" s="39"/>
      <c r="Y208" s="39"/>
      <c r="Z208" s="39"/>
      <c r="AA208" s="39"/>
      <c r="AB208" s="39"/>
      <c r="AC208" s="39"/>
      <c r="AD208" s="39"/>
      <c r="AE208" s="39"/>
      <c r="AR208" s="238" t="s">
        <v>156</v>
      </c>
      <c r="AT208" s="238" t="s">
        <v>151</v>
      </c>
      <c r="AU208" s="238" t="s">
        <v>99</v>
      </c>
      <c r="AY208" s="17" t="s">
        <v>148</v>
      </c>
      <c r="BE208" s="239">
        <f>IF(N208="základní",J208,0)</f>
        <v>0</v>
      </c>
      <c r="BF208" s="239">
        <f>IF(N208="snížená",J208,0)</f>
        <v>0</v>
      </c>
      <c r="BG208" s="239">
        <f>IF(N208="zákl. přenesená",J208,0)</f>
        <v>0</v>
      </c>
      <c r="BH208" s="239">
        <f>IF(N208="sníž. přenesená",J208,0)</f>
        <v>0</v>
      </c>
      <c r="BI208" s="239">
        <f>IF(N208="nulová",J208,0)</f>
        <v>0</v>
      </c>
      <c r="BJ208" s="17" t="s">
        <v>23</v>
      </c>
      <c r="BK208" s="239">
        <f>ROUND(I208*H208,2)</f>
        <v>0</v>
      </c>
      <c r="BL208" s="17" t="s">
        <v>156</v>
      </c>
      <c r="BM208" s="238" t="s">
        <v>295</v>
      </c>
    </row>
    <row r="209" s="2" customFormat="1">
      <c r="A209" s="39"/>
      <c r="B209" s="40"/>
      <c r="C209" s="41"/>
      <c r="D209" s="240" t="s">
        <v>158</v>
      </c>
      <c r="E209" s="41"/>
      <c r="F209" s="241" t="s">
        <v>296</v>
      </c>
      <c r="G209" s="41"/>
      <c r="H209" s="41"/>
      <c r="I209" s="242"/>
      <c r="J209" s="41"/>
      <c r="K209" s="41"/>
      <c r="L209" s="45"/>
      <c r="M209" s="243"/>
      <c r="N209" s="244"/>
      <c r="O209" s="92"/>
      <c r="P209" s="92"/>
      <c r="Q209" s="92"/>
      <c r="R209" s="92"/>
      <c r="S209" s="92"/>
      <c r="T209" s="93"/>
      <c r="U209" s="39"/>
      <c r="V209" s="39"/>
      <c r="W209" s="39"/>
      <c r="X209" s="39"/>
      <c r="Y209" s="39"/>
      <c r="Z209" s="39"/>
      <c r="AA209" s="39"/>
      <c r="AB209" s="39"/>
      <c r="AC209" s="39"/>
      <c r="AD209" s="39"/>
      <c r="AE209" s="39"/>
      <c r="AT209" s="17" t="s">
        <v>158</v>
      </c>
      <c r="AU209" s="17" t="s">
        <v>99</v>
      </c>
    </row>
    <row r="210" s="2" customFormat="1">
      <c r="A210" s="39"/>
      <c r="B210" s="40"/>
      <c r="C210" s="41"/>
      <c r="D210" s="245" t="s">
        <v>160</v>
      </c>
      <c r="E210" s="41"/>
      <c r="F210" s="246" t="s">
        <v>297</v>
      </c>
      <c r="G210" s="41"/>
      <c r="H210" s="41"/>
      <c r="I210" s="242"/>
      <c r="J210" s="41"/>
      <c r="K210" s="41"/>
      <c r="L210" s="45"/>
      <c r="M210" s="243"/>
      <c r="N210" s="244"/>
      <c r="O210" s="92"/>
      <c r="P210" s="92"/>
      <c r="Q210" s="92"/>
      <c r="R210" s="92"/>
      <c r="S210" s="92"/>
      <c r="T210" s="93"/>
      <c r="U210" s="39"/>
      <c r="V210" s="39"/>
      <c r="W210" s="39"/>
      <c r="X210" s="39"/>
      <c r="Y210" s="39"/>
      <c r="Z210" s="39"/>
      <c r="AA210" s="39"/>
      <c r="AB210" s="39"/>
      <c r="AC210" s="39"/>
      <c r="AD210" s="39"/>
      <c r="AE210" s="39"/>
      <c r="AT210" s="17" t="s">
        <v>160</v>
      </c>
      <c r="AU210" s="17" t="s">
        <v>99</v>
      </c>
    </row>
    <row r="211" s="2" customFormat="1">
      <c r="A211" s="39"/>
      <c r="B211" s="40"/>
      <c r="C211" s="41"/>
      <c r="D211" s="240" t="s">
        <v>193</v>
      </c>
      <c r="E211" s="41"/>
      <c r="F211" s="268" t="s">
        <v>290</v>
      </c>
      <c r="G211" s="41"/>
      <c r="H211" s="41"/>
      <c r="I211" s="242"/>
      <c r="J211" s="41"/>
      <c r="K211" s="41"/>
      <c r="L211" s="45"/>
      <c r="M211" s="243"/>
      <c r="N211" s="244"/>
      <c r="O211" s="92"/>
      <c r="P211" s="92"/>
      <c r="Q211" s="92"/>
      <c r="R211" s="92"/>
      <c r="S211" s="92"/>
      <c r="T211" s="93"/>
      <c r="U211" s="39"/>
      <c r="V211" s="39"/>
      <c r="W211" s="39"/>
      <c r="X211" s="39"/>
      <c r="Y211" s="39"/>
      <c r="Z211" s="39"/>
      <c r="AA211" s="39"/>
      <c r="AB211" s="39"/>
      <c r="AC211" s="39"/>
      <c r="AD211" s="39"/>
      <c r="AE211" s="39"/>
      <c r="AT211" s="17" t="s">
        <v>193</v>
      </c>
      <c r="AU211" s="17" t="s">
        <v>99</v>
      </c>
    </row>
    <row r="212" s="13" customFormat="1">
      <c r="A212" s="13"/>
      <c r="B212" s="247"/>
      <c r="C212" s="248"/>
      <c r="D212" s="240" t="s">
        <v>162</v>
      </c>
      <c r="E212" s="249" t="s">
        <v>1</v>
      </c>
      <c r="F212" s="250" t="s">
        <v>298</v>
      </c>
      <c r="G212" s="248"/>
      <c r="H212" s="249" t="s">
        <v>1</v>
      </c>
      <c r="I212" s="251"/>
      <c r="J212" s="248"/>
      <c r="K212" s="248"/>
      <c r="L212" s="252"/>
      <c r="M212" s="253"/>
      <c r="N212" s="254"/>
      <c r="O212" s="254"/>
      <c r="P212" s="254"/>
      <c r="Q212" s="254"/>
      <c r="R212" s="254"/>
      <c r="S212" s="254"/>
      <c r="T212" s="255"/>
      <c r="U212" s="13"/>
      <c r="V212" s="13"/>
      <c r="W212" s="13"/>
      <c r="X212" s="13"/>
      <c r="Y212" s="13"/>
      <c r="Z212" s="13"/>
      <c r="AA212" s="13"/>
      <c r="AB212" s="13"/>
      <c r="AC212" s="13"/>
      <c r="AD212" s="13"/>
      <c r="AE212" s="13"/>
      <c r="AT212" s="256" t="s">
        <v>162</v>
      </c>
      <c r="AU212" s="256" t="s">
        <v>99</v>
      </c>
      <c r="AV212" s="13" t="s">
        <v>23</v>
      </c>
      <c r="AW212" s="13" t="s">
        <v>48</v>
      </c>
      <c r="AX212" s="13" t="s">
        <v>91</v>
      </c>
      <c r="AY212" s="256" t="s">
        <v>148</v>
      </c>
    </row>
    <row r="213" s="13" customFormat="1">
      <c r="A213" s="13"/>
      <c r="B213" s="247"/>
      <c r="C213" s="248"/>
      <c r="D213" s="240" t="s">
        <v>162</v>
      </c>
      <c r="E213" s="249" t="s">
        <v>1</v>
      </c>
      <c r="F213" s="250" t="s">
        <v>337</v>
      </c>
      <c r="G213" s="248"/>
      <c r="H213" s="249" t="s">
        <v>1</v>
      </c>
      <c r="I213" s="251"/>
      <c r="J213" s="248"/>
      <c r="K213" s="248"/>
      <c r="L213" s="252"/>
      <c r="M213" s="253"/>
      <c r="N213" s="254"/>
      <c r="O213" s="254"/>
      <c r="P213" s="254"/>
      <c r="Q213" s="254"/>
      <c r="R213" s="254"/>
      <c r="S213" s="254"/>
      <c r="T213" s="255"/>
      <c r="U213" s="13"/>
      <c r="V213" s="13"/>
      <c r="W213" s="13"/>
      <c r="X213" s="13"/>
      <c r="Y213" s="13"/>
      <c r="Z213" s="13"/>
      <c r="AA213" s="13"/>
      <c r="AB213" s="13"/>
      <c r="AC213" s="13"/>
      <c r="AD213" s="13"/>
      <c r="AE213" s="13"/>
      <c r="AT213" s="256" t="s">
        <v>162</v>
      </c>
      <c r="AU213" s="256" t="s">
        <v>99</v>
      </c>
      <c r="AV213" s="13" t="s">
        <v>23</v>
      </c>
      <c r="AW213" s="13" t="s">
        <v>48</v>
      </c>
      <c r="AX213" s="13" t="s">
        <v>91</v>
      </c>
      <c r="AY213" s="256" t="s">
        <v>148</v>
      </c>
    </row>
    <row r="214" s="14" customFormat="1">
      <c r="A214" s="14"/>
      <c r="B214" s="257"/>
      <c r="C214" s="258"/>
      <c r="D214" s="240" t="s">
        <v>162</v>
      </c>
      <c r="E214" s="259" t="s">
        <v>1</v>
      </c>
      <c r="F214" s="260" t="s">
        <v>339</v>
      </c>
      <c r="G214" s="258"/>
      <c r="H214" s="261">
        <v>67.390000000000001</v>
      </c>
      <c r="I214" s="262"/>
      <c r="J214" s="258"/>
      <c r="K214" s="258"/>
      <c r="L214" s="263"/>
      <c r="M214" s="264"/>
      <c r="N214" s="265"/>
      <c r="O214" s="265"/>
      <c r="P214" s="265"/>
      <c r="Q214" s="265"/>
      <c r="R214" s="265"/>
      <c r="S214" s="265"/>
      <c r="T214" s="266"/>
      <c r="U214" s="14"/>
      <c r="V214" s="14"/>
      <c r="W214" s="14"/>
      <c r="X214" s="14"/>
      <c r="Y214" s="14"/>
      <c r="Z214" s="14"/>
      <c r="AA214" s="14"/>
      <c r="AB214" s="14"/>
      <c r="AC214" s="14"/>
      <c r="AD214" s="14"/>
      <c r="AE214" s="14"/>
      <c r="AT214" s="267" t="s">
        <v>162</v>
      </c>
      <c r="AU214" s="267" t="s">
        <v>99</v>
      </c>
      <c r="AV214" s="14" t="s">
        <v>99</v>
      </c>
      <c r="AW214" s="14" t="s">
        <v>48</v>
      </c>
      <c r="AX214" s="14" t="s">
        <v>23</v>
      </c>
      <c r="AY214" s="267" t="s">
        <v>148</v>
      </c>
    </row>
    <row r="215" s="2" customFormat="1" ht="44.25" customHeight="1">
      <c r="A215" s="39"/>
      <c r="B215" s="40"/>
      <c r="C215" s="227" t="s">
        <v>269</v>
      </c>
      <c r="D215" s="227" t="s">
        <v>151</v>
      </c>
      <c r="E215" s="228" t="s">
        <v>301</v>
      </c>
      <c r="F215" s="229" t="s">
        <v>302</v>
      </c>
      <c r="G215" s="230" t="s">
        <v>189</v>
      </c>
      <c r="H215" s="231">
        <v>33.695</v>
      </c>
      <c r="I215" s="232"/>
      <c r="J215" s="233">
        <f>ROUND(I215*H215,2)</f>
        <v>0</v>
      </c>
      <c r="K215" s="229" t="s">
        <v>155</v>
      </c>
      <c r="L215" s="45"/>
      <c r="M215" s="234" t="s">
        <v>1</v>
      </c>
      <c r="N215" s="235" t="s">
        <v>56</v>
      </c>
      <c r="O215" s="92"/>
      <c r="P215" s="236">
        <f>O215*H215</f>
        <v>0</v>
      </c>
      <c r="Q215" s="236">
        <v>0</v>
      </c>
      <c r="R215" s="236">
        <f>Q215*H215</f>
        <v>0</v>
      </c>
      <c r="S215" s="236">
        <v>0</v>
      </c>
      <c r="T215" s="237">
        <f>S215*H215</f>
        <v>0</v>
      </c>
      <c r="U215" s="39"/>
      <c r="V215" s="39"/>
      <c r="W215" s="39"/>
      <c r="X215" s="39"/>
      <c r="Y215" s="39"/>
      <c r="Z215" s="39"/>
      <c r="AA215" s="39"/>
      <c r="AB215" s="39"/>
      <c r="AC215" s="39"/>
      <c r="AD215" s="39"/>
      <c r="AE215" s="39"/>
      <c r="AR215" s="238" t="s">
        <v>156</v>
      </c>
      <c r="AT215" s="238" t="s">
        <v>151</v>
      </c>
      <c r="AU215" s="238" t="s">
        <v>99</v>
      </c>
      <c r="AY215" s="17" t="s">
        <v>148</v>
      </c>
      <c r="BE215" s="239">
        <f>IF(N215="základní",J215,0)</f>
        <v>0</v>
      </c>
      <c r="BF215" s="239">
        <f>IF(N215="snížená",J215,0)</f>
        <v>0</v>
      </c>
      <c r="BG215" s="239">
        <f>IF(N215="zákl. přenesená",J215,0)</f>
        <v>0</v>
      </c>
      <c r="BH215" s="239">
        <f>IF(N215="sníž. přenesená",J215,0)</f>
        <v>0</v>
      </c>
      <c r="BI215" s="239">
        <f>IF(N215="nulová",J215,0)</f>
        <v>0</v>
      </c>
      <c r="BJ215" s="17" t="s">
        <v>23</v>
      </c>
      <c r="BK215" s="239">
        <f>ROUND(I215*H215,2)</f>
        <v>0</v>
      </c>
      <c r="BL215" s="17" t="s">
        <v>156</v>
      </c>
      <c r="BM215" s="238" t="s">
        <v>303</v>
      </c>
    </row>
    <row r="216" s="2" customFormat="1">
      <c r="A216" s="39"/>
      <c r="B216" s="40"/>
      <c r="C216" s="41"/>
      <c r="D216" s="240" t="s">
        <v>158</v>
      </c>
      <c r="E216" s="41"/>
      <c r="F216" s="241" t="s">
        <v>302</v>
      </c>
      <c r="G216" s="41"/>
      <c r="H216" s="41"/>
      <c r="I216" s="242"/>
      <c r="J216" s="41"/>
      <c r="K216" s="41"/>
      <c r="L216" s="45"/>
      <c r="M216" s="243"/>
      <c r="N216" s="244"/>
      <c r="O216" s="92"/>
      <c r="P216" s="92"/>
      <c r="Q216" s="92"/>
      <c r="R216" s="92"/>
      <c r="S216" s="92"/>
      <c r="T216" s="93"/>
      <c r="U216" s="39"/>
      <c r="V216" s="39"/>
      <c r="W216" s="39"/>
      <c r="X216" s="39"/>
      <c r="Y216" s="39"/>
      <c r="Z216" s="39"/>
      <c r="AA216" s="39"/>
      <c r="AB216" s="39"/>
      <c r="AC216" s="39"/>
      <c r="AD216" s="39"/>
      <c r="AE216" s="39"/>
      <c r="AT216" s="17" t="s">
        <v>158</v>
      </c>
      <c r="AU216" s="17" t="s">
        <v>99</v>
      </c>
    </row>
    <row r="217" s="2" customFormat="1">
      <c r="A217" s="39"/>
      <c r="B217" s="40"/>
      <c r="C217" s="41"/>
      <c r="D217" s="245" t="s">
        <v>160</v>
      </c>
      <c r="E217" s="41"/>
      <c r="F217" s="246" t="s">
        <v>304</v>
      </c>
      <c r="G217" s="41"/>
      <c r="H217" s="41"/>
      <c r="I217" s="242"/>
      <c r="J217" s="41"/>
      <c r="K217" s="41"/>
      <c r="L217" s="45"/>
      <c r="M217" s="243"/>
      <c r="N217" s="244"/>
      <c r="O217" s="92"/>
      <c r="P217" s="92"/>
      <c r="Q217" s="92"/>
      <c r="R217" s="92"/>
      <c r="S217" s="92"/>
      <c r="T217" s="93"/>
      <c r="U217" s="39"/>
      <c r="V217" s="39"/>
      <c r="W217" s="39"/>
      <c r="X217" s="39"/>
      <c r="Y217" s="39"/>
      <c r="Z217" s="39"/>
      <c r="AA217" s="39"/>
      <c r="AB217" s="39"/>
      <c r="AC217" s="39"/>
      <c r="AD217" s="39"/>
      <c r="AE217" s="39"/>
      <c r="AT217" s="17" t="s">
        <v>160</v>
      </c>
      <c r="AU217" s="17" t="s">
        <v>99</v>
      </c>
    </row>
    <row r="218" s="13" customFormat="1">
      <c r="A218" s="13"/>
      <c r="B218" s="247"/>
      <c r="C218" s="248"/>
      <c r="D218" s="240" t="s">
        <v>162</v>
      </c>
      <c r="E218" s="249" t="s">
        <v>1</v>
      </c>
      <c r="F218" s="250" t="s">
        <v>337</v>
      </c>
      <c r="G218" s="248"/>
      <c r="H218" s="249" t="s">
        <v>1</v>
      </c>
      <c r="I218" s="251"/>
      <c r="J218" s="248"/>
      <c r="K218" s="248"/>
      <c r="L218" s="252"/>
      <c r="M218" s="253"/>
      <c r="N218" s="254"/>
      <c r="O218" s="254"/>
      <c r="P218" s="254"/>
      <c r="Q218" s="254"/>
      <c r="R218" s="254"/>
      <c r="S218" s="254"/>
      <c r="T218" s="255"/>
      <c r="U218" s="13"/>
      <c r="V218" s="13"/>
      <c r="W218" s="13"/>
      <c r="X218" s="13"/>
      <c r="Y218" s="13"/>
      <c r="Z218" s="13"/>
      <c r="AA218" s="13"/>
      <c r="AB218" s="13"/>
      <c r="AC218" s="13"/>
      <c r="AD218" s="13"/>
      <c r="AE218" s="13"/>
      <c r="AT218" s="256" t="s">
        <v>162</v>
      </c>
      <c r="AU218" s="256" t="s">
        <v>99</v>
      </c>
      <c r="AV218" s="13" t="s">
        <v>23</v>
      </c>
      <c r="AW218" s="13" t="s">
        <v>48</v>
      </c>
      <c r="AX218" s="13" t="s">
        <v>91</v>
      </c>
      <c r="AY218" s="256" t="s">
        <v>148</v>
      </c>
    </row>
    <row r="219" s="14" customFormat="1">
      <c r="A219" s="14"/>
      <c r="B219" s="257"/>
      <c r="C219" s="258"/>
      <c r="D219" s="240" t="s">
        <v>162</v>
      </c>
      <c r="E219" s="259" t="s">
        <v>1</v>
      </c>
      <c r="F219" s="260" t="s">
        <v>338</v>
      </c>
      <c r="G219" s="258"/>
      <c r="H219" s="261">
        <v>33.695</v>
      </c>
      <c r="I219" s="262"/>
      <c r="J219" s="258"/>
      <c r="K219" s="258"/>
      <c r="L219" s="263"/>
      <c r="M219" s="280"/>
      <c r="N219" s="281"/>
      <c r="O219" s="281"/>
      <c r="P219" s="281"/>
      <c r="Q219" s="281"/>
      <c r="R219" s="281"/>
      <c r="S219" s="281"/>
      <c r="T219" s="282"/>
      <c r="U219" s="14"/>
      <c r="V219" s="14"/>
      <c r="W219" s="14"/>
      <c r="X219" s="14"/>
      <c r="Y219" s="14"/>
      <c r="Z219" s="14"/>
      <c r="AA219" s="14"/>
      <c r="AB219" s="14"/>
      <c r="AC219" s="14"/>
      <c r="AD219" s="14"/>
      <c r="AE219" s="14"/>
      <c r="AT219" s="267" t="s">
        <v>162</v>
      </c>
      <c r="AU219" s="267" t="s">
        <v>99</v>
      </c>
      <c r="AV219" s="14" t="s">
        <v>99</v>
      </c>
      <c r="AW219" s="14" t="s">
        <v>48</v>
      </c>
      <c r="AX219" s="14" t="s">
        <v>23</v>
      </c>
      <c r="AY219" s="267" t="s">
        <v>148</v>
      </c>
    </row>
    <row r="220" s="2" customFormat="1" ht="6.96" customHeight="1">
      <c r="A220" s="39"/>
      <c r="B220" s="67"/>
      <c r="C220" s="68"/>
      <c r="D220" s="68"/>
      <c r="E220" s="68"/>
      <c r="F220" s="68"/>
      <c r="G220" s="68"/>
      <c r="H220" s="68"/>
      <c r="I220" s="68"/>
      <c r="J220" s="68"/>
      <c r="K220" s="68"/>
      <c r="L220" s="45"/>
      <c r="M220" s="39"/>
      <c r="O220" s="39"/>
      <c r="P220" s="39"/>
      <c r="Q220" s="39"/>
      <c r="R220" s="39"/>
      <c r="S220" s="39"/>
      <c r="T220" s="39"/>
      <c r="U220" s="39"/>
      <c r="V220" s="39"/>
      <c r="W220" s="39"/>
      <c r="X220" s="39"/>
      <c r="Y220" s="39"/>
      <c r="Z220" s="39"/>
      <c r="AA220" s="39"/>
      <c r="AB220" s="39"/>
      <c r="AC220" s="39"/>
      <c r="AD220" s="39"/>
      <c r="AE220" s="39"/>
    </row>
  </sheetData>
  <sheetProtection sheet="1" autoFilter="0" formatColumns="0" formatRows="0" objects="1" scenarios="1" spinCount="100000" saltValue="e3k2lpJQ/X9S6PVp+aQDzzf9B9hpkQiW0BGdTwg7O88il77t4SA4hQ1C0sQRBNyfUCuYVIAjIpvzNLqWmOjYgQ==" hashValue="hHcJiUzjznqlc2Qa4pS52LWyqG3aLYwKdP074sCSC/crceBkM8Grw+Ekw48bnILqrhnyPmOFBMLVLqGwWKL73A==" algorithmName="SHA-512" password="CC35"/>
  <autoFilter ref="C124:K219"/>
  <mergeCells count="12">
    <mergeCell ref="E7:H7"/>
    <mergeCell ref="E9:H9"/>
    <mergeCell ref="E11:H11"/>
    <mergeCell ref="E20:H20"/>
    <mergeCell ref="E29:H29"/>
    <mergeCell ref="E85:H85"/>
    <mergeCell ref="E87:H87"/>
    <mergeCell ref="E89:H89"/>
    <mergeCell ref="E113:H113"/>
    <mergeCell ref="E115:H115"/>
    <mergeCell ref="E117:H117"/>
    <mergeCell ref="L2:V2"/>
  </mergeCells>
  <hyperlinks>
    <hyperlink ref="F130" r:id="rId1" display="https://podminky.urs.cz/item/CS_URS_2023_01/572531132"/>
    <hyperlink ref="F135" r:id="rId2" display="https://podminky.urs.cz/item/CS_URS_2023_01/573211109"/>
    <hyperlink ref="F140" r:id="rId3" display="https://podminky.urs.cz/item/CS_URS_2023_01/577144121"/>
    <hyperlink ref="F145" r:id="rId4" display="https://podminky.urs.cz/item/CS_URS_2023_01/919121213"/>
    <hyperlink ref="F150" r:id="rId5" display="https://podminky.urs.cz/item/CS_URS_2023_01/998225111"/>
    <hyperlink ref="F155" r:id="rId6" display="https://podminky.urs.cz/item/CS_URS_2023_01/899231111"/>
    <hyperlink ref="F161" r:id="rId7" display="https://podminky.urs.cz/item/CS_URS_2023_01/899331111"/>
    <hyperlink ref="F167" r:id="rId8" display="https://podminky.urs.cz/item/CS_URS_2023_01/899431111"/>
    <hyperlink ref="F173" r:id="rId9" display="https://podminky.urs.cz/item/CS_URS_2023_01/998274101"/>
    <hyperlink ref="F178" r:id="rId10" display="https://podminky.urs.cz/item/CS_URS_2023_01/915211122"/>
    <hyperlink ref="F183" r:id="rId11" display="https://podminky.urs.cz/item/CS_URS_2023_01/915611111"/>
    <hyperlink ref="F190" r:id="rId12" display="https://podminky.urs.cz/item/CS_URS_2023_01/919112213"/>
    <hyperlink ref="F198" r:id="rId13" display="https://podminky.urs.cz/item/CS_URS_2023_01/113154113"/>
    <hyperlink ref="F204" r:id="rId14" display="https://podminky.urs.cz/item/CS_URS_2023_01/997221551"/>
    <hyperlink ref="F210" r:id="rId15" display="https://podminky.urs.cz/item/CS_URS_2023_01/997221559"/>
    <hyperlink ref="F217" r:id="rId16" display="https://podminky.urs.cz/item/CS_URS_2023_01/997221875"/>
  </hyperlinks>
  <pageMargins left="0.39375" right="0.39375" top="0.39375" bottom="0.39375" header="0" footer="0"/>
  <pageSetup paperSize="9" orientation="portrait" blackAndWhite="1" fitToHeight="100"/>
  <headerFooter>
    <oddFooter>&amp;CStrana &amp;P z &amp;N</oddFooter>
  </headerFooter>
  <drawing r:id="rId1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117</v>
      </c>
    </row>
    <row r="3" s="1" customFormat="1" ht="6.96" customHeight="1">
      <c r="B3" s="147"/>
      <c r="C3" s="148"/>
      <c r="D3" s="148"/>
      <c r="E3" s="148"/>
      <c r="F3" s="148"/>
      <c r="G3" s="148"/>
      <c r="H3" s="148"/>
      <c r="I3" s="148"/>
      <c r="J3" s="148"/>
      <c r="K3" s="148"/>
      <c r="L3" s="20"/>
      <c r="AT3" s="17" t="s">
        <v>99</v>
      </c>
    </row>
    <row r="4" s="1" customFormat="1" ht="24.96" customHeight="1">
      <c r="B4" s="20"/>
      <c r="D4" s="149" t="s">
        <v>118</v>
      </c>
      <c r="L4" s="20"/>
      <c r="M4" s="150" t="s">
        <v>10</v>
      </c>
      <c r="AT4" s="17" t="s">
        <v>4</v>
      </c>
    </row>
    <row r="5" s="1" customFormat="1" ht="6.96" customHeight="1">
      <c r="B5" s="20"/>
      <c r="L5" s="20"/>
    </row>
    <row r="6" s="1" customFormat="1" ht="12" customHeight="1">
      <c r="B6" s="20"/>
      <c r="D6" s="151" t="s">
        <v>16</v>
      </c>
      <c r="L6" s="20"/>
    </row>
    <row r="7" s="1" customFormat="1" ht="26.25" customHeight="1">
      <c r="B7" s="20"/>
      <c r="E7" s="152" t="str">
        <f>'Rekapitulace stavby'!K6</f>
        <v>Šternberk – oprava povrchu místní komunikace nám. Svobody a Bojovníků za svobodu-1.etapa</v>
      </c>
      <c r="F7" s="151"/>
      <c r="G7" s="151"/>
      <c r="H7" s="151"/>
      <c r="L7" s="20"/>
    </row>
    <row r="8" s="1" customFormat="1" ht="12" customHeight="1">
      <c r="B8" s="20"/>
      <c r="D8" s="151" t="s">
        <v>119</v>
      </c>
      <c r="L8" s="20"/>
    </row>
    <row r="9" s="2" customFormat="1" ht="16.5" customHeight="1">
      <c r="A9" s="39"/>
      <c r="B9" s="45"/>
      <c r="C9" s="39"/>
      <c r="D9" s="39"/>
      <c r="E9" s="152" t="s">
        <v>340</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121</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341</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19</v>
      </c>
      <c r="E13" s="39"/>
      <c r="F13" s="142" t="s">
        <v>114</v>
      </c>
      <c r="G13" s="39"/>
      <c r="H13" s="39"/>
      <c r="I13" s="151" t="s">
        <v>21</v>
      </c>
      <c r="J13" s="142" t="s">
        <v>342</v>
      </c>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142" t="s">
        <v>25</v>
      </c>
      <c r="G14" s="39"/>
      <c r="H14" s="39"/>
      <c r="I14" s="151" t="s">
        <v>26</v>
      </c>
      <c r="J14" s="154" t="str">
        <f>'Rekapitulace stavby'!AN8</f>
        <v>4. 5. 2023</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283" t="s">
        <v>31</v>
      </c>
      <c r="J15" s="284" t="s">
        <v>343</v>
      </c>
      <c r="K15" s="39"/>
      <c r="L15" s="64"/>
      <c r="S15" s="39"/>
      <c r="T15" s="39"/>
      <c r="U15" s="39"/>
      <c r="V15" s="39"/>
      <c r="W15" s="39"/>
      <c r="X15" s="39"/>
      <c r="Y15" s="39"/>
      <c r="Z15" s="39"/>
      <c r="AA15" s="39"/>
      <c r="AB15" s="39"/>
      <c r="AC15" s="39"/>
      <c r="AD15" s="39"/>
      <c r="AE15" s="39"/>
    </row>
    <row r="16" s="2" customFormat="1" ht="12" customHeight="1">
      <c r="A16" s="39"/>
      <c r="B16" s="45"/>
      <c r="C16" s="39"/>
      <c r="D16" s="151" t="s">
        <v>34</v>
      </c>
      <c r="E16" s="39"/>
      <c r="F16" s="39"/>
      <c r="G16" s="39"/>
      <c r="H16" s="39"/>
      <c r="I16" s="151" t="s">
        <v>35</v>
      </c>
      <c r="J16" s="142" t="s">
        <v>36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37</v>
      </c>
      <c r="F17" s="39"/>
      <c r="G17" s="39"/>
      <c r="H17" s="39"/>
      <c r="I17" s="151" t="s">
        <v>38</v>
      </c>
      <c r="J17" s="142" t="s">
        <v>39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40</v>
      </c>
      <c r="E19" s="39"/>
      <c r="F19" s="39"/>
      <c r="G19" s="39"/>
      <c r="H19" s="39"/>
      <c r="I19" s="151" t="s">
        <v>35</v>
      </c>
      <c r="J19" s="33"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3" t="str">
        <f>'Rekapitulace stavby'!E14</f>
        <v>Vyplň údaj</v>
      </c>
      <c r="F20" s="142"/>
      <c r="G20" s="142"/>
      <c r="H20" s="142"/>
      <c r="I20" s="151" t="s">
        <v>38</v>
      </c>
      <c r="J20" s="33"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42</v>
      </c>
      <c r="E22" s="39"/>
      <c r="F22" s="39"/>
      <c r="G22" s="39"/>
      <c r="H22" s="39"/>
      <c r="I22" s="151" t="s">
        <v>35</v>
      </c>
      <c r="J22" s="142" t="s">
        <v>43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44</v>
      </c>
      <c r="F23" s="39"/>
      <c r="G23" s="39"/>
      <c r="H23" s="39"/>
      <c r="I23" s="151" t="s">
        <v>38</v>
      </c>
      <c r="J23" s="142" t="s">
        <v>45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46</v>
      </c>
      <c r="E25" s="39"/>
      <c r="F25" s="39"/>
      <c r="G25" s="39"/>
      <c r="H25" s="39"/>
      <c r="I25" s="151" t="s">
        <v>35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47</v>
      </c>
      <c r="F26" s="39"/>
      <c r="G26" s="39"/>
      <c r="H26" s="39"/>
      <c r="I26" s="151" t="s">
        <v>38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49</v>
      </c>
      <c r="E28" s="39"/>
      <c r="F28" s="39"/>
      <c r="G28" s="39"/>
      <c r="H28" s="39"/>
      <c r="I28" s="39"/>
      <c r="J28" s="39"/>
      <c r="K28" s="39"/>
      <c r="L28" s="64"/>
      <c r="S28" s="39"/>
      <c r="T28" s="39"/>
      <c r="U28" s="39"/>
      <c r="V28" s="39"/>
      <c r="W28" s="39"/>
      <c r="X28" s="39"/>
      <c r="Y28" s="39"/>
      <c r="Z28" s="39"/>
      <c r="AA28" s="39"/>
      <c r="AB28" s="39"/>
      <c r="AC28" s="39"/>
      <c r="AD28" s="39"/>
      <c r="AE28" s="39"/>
    </row>
    <row r="29" s="8" customFormat="1" ht="71.25" customHeight="1">
      <c r="A29" s="155"/>
      <c r="B29" s="156"/>
      <c r="C29" s="155"/>
      <c r="D29" s="155"/>
      <c r="E29" s="157" t="s">
        <v>50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51</v>
      </c>
      <c r="E32" s="39"/>
      <c r="F32" s="39"/>
      <c r="G32" s="39"/>
      <c r="H32" s="39"/>
      <c r="I32" s="39"/>
      <c r="J32" s="161">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53</v>
      </c>
      <c r="G34" s="39"/>
      <c r="H34" s="39"/>
      <c r="I34" s="162" t="s">
        <v>52</v>
      </c>
      <c r="J34" s="162" t="s">
        <v>54</v>
      </c>
      <c r="K34" s="39"/>
      <c r="L34" s="64"/>
      <c r="S34" s="39"/>
      <c r="T34" s="39"/>
      <c r="U34" s="39"/>
      <c r="V34" s="39"/>
      <c r="W34" s="39"/>
      <c r="X34" s="39"/>
      <c r="Y34" s="39"/>
      <c r="Z34" s="39"/>
      <c r="AA34" s="39"/>
      <c r="AB34" s="39"/>
      <c r="AC34" s="39"/>
      <c r="AD34" s="39"/>
      <c r="AE34" s="39"/>
    </row>
    <row r="35" s="2" customFormat="1" ht="14.4" customHeight="1">
      <c r="A35" s="39"/>
      <c r="B35" s="45"/>
      <c r="C35" s="39"/>
      <c r="D35" s="163" t="s">
        <v>55</v>
      </c>
      <c r="E35" s="151" t="s">
        <v>56</v>
      </c>
      <c r="F35" s="164">
        <f>ROUND((SUM(BE123:BE197)),  2)</f>
        <v>0</v>
      </c>
      <c r="G35" s="39"/>
      <c r="H35" s="39"/>
      <c r="I35" s="165">
        <v>0.20999999999999999</v>
      </c>
      <c r="J35" s="164">
        <f>ROUND(((SUM(BE123:BE197))*I35),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57</v>
      </c>
      <c r="F36" s="164">
        <f>ROUND((SUM(BF123:BF197)),  2)</f>
        <v>0</v>
      </c>
      <c r="G36" s="39"/>
      <c r="H36" s="39"/>
      <c r="I36" s="165">
        <v>0.14999999999999999</v>
      </c>
      <c r="J36" s="164">
        <f>ROUND(((SUM(BF123:BF197))*I36),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58</v>
      </c>
      <c r="F37" s="164">
        <f>ROUND((SUM(BG123:BG197)),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59</v>
      </c>
      <c r="F38" s="164">
        <f>ROUND((SUM(BH123:BH197)),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60</v>
      </c>
      <c r="F39" s="164">
        <f>ROUND((SUM(BI123:BI197)),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61</v>
      </c>
      <c r="E41" s="168"/>
      <c r="F41" s="168"/>
      <c r="G41" s="169" t="s">
        <v>62</v>
      </c>
      <c r="H41" s="170" t="s">
        <v>63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2" customFormat="1" ht="14.4" customHeight="1">
      <c r="B49" s="64"/>
      <c r="D49" s="173" t="s">
        <v>64</v>
      </c>
      <c r="E49" s="174"/>
      <c r="F49" s="174"/>
      <c r="G49" s="173" t="s">
        <v>65</v>
      </c>
      <c r="H49" s="174"/>
      <c r="I49" s="174"/>
      <c r="J49" s="174"/>
      <c r="K49" s="174"/>
      <c r="L49" s="64"/>
    </row>
    <row r="50">
      <c r="B50" s="20"/>
      <c r="L50" s="20"/>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s="2" customFormat="1">
      <c r="A60" s="39"/>
      <c r="B60" s="45"/>
      <c r="C60" s="39"/>
      <c r="D60" s="175" t="s">
        <v>66</v>
      </c>
      <c r="E60" s="176"/>
      <c r="F60" s="177" t="s">
        <v>67</v>
      </c>
      <c r="G60" s="175" t="s">
        <v>66</v>
      </c>
      <c r="H60" s="176"/>
      <c r="I60" s="176"/>
      <c r="J60" s="178" t="s">
        <v>67</v>
      </c>
      <c r="K60" s="176"/>
      <c r="L60" s="64"/>
      <c r="S60" s="39"/>
      <c r="T60" s="39"/>
      <c r="U60" s="39"/>
      <c r="V60" s="39"/>
      <c r="W60" s="39"/>
      <c r="X60" s="39"/>
      <c r="Y60" s="39"/>
      <c r="Z60" s="39"/>
      <c r="AA60" s="39"/>
      <c r="AB60" s="39"/>
      <c r="AC60" s="39"/>
      <c r="AD60" s="39"/>
      <c r="AE60" s="39"/>
    </row>
    <row r="61">
      <c r="B61" s="20"/>
      <c r="L61" s="20"/>
    </row>
    <row r="62">
      <c r="B62" s="20"/>
      <c r="L62" s="20"/>
    </row>
    <row r="63">
      <c r="B63" s="20"/>
      <c r="L63" s="20"/>
    </row>
    <row r="64" s="2" customFormat="1">
      <c r="A64" s="39"/>
      <c r="B64" s="45"/>
      <c r="C64" s="39"/>
      <c r="D64" s="173" t="s">
        <v>68</v>
      </c>
      <c r="E64" s="179"/>
      <c r="F64" s="179"/>
      <c r="G64" s="173" t="s">
        <v>69</v>
      </c>
      <c r="H64" s="179"/>
      <c r="I64" s="179"/>
      <c r="J64" s="179"/>
      <c r="K64" s="179"/>
      <c r="L64" s="64"/>
      <c r="S64" s="39"/>
      <c r="T64" s="39"/>
      <c r="U64" s="39"/>
      <c r="V64" s="39"/>
      <c r="W64" s="39"/>
      <c r="X64" s="39"/>
      <c r="Y64" s="39"/>
      <c r="Z64" s="39"/>
      <c r="AA64" s="39"/>
      <c r="AB64" s="39"/>
      <c r="AC64" s="39"/>
      <c r="AD64" s="39"/>
      <c r="AE64" s="39"/>
    </row>
    <row r="65">
      <c r="B65" s="20"/>
      <c r="L65" s="2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s="2" customFormat="1">
      <c r="A75" s="39"/>
      <c r="B75" s="45"/>
      <c r="C75" s="39"/>
      <c r="D75" s="175" t="s">
        <v>66</v>
      </c>
      <c r="E75" s="176"/>
      <c r="F75" s="177" t="s">
        <v>67</v>
      </c>
      <c r="G75" s="175" t="s">
        <v>66</v>
      </c>
      <c r="H75" s="176"/>
      <c r="I75" s="176"/>
      <c r="J75" s="178" t="s">
        <v>67</v>
      </c>
      <c r="K75" s="176"/>
      <c r="L75" s="64"/>
      <c r="S75" s="39"/>
      <c r="T75" s="39"/>
      <c r="U75" s="39"/>
      <c r="V75" s="39"/>
      <c r="W75" s="39"/>
      <c r="X75" s="39"/>
      <c r="Y75" s="39"/>
      <c r="Z75" s="39"/>
      <c r="AA75" s="39"/>
      <c r="AB75" s="39"/>
      <c r="AC75" s="39"/>
      <c r="AD75" s="39"/>
      <c r="AE75" s="39"/>
    </row>
    <row r="76" s="2" customFormat="1" ht="14.4" customHeight="1">
      <c r="A76" s="39"/>
      <c r="B76" s="180"/>
      <c r="C76" s="181"/>
      <c r="D76" s="181"/>
      <c r="E76" s="181"/>
      <c r="F76" s="181"/>
      <c r="G76" s="181"/>
      <c r="H76" s="181"/>
      <c r="I76" s="181"/>
      <c r="J76" s="181"/>
      <c r="K76" s="181"/>
      <c r="L76" s="64"/>
      <c r="S76" s="39"/>
      <c r="T76" s="39"/>
      <c r="U76" s="39"/>
      <c r="V76" s="39"/>
      <c r="W76" s="39"/>
      <c r="X76" s="39"/>
      <c r="Y76" s="39"/>
      <c r="Z76" s="39"/>
      <c r="AA76" s="39"/>
      <c r="AB76" s="39"/>
      <c r="AC76" s="39"/>
      <c r="AD76" s="39"/>
      <c r="AE76" s="39"/>
    </row>
    <row r="80" s="2" customFormat="1" ht="6.96" customHeight="1">
      <c r="A80" s="39"/>
      <c r="B80" s="182"/>
      <c r="C80" s="183"/>
      <c r="D80" s="183"/>
      <c r="E80" s="183"/>
      <c r="F80" s="183"/>
      <c r="G80" s="183"/>
      <c r="H80" s="183"/>
      <c r="I80" s="183"/>
      <c r="J80" s="183"/>
      <c r="K80" s="183"/>
      <c r="L80" s="64"/>
      <c r="S80" s="39"/>
      <c r="T80" s="39"/>
      <c r="U80" s="39"/>
      <c r="V80" s="39"/>
      <c r="W80" s="39"/>
      <c r="X80" s="39"/>
      <c r="Y80" s="39"/>
      <c r="Z80" s="39"/>
      <c r="AA80" s="39"/>
      <c r="AB80" s="39"/>
      <c r="AC80" s="39"/>
      <c r="AD80" s="39"/>
      <c r="AE80" s="39"/>
    </row>
    <row r="81" s="2" customFormat="1" ht="24.96" customHeight="1">
      <c r="A81" s="39"/>
      <c r="B81" s="40"/>
      <c r="C81" s="23" t="s">
        <v>123</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2"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26.25" customHeight="1">
      <c r="A84" s="39"/>
      <c r="B84" s="40"/>
      <c r="C84" s="41"/>
      <c r="D84" s="41"/>
      <c r="E84" s="184" t="str">
        <f>E7</f>
        <v>Šternberk – oprava povrchu místní komunikace nám. Svobody a Bojovníků za svobodu-1.etapa</v>
      </c>
      <c r="F84" s="32"/>
      <c r="G84" s="32"/>
      <c r="H84" s="32"/>
      <c r="I84" s="41"/>
      <c r="J84" s="41"/>
      <c r="K84" s="41"/>
      <c r="L84" s="64"/>
      <c r="S84" s="39"/>
      <c r="T84" s="39"/>
      <c r="U84" s="39"/>
      <c r="V84" s="39"/>
      <c r="W84" s="39"/>
      <c r="X84" s="39"/>
      <c r="Y84" s="39"/>
      <c r="Z84" s="39"/>
      <c r="AA84" s="39"/>
      <c r="AB84" s="39"/>
      <c r="AC84" s="39"/>
      <c r="AD84" s="39"/>
      <c r="AE84" s="39"/>
    </row>
    <row r="85" s="1" customFormat="1" ht="12" customHeight="1">
      <c r="B85" s="21"/>
      <c r="C85" s="32" t="s">
        <v>119</v>
      </c>
      <c r="D85" s="22"/>
      <c r="E85" s="22"/>
      <c r="F85" s="22"/>
      <c r="G85" s="22"/>
      <c r="H85" s="22"/>
      <c r="I85" s="22"/>
      <c r="J85" s="22"/>
      <c r="K85" s="22"/>
      <c r="L85" s="20"/>
    </row>
    <row r="86" s="2" customFormat="1" ht="16.5" customHeight="1">
      <c r="A86" s="39"/>
      <c r="B86" s="40"/>
      <c r="C86" s="41"/>
      <c r="D86" s="41"/>
      <c r="E86" s="184" t="s">
        <v>340</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2" t="s">
        <v>121</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30" customHeight="1">
      <c r="A88" s="39"/>
      <c r="B88" s="40"/>
      <c r="C88" s="41"/>
      <c r="D88" s="41"/>
      <c r="E88" s="77" t="str">
        <f>E11</f>
        <v>2-1 - VON - VEDLEJŠÍ A OSTATNÍ NÁKLADY-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2" t="s">
        <v>24</v>
      </c>
      <c r="D90" s="41"/>
      <c r="E90" s="41"/>
      <c r="F90" s="27" t="str">
        <f>F14</f>
        <v>Šternberk</v>
      </c>
      <c r="G90" s="41"/>
      <c r="H90" s="41"/>
      <c r="I90" s="32" t="s">
        <v>26</v>
      </c>
      <c r="J90" s="80" t="str">
        <f>IF(J14="","",J14)</f>
        <v>4. 5. 2023</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2" t="s">
        <v>34</v>
      </c>
      <c r="D92" s="41"/>
      <c r="E92" s="41"/>
      <c r="F92" s="27" t="str">
        <f>E17</f>
        <v>Město Šternberk</v>
      </c>
      <c r="G92" s="41"/>
      <c r="H92" s="41"/>
      <c r="I92" s="32" t="s">
        <v>42</v>
      </c>
      <c r="J92" s="37" t="str">
        <f>E23</f>
        <v>ing. Petr Doležel</v>
      </c>
      <c r="K92" s="41"/>
      <c r="L92" s="64"/>
      <c r="S92" s="39"/>
      <c r="T92" s="39"/>
      <c r="U92" s="39"/>
      <c r="V92" s="39"/>
      <c r="W92" s="39"/>
      <c r="X92" s="39"/>
      <c r="Y92" s="39"/>
      <c r="Z92" s="39"/>
      <c r="AA92" s="39"/>
      <c r="AB92" s="39"/>
      <c r="AC92" s="39"/>
      <c r="AD92" s="39"/>
      <c r="AE92" s="39"/>
    </row>
    <row r="93" s="2" customFormat="1" ht="25.65" customHeight="1">
      <c r="A93" s="39"/>
      <c r="B93" s="40"/>
      <c r="C93" s="32" t="s">
        <v>40</v>
      </c>
      <c r="D93" s="41"/>
      <c r="E93" s="41"/>
      <c r="F93" s="27" t="str">
        <f>IF(E20="","",E20)</f>
        <v>Vyplň údaj</v>
      </c>
      <c r="G93" s="41"/>
      <c r="H93" s="41"/>
      <c r="I93" s="32" t="s">
        <v>46</v>
      </c>
      <c r="J93" s="37" t="str">
        <f>E26</f>
        <v xml:space="preserve">ing.Pospíšil Michal        CU 2023/1</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5" t="s">
        <v>124</v>
      </c>
      <c r="D95" s="186"/>
      <c r="E95" s="186"/>
      <c r="F95" s="186"/>
      <c r="G95" s="186"/>
      <c r="H95" s="186"/>
      <c r="I95" s="186"/>
      <c r="J95" s="187" t="s">
        <v>125</v>
      </c>
      <c r="K95" s="186"/>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88" t="s">
        <v>126</v>
      </c>
      <c r="D97" s="41"/>
      <c r="E97" s="41"/>
      <c r="F97" s="41"/>
      <c r="G97" s="41"/>
      <c r="H97" s="41"/>
      <c r="I97" s="41"/>
      <c r="J97" s="111">
        <f>J123</f>
        <v>0</v>
      </c>
      <c r="K97" s="41"/>
      <c r="L97" s="64"/>
      <c r="S97" s="39"/>
      <c r="T97" s="39"/>
      <c r="U97" s="39"/>
      <c r="V97" s="39"/>
      <c r="W97" s="39"/>
      <c r="X97" s="39"/>
      <c r="Y97" s="39"/>
      <c r="Z97" s="39"/>
      <c r="AA97" s="39"/>
      <c r="AB97" s="39"/>
      <c r="AC97" s="39"/>
      <c r="AD97" s="39"/>
      <c r="AE97" s="39"/>
      <c r="AU97" s="17" t="s">
        <v>127</v>
      </c>
    </row>
    <row r="98" s="9" customFormat="1" ht="24.96" customHeight="1">
      <c r="A98" s="9"/>
      <c r="B98" s="189"/>
      <c r="C98" s="190"/>
      <c r="D98" s="191" t="s">
        <v>344</v>
      </c>
      <c r="E98" s="192"/>
      <c r="F98" s="192"/>
      <c r="G98" s="192"/>
      <c r="H98" s="192"/>
      <c r="I98" s="192"/>
      <c r="J98" s="193">
        <f>J124</f>
        <v>0</v>
      </c>
      <c r="K98" s="190"/>
      <c r="L98" s="194"/>
      <c r="S98" s="9"/>
      <c r="T98" s="9"/>
      <c r="U98" s="9"/>
      <c r="V98" s="9"/>
      <c r="W98" s="9"/>
      <c r="X98" s="9"/>
      <c r="Y98" s="9"/>
      <c r="Z98" s="9"/>
      <c r="AA98" s="9"/>
      <c r="AB98" s="9"/>
      <c r="AC98" s="9"/>
      <c r="AD98" s="9"/>
      <c r="AE98" s="9"/>
    </row>
    <row r="99" s="10" customFormat="1" ht="19.92" customHeight="1">
      <c r="A99" s="10"/>
      <c r="B99" s="195"/>
      <c r="C99" s="134"/>
      <c r="D99" s="196" t="s">
        <v>345</v>
      </c>
      <c r="E99" s="197"/>
      <c r="F99" s="197"/>
      <c r="G99" s="197"/>
      <c r="H99" s="197"/>
      <c r="I99" s="197"/>
      <c r="J99" s="198">
        <f>J125</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346</v>
      </c>
      <c r="E100" s="197"/>
      <c r="F100" s="197"/>
      <c r="G100" s="197"/>
      <c r="H100" s="197"/>
      <c r="I100" s="197"/>
      <c r="J100" s="198">
        <f>J150</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347</v>
      </c>
      <c r="E101" s="197"/>
      <c r="F101" s="197"/>
      <c r="G101" s="197"/>
      <c r="H101" s="197"/>
      <c r="I101" s="197"/>
      <c r="J101" s="198">
        <f>J167</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3" t="s">
        <v>133</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2"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26.25" customHeight="1">
      <c r="A111" s="39"/>
      <c r="B111" s="40"/>
      <c r="C111" s="41"/>
      <c r="D111" s="41"/>
      <c r="E111" s="184" t="str">
        <f>E7</f>
        <v>Šternberk – oprava povrchu místní komunikace nám. Svobody a Bojovníků za svobodu-1.etapa</v>
      </c>
      <c r="F111" s="32"/>
      <c r="G111" s="32"/>
      <c r="H111" s="32"/>
      <c r="I111" s="41"/>
      <c r="J111" s="41"/>
      <c r="K111" s="41"/>
      <c r="L111" s="64"/>
      <c r="S111" s="39"/>
      <c r="T111" s="39"/>
      <c r="U111" s="39"/>
      <c r="V111" s="39"/>
      <c r="W111" s="39"/>
      <c r="X111" s="39"/>
      <c r="Y111" s="39"/>
      <c r="Z111" s="39"/>
      <c r="AA111" s="39"/>
      <c r="AB111" s="39"/>
      <c r="AC111" s="39"/>
      <c r="AD111" s="39"/>
      <c r="AE111" s="39"/>
    </row>
    <row r="112" s="1" customFormat="1" ht="12" customHeight="1">
      <c r="B112" s="21"/>
      <c r="C112" s="32" t="s">
        <v>119</v>
      </c>
      <c r="D112" s="22"/>
      <c r="E112" s="22"/>
      <c r="F112" s="22"/>
      <c r="G112" s="22"/>
      <c r="H112" s="22"/>
      <c r="I112" s="22"/>
      <c r="J112" s="22"/>
      <c r="K112" s="22"/>
      <c r="L112" s="20"/>
    </row>
    <row r="113" s="2" customFormat="1" ht="16.5" customHeight="1">
      <c r="A113" s="39"/>
      <c r="B113" s="40"/>
      <c r="C113" s="41"/>
      <c r="D113" s="41"/>
      <c r="E113" s="184" t="s">
        <v>340</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2" t="s">
        <v>121</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30" customHeight="1">
      <c r="A115" s="39"/>
      <c r="B115" s="40"/>
      <c r="C115" s="41"/>
      <c r="D115" s="41"/>
      <c r="E115" s="77" t="str">
        <f>E11</f>
        <v>2-1 - VON - VEDLEJŠÍ A OSTATNÍ NÁKLADY- soupis prací</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2" t="s">
        <v>24</v>
      </c>
      <c r="D117" s="41"/>
      <c r="E117" s="41"/>
      <c r="F117" s="27" t="str">
        <f>F14</f>
        <v>Šternberk</v>
      </c>
      <c r="G117" s="41"/>
      <c r="H117" s="41"/>
      <c r="I117" s="32" t="s">
        <v>26</v>
      </c>
      <c r="J117" s="80" t="str">
        <f>IF(J14="","",J14)</f>
        <v>4. 5. 2023</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2" t="s">
        <v>34</v>
      </c>
      <c r="D119" s="41"/>
      <c r="E119" s="41"/>
      <c r="F119" s="27" t="str">
        <f>E17</f>
        <v>Město Šternberk</v>
      </c>
      <c r="G119" s="41"/>
      <c r="H119" s="41"/>
      <c r="I119" s="32" t="s">
        <v>42</v>
      </c>
      <c r="J119" s="37" t="str">
        <f>E23</f>
        <v>ing. Petr Doležel</v>
      </c>
      <c r="K119" s="41"/>
      <c r="L119" s="64"/>
      <c r="S119" s="39"/>
      <c r="T119" s="39"/>
      <c r="U119" s="39"/>
      <c r="V119" s="39"/>
      <c r="W119" s="39"/>
      <c r="X119" s="39"/>
      <c r="Y119" s="39"/>
      <c r="Z119" s="39"/>
      <c r="AA119" s="39"/>
      <c r="AB119" s="39"/>
      <c r="AC119" s="39"/>
      <c r="AD119" s="39"/>
      <c r="AE119" s="39"/>
    </row>
    <row r="120" s="2" customFormat="1" ht="25.65" customHeight="1">
      <c r="A120" s="39"/>
      <c r="B120" s="40"/>
      <c r="C120" s="32" t="s">
        <v>40</v>
      </c>
      <c r="D120" s="41"/>
      <c r="E120" s="41"/>
      <c r="F120" s="27" t="str">
        <f>IF(E20="","",E20)</f>
        <v>Vyplň údaj</v>
      </c>
      <c r="G120" s="41"/>
      <c r="H120" s="41"/>
      <c r="I120" s="32" t="s">
        <v>46</v>
      </c>
      <c r="J120" s="37" t="str">
        <f>E26</f>
        <v xml:space="preserve">ing.Pospíšil Michal        CU 2023/1</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11" customFormat="1" ht="29.28" customHeight="1">
      <c r="A122" s="200"/>
      <c r="B122" s="201"/>
      <c r="C122" s="202" t="s">
        <v>134</v>
      </c>
      <c r="D122" s="203" t="s">
        <v>76</v>
      </c>
      <c r="E122" s="203" t="s">
        <v>72</v>
      </c>
      <c r="F122" s="203" t="s">
        <v>73</v>
      </c>
      <c r="G122" s="203" t="s">
        <v>135</v>
      </c>
      <c r="H122" s="203" t="s">
        <v>136</v>
      </c>
      <c r="I122" s="203" t="s">
        <v>137</v>
      </c>
      <c r="J122" s="203" t="s">
        <v>125</v>
      </c>
      <c r="K122" s="204" t="s">
        <v>138</v>
      </c>
      <c r="L122" s="205"/>
      <c r="M122" s="101" t="s">
        <v>1</v>
      </c>
      <c r="N122" s="102" t="s">
        <v>55</v>
      </c>
      <c r="O122" s="102" t="s">
        <v>139</v>
      </c>
      <c r="P122" s="102" t="s">
        <v>140</v>
      </c>
      <c r="Q122" s="102" t="s">
        <v>141</v>
      </c>
      <c r="R122" s="102" t="s">
        <v>142</v>
      </c>
      <c r="S122" s="102" t="s">
        <v>143</v>
      </c>
      <c r="T122" s="103" t="s">
        <v>144</v>
      </c>
      <c r="U122" s="200"/>
      <c r="V122" s="200"/>
      <c r="W122" s="200"/>
      <c r="X122" s="200"/>
      <c r="Y122" s="200"/>
      <c r="Z122" s="200"/>
      <c r="AA122" s="200"/>
      <c r="AB122" s="200"/>
      <c r="AC122" s="200"/>
      <c r="AD122" s="200"/>
      <c r="AE122" s="200"/>
    </row>
    <row r="123" s="2" customFormat="1" ht="22.8" customHeight="1">
      <c r="A123" s="39"/>
      <c r="B123" s="40"/>
      <c r="C123" s="108" t="s">
        <v>145</v>
      </c>
      <c r="D123" s="41"/>
      <c r="E123" s="41"/>
      <c r="F123" s="41"/>
      <c r="G123" s="41"/>
      <c r="H123" s="41"/>
      <c r="I123" s="41"/>
      <c r="J123" s="206">
        <f>BK123</f>
        <v>0</v>
      </c>
      <c r="K123" s="41"/>
      <c r="L123" s="45"/>
      <c r="M123" s="104"/>
      <c r="N123" s="207"/>
      <c r="O123" s="105"/>
      <c r="P123" s="208">
        <f>P124</f>
        <v>0</v>
      </c>
      <c r="Q123" s="105"/>
      <c r="R123" s="208">
        <f>R124</f>
        <v>0</v>
      </c>
      <c r="S123" s="105"/>
      <c r="T123" s="209">
        <f>T124</f>
        <v>0</v>
      </c>
      <c r="U123" s="39"/>
      <c r="V123" s="39"/>
      <c r="W123" s="39"/>
      <c r="X123" s="39"/>
      <c r="Y123" s="39"/>
      <c r="Z123" s="39"/>
      <c r="AA123" s="39"/>
      <c r="AB123" s="39"/>
      <c r="AC123" s="39"/>
      <c r="AD123" s="39"/>
      <c r="AE123" s="39"/>
      <c r="AT123" s="17" t="s">
        <v>90</v>
      </c>
      <c r="AU123" s="17" t="s">
        <v>127</v>
      </c>
      <c r="BK123" s="210">
        <f>BK124</f>
        <v>0</v>
      </c>
    </row>
    <row r="124" s="12" customFormat="1" ht="25.92" customHeight="1">
      <c r="A124" s="12"/>
      <c r="B124" s="211"/>
      <c r="C124" s="212"/>
      <c r="D124" s="213" t="s">
        <v>90</v>
      </c>
      <c r="E124" s="214" t="s">
        <v>348</v>
      </c>
      <c r="F124" s="214" t="s">
        <v>349</v>
      </c>
      <c r="G124" s="212"/>
      <c r="H124" s="212"/>
      <c r="I124" s="215"/>
      <c r="J124" s="216">
        <f>BK124</f>
        <v>0</v>
      </c>
      <c r="K124" s="212"/>
      <c r="L124" s="217"/>
      <c r="M124" s="218"/>
      <c r="N124" s="219"/>
      <c r="O124" s="219"/>
      <c r="P124" s="220">
        <f>P125+P150+P167</f>
        <v>0</v>
      </c>
      <c r="Q124" s="219"/>
      <c r="R124" s="220">
        <f>R125+R150+R167</f>
        <v>0</v>
      </c>
      <c r="S124" s="219"/>
      <c r="T124" s="221">
        <f>T125+T150+T167</f>
        <v>0</v>
      </c>
      <c r="U124" s="12"/>
      <c r="V124" s="12"/>
      <c r="W124" s="12"/>
      <c r="X124" s="12"/>
      <c r="Y124" s="12"/>
      <c r="Z124" s="12"/>
      <c r="AA124" s="12"/>
      <c r="AB124" s="12"/>
      <c r="AC124" s="12"/>
      <c r="AD124" s="12"/>
      <c r="AE124" s="12"/>
      <c r="AR124" s="222" t="s">
        <v>186</v>
      </c>
      <c r="AT124" s="223" t="s">
        <v>90</v>
      </c>
      <c r="AU124" s="223" t="s">
        <v>91</v>
      </c>
      <c r="AY124" s="222" t="s">
        <v>148</v>
      </c>
      <c r="BK124" s="224">
        <f>BK125+BK150+BK167</f>
        <v>0</v>
      </c>
    </row>
    <row r="125" s="12" customFormat="1" ht="22.8" customHeight="1">
      <c r="A125" s="12"/>
      <c r="B125" s="211"/>
      <c r="C125" s="212"/>
      <c r="D125" s="213" t="s">
        <v>90</v>
      </c>
      <c r="E125" s="225" t="s">
        <v>350</v>
      </c>
      <c r="F125" s="225" t="s">
        <v>351</v>
      </c>
      <c r="G125" s="212"/>
      <c r="H125" s="212"/>
      <c r="I125" s="215"/>
      <c r="J125" s="226">
        <f>BK125</f>
        <v>0</v>
      </c>
      <c r="K125" s="212"/>
      <c r="L125" s="217"/>
      <c r="M125" s="218"/>
      <c r="N125" s="219"/>
      <c r="O125" s="219"/>
      <c r="P125" s="220">
        <f>SUM(P126:P149)</f>
        <v>0</v>
      </c>
      <c r="Q125" s="219"/>
      <c r="R125" s="220">
        <f>SUM(R126:R149)</f>
        <v>0</v>
      </c>
      <c r="S125" s="219"/>
      <c r="T125" s="221">
        <f>SUM(T126:T149)</f>
        <v>0</v>
      </c>
      <c r="U125" s="12"/>
      <c r="V125" s="12"/>
      <c r="W125" s="12"/>
      <c r="X125" s="12"/>
      <c r="Y125" s="12"/>
      <c r="Z125" s="12"/>
      <c r="AA125" s="12"/>
      <c r="AB125" s="12"/>
      <c r="AC125" s="12"/>
      <c r="AD125" s="12"/>
      <c r="AE125" s="12"/>
      <c r="AR125" s="222" t="s">
        <v>186</v>
      </c>
      <c r="AT125" s="223" t="s">
        <v>90</v>
      </c>
      <c r="AU125" s="223" t="s">
        <v>23</v>
      </c>
      <c r="AY125" s="222" t="s">
        <v>148</v>
      </c>
      <c r="BK125" s="224">
        <f>SUM(BK126:BK149)</f>
        <v>0</v>
      </c>
    </row>
    <row r="126" s="2" customFormat="1" ht="16.5" customHeight="1">
      <c r="A126" s="39"/>
      <c r="B126" s="40"/>
      <c r="C126" s="227" t="s">
        <v>23</v>
      </c>
      <c r="D126" s="227" t="s">
        <v>151</v>
      </c>
      <c r="E126" s="228" t="s">
        <v>352</v>
      </c>
      <c r="F126" s="229" t="s">
        <v>353</v>
      </c>
      <c r="G126" s="230" t="s">
        <v>354</v>
      </c>
      <c r="H126" s="231">
        <v>1</v>
      </c>
      <c r="I126" s="232"/>
      <c r="J126" s="233">
        <f>ROUND(I126*H126,2)</f>
        <v>0</v>
      </c>
      <c r="K126" s="229" t="s">
        <v>155</v>
      </c>
      <c r="L126" s="45"/>
      <c r="M126" s="234" t="s">
        <v>1</v>
      </c>
      <c r="N126" s="235" t="s">
        <v>56</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355</v>
      </c>
      <c r="AT126" s="238" t="s">
        <v>151</v>
      </c>
      <c r="AU126" s="238" t="s">
        <v>99</v>
      </c>
      <c r="AY126" s="17" t="s">
        <v>148</v>
      </c>
      <c r="BE126" s="239">
        <f>IF(N126="základní",J126,0)</f>
        <v>0</v>
      </c>
      <c r="BF126" s="239">
        <f>IF(N126="snížená",J126,0)</f>
        <v>0</v>
      </c>
      <c r="BG126" s="239">
        <f>IF(N126="zákl. přenesená",J126,0)</f>
        <v>0</v>
      </c>
      <c r="BH126" s="239">
        <f>IF(N126="sníž. přenesená",J126,0)</f>
        <v>0</v>
      </c>
      <c r="BI126" s="239">
        <f>IF(N126="nulová",J126,0)</f>
        <v>0</v>
      </c>
      <c r="BJ126" s="17" t="s">
        <v>23</v>
      </c>
      <c r="BK126" s="239">
        <f>ROUND(I126*H126,2)</f>
        <v>0</v>
      </c>
      <c r="BL126" s="17" t="s">
        <v>355</v>
      </c>
      <c r="BM126" s="238" t="s">
        <v>356</v>
      </c>
    </row>
    <row r="127" s="2" customFormat="1">
      <c r="A127" s="39"/>
      <c r="B127" s="40"/>
      <c r="C127" s="41"/>
      <c r="D127" s="240" t="s">
        <v>158</v>
      </c>
      <c r="E127" s="41"/>
      <c r="F127" s="241" t="s">
        <v>353</v>
      </c>
      <c r="G127" s="41"/>
      <c r="H127" s="41"/>
      <c r="I127" s="242"/>
      <c r="J127" s="41"/>
      <c r="K127" s="41"/>
      <c r="L127" s="45"/>
      <c r="M127" s="243"/>
      <c r="N127" s="244"/>
      <c r="O127" s="92"/>
      <c r="P127" s="92"/>
      <c r="Q127" s="92"/>
      <c r="R127" s="92"/>
      <c r="S127" s="92"/>
      <c r="T127" s="93"/>
      <c r="U127" s="39"/>
      <c r="V127" s="39"/>
      <c r="W127" s="39"/>
      <c r="X127" s="39"/>
      <c r="Y127" s="39"/>
      <c r="Z127" s="39"/>
      <c r="AA127" s="39"/>
      <c r="AB127" s="39"/>
      <c r="AC127" s="39"/>
      <c r="AD127" s="39"/>
      <c r="AE127" s="39"/>
      <c r="AT127" s="17" t="s">
        <v>158</v>
      </c>
      <c r="AU127" s="17" t="s">
        <v>99</v>
      </c>
    </row>
    <row r="128" s="2" customFormat="1">
      <c r="A128" s="39"/>
      <c r="B128" s="40"/>
      <c r="C128" s="41"/>
      <c r="D128" s="245" t="s">
        <v>160</v>
      </c>
      <c r="E128" s="41"/>
      <c r="F128" s="246" t="s">
        <v>357</v>
      </c>
      <c r="G128" s="41"/>
      <c r="H128" s="41"/>
      <c r="I128" s="242"/>
      <c r="J128" s="41"/>
      <c r="K128" s="41"/>
      <c r="L128" s="45"/>
      <c r="M128" s="243"/>
      <c r="N128" s="244"/>
      <c r="O128" s="92"/>
      <c r="P128" s="92"/>
      <c r="Q128" s="92"/>
      <c r="R128" s="92"/>
      <c r="S128" s="92"/>
      <c r="T128" s="93"/>
      <c r="U128" s="39"/>
      <c r="V128" s="39"/>
      <c r="W128" s="39"/>
      <c r="X128" s="39"/>
      <c r="Y128" s="39"/>
      <c r="Z128" s="39"/>
      <c r="AA128" s="39"/>
      <c r="AB128" s="39"/>
      <c r="AC128" s="39"/>
      <c r="AD128" s="39"/>
      <c r="AE128" s="39"/>
      <c r="AT128" s="17" t="s">
        <v>160</v>
      </c>
      <c r="AU128" s="17" t="s">
        <v>99</v>
      </c>
    </row>
    <row r="129" s="2" customFormat="1">
      <c r="A129" s="39"/>
      <c r="B129" s="40"/>
      <c r="C129" s="41"/>
      <c r="D129" s="240" t="s">
        <v>358</v>
      </c>
      <c r="E129" s="41"/>
      <c r="F129" s="268" t="s">
        <v>359</v>
      </c>
      <c r="G129" s="41"/>
      <c r="H129" s="41"/>
      <c r="I129" s="242"/>
      <c r="J129" s="41"/>
      <c r="K129" s="41"/>
      <c r="L129" s="45"/>
      <c r="M129" s="243"/>
      <c r="N129" s="244"/>
      <c r="O129" s="92"/>
      <c r="P129" s="92"/>
      <c r="Q129" s="92"/>
      <c r="R129" s="92"/>
      <c r="S129" s="92"/>
      <c r="T129" s="93"/>
      <c r="U129" s="39"/>
      <c r="V129" s="39"/>
      <c r="W129" s="39"/>
      <c r="X129" s="39"/>
      <c r="Y129" s="39"/>
      <c r="Z129" s="39"/>
      <c r="AA129" s="39"/>
      <c r="AB129" s="39"/>
      <c r="AC129" s="39"/>
      <c r="AD129" s="39"/>
      <c r="AE129" s="39"/>
      <c r="AT129" s="17" t="s">
        <v>358</v>
      </c>
      <c r="AU129" s="17" t="s">
        <v>99</v>
      </c>
    </row>
    <row r="130" s="14" customFormat="1">
      <c r="A130" s="14"/>
      <c r="B130" s="257"/>
      <c r="C130" s="258"/>
      <c r="D130" s="240" t="s">
        <v>162</v>
      </c>
      <c r="E130" s="259" t="s">
        <v>1</v>
      </c>
      <c r="F130" s="260" t="s">
        <v>23</v>
      </c>
      <c r="G130" s="258"/>
      <c r="H130" s="261">
        <v>1</v>
      </c>
      <c r="I130" s="262"/>
      <c r="J130" s="258"/>
      <c r="K130" s="258"/>
      <c r="L130" s="263"/>
      <c r="M130" s="264"/>
      <c r="N130" s="265"/>
      <c r="O130" s="265"/>
      <c r="P130" s="265"/>
      <c r="Q130" s="265"/>
      <c r="R130" s="265"/>
      <c r="S130" s="265"/>
      <c r="T130" s="266"/>
      <c r="U130" s="14"/>
      <c r="V130" s="14"/>
      <c r="W130" s="14"/>
      <c r="X130" s="14"/>
      <c r="Y130" s="14"/>
      <c r="Z130" s="14"/>
      <c r="AA130" s="14"/>
      <c r="AB130" s="14"/>
      <c r="AC130" s="14"/>
      <c r="AD130" s="14"/>
      <c r="AE130" s="14"/>
      <c r="AT130" s="267" t="s">
        <v>162</v>
      </c>
      <c r="AU130" s="267" t="s">
        <v>99</v>
      </c>
      <c r="AV130" s="14" t="s">
        <v>99</v>
      </c>
      <c r="AW130" s="14" t="s">
        <v>48</v>
      </c>
      <c r="AX130" s="14" t="s">
        <v>91</v>
      </c>
      <c r="AY130" s="267" t="s">
        <v>148</v>
      </c>
    </row>
    <row r="131" s="15" customFormat="1">
      <c r="A131" s="15"/>
      <c r="B131" s="269"/>
      <c r="C131" s="270"/>
      <c r="D131" s="240" t="s">
        <v>162</v>
      </c>
      <c r="E131" s="271" t="s">
        <v>1</v>
      </c>
      <c r="F131" s="272" t="s">
        <v>204</v>
      </c>
      <c r="G131" s="270"/>
      <c r="H131" s="273">
        <v>1</v>
      </c>
      <c r="I131" s="274"/>
      <c r="J131" s="270"/>
      <c r="K131" s="270"/>
      <c r="L131" s="275"/>
      <c r="M131" s="276"/>
      <c r="N131" s="277"/>
      <c r="O131" s="277"/>
      <c r="P131" s="277"/>
      <c r="Q131" s="277"/>
      <c r="R131" s="277"/>
      <c r="S131" s="277"/>
      <c r="T131" s="278"/>
      <c r="U131" s="15"/>
      <c r="V131" s="15"/>
      <c r="W131" s="15"/>
      <c r="X131" s="15"/>
      <c r="Y131" s="15"/>
      <c r="Z131" s="15"/>
      <c r="AA131" s="15"/>
      <c r="AB131" s="15"/>
      <c r="AC131" s="15"/>
      <c r="AD131" s="15"/>
      <c r="AE131" s="15"/>
      <c r="AT131" s="279" t="s">
        <v>162</v>
      </c>
      <c r="AU131" s="279" t="s">
        <v>99</v>
      </c>
      <c r="AV131" s="15" t="s">
        <v>156</v>
      </c>
      <c r="AW131" s="15" t="s">
        <v>48</v>
      </c>
      <c r="AX131" s="15" t="s">
        <v>23</v>
      </c>
      <c r="AY131" s="279" t="s">
        <v>148</v>
      </c>
    </row>
    <row r="132" s="2" customFormat="1" ht="16.5" customHeight="1">
      <c r="A132" s="39"/>
      <c r="B132" s="40"/>
      <c r="C132" s="227" t="s">
        <v>99</v>
      </c>
      <c r="D132" s="227" t="s">
        <v>151</v>
      </c>
      <c r="E132" s="228" t="s">
        <v>360</v>
      </c>
      <c r="F132" s="229" t="s">
        <v>361</v>
      </c>
      <c r="G132" s="230" t="s">
        <v>362</v>
      </c>
      <c r="H132" s="231">
        <v>1</v>
      </c>
      <c r="I132" s="232"/>
      <c r="J132" s="233">
        <f>ROUND(I132*H132,2)</f>
        <v>0</v>
      </c>
      <c r="K132" s="229" t="s">
        <v>155</v>
      </c>
      <c r="L132" s="45"/>
      <c r="M132" s="234" t="s">
        <v>1</v>
      </c>
      <c r="N132" s="235" t="s">
        <v>56</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355</v>
      </c>
      <c r="AT132" s="238" t="s">
        <v>151</v>
      </c>
      <c r="AU132" s="238" t="s">
        <v>99</v>
      </c>
      <c r="AY132" s="17" t="s">
        <v>148</v>
      </c>
      <c r="BE132" s="239">
        <f>IF(N132="základní",J132,0)</f>
        <v>0</v>
      </c>
      <c r="BF132" s="239">
        <f>IF(N132="snížená",J132,0)</f>
        <v>0</v>
      </c>
      <c r="BG132" s="239">
        <f>IF(N132="zákl. přenesená",J132,0)</f>
        <v>0</v>
      </c>
      <c r="BH132" s="239">
        <f>IF(N132="sníž. přenesená",J132,0)</f>
        <v>0</v>
      </c>
      <c r="BI132" s="239">
        <f>IF(N132="nulová",J132,0)</f>
        <v>0</v>
      </c>
      <c r="BJ132" s="17" t="s">
        <v>23</v>
      </c>
      <c r="BK132" s="239">
        <f>ROUND(I132*H132,2)</f>
        <v>0</v>
      </c>
      <c r="BL132" s="17" t="s">
        <v>355</v>
      </c>
      <c r="BM132" s="238" t="s">
        <v>363</v>
      </c>
    </row>
    <row r="133" s="2" customFormat="1">
      <c r="A133" s="39"/>
      <c r="B133" s="40"/>
      <c r="C133" s="41"/>
      <c r="D133" s="240" t="s">
        <v>158</v>
      </c>
      <c r="E133" s="41"/>
      <c r="F133" s="241" t="s">
        <v>361</v>
      </c>
      <c r="G133" s="41"/>
      <c r="H133" s="41"/>
      <c r="I133" s="242"/>
      <c r="J133" s="41"/>
      <c r="K133" s="41"/>
      <c r="L133" s="45"/>
      <c r="M133" s="243"/>
      <c r="N133" s="244"/>
      <c r="O133" s="92"/>
      <c r="P133" s="92"/>
      <c r="Q133" s="92"/>
      <c r="R133" s="92"/>
      <c r="S133" s="92"/>
      <c r="T133" s="93"/>
      <c r="U133" s="39"/>
      <c r="V133" s="39"/>
      <c r="W133" s="39"/>
      <c r="X133" s="39"/>
      <c r="Y133" s="39"/>
      <c r="Z133" s="39"/>
      <c r="AA133" s="39"/>
      <c r="AB133" s="39"/>
      <c r="AC133" s="39"/>
      <c r="AD133" s="39"/>
      <c r="AE133" s="39"/>
      <c r="AT133" s="17" t="s">
        <v>158</v>
      </c>
      <c r="AU133" s="17" t="s">
        <v>99</v>
      </c>
    </row>
    <row r="134" s="2" customFormat="1">
      <c r="A134" s="39"/>
      <c r="B134" s="40"/>
      <c r="C134" s="41"/>
      <c r="D134" s="245" t="s">
        <v>160</v>
      </c>
      <c r="E134" s="41"/>
      <c r="F134" s="246" t="s">
        <v>364</v>
      </c>
      <c r="G134" s="41"/>
      <c r="H134" s="41"/>
      <c r="I134" s="242"/>
      <c r="J134" s="41"/>
      <c r="K134" s="41"/>
      <c r="L134" s="45"/>
      <c r="M134" s="243"/>
      <c r="N134" s="244"/>
      <c r="O134" s="92"/>
      <c r="P134" s="92"/>
      <c r="Q134" s="92"/>
      <c r="R134" s="92"/>
      <c r="S134" s="92"/>
      <c r="T134" s="93"/>
      <c r="U134" s="39"/>
      <c r="V134" s="39"/>
      <c r="W134" s="39"/>
      <c r="X134" s="39"/>
      <c r="Y134" s="39"/>
      <c r="Z134" s="39"/>
      <c r="AA134" s="39"/>
      <c r="AB134" s="39"/>
      <c r="AC134" s="39"/>
      <c r="AD134" s="39"/>
      <c r="AE134" s="39"/>
      <c r="AT134" s="17" t="s">
        <v>160</v>
      </c>
      <c r="AU134" s="17" t="s">
        <v>99</v>
      </c>
    </row>
    <row r="135" s="2" customFormat="1">
      <c r="A135" s="39"/>
      <c r="B135" s="40"/>
      <c r="C135" s="41"/>
      <c r="D135" s="240" t="s">
        <v>358</v>
      </c>
      <c r="E135" s="41"/>
      <c r="F135" s="268" t="s">
        <v>359</v>
      </c>
      <c r="G135" s="41"/>
      <c r="H135" s="41"/>
      <c r="I135" s="242"/>
      <c r="J135" s="41"/>
      <c r="K135" s="41"/>
      <c r="L135" s="45"/>
      <c r="M135" s="243"/>
      <c r="N135" s="244"/>
      <c r="O135" s="92"/>
      <c r="P135" s="92"/>
      <c r="Q135" s="92"/>
      <c r="R135" s="92"/>
      <c r="S135" s="92"/>
      <c r="T135" s="93"/>
      <c r="U135" s="39"/>
      <c r="V135" s="39"/>
      <c r="W135" s="39"/>
      <c r="X135" s="39"/>
      <c r="Y135" s="39"/>
      <c r="Z135" s="39"/>
      <c r="AA135" s="39"/>
      <c r="AB135" s="39"/>
      <c r="AC135" s="39"/>
      <c r="AD135" s="39"/>
      <c r="AE135" s="39"/>
      <c r="AT135" s="17" t="s">
        <v>358</v>
      </c>
      <c r="AU135" s="17" t="s">
        <v>99</v>
      </c>
    </row>
    <row r="136" s="14" customFormat="1">
      <c r="A136" s="14"/>
      <c r="B136" s="257"/>
      <c r="C136" s="258"/>
      <c r="D136" s="240" t="s">
        <v>162</v>
      </c>
      <c r="E136" s="259" t="s">
        <v>1</v>
      </c>
      <c r="F136" s="260" t="s">
        <v>23</v>
      </c>
      <c r="G136" s="258"/>
      <c r="H136" s="261">
        <v>1</v>
      </c>
      <c r="I136" s="262"/>
      <c r="J136" s="258"/>
      <c r="K136" s="258"/>
      <c r="L136" s="263"/>
      <c r="M136" s="264"/>
      <c r="N136" s="265"/>
      <c r="O136" s="265"/>
      <c r="P136" s="265"/>
      <c r="Q136" s="265"/>
      <c r="R136" s="265"/>
      <c r="S136" s="265"/>
      <c r="T136" s="266"/>
      <c r="U136" s="14"/>
      <c r="V136" s="14"/>
      <c r="W136" s="14"/>
      <c r="X136" s="14"/>
      <c r="Y136" s="14"/>
      <c r="Z136" s="14"/>
      <c r="AA136" s="14"/>
      <c r="AB136" s="14"/>
      <c r="AC136" s="14"/>
      <c r="AD136" s="14"/>
      <c r="AE136" s="14"/>
      <c r="AT136" s="267" t="s">
        <v>162</v>
      </c>
      <c r="AU136" s="267" t="s">
        <v>99</v>
      </c>
      <c r="AV136" s="14" t="s">
        <v>99</v>
      </c>
      <c r="AW136" s="14" t="s">
        <v>48</v>
      </c>
      <c r="AX136" s="14" t="s">
        <v>91</v>
      </c>
      <c r="AY136" s="267" t="s">
        <v>148</v>
      </c>
    </row>
    <row r="137" s="15" customFormat="1">
      <c r="A137" s="15"/>
      <c r="B137" s="269"/>
      <c r="C137" s="270"/>
      <c r="D137" s="240" t="s">
        <v>162</v>
      </c>
      <c r="E137" s="271" t="s">
        <v>1</v>
      </c>
      <c r="F137" s="272" t="s">
        <v>204</v>
      </c>
      <c r="G137" s="270"/>
      <c r="H137" s="273">
        <v>1</v>
      </c>
      <c r="I137" s="274"/>
      <c r="J137" s="270"/>
      <c r="K137" s="270"/>
      <c r="L137" s="275"/>
      <c r="M137" s="276"/>
      <c r="N137" s="277"/>
      <c r="O137" s="277"/>
      <c r="P137" s="277"/>
      <c r="Q137" s="277"/>
      <c r="R137" s="277"/>
      <c r="S137" s="277"/>
      <c r="T137" s="278"/>
      <c r="U137" s="15"/>
      <c r="V137" s="15"/>
      <c r="W137" s="15"/>
      <c r="X137" s="15"/>
      <c r="Y137" s="15"/>
      <c r="Z137" s="15"/>
      <c r="AA137" s="15"/>
      <c r="AB137" s="15"/>
      <c r="AC137" s="15"/>
      <c r="AD137" s="15"/>
      <c r="AE137" s="15"/>
      <c r="AT137" s="279" t="s">
        <v>162</v>
      </c>
      <c r="AU137" s="279" t="s">
        <v>99</v>
      </c>
      <c r="AV137" s="15" t="s">
        <v>156</v>
      </c>
      <c r="AW137" s="15" t="s">
        <v>48</v>
      </c>
      <c r="AX137" s="15" t="s">
        <v>23</v>
      </c>
      <c r="AY137" s="279" t="s">
        <v>148</v>
      </c>
    </row>
    <row r="138" s="2" customFormat="1" ht="16.5" customHeight="1">
      <c r="A138" s="39"/>
      <c r="B138" s="40"/>
      <c r="C138" s="227" t="s">
        <v>173</v>
      </c>
      <c r="D138" s="227" t="s">
        <v>151</v>
      </c>
      <c r="E138" s="228" t="s">
        <v>365</v>
      </c>
      <c r="F138" s="229" t="s">
        <v>366</v>
      </c>
      <c r="G138" s="230" t="s">
        <v>362</v>
      </c>
      <c r="H138" s="231">
        <v>1</v>
      </c>
      <c r="I138" s="232"/>
      <c r="J138" s="233">
        <f>ROUND(I138*H138,2)</f>
        <v>0</v>
      </c>
      <c r="K138" s="229" t="s">
        <v>155</v>
      </c>
      <c r="L138" s="45"/>
      <c r="M138" s="234" t="s">
        <v>1</v>
      </c>
      <c r="N138" s="235" t="s">
        <v>56</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355</v>
      </c>
      <c r="AT138" s="238" t="s">
        <v>151</v>
      </c>
      <c r="AU138" s="238" t="s">
        <v>99</v>
      </c>
      <c r="AY138" s="17" t="s">
        <v>148</v>
      </c>
      <c r="BE138" s="239">
        <f>IF(N138="základní",J138,0)</f>
        <v>0</v>
      </c>
      <c r="BF138" s="239">
        <f>IF(N138="snížená",J138,0)</f>
        <v>0</v>
      </c>
      <c r="BG138" s="239">
        <f>IF(N138="zákl. přenesená",J138,0)</f>
        <v>0</v>
      </c>
      <c r="BH138" s="239">
        <f>IF(N138="sníž. přenesená",J138,0)</f>
        <v>0</v>
      </c>
      <c r="BI138" s="239">
        <f>IF(N138="nulová",J138,0)</f>
        <v>0</v>
      </c>
      <c r="BJ138" s="17" t="s">
        <v>23</v>
      </c>
      <c r="BK138" s="239">
        <f>ROUND(I138*H138,2)</f>
        <v>0</v>
      </c>
      <c r="BL138" s="17" t="s">
        <v>355</v>
      </c>
      <c r="BM138" s="238" t="s">
        <v>367</v>
      </c>
    </row>
    <row r="139" s="2" customFormat="1">
      <c r="A139" s="39"/>
      <c r="B139" s="40"/>
      <c r="C139" s="41"/>
      <c r="D139" s="240" t="s">
        <v>158</v>
      </c>
      <c r="E139" s="41"/>
      <c r="F139" s="241" t="s">
        <v>366</v>
      </c>
      <c r="G139" s="41"/>
      <c r="H139" s="41"/>
      <c r="I139" s="242"/>
      <c r="J139" s="41"/>
      <c r="K139" s="41"/>
      <c r="L139" s="45"/>
      <c r="M139" s="243"/>
      <c r="N139" s="244"/>
      <c r="O139" s="92"/>
      <c r="P139" s="92"/>
      <c r="Q139" s="92"/>
      <c r="R139" s="92"/>
      <c r="S139" s="92"/>
      <c r="T139" s="93"/>
      <c r="U139" s="39"/>
      <c r="V139" s="39"/>
      <c r="W139" s="39"/>
      <c r="X139" s="39"/>
      <c r="Y139" s="39"/>
      <c r="Z139" s="39"/>
      <c r="AA139" s="39"/>
      <c r="AB139" s="39"/>
      <c r="AC139" s="39"/>
      <c r="AD139" s="39"/>
      <c r="AE139" s="39"/>
      <c r="AT139" s="17" t="s">
        <v>158</v>
      </c>
      <c r="AU139" s="17" t="s">
        <v>99</v>
      </c>
    </row>
    <row r="140" s="2" customFormat="1">
      <c r="A140" s="39"/>
      <c r="B140" s="40"/>
      <c r="C140" s="41"/>
      <c r="D140" s="245" t="s">
        <v>160</v>
      </c>
      <c r="E140" s="41"/>
      <c r="F140" s="246" t="s">
        <v>368</v>
      </c>
      <c r="G140" s="41"/>
      <c r="H140" s="41"/>
      <c r="I140" s="242"/>
      <c r="J140" s="41"/>
      <c r="K140" s="41"/>
      <c r="L140" s="45"/>
      <c r="M140" s="243"/>
      <c r="N140" s="244"/>
      <c r="O140" s="92"/>
      <c r="P140" s="92"/>
      <c r="Q140" s="92"/>
      <c r="R140" s="92"/>
      <c r="S140" s="92"/>
      <c r="T140" s="93"/>
      <c r="U140" s="39"/>
      <c r="V140" s="39"/>
      <c r="W140" s="39"/>
      <c r="X140" s="39"/>
      <c r="Y140" s="39"/>
      <c r="Z140" s="39"/>
      <c r="AA140" s="39"/>
      <c r="AB140" s="39"/>
      <c r="AC140" s="39"/>
      <c r="AD140" s="39"/>
      <c r="AE140" s="39"/>
      <c r="AT140" s="17" t="s">
        <v>160</v>
      </c>
      <c r="AU140" s="17" t="s">
        <v>99</v>
      </c>
    </row>
    <row r="141" s="2" customFormat="1">
      <c r="A141" s="39"/>
      <c r="B141" s="40"/>
      <c r="C141" s="41"/>
      <c r="D141" s="240" t="s">
        <v>358</v>
      </c>
      <c r="E141" s="41"/>
      <c r="F141" s="268" t="s">
        <v>369</v>
      </c>
      <c r="G141" s="41"/>
      <c r="H141" s="41"/>
      <c r="I141" s="242"/>
      <c r="J141" s="41"/>
      <c r="K141" s="41"/>
      <c r="L141" s="45"/>
      <c r="M141" s="243"/>
      <c r="N141" s="244"/>
      <c r="O141" s="92"/>
      <c r="P141" s="92"/>
      <c r="Q141" s="92"/>
      <c r="R141" s="92"/>
      <c r="S141" s="92"/>
      <c r="T141" s="93"/>
      <c r="U141" s="39"/>
      <c r="V141" s="39"/>
      <c r="W141" s="39"/>
      <c r="X141" s="39"/>
      <c r="Y141" s="39"/>
      <c r="Z141" s="39"/>
      <c r="AA141" s="39"/>
      <c r="AB141" s="39"/>
      <c r="AC141" s="39"/>
      <c r="AD141" s="39"/>
      <c r="AE141" s="39"/>
      <c r="AT141" s="17" t="s">
        <v>358</v>
      </c>
      <c r="AU141" s="17" t="s">
        <v>99</v>
      </c>
    </row>
    <row r="142" s="14" customFormat="1">
      <c r="A142" s="14"/>
      <c r="B142" s="257"/>
      <c r="C142" s="258"/>
      <c r="D142" s="240" t="s">
        <v>162</v>
      </c>
      <c r="E142" s="259" t="s">
        <v>1</v>
      </c>
      <c r="F142" s="260" t="s">
        <v>23</v>
      </c>
      <c r="G142" s="258"/>
      <c r="H142" s="261">
        <v>1</v>
      </c>
      <c r="I142" s="262"/>
      <c r="J142" s="258"/>
      <c r="K142" s="258"/>
      <c r="L142" s="263"/>
      <c r="M142" s="264"/>
      <c r="N142" s="265"/>
      <c r="O142" s="265"/>
      <c r="P142" s="265"/>
      <c r="Q142" s="265"/>
      <c r="R142" s="265"/>
      <c r="S142" s="265"/>
      <c r="T142" s="266"/>
      <c r="U142" s="14"/>
      <c r="V142" s="14"/>
      <c r="W142" s="14"/>
      <c r="X142" s="14"/>
      <c r="Y142" s="14"/>
      <c r="Z142" s="14"/>
      <c r="AA142" s="14"/>
      <c r="AB142" s="14"/>
      <c r="AC142" s="14"/>
      <c r="AD142" s="14"/>
      <c r="AE142" s="14"/>
      <c r="AT142" s="267" t="s">
        <v>162</v>
      </c>
      <c r="AU142" s="267" t="s">
        <v>99</v>
      </c>
      <c r="AV142" s="14" t="s">
        <v>99</v>
      </c>
      <c r="AW142" s="14" t="s">
        <v>48</v>
      </c>
      <c r="AX142" s="14" t="s">
        <v>91</v>
      </c>
      <c r="AY142" s="267" t="s">
        <v>148</v>
      </c>
    </row>
    <row r="143" s="15" customFormat="1">
      <c r="A143" s="15"/>
      <c r="B143" s="269"/>
      <c r="C143" s="270"/>
      <c r="D143" s="240" t="s">
        <v>162</v>
      </c>
      <c r="E143" s="271" t="s">
        <v>1</v>
      </c>
      <c r="F143" s="272" t="s">
        <v>204</v>
      </c>
      <c r="G143" s="270"/>
      <c r="H143" s="273">
        <v>1</v>
      </c>
      <c r="I143" s="274"/>
      <c r="J143" s="270"/>
      <c r="K143" s="270"/>
      <c r="L143" s="275"/>
      <c r="M143" s="276"/>
      <c r="N143" s="277"/>
      <c r="O143" s="277"/>
      <c r="P143" s="277"/>
      <c r="Q143" s="277"/>
      <c r="R143" s="277"/>
      <c r="S143" s="277"/>
      <c r="T143" s="278"/>
      <c r="U143" s="15"/>
      <c r="V143" s="15"/>
      <c r="W143" s="15"/>
      <c r="X143" s="15"/>
      <c r="Y143" s="15"/>
      <c r="Z143" s="15"/>
      <c r="AA143" s="15"/>
      <c r="AB143" s="15"/>
      <c r="AC143" s="15"/>
      <c r="AD143" s="15"/>
      <c r="AE143" s="15"/>
      <c r="AT143" s="279" t="s">
        <v>162</v>
      </c>
      <c r="AU143" s="279" t="s">
        <v>99</v>
      </c>
      <c r="AV143" s="15" t="s">
        <v>156</v>
      </c>
      <c r="AW143" s="15" t="s">
        <v>48</v>
      </c>
      <c r="AX143" s="15" t="s">
        <v>23</v>
      </c>
      <c r="AY143" s="279" t="s">
        <v>148</v>
      </c>
    </row>
    <row r="144" s="2" customFormat="1" ht="16.5" customHeight="1">
      <c r="A144" s="39"/>
      <c r="B144" s="40"/>
      <c r="C144" s="227" t="s">
        <v>156</v>
      </c>
      <c r="D144" s="227" t="s">
        <v>151</v>
      </c>
      <c r="E144" s="228" t="s">
        <v>370</v>
      </c>
      <c r="F144" s="229" t="s">
        <v>371</v>
      </c>
      <c r="G144" s="230" t="s">
        <v>362</v>
      </c>
      <c r="H144" s="231">
        <v>1</v>
      </c>
      <c r="I144" s="232"/>
      <c r="J144" s="233">
        <f>ROUND(I144*H144,2)</f>
        <v>0</v>
      </c>
      <c r="K144" s="229" t="s">
        <v>155</v>
      </c>
      <c r="L144" s="45"/>
      <c r="M144" s="234" t="s">
        <v>1</v>
      </c>
      <c r="N144" s="235" t="s">
        <v>56</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355</v>
      </c>
      <c r="AT144" s="238" t="s">
        <v>151</v>
      </c>
      <c r="AU144" s="238" t="s">
        <v>99</v>
      </c>
      <c r="AY144" s="17" t="s">
        <v>148</v>
      </c>
      <c r="BE144" s="239">
        <f>IF(N144="základní",J144,0)</f>
        <v>0</v>
      </c>
      <c r="BF144" s="239">
        <f>IF(N144="snížená",J144,0)</f>
        <v>0</v>
      </c>
      <c r="BG144" s="239">
        <f>IF(N144="zákl. přenesená",J144,0)</f>
        <v>0</v>
      </c>
      <c r="BH144" s="239">
        <f>IF(N144="sníž. přenesená",J144,0)</f>
        <v>0</v>
      </c>
      <c r="BI144" s="239">
        <f>IF(N144="nulová",J144,0)</f>
        <v>0</v>
      </c>
      <c r="BJ144" s="17" t="s">
        <v>23</v>
      </c>
      <c r="BK144" s="239">
        <f>ROUND(I144*H144,2)</f>
        <v>0</v>
      </c>
      <c r="BL144" s="17" t="s">
        <v>355</v>
      </c>
      <c r="BM144" s="238" t="s">
        <v>372</v>
      </c>
    </row>
    <row r="145" s="2" customFormat="1">
      <c r="A145" s="39"/>
      <c r="B145" s="40"/>
      <c r="C145" s="41"/>
      <c r="D145" s="240" t="s">
        <v>158</v>
      </c>
      <c r="E145" s="41"/>
      <c r="F145" s="241" t="s">
        <v>371</v>
      </c>
      <c r="G145" s="41"/>
      <c r="H145" s="41"/>
      <c r="I145" s="242"/>
      <c r="J145" s="41"/>
      <c r="K145" s="41"/>
      <c r="L145" s="45"/>
      <c r="M145" s="243"/>
      <c r="N145" s="244"/>
      <c r="O145" s="92"/>
      <c r="P145" s="92"/>
      <c r="Q145" s="92"/>
      <c r="R145" s="92"/>
      <c r="S145" s="92"/>
      <c r="T145" s="93"/>
      <c r="U145" s="39"/>
      <c r="V145" s="39"/>
      <c r="W145" s="39"/>
      <c r="X145" s="39"/>
      <c r="Y145" s="39"/>
      <c r="Z145" s="39"/>
      <c r="AA145" s="39"/>
      <c r="AB145" s="39"/>
      <c r="AC145" s="39"/>
      <c r="AD145" s="39"/>
      <c r="AE145" s="39"/>
      <c r="AT145" s="17" t="s">
        <v>158</v>
      </c>
      <c r="AU145" s="17" t="s">
        <v>99</v>
      </c>
    </row>
    <row r="146" s="2" customFormat="1">
      <c r="A146" s="39"/>
      <c r="B146" s="40"/>
      <c r="C146" s="41"/>
      <c r="D146" s="245" t="s">
        <v>160</v>
      </c>
      <c r="E146" s="41"/>
      <c r="F146" s="246" t="s">
        <v>373</v>
      </c>
      <c r="G146" s="41"/>
      <c r="H146" s="41"/>
      <c r="I146" s="242"/>
      <c r="J146" s="41"/>
      <c r="K146" s="41"/>
      <c r="L146" s="45"/>
      <c r="M146" s="243"/>
      <c r="N146" s="244"/>
      <c r="O146" s="92"/>
      <c r="P146" s="92"/>
      <c r="Q146" s="92"/>
      <c r="R146" s="92"/>
      <c r="S146" s="92"/>
      <c r="T146" s="93"/>
      <c r="U146" s="39"/>
      <c r="V146" s="39"/>
      <c r="W146" s="39"/>
      <c r="X146" s="39"/>
      <c r="Y146" s="39"/>
      <c r="Z146" s="39"/>
      <c r="AA146" s="39"/>
      <c r="AB146" s="39"/>
      <c r="AC146" s="39"/>
      <c r="AD146" s="39"/>
      <c r="AE146" s="39"/>
      <c r="AT146" s="17" t="s">
        <v>160</v>
      </c>
      <c r="AU146" s="17" t="s">
        <v>99</v>
      </c>
    </row>
    <row r="147" s="2" customFormat="1">
      <c r="A147" s="39"/>
      <c r="B147" s="40"/>
      <c r="C147" s="41"/>
      <c r="D147" s="240" t="s">
        <v>358</v>
      </c>
      <c r="E147" s="41"/>
      <c r="F147" s="268" t="s">
        <v>374</v>
      </c>
      <c r="G147" s="41"/>
      <c r="H147" s="41"/>
      <c r="I147" s="242"/>
      <c r="J147" s="41"/>
      <c r="K147" s="41"/>
      <c r="L147" s="45"/>
      <c r="M147" s="243"/>
      <c r="N147" s="244"/>
      <c r="O147" s="92"/>
      <c r="P147" s="92"/>
      <c r="Q147" s="92"/>
      <c r="R147" s="92"/>
      <c r="S147" s="92"/>
      <c r="T147" s="93"/>
      <c r="U147" s="39"/>
      <c r="V147" s="39"/>
      <c r="W147" s="39"/>
      <c r="X147" s="39"/>
      <c r="Y147" s="39"/>
      <c r="Z147" s="39"/>
      <c r="AA147" s="39"/>
      <c r="AB147" s="39"/>
      <c r="AC147" s="39"/>
      <c r="AD147" s="39"/>
      <c r="AE147" s="39"/>
      <c r="AT147" s="17" t="s">
        <v>358</v>
      </c>
      <c r="AU147" s="17" t="s">
        <v>99</v>
      </c>
    </row>
    <row r="148" s="14" customFormat="1">
      <c r="A148" s="14"/>
      <c r="B148" s="257"/>
      <c r="C148" s="258"/>
      <c r="D148" s="240" t="s">
        <v>162</v>
      </c>
      <c r="E148" s="259" t="s">
        <v>1</v>
      </c>
      <c r="F148" s="260" t="s">
        <v>23</v>
      </c>
      <c r="G148" s="258"/>
      <c r="H148" s="261">
        <v>1</v>
      </c>
      <c r="I148" s="262"/>
      <c r="J148" s="258"/>
      <c r="K148" s="258"/>
      <c r="L148" s="263"/>
      <c r="M148" s="264"/>
      <c r="N148" s="265"/>
      <c r="O148" s="265"/>
      <c r="P148" s="265"/>
      <c r="Q148" s="265"/>
      <c r="R148" s="265"/>
      <c r="S148" s="265"/>
      <c r="T148" s="266"/>
      <c r="U148" s="14"/>
      <c r="V148" s="14"/>
      <c r="W148" s="14"/>
      <c r="X148" s="14"/>
      <c r="Y148" s="14"/>
      <c r="Z148" s="14"/>
      <c r="AA148" s="14"/>
      <c r="AB148" s="14"/>
      <c r="AC148" s="14"/>
      <c r="AD148" s="14"/>
      <c r="AE148" s="14"/>
      <c r="AT148" s="267" t="s">
        <v>162</v>
      </c>
      <c r="AU148" s="267" t="s">
        <v>99</v>
      </c>
      <c r="AV148" s="14" t="s">
        <v>99</v>
      </c>
      <c r="AW148" s="14" t="s">
        <v>48</v>
      </c>
      <c r="AX148" s="14" t="s">
        <v>91</v>
      </c>
      <c r="AY148" s="267" t="s">
        <v>148</v>
      </c>
    </row>
    <row r="149" s="15" customFormat="1">
      <c r="A149" s="15"/>
      <c r="B149" s="269"/>
      <c r="C149" s="270"/>
      <c r="D149" s="240" t="s">
        <v>162</v>
      </c>
      <c r="E149" s="271" t="s">
        <v>1</v>
      </c>
      <c r="F149" s="272" t="s">
        <v>204</v>
      </c>
      <c r="G149" s="270"/>
      <c r="H149" s="273">
        <v>1</v>
      </c>
      <c r="I149" s="274"/>
      <c r="J149" s="270"/>
      <c r="K149" s="270"/>
      <c r="L149" s="275"/>
      <c r="M149" s="276"/>
      <c r="N149" s="277"/>
      <c r="O149" s="277"/>
      <c r="P149" s="277"/>
      <c r="Q149" s="277"/>
      <c r="R149" s="277"/>
      <c r="S149" s="277"/>
      <c r="T149" s="278"/>
      <c r="U149" s="15"/>
      <c r="V149" s="15"/>
      <c r="W149" s="15"/>
      <c r="X149" s="15"/>
      <c r="Y149" s="15"/>
      <c r="Z149" s="15"/>
      <c r="AA149" s="15"/>
      <c r="AB149" s="15"/>
      <c r="AC149" s="15"/>
      <c r="AD149" s="15"/>
      <c r="AE149" s="15"/>
      <c r="AT149" s="279" t="s">
        <v>162</v>
      </c>
      <c r="AU149" s="279" t="s">
        <v>99</v>
      </c>
      <c r="AV149" s="15" t="s">
        <v>156</v>
      </c>
      <c r="AW149" s="15" t="s">
        <v>48</v>
      </c>
      <c r="AX149" s="15" t="s">
        <v>23</v>
      </c>
      <c r="AY149" s="279" t="s">
        <v>148</v>
      </c>
    </row>
    <row r="150" s="12" customFormat="1" ht="22.8" customHeight="1">
      <c r="A150" s="12"/>
      <c r="B150" s="211"/>
      <c r="C150" s="212"/>
      <c r="D150" s="213" t="s">
        <v>90</v>
      </c>
      <c r="E150" s="225" t="s">
        <v>375</v>
      </c>
      <c r="F150" s="225" t="s">
        <v>376</v>
      </c>
      <c r="G150" s="212"/>
      <c r="H150" s="212"/>
      <c r="I150" s="215"/>
      <c r="J150" s="226">
        <f>BK150</f>
        <v>0</v>
      </c>
      <c r="K150" s="212"/>
      <c r="L150" s="217"/>
      <c r="M150" s="218"/>
      <c r="N150" s="219"/>
      <c r="O150" s="219"/>
      <c r="P150" s="220">
        <f>SUM(P151:P166)</f>
        <v>0</v>
      </c>
      <c r="Q150" s="219"/>
      <c r="R150" s="220">
        <f>SUM(R151:R166)</f>
        <v>0</v>
      </c>
      <c r="S150" s="219"/>
      <c r="T150" s="221">
        <f>SUM(T151:T166)</f>
        <v>0</v>
      </c>
      <c r="U150" s="12"/>
      <c r="V150" s="12"/>
      <c r="W150" s="12"/>
      <c r="X150" s="12"/>
      <c r="Y150" s="12"/>
      <c r="Z150" s="12"/>
      <c r="AA150" s="12"/>
      <c r="AB150" s="12"/>
      <c r="AC150" s="12"/>
      <c r="AD150" s="12"/>
      <c r="AE150" s="12"/>
      <c r="AR150" s="222" t="s">
        <v>186</v>
      </c>
      <c r="AT150" s="223" t="s">
        <v>90</v>
      </c>
      <c r="AU150" s="223" t="s">
        <v>23</v>
      </c>
      <c r="AY150" s="222" t="s">
        <v>148</v>
      </c>
      <c r="BK150" s="224">
        <f>SUM(BK151:BK166)</f>
        <v>0</v>
      </c>
    </row>
    <row r="151" s="2" customFormat="1" ht="21.75" customHeight="1">
      <c r="A151" s="39"/>
      <c r="B151" s="40"/>
      <c r="C151" s="227" t="s">
        <v>186</v>
      </c>
      <c r="D151" s="227" t="s">
        <v>151</v>
      </c>
      <c r="E151" s="228" t="s">
        <v>377</v>
      </c>
      <c r="F151" s="229" t="s">
        <v>378</v>
      </c>
      <c r="G151" s="230" t="s">
        <v>354</v>
      </c>
      <c r="H151" s="231">
        <v>1</v>
      </c>
      <c r="I151" s="232"/>
      <c r="J151" s="233">
        <f>ROUND(I151*H151,2)</f>
        <v>0</v>
      </c>
      <c r="K151" s="229" t="s">
        <v>1</v>
      </c>
      <c r="L151" s="45"/>
      <c r="M151" s="234" t="s">
        <v>1</v>
      </c>
      <c r="N151" s="235" t="s">
        <v>56</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355</v>
      </c>
      <c r="AT151" s="238" t="s">
        <v>151</v>
      </c>
      <c r="AU151" s="238" t="s">
        <v>99</v>
      </c>
      <c r="AY151" s="17" t="s">
        <v>148</v>
      </c>
      <c r="BE151" s="239">
        <f>IF(N151="základní",J151,0)</f>
        <v>0</v>
      </c>
      <c r="BF151" s="239">
        <f>IF(N151="snížená",J151,0)</f>
        <v>0</v>
      </c>
      <c r="BG151" s="239">
        <f>IF(N151="zákl. přenesená",J151,0)</f>
        <v>0</v>
      </c>
      <c r="BH151" s="239">
        <f>IF(N151="sníž. přenesená",J151,0)</f>
        <v>0</v>
      </c>
      <c r="BI151" s="239">
        <f>IF(N151="nulová",J151,0)</f>
        <v>0</v>
      </c>
      <c r="BJ151" s="17" t="s">
        <v>23</v>
      </c>
      <c r="BK151" s="239">
        <f>ROUND(I151*H151,2)</f>
        <v>0</v>
      </c>
      <c r="BL151" s="17" t="s">
        <v>355</v>
      </c>
      <c r="BM151" s="238" t="s">
        <v>379</v>
      </c>
    </row>
    <row r="152" s="2" customFormat="1">
      <c r="A152" s="39"/>
      <c r="B152" s="40"/>
      <c r="C152" s="41"/>
      <c r="D152" s="240" t="s">
        <v>158</v>
      </c>
      <c r="E152" s="41"/>
      <c r="F152" s="241" t="s">
        <v>378</v>
      </c>
      <c r="G152" s="41"/>
      <c r="H152" s="41"/>
      <c r="I152" s="242"/>
      <c r="J152" s="41"/>
      <c r="K152" s="41"/>
      <c r="L152" s="45"/>
      <c r="M152" s="243"/>
      <c r="N152" s="244"/>
      <c r="O152" s="92"/>
      <c r="P152" s="92"/>
      <c r="Q152" s="92"/>
      <c r="R152" s="92"/>
      <c r="S152" s="92"/>
      <c r="T152" s="93"/>
      <c r="U152" s="39"/>
      <c r="V152" s="39"/>
      <c r="W152" s="39"/>
      <c r="X152" s="39"/>
      <c r="Y152" s="39"/>
      <c r="Z152" s="39"/>
      <c r="AA152" s="39"/>
      <c r="AB152" s="39"/>
      <c r="AC152" s="39"/>
      <c r="AD152" s="39"/>
      <c r="AE152" s="39"/>
      <c r="AT152" s="17" t="s">
        <v>158</v>
      </c>
      <c r="AU152" s="17" t="s">
        <v>99</v>
      </c>
    </row>
    <row r="153" s="2" customFormat="1">
      <c r="A153" s="39"/>
      <c r="B153" s="40"/>
      <c r="C153" s="41"/>
      <c r="D153" s="240" t="s">
        <v>358</v>
      </c>
      <c r="E153" s="41"/>
      <c r="F153" s="268" t="s">
        <v>380</v>
      </c>
      <c r="G153" s="41"/>
      <c r="H153" s="41"/>
      <c r="I153" s="242"/>
      <c r="J153" s="41"/>
      <c r="K153" s="41"/>
      <c r="L153" s="45"/>
      <c r="M153" s="243"/>
      <c r="N153" s="244"/>
      <c r="O153" s="92"/>
      <c r="P153" s="92"/>
      <c r="Q153" s="92"/>
      <c r="R153" s="92"/>
      <c r="S153" s="92"/>
      <c r="T153" s="93"/>
      <c r="U153" s="39"/>
      <c r="V153" s="39"/>
      <c r="W153" s="39"/>
      <c r="X153" s="39"/>
      <c r="Y153" s="39"/>
      <c r="Z153" s="39"/>
      <c r="AA153" s="39"/>
      <c r="AB153" s="39"/>
      <c r="AC153" s="39"/>
      <c r="AD153" s="39"/>
      <c r="AE153" s="39"/>
      <c r="AT153" s="17" t="s">
        <v>358</v>
      </c>
      <c r="AU153" s="17" t="s">
        <v>99</v>
      </c>
    </row>
    <row r="154" s="14" customFormat="1">
      <c r="A154" s="14"/>
      <c r="B154" s="257"/>
      <c r="C154" s="258"/>
      <c r="D154" s="240" t="s">
        <v>162</v>
      </c>
      <c r="E154" s="259" t="s">
        <v>1</v>
      </c>
      <c r="F154" s="260" t="s">
        <v>23</v>
      </c>
      <c r="G154" s="258"/>
      <c r="H154" s="261">
        <v>1</v>
      </c>
      <c r="I154" s="262"/>
      <c r="J154" s="258"/>
      <c r="K154" s="258"/>
      <c r="L154" s="263"/>
      <c r="M154" s="264"/>
      <c r="N154" s="265"/>
      <c r="O154" s="265"/>
      <c r="P154" s="265"/>
      <c r="Q154" s="265"/>
      <c r="R154" s="265"/>
      <c r="S154" s="265"/>
      <c r="T154" s="266"/>
      <c r="U154" s="14"/>
      <c r="V154" s="14"/>
      <c r="W154" s="14"/>
      <c r="X154" s="14"/>
      <c r="Y154" s="14"/>
      <c r="Z154" s="14"/>
      <c r="AA154" s="14"/>
      <c r="AB154" s="14"/>
      <c r="AC154" s="14"/>
      <c r="AD154" s="14"/>
      <c r="AE154" s="14"/>
      <c r="AT154" s="267" t="s">
        <v>162</v>
      </c>
      <c r="AU154" s="267" t="s">
        <v>99</v>
      </c>
      <c r="AV154" s="14" t="s">
        <v>99</v>
      </c>
      <c r="AW154" s="14" t="s">
        <v>48</v>
      </c>
      <c r="AX154" s="14" t="s">
        <v>91</v>
      </c>
      <c r="AY154" s="267" t="s">
        <v>148</v>
      </c>
    </row>
    <row r="155" s="15" customFormat="1">
      <c r="A155" s="15"/>
      <c r="B155" s="269"/>
      <c r="C155" s="270"/>
      <c r="D155" s="240" t="s">
        <v>162</v>
      </c>
      <c r="E155" s="271" t="s">
        <v>1</v>
      </c>
      <c r="F155" s="272" t="s">
        <v>204</v>
      </c>
      <c r="G155" s="270"/>
      <c r="H155" s="273">
        <v>1</v>
      </c>
      <c r="I155" s="274"/>
      <c r="J155" s="270"/>
      <c r="K155" s="270"/>
      <c r="L155" s="275"/>
      <c r="M155" s="276"/>
      <c r="N155" s="277"/>
      <c r="O155" s="277"/>
      <c r="P155" s="277"/>
      <c r="Q155" s="277"/>
      <c r="R155" s="277"/>
      <c r="S155" s="277"/>
      <c r="T155" s="278"/>
      <c r="U155" s="15"/>
      <c r="V155" s="15"/>
      <c r="W155" s="15"/>
      <c r="X155" s="15"/>
      <c r="Y155" s="15"/>
      <c r="Z155" s="15"/>
      <c r="AA155" s="15"/>
      <c r="AB155" s="15"/>
      <c r="AC155" s="15"/>
      <c r="AD155" s="15"/>
      <c r="AE155" s="15"/>
      <c r="AT155" s="279" t="s">
        <v>162</v>
      </c>
      <c r="AU155" s="279" t="s">
        <v>99</v>
      </c>
      <c r="AV155" s="15" t="s">
        <v>156</v>
      </c>
      <c r="AW155" s="15" t="s">
        <v>48</v>
      </c>
      <c r="AX155" s="15" t="s">
        <v>23</v>
      </c>
      <c r="AY155" s="279" t="s">
        <v>148</v>
      </c>
    </row>
    <row r="156" s="2" customFormat="1" ht="16.5" customHeight="1">
      <c r="A156" s="39"/>
      <c r="B156" s="40"/>
      <c r="C156" s="227" t="s">
        <v>197</v>
      </c>
      <c r="D156" s="227" t="s">
        <v>151</v>
      </c>
      <c r="E156" s="228" t="s">
        <v>381</v>
      </c>
      <c r="F156" s="229" t="s">
        <v>382</v>
      </c>
      <c r="G156" s="230" t="s">
        <v>354</v>
      </c>
      <c r="H156" s="231">
        <v>1</v>
      </c>
      <c r="I156" s="232"/>
      <c r="J156" s="233">
        <f>ROUND(I156*H156,2)</f>
        <v>0</v>
      </c>
      <c r="K156" s="229" t="s">
        <v>1</v>
      </c>
      <c r="L156" s="45"/>
      <c r="M156" s="234" t="s">
        <v>1</v>
      </c>
      <c r="N156" s="235" t="s">
        <v>56</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355</v>
      </c>
      <c r="AT156" s="238" t="s">
        <v>151</v>
      </c>
      <c r="AU156" s="238" t="s">
        <v>99</v>
      </c>
      <c r="AY156" s="17" t="s">
        <v>148</v>
      </c>
      <c r="BE156" s="239">
        <f>IF(N156="základní",J156,0)</f>
        <v>0</v>
      </c>
      <c r="BF156" s="239">
        <f>IF(N156="snížená",J156,0)</f>
        <v>0</v>
      </c>
      <c r="BG156" s="239">
        <f>IF(N156="zákl. přenesená",J156,0)</f>
        <v>0</v>
      </c>
      <c r="BH156" s="239">
        <f>IF(N156="sníž. přenesená",J156,0)</f>
        <v>0</v>
      </c>
      <c r="BI156" s="239">
        <f>IF(N156="nulová",J156,0)</f>
        <v>0</v>
      </c>
      <c r="BJ156" s="17" t="s">
        <v>23</v>
      </c>
      <c r="BK156" s="239">
        <f>ROUND(I156*H156,2)</f>
        <v>0</v>
      </c>
      <c r="BL156" s="17" t="s">
        <v>355</v>
      </c>
      <c r="BM156" s="238" t="s">
        <v>383</v>
      </c>
    </row>
    <row r="157" s="2" customFormat="1">
      <c r="A157" s="39"/>
      <c r="B157" s="40"/>
      <c r="C157" s="41"/>
      <c r="D157" s="240" t="s">
        <v>158</v>
      </c>
      <c r="E157" s="41"/>
      <c r="F157" s="241" t="s">
        <v>382</v>
      </c>
      <c r="G157" s="41"/>
      <c r="H157" s="41"/>
      <c r="I157" s="242"/>
      <c r="J157" s="41"/>
      <c r="K157" s="41"/>
      <c r="L157" s="45"/>
      <c r="M157" s="243"/>
      <c r="N157" s="244"/>
      <c r="O157" s="92"/>
      <c r="P157" s="92"/>
      <c r="Q157" s="92"/>
      <c r="R157" s="92"/>
      <c r="S157" s="92"/>
      <c r="T157" s="93"/>
      <c r="U157" s="39"/>
      <c r="V157" s="39"/>
      <c r="W157" s="39"/>
      <c r="X157" s="39"/>
      <c r="Y157" s="39"/>
      <c r="Z157" s="39"/>
      <c r="AA157" s="39"/>
      <c r="AB157" s="39"/>
      <c r="AC157" s="39"/>
      <c r="AD157" s="39"/>
      <c r="AE157" s="39"/>
      <c r="AT157" s="17" t="s">
        <v>158</v>
      </c>
      <c r="AU157" s="17" t="s">
        <v>99</v>
      </c>
    </row>
    <row r="158" s="2" customFormat="1">
      <c r="A158" s="39"/>
      <c r="B158" s="40"/>
      <c r="C158" s="41"/>
      <c r="D158" s="240" t="s">
        <v>358</v>
      </c>
      <c r="E158" s="41"/>
      <c r="F158" s="268" t="s">
        <v>384</v>
      </c>
      <c r="G158" s="41"/>
      <c r="H158" s="41"/>
      <c r="I158" s="242"/>
      <c r="J158" s="41"/>
      <c r="K158" s="41"/>
      <c r="L158" s="45"/>
      <c r="M158" s="243"/>
      <c r="N158" s="244"/>
      <c r="O158" s="92"/>
      <c r="P158" s="92"/>
      <c r="Q158" s="92"/>
      <c r="R158" s="92"/>
      <c r="S158" s="92"/>
      <c r="T158" s="93"/>
      <c r="U158" s="39"/>
      <c r="V158" s="39"/>
      <c r="W158" s="39"/>
      <c r="X158" s="39"/>
      <c r="Y158" s="39"/>
      <c r="Z158" s="39"/>
      <c r="AA158" s="39"/>
      <c r="AB158" s="39"/>
      <c r="AC158" s="39"/>
      <c r="AD158" s="39"/>
      <c r="AE158" s="39"/>
      <c r="AT158" s="17" t="s">
        <v>358</v>
      </c>
      <c r="AU158" s="17" t="s">
        <v>99</v>
      </c>
    </row>
    <row r="159" s="14" customFormat="1">
      <c r="A159" s="14"/>
      <c r="B159" s="257"/>
      <c r="C159" s="258"/>
      <c r="D159" s="240" t="s">
        <v>162</v>
      </c>
      <c r="E159" s="259" t="s">
        <v>1</v>
      </c>
      <c r="F159" s="260" t="s">
        <v>23</v>
      </c>
      <c r="G159" s="258"/>
      <c r="H159" s="261">
        <v>1</v>
      </c>
      <c r="I159" s="262"/>
      <c r="J159" s="258"/>
      <c r="K159" s="258"/>
      <c r="L159" s="263"/>
      <c r="M159" s="264"/>
      <c r="N159" s="265"/>
      <c r="O159" s="265"/>
      <c r="P159" s="265"/>
      <c r="Q159" s="265"/>
      <c r="R159" s="265"/>
      <c r="S159" s="265"/>
      <c r="T159" s="266"/>
      <c r="U159" s="14"/>
      <c r="V159" s="14"/>
      <c r="W159" s="14"/>
      <c r="X159" s="14"/>
      <c r="Y159" s="14"/>
      <c r="Z159" s="14"/>
      <c r="AA159" s="14"/>
      <c r="AB159" s="14"/>
      <c r="AC159" s="14"/>
      <c r="AD159" s="14"/>
      <c r="AE159" s="14"/>
      <c r="AT159" s="267" t="s">
        <v>162</v>
      </c>
      <c r="AU159" s="267" t="s">
        <v>99</v>
      </c>
      <c r="AV159" s="14" t="s">
        <v>99</v>
      </c>
      <c r="AW159" s="14" t="s">
        <v>48</v>
      </c>
      <c r="AX159" s="14" t="s">
        <v>91</v>
      </c>
      <c r="AY159" s="267" t="s">
        <v>148</v>
      </c>
    </row>
    <row r="160" s="15" customFormat="1">
      <c r="A160" s="15"/>
      <c r="B160" s="269"/>
      <c r="C160" s="270"/>
      <c r="D160" s="240" t="s">
        <v>162</v>
      </c>
      <c r="E160" s="271" t="s">
        <v>1</v>
      </c>
      <c r="F160" s="272" t="s">
        <v>204</v>
      </c>
      <c r="G160" s="270"/>
      <c r="H160" s="273">
        <v>1</v>
      </c>
      <c r="I160" s="274"/>
      <c r="J160" s="270"/>
      <c r="K160" s="270"/>
      <c r="L160" s="275"/>
      <c r="M160" s="276"/>
      <c r="N160" s="277"/>
      <c r="O160" s="277"/>
      <c r="P160" s="277"/>
      <c r="Q160" s="277"/>
      <c r="R160" s="277"/>
      <c r="S160" s="277"/>
      <c r="T160" s="278"/>
      <c r="U160" s="15"/>
      <c r="V160" s="15"/>
      <c r="W160" s="15"/>
      <c r="X160" s="15"/>
      <c r="Y160" s="15"/>
      <c r="Z160" s="15"/>
      <c r="AA160" s="15"/>
      <c r="AB160" s="15"/>
      <c r="AC160" s="15"/>
      <c r="AD160" s="15"/>
      <c r="AE160" s="15"/>
      <c r="AT160" s="279" t="s">
        <v>162</v>
      </c>
      <c r="AU160" s="279" t="s">
        <v>99</v>
      </c>
      <c r="AV160" s="15" t="s">
        <v>156</v>
      </c>
      <c r="AW160" s="15" t="s">
        <v>48</v>
      </c>
      <c r="AX160" s="15" t="s">
        <v>23</v>
      </c>
      <c r="AY160" s="279" t="s">
        <v>148</v>
      </c>
    </row>
    <row r="161" s="2" customFormat="1" ht="16.5" customHeight="1">
      <c r="A161" s="39"/>
      <c r="B161" s="40"/>
      <c r="C161" s="227" t="s">
        <v>205</v>
      </c>
      <c r="D161" s="227" t="s">
        <v>151</v>
      </c>
      <c r="E161" s="228" t="s">
        <v>385</v>
      </c>
      <c r="F161" s="229" t="s">
        <v>386</v>
      </c>
      <c r="G161" s="230" t="s">
        <v>354</v>
      </c>
      <c r="H161" s="231">
        <v>1</v>
      </c>
      <c r="I161" s="232"/>
      <c r="J161" s="233">
        <f>ROUND(I161*H161,2)</f>
        <v>0</v>
      </c>
      <c r="K161" s="229" t="s">
        <v>155</v>
      </c>
      <c r="L161" s="45"/>
      <c r="M161" s="234" t="s">
        <v>1</v>
      </c>
      <c r="N161" s="235" t="s">
        <v>56</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355</v>
      </c>
      <c r="AT161" s="238" t="s">
        <v>151</v>
      </c>
      <c r="AU161" s="238" t="s">
        <v>99</v>
      </c>
      <c r="AY161" s="17" t="s">
        <v>148</v>
      </c>
      <c r="BE161" s="239">
        <f>IF(N161="základní",J161,0)</f>
        <v>0</v>
      </c>
      <c r="BF161" s="239">
        <f>IF(N161="snížená",J161,0)</f>
        <v>0</v>
      </c>
      <c r="BG161" s="239">
        <f>IF(N161="zákl. přenesená",J161,0)</f>
        <v>0</v>
      </c>
      <c r="BH161" s="239">
        <f>IF(N161="sníž. přenesená",J161,0)</f>
        <v>0</v>
      </c>
      <c r="BI161" s="239">
        <f>IF(N161="nulová",J161,0)</f>
        <v>0</v>
      </c>
      <c r="BJ161" s="17" t="s">
        <v>23</v>
      </c>
      <c r="BK161" s="239">
        <f>ROUND(I161*H161,2)</f>
        <v>0</v>
      </c>
      <c r="BL161" s="17" t="s">
        <v>355</v>
      </c>
      <c r="BM161" s="238" t="s">
        <v>387</v>
      </c>
    </row>
    <row r="162" s="2" customFormat="1">
      <c r="A162" s="39"/>
      <c r="B162" s="40"/>
      <c r="C162" s="41"/>
      <c r="D162" s="240" t="s">
        <v>158</v>
      </c>
      <c r="E162" s="41"/>
      <c r="F162" s="241" t="s">
        <v>386</v>
      </c>
      <c r="G162" s="41"/>
      <c r="H162" s="41"/>
      <c r="I162" s="242"/>
      <c r="J162" s="41"/>
      <c r="K162" s="41"/>
      <c r="L162" s="45"/>
      <c r="M162" s="243"/>
      <c r="N162" s="244"/>
      <c r="O162" s="92"/>
      <c r="P162" s="92"/>
      <c r="Q162" s="92"/>
      <c r="R162" s="92"/>
      <c r="S162" s="92"/>
      <c r="T162" s="93"/>
      <c r="U162" s="39"/>
      <c r="V162" s="39"/>
      <c r="W162" s="39"/>
      <c r="X162" s="39"/>
      <c r="Y162" s="39"/>
      <c r="Z162" s="39"/>
      <c r="AA162" s="39"/>
      <c r="AB162" s="39"/>
      <c r="AC162" s="39"/>
      <c r="AD162" s="39"/>
      <c r="AE162" s="39"/>
      <c r="AT162" s="17" t="s">
        <v>158</v>
      </c>
      <c r="AU162" s="17" t="s">
        <v>99</v>
      </c>
    </row>
    <row r="163" s="2" customFormat="1">
      <c r="A163" s="39"/>
      <c r="B163" s="40"/>
      <c r="C163" s="41"/>
      <c r="D163" s="245" t="s">
        <v>160</v>
      </c>
      <c r="E163" s="41"/>
      <c r="F163" s="246" t="s">
        <v>388</v>
      </c>
      <c r="G163" s="41"/>
      <c r="H163" s="41"/>
      <c r="I163" s="242"/>
      <c r="J163" s="41"/>
      <c r="K163" s="41"/>
      <c r="L163" s="45"/>
      <c r="M163" s="243"/>
      <c r="N163" s="244"/>
      <c r="O163" s="92"/>
      <c r="P163" s="92"/>
      <c r="Q163" s="92"/>
      <c r="R163" s="92"/>
      <c r="S163" s="92"/>
      <c r="T163" s="93"/>
      <c r="U163" s="39"/>
      <c r="V163" s="39"/>
      <c r="W163" s="39"/>
      <c r="X163" s="39"/>
      <c r="Y163" s="39"/>
      <c r="Z163" s="39"/>
      <c r="AA163" s="39"/>
      <c r="AB163" s="39"/>
      <c r="AC163" s="39"/>
      <c r="AD163" s="39"/>
      <c r="AE163" s="39"/>
      <c r="AT163" s="17" t="s">
        <v>160</v>
      </c>
      <c r="AU163" s="17" t="s">
        <v>99</v>
      </c>
    </row>
    <row r="164" s="2" customFormat="1">
      <c r="A164" s="39"/>
      <c r="B164" s="40"/>
      <c r="C164" s="41"/>
      <c r="D164" s="240" t="s">
        <v>358</v>
      </c>
      <c r="E164" s="41"/>
      <c r="F164" s="268" t="s">
        <v>389</v>
      </c>
      <c r="G164" s="41"/>
      <c r="H164" s="41"/>
      <c r="I164" s="242"/>
      <c r="J164" s="41"/>
      <c r="K164" s="41"/>
      <c r="L164" s="45"/>
      <c r="M164" s="243"/>
      <c r="N164" s="244"/>
      <c r="O164" s="92"/>
      <c r="P164" s="92"/>
      <c r="Q164" s="92"/>
      <c r="R164" s="92"/>
      <c r="S164" s="92"/>
      <c r="T164" s="93"/>
      <c r="U164" s="39"/>
      <c r="V164" s="39"/>
      <c r="W164" s="39"/>
      <c r="X164" s="39"/>
      <c r="Y164" s="39"/>
      <c r="Z164" s="39"/>
      <c r="AA164" s="39"/>
      <c r="AB164" s="39"/>
      <c r="AC164" s="39"/>
      <c r="AD164" s="39"/>
      <c r="AE164" s="39"/>
      <c r="AT164" s="17" t="s">
        <v>358</v>
      </c>
      <c r="AU164" s="17" t="s">
        <v>99</v>
      </c>
    </row>
    <row r="165" s="14" customFormat="1">
      <c r="A165" s="14"/>
      <c r="B165" s="257"/>
      <c r="C165" s="258"/>
      <c r="D165" s="240" t="s">
        <v>162</v>
      </c>
      <c r="E165" s="259" t="s">
        <v>1</v>
      </c>
      <c r="F165" s="260" t="s">
        <v>23</v>
      </c>
      <c r="G165" s="258"/>
      <c r="H165" s="261">
        <v>1</v>
      </c>
      <c r="I165" s="262"/>
      <c r="J165" s="258"/>
      <c r="K165" s="258"/>
      <c r="L165" s="263"/>
      <c r="M165" s="264"/>
      <c r="N165" s="265"/>
      <c r="O165" s="265"/>
      <c r="P165" s="265"/>
      <c r="Q165" s="265"/>
      <c r="R165" s="265"/>
      <c r="S165" s="265"/>
      <c r="T165" s="266"/>
      <c r="U165" s="14"/>
      <c r="V165" s="14"/>
      <c r="W165" s="14"/>
      <c r="X165" s="14"/>
      <c r="Y165" s="14"/>
      <c r="Z165" s="14"/>
      <c r="AA165" s="14"/>
      <c r="AB165" s="14"/>
      <c r="AC165" s="14"/>
      <c r="AD165" s="14"/>
      <c r="AE165" s="14"/>
      <c r="AT165" s="267" t="s">
        <v>162</v>
      </c>
      <c r="AU165" s="267" t="s">
        <v>99</v>
      </c>
      <c r="AV165" s="14" t="s">
        <v>99</v>
      </c>
      <c r="AW165" s="14" t="s">
        <v>48</v>
      </c>
      <c r="AX165" s="14" t="s">
        <v>91</v>
      </c>
      <c r="AY165" s="267" t="s">
        <v>148</v>
      </c>
    </row>
    <row r="166" s="15" customFormat="1">
      <c r="A166" s="15"/>
      <c r="B166" s="269"/>
      <c r="C166" s="270"/>
      <c r="D166" s="240" t="s">
        <v>162</v>
      </c>
      <c r="E166" s="271" t="s">
        <v>1</v>
      </c>
      <c r="F166" s="272" t="s">
        <v>204</v>
      </c>
      <c r="G166" s="270"/>
      <c r="H166" s="273">
        <v>1</v>
      </c>
      <c r="I166" s="274"/>
      <c r="J166" s="270"/>
      <c r="K166" s="270"/>
      <c r="L166" s="275"/>
      <c r="M166" s="276"/>
      <c r="N166" s="277"/>
      <c r="O166" s="277"/>
      <c r="P166" s="277"/>
      <c r="Q166" s="277"/>
      <c r="R166" s="277"/>
      <c r="S166" s="277"/>
      <c r="T166" s="278"/>
      <c r="U166" s="15"/>
      <c r="V166" s="15"/>
      <c r="W166" s="15"/>
      <c r="X166" s="15"/>
      <c r="Y166" s="15"/>
      <c r="Z166" s="15"/>
      <c r="AA166" s="15"/>
      <c r="AB166" s="15"/>
      <c r="AC166" s="15"/>
      <c r="AD166" s="15"/>
      <c r="AE166" s="15"/>
      <c r="AT166" s="279" t="s">
        <v>162</v>
      </c>
      <c r="AU166" s="279" t="s">
        <v>99</v>
      </c>
      <c r="AV166" s="15" t="s">
        <v>156</v>
      </c>
      <c r="AW166" s="15" t="s">
        <v>48</v>
      </c>
      <c r="AX166" s="15" t="s">
        <v>23</v>
      </c>
      <c r="AY166" s="279" t="s">
        <v>148</v>
      </c>
    </row>
    <row r="167" s="12" customFormat="1" ht="22.8" customHeight="1">
      <c r="A167" s="12"/>
      <c r="B167" s="211"/>
      <c r="C167" s="212"/>
      <c r="D167" s="213" t="s">
        <v>90</v>
      </c>
      <c r="E167" s="225" t="s">
        <v>390</v>
      </c>
      <c r="F167" s="225" t="s">
        <v>391</v>
      </c>
      <c r="G167" s="212"/>
      <c r="H167" s="212"/>
      <c r="I167" s="215"/>
      <c r="J167" s="226">
        <f>BK167</f>
        <v>0</v>
      </c>
      <c r="K167" s="212"/>
      <c r="L167" s="217"/>
      <c r="M167" s="218"/>
      <c r="N167" s="219"/>
      <c r="O167" s="219"/>
      <c r="P167" s="220">
        <f>SUM(P168:P197)</f>
        <v>0</v>
      </c>
      <c r="Q167" s="219"/>
      <c r="R167" s="220">
        <f>SUM(R168:R197)</f>
        <v>0</v>
      </c>
      <c r="S167" s="219"/>
      <c r="T167" s="221">
        <f>SUM(T168:T197)</f>
        <v>0</v>
      </c>
      <c r="U167" s="12"/>
      <c r="V167" s="12"/>
      <c r="W167" s="12"/>
      <c r="X167" s="12"/>
      <c r="Y167" s="12"/>
      <c r="Z167" s="12"/>
      <c r="AA167" s="12"/>
      <c r="AB167" s="12"/>
      <c r="AC167" s="12"/>
      <c r="AD167" s="12"/>
      <c r="AE167" s="12"/>
      <c r="AR167" s="222" t="s">
        <v>186</v>
      </c>
      <c r="AT167" s="223" t="s">
        <v>90</v>
      </c>
      <c r="AU167" s="223" t="s">
        <v>23</v>
      </c>
      <c r="AY167" s="222" t="s">
        <v>148</v>
      </c>
      <c r="BK167" s="224">
        <f>SUM(BK168:BK197)</f>
        <v>0</v>
      </c>
    </row>
    <row r="168" s="2" customFormat="1" ht="16.5" customHeight="1">
      <c r="A168" s="39"/>
      <c r="B168" s="40"/>
      <c r="C168" s="227" t="s">
        <v>210</v>
      </c>
      <c r="D168" s="227" t="s">
        <v>151</v>
      </c>
      <c r="E168" s="228" t="s">
        <v>392</v>
      </c>
      <c r="F168" s="229" t="s">
        <v>393</v>
      </c>
      <c r="G168" s="230" t="s">
        <v>354</v>
      </c>
      <c r="H168" s="231">
        <v>1</v>
      </c>
      <c r="I168" s="232"/>
      <c r="J168" s="233">
        <f>ROUND(I168*H168,2)</f>
        <v>0</v>
      </c>
      <c r="K168" s="229" t="s">
        <v>1</v>
      </c>
      <c r="L168" s="45"/>
      <c r="M168" s="234" t="s">
        <v>1</v>
      </c>
      <c r="N168" s="235" t="s">
        <v>56</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355</v>
      </c>
      <c r="AT168" s="238" t="s">
        <v>151</v>
      </c>
      <c r="AU168" s="238" t="s">
        <v>99</v>
      </c>
      <c r="AY168" s="17" t="s">
        <v>148</v>
      </c>
      <c r="BE168" s="239">
        <f>IF(N168="základní",J168,0)</f>
        <v>0</v>
      </c>
      <c r="BF168" s="239">
        <f>IF(N168="snížená",J168,0)</f>
        <v>0</v>
      </c>
      <c r="BG168" s="239">
        <f>IF(N168="zákl. přenesená",J168,0)</f>
        <v>0</v>
      </c>
      <c r="BH168" s="239">
        <f>IF(N168="sníž. přenesená",J168,0)</f>
        <v>0</v>
      </c>
      <c r="BI168" s="239">
        <f>IF(N168="nulová",J168,0)</f>
        <v>0</v>
      </c>
      <c r="BJ168" s="17" t="s">
        <v>23</v>
      </c>
      <c r="BK168" s="239">
        <f>ROUND(I168*H168,2)</f>
        <v>0</v>
      </c>
      <c r="BL168" s="17" t="s">
        <v>355</v>
      </c>
      <c r="BM168" s="238" t="s">
        <v>394</v>
      </c>
    </row>
    <row r="169" s="2" customFormat="1">
      <c r="A169" s="39"/>
      <c r="B169" s="40"/>
      <c r="C169" s="41"/>
      <c r="D169" s="240" t="s">
        <v>158</v>
      </c>
      <c r="E169" s="41"/>
      <c r="F169" s="241" t="s">
        <v>393</v>
      </c>
      <c r="G169" s="41"/>
      <c r="H169" s="41"/>
      <c r="I169" s="242"/>
      <c r="J169" s="41"/>
      <c r="K169" s="41"/>
      <c r="L169" s="45"/>
      <c r="M169" s="243"/>
      <c r="N169" s="244"/>
      <c r="O169" s="92"/>
      <c r="P169" s="92"/>
      <c r="Q169" s="92"/>
      <c r="R169" s="92"/>
      <c r="S169" s="92"/>
      <c r="T169" s="93"/>
      <c r="U169" s="39"/>
      <c r="V169" s="39"/>
      <c r="W169" s="39"/>
      <c r="X169" s="39"/>
      <c r="Y169" s="39"/>
      <c r="Z169" s="39"/>
      <c r="AA169" s="39"/>
      <c r="AB169" s="39"/>
      <c r="AC169" s="39"/>
      <c r="AD169" s="39"/>
      <c r="AE169" s="39"/>
      <c r="AT169" s="17" t="s">
        <v>158</v>
      </c>
      <c r="AU169" s="17" t="s">
        <v>99</v>
      </c>
    </row>
    <row r="170" s="2" customFormat="1">
      <c r="A170" s="39"/>
      <c r="B170" s="40"/>
      <c r="C170" s="41"/>
      <c r="D170" s="240" t="s">
        <v>358</v>
      </c>
      <c r="E170" s="41"/>
      <c r="F170" s="268" t="s">
        <v>395</v>
      </c>
      <c r="G170" s="41"/>
      <c r="H170" s="41"/>
      <c r="I170" s="242"/>
      <c r="J170" s="41"/>
      <c r="K170" s="41"/>
      <c r="L170" s="45"/>
      <c r="M170" s="243"/>
      <c r="N170" s="244"/>
      <c r="O170" s="92"/>
      <c r="P170" s="92"/>
      <c r="Q170" s="92"/>
      <c r="R170" s="92"/>
      <c r="S170" s="92"/>
      <c r="T170" s="93"/>
      <c r="U170" s="39"/>
      <c r="V170" s="39"/>
      <c r="W170" s="39"/>
      <c r="X170" s="39"/>
      <c r="Y170" s="39"/>
      <c r="Z170" s="39"/>
      <c r="AA170" s="39"/>
      <c r="AB170" s="39"/>
      <c r="AC170" s="39"/>
      <c r="AD170" s="39"/>
      <c r="AE170" s="39"/>
      <c r="AT170" s="17" t="s">
        <v>358</v>
      </c>
      <c r="AU170" s="17" t="s">
        <v>99</v>
      </c>
    </row>
    <row r="171" s="14" customFormat="1">
      <c r="A171" s="14"/>
      <c r="B171" s="257"/>
      <c r="C171" s="258"/>
      <c r="D171" s="240" t="s">
        <v>162</v>
      </c>
      <c r="E171" s="259" t="s">
        <v>1</v>
      </c>
      <c r="F171" s="260" t="s">
        <v>23</v>
      </c>
      <c r="G171" s="258"/>
      <c r="H171" s="261">
        <v>1</v>
      </c>
      <c r="I171" s="262"/>
      <c r="J171" s="258"/>
      <c r="K171" s="258"/>
      <c r="L171" s="263"/>
      <c r="M171" s="264"/>
      <c r="N171" s="265"/>
      <c r="O171" s="265"/>
      <c r="P171" s="265"/>
      <c r="Q171" s="265"/>
      <c r="R171" s="265"/>
      <c r="S171" s="265"/>
      <c r="T171" s="266"/>
      <c r="U171" s="14"/>
      <c r="V171" s="14"/>
      <c r="W171" s="14"/>
      <c r="X171" s="14"/>
      <c r="Y171" s="14"/>
      <c r="Z171" s="14"/>
      <c r="AA171" s="14"/>
      <c r="AB171" s="14"/>
      <c r="AC171" s="14"/>
      <c r="AD171" s="14"/>
      <c r="AE171" s="14"/>
      <c r="AT171" s="267" t="s">
        <v>162</v>
      </c>
      <c r="AU171" s="267" t="s">
        <v>99</v>
      </c>
      <c r="AV171" s="14" t="s">
        <v>99</v>
      </c>
      <c r="AW171" s="14" t="s">
        <v>48</v>
      </c>
      <c r="AX171" s="14" t="s">
        <v>91</v>
      </c>
      <c r="AY171" s="267" t="s">
        <v>148</v>
      </c>
    </row>
    <row r="172" s="15" customFormat="1">
      <c r="A172" s="15"/>
      <c r="B172" s="269"/>
      <c r="C172" s="270"/>
      <c r="D172" s="240" t="s">
        <v>162</v>
      </c>
      <c r="E172" s="271" t="s">
        <v>1</v>
      </c>
      <c r="F172" s="272" t="s">
        <v>204</v>
      </c>
      <c r="G172" s="270"/>
      <c r="H172" s="273">
        <v>1</v>
      </c>
      <c r="I172" s="274"/>
      <c r="J172" s="270"/>
      <c r="K172" s="270"/>
      <c r="L172" s="275"/>
      <c r="M172" s="276"/>
      <c r="N172" s="277"/>
      <c r="O172" s="277"/>
      <c r="P172" s="277"/>
      <c r="Q172" s="277"/>
      <c r="R172" s="277"/>
      <c r="S172" s="277"/>
      <c r="T172" s="278"/>
      <c r="U172" s="15"/>
      <c r="V172" s="15"/>
      <c r="W172" s="15"/>
      <c r="X172" s="15"/>
      <c r="Y172" s="15"/>
      <c r="Z172" s="15"/>
      <c r="AA172" s="15"/>
      <c r="AB172" s="15"/>
      <c r="AC172" s="15"/>
      <c r="AD172" s="15"/>
      <c r="AE172" s="15"/>
      <c r="AT172" s="279" t="s">
        <v>162</v>
      </c>
      <c r="AU172" s="279" t="s">
        <v>99</v>
      </c>
      <c r="AV172" s="15" t="s">
        <v>156</v>
      </c>
      <c r="AW172" s="15" t="s">
        <v>48</v>
      </c>
      <c r="AX172" s="15" t="s">
        <v>23</v>
      </c>
      <c r="AY172" s="279" t="s">
        <v>148</v>
      </c>
    </row>
    <row r="173" s="2" customFormat="1" ht="16.5" customHeight="1">
      <c r="A173" s="39"/>
      <c r="B173" s="40"/>
      <c r="C173" s="227" t="s">
        <v>217</v>
      </c>
      <c r="D173" s="227" t="s">
        <v>151</v>
      </c>
      <c r="E173" s="228" t="s">
        <v>396</v>
      </c>
      <c r="F173" s="229" t="s">
        <v>397</v>
      </c>
      <c r="G173" s="230" t="s">
        <v>354</v>
      </c>
      <c r="H173" s="231">
        <v>1</v>
      </c>
      <c r="I173" s="232"/>
      <c r="J173" s="233">
        <f>ROUND(I173*H173,2)</f>
        <v>0</v>
      </c>
      <c r="K173" s="229" t="s">
        <v>1</v>
      </c>
      <c r="L173" s="45"/>
      <c r="M173" s="234" t="s">
        <v>1</v>
      </c>
      <c r="N173" s="235" t="s">
        <v>56</v>
      </c>
      <c r="O173" s="92"/>
      <c r="P173" s="236">
        <f>O173*H173</f>
        <v>0</v>
      </c>
      <c r="Q173" s="236">
        <v>0</v>
      </c>
      <c r="R173" s="236">
        <f>Q173*H173</f>
        <v>0</v>
      </c>
      <c r="S173" s="236">
        <v>0</v>
      </c>
      <c r="T173" s="237">
        <f>S173*H173</f>
        <v>0</v>
      </c>
      <c r="U173" s="39"/>
      <c r="V173" s="39"/>
      <c r="W173" s="39"/>
      <c r="X173" s="39"/>
      <c r="Y173" s="39"/>
      <c r="Z173" s="39"/>
      <c r="AA173" s="39"/>
      <c r="AB173" s="39"/>
      <c r="AC173" s="39"/>
      <c r="AD173" s="39"/>
      <c r="AE173" s="39"/>
      <c r="AR173" s="238" t="s">
        <v>355</v>
      </c>
      <c r="AT173" s="238" t="s">
        <v>151</v>
      </c>
      <c r="AU173" s="238" t="s">
        <v>99</v>
      </c>
      <c r="AY173" s="17" t="s">
        <v>148</v>
      </c>
      <c r="BE173" s="239">
        <f>IF(N173="základní",J173,0)</f>
        <v>0</v>
      </c>
      <c r="BF173" s="239">
        <f>IF(N173="snížená",J173,0)</f>
        <v>0</v>
      </c>
      <c r="BG173" s="239">
        <f>IF(N173="zákl. přenesená",J173,0)</f>
        <v>0</v>
      </c>
      <c r="BH173" s="239">
        <f>IF(N173="sníž. přenesená",J173,0)</f>
        <v>0</v>
      </c>
      <c r="BI173" s="239">
        <f>IF(N173="nulová",J173,0)</f>
        <v>0</v>
      </c>
      <c r="BJ173" s="17" t="s">
        <v>23</v>
      </c>
      <c r="BK173" s="239">
        <f>ROUND(I173*H173,2)</f>
        <v>0</v>
      </c>
      <c r="BL173" s="17" t="s">
        <v>355</v>
      </c>
      <c r="BM173" s="238" t="s">
        <v>398</v>
      </c>
    </row>
    <row r="174" s="2" customFormat="1">
      <c r="A174" s="39"/>
      <c r="B174" s="40"/>
      <c r="C174" s="41"/>
      <c r="D174" s="240" t="s">
        <v>158</v>
      </c>
      <c r="E174" s="41"/>
      <c r="F174" s="241" t="s">
        <v>397</v>
      </c>
      <c r="G174" s="41"/>
      <c r="H174" s="41"/>
      <c r="I174" s="242"/>
      <c r="J174" s="41"/>
      <c r="K174" s="41"/>
      <c r="L174" s="45"/>
      <c r="M174" s="243"/>
      <c r="N174" s="244"/>
      <c r="O174" s="92"/>
      <c r="P174" s="92"/>
      <c r="Q174" s="92"/>
      <c r="R174" s="92"/>
      <c r="S174" s="92"/>
      <c r="T174" s="93"/>
      <c r="U174" s="39"/>
      <c r="V174" s="39"/>
      <c r="W174" s="39"/>
      <c r="X174" s="39"/>
      <c r="Y174" s="39"/>
      <c r="Z174" s="39"/>
      <c r="AA174" s="39"/>
      <c r="AB174" s="39"/>
      <c r="AC174" s="39"/>
      <c r="AD174" s="39"/>
      <c r="AE174" s="39"/>
      <c r="AT174" s="17" t="s">
        <v>158</v>
      </c>
      <c r="AU174" s="17" t="s">
        <v>99</v>
      </c>
    </row>
    <row r="175" s="2" customFormat="1">
      <c r="A175" s="39"/>
      <c r="B175" s="40"/>
      <c r="C175" s="41"/>
      <c r="D175" s="240" t="s">
        <v>358</v>
      </c>
      <c r="E175" s="41"/>
      <c r="F175" s="268" t="s">
        <v>399</v>
      </c>
      <c r="G175" s="41"/>
      <c r="H175" s="41"/>
      <c r="I175" s="242"/>
      <c r="J175" s="41"/>
      <c r="K175" s="41"/>
      <c r="L175" s="45"/>
      <c r="M175" s="243"/>
      <c r="N175" s="244"/>
      <c r="O175" s="92"/>
      <c r="P175" s="92"/>
      <c r="Q175" s="92"/>
      <c r="R175" s="92"/>
      <c r="S175" s="92"/>
      <c r="T175" s="93"/>
      <c r="U175" s="39"/>
      <c r="V175" s="39"/>
      <c r="W175" s="39"/>
      <c r="X175" s="39"/>
      <c r="Y175" s="39"/>
      <c r="Z175" s="39"/>
      <c r="AA175" s="39"/>
      <c r="AB175" s="39"/>
      <c r="AC175" s="39"/>
      <c r="AD175" s="39"/>
      <c r="AE175" s="39"/>
      <c r="AT175" s="17" t="s">
        <v>358</v>
      </c>
      <c r="AU175" s="17" t="s">
        <v>99</v>
      </c>
    </row>
    <row r="176" s="14" customFormat="1">
      <c r="A176" s="14"/>
      <c r="B176" s="257"/>
      <c r="C176" s="258"/>
      <c r="D176" s="240" t="s">
        <v>162</v>
      </c>
      <c r="E176" s="259" t="s">
        <v>1</v>
      </c>
      <c r="F176" s="260" t="s">
        <v>400</v>
      </c>
      <c r="G176" s="258"/>
      <c r="H176" s="261">
        <v>1</v>
      </c>
      <c r="I176" s="262"/>
      <c r="J176" s="258"/>
      <c r="K176" s="258"/>
      <c r="L176" s="263"/>
      <c r="M176" s="264"/>
      <c r="N176" s="265"/>
      <c r="O176" s="265"/>
      <c r="P176" s="265"/>
      <c r="Q176" s="265"/>
      <c r="R176" s="265"/>
      <c r="S176" s="265"/>
      <c r="T176" s="266"/>
      <c r="U176" s="14"/>
      <c r="V176" s="14"/>
      <c r="W176" s="14"/>
      <c r="X176" s="14"/>
      <c r="Y176" s="14"/>
      <c r="Z176" s="14"/>
      <c r="AA176" s="14"/>
      <c r="AB176" s="14"/>
      <c r="AC176" s="14"/>
      <c r="AD176" s="14"/>
      <c r="AE176" s="14"/>
      <c r="AT176" s="267" t="s">
        <v>162</v>
      </c>
      <c r="AU176" s="267" t="s">
        <v>99</v>
      </c>
      <c r="AV176" s="14" t="s">
        <v>99</v>
      </c>
      <c r="AW176" s="14" t="s">
        <v>48</v>
      </c>
      <c r="AX176" s="14" t="s">
        <v>23</v>
      </c>
      <c r="AY176" s="267" t="s">
        <v>148</v>
      </c>
    </row>
    <row r="177" s="2" customFormat="1" ht="16.5" customHeight="1">
      <c r="A177" s="39"/>
      <c r="B177" s="40"/>
      <c r="C177" s="227" t="s">
        <v>28</v>
      </c>
      <c r="D177" s="227" t="s">
        <v>151</v>
      </c>
      <c r="E177" s="228" t="s">
        <v>401</v>
      </c>
      <c r="F177" s="229" t="s">
        <v>402</v>
      </c>
      <c r="G177" s="230" t="s">
        <v>354</v>
      </c>
      <c r="H177" s="231">
        <v>1</v>
      </c>
      <c r="I177" s="232"/>
      <c r="J177" s="233">
        <f>ROUND(I177*H177,2)</f>
        <v>0</v>
      </c>
      <c r="K177" s="229" t="s">
        <v>1</v>
      </c>
      <c r="L177" s="45"/>
      <c r="M177" s="234" t="s">
        <v>1</v>
      </c>
      <c r="N177" s="235" t="s">
        <v>56</v>
      </c>
      <c r="O177" s="92"/>
      <c r="P177" s="236">
        <f>O177*H177</f>
        <v>0</v>
      </c>
      <c r="Q177" s="236">
        <v>0</v>
      </c>
      <c r="R177" s="236">
        <f>Q177*H177</f>
        <v>0</v>
      </c>
      <c r="S177" s="236">
        <v>0</v>
      </c>
      <c r="T177" s="237">
        <f>S177*H177</f>
        <v>0</v>
      </c>
      <c r="U177" s="39"/>
      <c r="V177" s="39"/>
      <c r="W177" s="39"/>
      <c r="X177" s="39"/>
      <c r="Y177" s="39"/>
      <c r="Z177" s="39"/>
      <c r="AA177" s="39"/>
      <c r="AB177" s="39"/>
      <c r="AC177" s="39"/>
      <c r="AD177" s="39"/>
      <c r="AE177" s="39"/>
      <c r="AR177" s="238" t="s">
        <v>403</v>
      </c>
      <c r="AT177" s="238" t="s">
        <v>151</v>
      </c>
      <c r="AU177" s="238" t="s">
        <v>99</v>
      </c>
      <c r="AY177" s="17" t="s">
        <v>148</v>
      </c>
      <c r="BE177" s="239">
        <f>IF(N177="základní",J177,0)</f>
        <v>0</v>
      </c>
      <c r="BF177" s="239">
        <f>IF(N177="snížená",J177,0)</f>
        <v>0</v>
      </c>
      <c r="BG177" s="239">
        <f>IF(N177="zákl. přenesená",J177,0)</f>
        <v>0</v>
      </c>
      <c r="BH177" s="239">
        <f>IF(N177="sníž. přenesená",J177,0)</f>
        <v>0</v>
      </c>
      <c r="BI177" s="239">
        <f>IF(N177="nulová",J177,0)</f>
        <v>0</v>
      </c>
      <c r="BJ177" s="17" t="s">
        <v>23</v>
      </c>
      <c r="BK177" s="239">
        <f>ROUND(I177*H177,2)</f>
        <v>0</v>
      </c>
      <c r="BL177" s="17" t="s">
        <v>403</v>
      </c>
      <c r="BM177" s="238" t="s">
        <v>404</v>
      </c>
    </row>
    <row r="178" s="2" customFormat="1">
      <c r="A178" s="39"/>
      <c r="B178" s="40"/>
      <c r="C178" s="41"/>
      <c r="D178" s="240" t="s">
        <v>158</v>
      </c>
      <c r="E178" s="41"/>
      <c r="F178" s="241" t="s">
        <v>402</v>
      </c>
      <c r="G178" s="41"/>
      <c r="H178" s="41"/>
      <c r="I178" s="242"/>
      <c r="J178" s="41"/>
      <c r="K178" s="41"/>
      <c r="L178" s="45"/>
      <c r="M178" s="243"/>
      <c r="N178" s="244"/>
      <c r="O178" s="92"/>
      <c r="P178" s="92"/>
      <c r="Q178" s="92"/>
      <c r="R178" s="92"/>
      <c r="S178" s="92"/>
      <c r="T178" s="93"/>
      <c r="U178" s="39"/>
      <c r="V178" s="39"/>
      <c r="W178" s="39"/>
      <c r="X178" s="39"/>
      <c r="Y178" s="39"/>
      <c r="Z178" s="39"/>
      <c r="AA178" s="39"/>
      <c r="AB178" s="39"/>
      <c r="AC178" s="39"/>
      <c r="AD178" s="39"/>
      <c r="AE178" s="39"/>
      <c r="AT178" s="17" t="s">
        <v>158</v>
      </c>
      <c r="AU178" s="17" t="s">
        <v>99</v>
      </c>
    </row>
    <row r="179" s="2" customFormat="1">
      <c r="A179" s="39"/>
      <c r="B179" s="40"/>
      <c r="C179" s="41"/>
      <c r="D179" s="240" t="s">
        <v>358</v>
      </c>
      <c r="E179" s="41"/>
      <c r="F179" s="268" t="s">
        <v>405</v>
      </c>
      <c r="G179" s="41"/>
      <c r="H179" s="41"/>
      <c r="I179" s="242"/>
      <c r="J179" s="41"/>
      <c r="K179" s="41"/>
      <c r="L179" s="45"/>
      <c r="M179" s="243"/>
      <c r="N179" s="244"/>
      <c r="O179" s="92"/>
      <c r="P179" s="92"/>
      <c r="Q179" s="92"/>
      <c r="R179" s="92"/>
      <c r="S179" s="92"/>
      <c r="T179" s="93"/>
      <c r="U179" s="39"/>
      <c r="V179" s="39"/>
      <c r="W179" s="39"/>
      <c r="X179" s="39"/>
      <c r="Y179" s="39"/>
      <c r="Z179" s="39"/>
      <c r="AA179" s="39"/>
      <c r="AB179" s="39"/>
      <c r="AC179" s="39"/>
      <c r="AD179" s="39"/>
      <c r="AE179" s="39"/>
      <c r="AT179" s="17" t="s">
        <v>358</v>
      </c>
      <c r="AU179" s="17" t="s">
        <v>99</v>
      </c>
    </row>
    <row r="180" s="14" customFormat="1">
      <c r="A180" s="14"/>
      <c r="B180" s="257"/>
      <c r="C180" s="258"/>
      <c r="D180" s="240" t="s">
        <v>162</v>
      </c>
      <c r="E180" s="259" t="s">
        <v>1</v>
      </c>
      <c r="F180" s="260" t="s">
        <v>23</v>
      </c>
      <c r="G180" s="258"/>
      <c r="H180" s="261">
        <v>1</v>
      </c>
      <c r="I180" s="262"/>
      <c r="J180" s="258"/>
      <c r="K180" s="258"/>
      <c r="L180" s="263"/>
      <c r="M180" s="264"/>
      <c r="N180" s="265"/>
      <c r="O180" s="265"/>
      <c r="P180" s="265"/>
      <c r="Q180" s="265"/>
      <c r="R180" s="265"/>
      <c r="S180" s="265"/>
      <c r="T180" s="266"/>
      <c r="U180" s="14"/>
      <c r="V180" s="14"/>
      <c r="W180" s="14"/>
      <c r="X180" s="14"/>
      <c r="Y180" s="14"/>
      <c r="Z180" s="14"/>
      <c r="AA180" s="14"/>
      <c r="AB180" s="14"/>
      <c r="AC180" s="14"/>
      <c r="AD180" s="14"/>
      <c r="AE180" s="14"/>
      <c r="AT180" s="267" t="s">
        <v>162</v>
      </c>
      <c r="AU180" s="267" t="s">
        <v>99</v>
      </c>
      <c r="AV180" s="14" t="s">
        <v>99</v>
      </c>
      <c r="AW180" s="14" t="s">
        <v>48</v>
      </c>
      <c r="AX180" s="14" t="s">
        <v>91</v>
      </c>
      <c r="AY180" s="267" t="s">
        <v>148</v>
      </c>
    </row>
    <row r="181" s="15" customFormat="1">
      <c r="A181" s="15"/>
      <c r="B181" s="269"/>
      <c r="C181" s="270"/>
      <c r="D181" s="240" t="s">
        <v>162</v>
      </c>
      <c r="E181" s="271" t="s">
        <v>1</v>
      </c>
      <c r="F181" s="272" t="s">
        <v>204</v>
      </c>
      <c r="G181" s="270"/>
      <c r="H181" s="273">
        <v>1</v>
      </c>
      <c r="I181" s="274"/>
      <c r="J181" s="270"/>
      <c r="K181" s="270"/>
      <c r="L181" s="275"/>
      <c r="M181" s="276"/>
      <c r="N181" s="277"/>
      <c r="O181" s="277"/>
      <c r="P181" s="277"/>
      <c r="Q181" s="277"/>
      <c r="R181" s="277"/>
      <c r="S181" s="277"/>
      <c r="T181" s="278"/>
      <c r="U181" s="15"/>
      <c r="V181" s="15"/>
      <c r="W181" s="15"/>
      <c r="X181" s="15"/>
      <c r="Y181" s="15"/>
      <c r="Z181" s="15"/>
      <c r="AA181" s="15"/>
      <c r="AB181" s="15"/>
      <c r="AC181" s="15"/>
      <c r="AD181" s="15"/>
      <c r="AE181" s="15"/>
      <c r="AT181" s="279" t="s">
        <v>162</v>
      </c>
      <c r="AU181" s="279" t="s">
        <v>99</v>
      </c>
      <c r="AV181" s="15" t="s">
        <v>156</v>
      </c>
      <c r="AW181" s="15" t="s">
        <v>48</v>
      </c>
      <c r="AX181" s="15" t="s">
        <v>23</v>
      </c>
      <c r="AY181" s="279" t="s">
        <v>148</v>
      </c>
    </row>
    <row r="182" s="2" customFormat="1" ht="16.5" customHeight="1">
      <c r="A182" s="39"/>
      <c r="B182" s="40"/>
      <c r="C182" s="227" t="s">
        <v>233</v>
      </c>
      <c r="D182" s="227" t="s">
        <v>151</v>
      </c>
      <c r="E182" s="228" t="s">
        <v>406</v>
      </c>
      <c r="F182" s="229" t="s">
        <v>407</v>
      </c>
      <c r="G182" s="230" t="s">
        <v>354</v>
      </c>
      <c r="H182" s="231">
        <v>1</v>
      </c>
      <c r="I182" s="232"/>
      <c r="J182" s="233">
        <f>ROUND(I182*H182,2)</f>
        <v>0</v>
      </c>
      <c r="K182" s="229" t="s">
        <v>1</v>
      </c>
      <c r="L182" s="45"/>
      <c r="M182" s="234" t="s">
        <v>1</v>
      </c>
      <c r="N182" s="235" t="s">
        <v>56</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355</v>
      </c>
      <c r="AT182" s="238" t="s">
        <v>151</v>
      </c>
      <c r="AU182" s="238" t="s">
        <v>99</v>
      </c>
      <c r="AY182" s="17" t="s">
        <v>148</v>
      </c>
      <c r="BE182" s="239">
        <f>IF(N182="základní",J182,0)</f>
        <v>0</v>
      </c>
      <c r="BF182" s="239">
        <f>IF(N182="snížená",J182,0)</f>
        <v>0</v>
      </c>
      <c r="BG182" s="239">
        <f>IF(N182="zákl. přenesená",J182,0)</f>
        <v>0</v>
      </c>
      <c r="BH182" s="239">
        <f>IF(N182="sníž. přenesená",J182,0)</f>
        <v>0</v>
      </c>
      <c r="BI182" s="239">
        <f>IF(N182="nulová",J182,0)</f>
        <v>0</v>
      </c>
      <c r="BJ182" s="17" t="s">
        <v>23</v>
      </c>
      <c r="BK182" s="239">
        <f>ROUND(I182*H182,2)</f>
        <v>0</v>
      </c>
      <c r="BL182" s="17" t="s">
        <v>355</v>
      </c>
      <c r="BM182" s="238" t="s">
        <v>408</v>
      </c>
    </row>
    <row r="183" s="2" customFormat="1">
      <c r="A183" s="39"/>
      <c r="B183" s="40"/>
      <c r="C183" s="41"/>
      <c r="D183" s="240" t="s">
        <v>158</v>
      </c>
      <c r="E183" s="41"/>
      <c r="F183" s="241" t="s">
        <v>407</v>
      </c>
      <c r="G183" s="41"/>
      <c r="H183" s="41"/>
      <c r="I183" s="242"/>
      <c r="J183" s="41"/>
      <c r="K183" s="41"/>
      <c r="L183" s="45"/>
      <c r="M183" s="243"/>
      <c r="N183" s="244"/>
      <c r="O183" s="92"/>
      <c r="P183" s="92"/>
      <c r="Q183" s="92"/>
      <c r="R183" s="92"/>
      <c r="S183" s="92"/>
      <c r="T183" s="93"/>
      <c r="U183" s="39"/>
      <c r="V183" s="39"/>
      <c r="W183" s="39"/>
      <c r="X183" s="39"/>
      <c r="Y183" s="39"/>
      <c r="Z183" s="39"/>
      <c r="AA183" s="39"/>
      <c r="AB183" s="39"/>
      <c r="AC183" s="39"/>
      <c r="AD183" s="39"/>
      <c r="AE183" s="39"/>
      <c r="AT183" s="17" t="s">
        <v>158</v>
      </c>
      <c r="AU183" s="17" t="s">
        <v>99</v>
      </c>
    </row>
    <row r="184" s="2" customFormat="1">
      <c r="A184" s="39"/>
      <c r="B184" s="40"/>
      <c r="C184" s="41"/>
      <c r="D184" s="240" t="s">
        <v>358</v>
      </c>
      <c r="E184" s="41"/>
      <c r="F184" s="268" t="s">
        <v>409</v>
      </c>
      <c r="G184" s="41"/>
      <c r="H184" s="41"/>
      <c r="I184" s="242"/>
      <c r="J184" s="41"/>
      <c r="K184" s="41"/>
      <c r="L184" s="45"/>
      <c r="M184" s="243"/>
      <c r="N184" s="244"/>
      <c r="O184" s="92"/>
      <c r="P184" s="92"/>
      <c r="Q184" s="92"/>
      <c r="R184" s="92"/>
      <c r="S184" s="92"/>
      <c r="T184" s="93"/>
      <c r="U184" s="39"/>
      <c r="V184" s="39"/>
      <c r="W184" s="39"/>
      <c r="X184" s="39"/>
      <c r="Y184" s="39"/>
      <c r="Z184" s="39"/>
      <c r="AA184" s="39"/>
      <c r="AB184" s="39"/>
      <c r="AC184" s="39"/>
      <c r="AD184" s="39"/>
      <c r="AE184" s="39"/>
      <c r="AT184" s="17" t="s">
        <v>358</v>
      </c>
      <c r="AU184" s="17" t="s">
        <v>99</v>
      </c>
    </row>
    <row r="185" s="14" customFormat="1">
      <c r="A185" s="14"/>
      <c r="B185" s="257"/>
      <c r="C185" s="258"/>
      <c r="D185" s="240" t="s">
        <v>162</v>
      </c>
      <c r="E185" s="259" t="s">
        <v>1</v>
      </c>
      <c r="F185" s="260" t="s">
        <v>23</v>
      </c>
      <c r="G185" s="258"/>
      <c r="H185" s="261">
        <v>1</v>
      </c>
      <c r="I185" s="262"/>
      <c r="J185" s="258"/>
      <c r="K185" s="258"/>
      <c r="L185" s="263"/>
      <c r="M185" s="264"/>
      <c r="N185" s="265"/>
      <c r="O185" s="265"/>
      <c r="P185" s="265"/>
      <c r="Q185" s="265"/>
      <c r="R185" s="265"/>
      <c r="S185" s="265"/>
      <c r="T185" s="266"/>
      <c r="U185" s="14"/>
      <c r="V185" s="14"/>
      <c r="W185" s="14"/>
      <c r="X185" s="14"/>
      <c r="Y185" s="14"/>
      <c r="Z185" s="14"/>
      <c r="AA185" s="14"/>
      <c r="AB185" s="14"/>
      <c r="AC185" s="14"/>
      <c r="AD185" s="14"/>
      <c r="AE185" s="14"/>
      <c r="AT185" s="267" t="s">
        <v>162</v>
      </c>
      <c r="AU185" s="267" t="s">
        <v>99</v>
      </c>
      <c r="AV185" s="14" t="s">
        <v>99</v>
      </c>
      <c r="AW185" s="14" t="s">
        <v>48</v>
      </c>
      <c r="AX185" s="14" t="s">
        <v>91</v>
      </c>
      <c r="AY185" s="267" t="s">
        <v>148</v>
      </c>
    </row>
    <row r="186" s="15" customFormat="1">
      <c r="A186" s="15"/>
      <c r="B186" s="269"/>
      <c r="C186" s="270"/>
      <c r="D186" s="240" t="s">
        <v>162</v>
      </c>
      <c r="E186" s="271" t="s">
        <v>1</v>
      </c>
      <c r="F186" s="272" t="s">
        <v>204</v>
      </c>
      <c r="G186" s="270"/>
      <c r="H186" s="273">
        <v>1</v>
      </c>
      <c r="I186" s="274"/>
      <c r="J186" s="270"/>
      <c r="K186" s="270"/>
      <c r="L186" s="275"/>
      <c r="M186" s="276"/>
      <c r="N186" s="277"/>
      <c r="O186" s="277"/>
      <c r="P186" s="277"/>
      <c r="Q186" s="277"/>
      <c r="R186" s="277"/>
      <c r="S186" s="277"/>
      <c r="T186" s="278"/>
      <c r="U186" s="15"/>
      <c r="V186" s="15"/>
      <c r="W186" s="15"/>
      <c r="X186" s="15"/>
      <c r="Y186" s="15"/>
      <c r="Z186" s="15"/>
      <c r="AA186" s="15"/>
      <c r="AB186" s="15"/>
      <c r="AC186" s="15"/>
      <c r="AD186" s="15"/>
      <c r="AE186" s="15"/>
      <c r="AT186" s="279" t="s">
        <v>162</v>
      </c>
      <c r="AU186" s="279" t="s">
        <v>99</v>
      </c>
      <c r="AV186" s="15" t="s">
        <v>156</v>
      </c>
      <c r="AW186" s="15" t="s">
        <v>48</v>
      </c>
      <c r="AX186" s="15" t="s">
        <v>23</v>
      </c>
      <c r="AY186" s="279" t="s">
        <v>148</v>
      </c>
    </row>
    <row r="187" s="2" customFormat="1" ht="16.5" customHeight="1">
      <c r="A187" s="39"/>
      <c r="B187" s="40"/>
      <c r="C187" s="227" t="s">
        <v>240</v>
      </c>
      <c r="D187" s="227" t="s">
        <v>151</v>
      </c>
      <c r="E187" s="228" t="s">
        <v>410</v>
      </c>
      <c r="F187" s="229" t="s">
        <v>411</v>
      </c>
      <c r="G187" s="230" t="s">
        <v>354</v>
      </c>
      <c r="H187" s="231">
        <v>1</v>
      </c>
      <c r="I187" s="232"/>
      <c r="J187" s="233">
        <f>ROUND(I187*H187,2)</f>
        <v>0</v>
      </c>
      <c r="K187" s="229" t="s">
        <v>155</v>
      </c>
      <c r="L187" s="45"/>
      <c r="M187" s="234" t="s">
        <v>1</v>
      </c>
      <c r="N187" s="235" t="s">
        <v>56</v>
      </c>
      <c r="O187" s="92"/>
      <c r="P187" s="236">
        <f>O187*H187</f>
        <v>0</v>
      </c>
      <c r="Q187" s="236">
        <v>0</v>
      </c>
      <c r="R187" s="236">
        <f>Q187*H187</f>
        <v>0</v>
      </c>
      <c r="S187" s="236">
        <v>0</v>
      </c>
      <c r="T187" s="237">
        <f>S187*H187</f>
        <v>0</v>
      </c>
      <c r="U187" s="39"/>
      <c r="V187" s="39"/>
      <c r="W187" s="39"/>
      <c r="X187" s="39"/>
      <c r="Y187" s="39"/>
      <c r="Z187" s="39"/>
      <c r="AA187" s="39"/>
      <c r="AB187" s="39"/>
      <c r="AC187" s="39"/>
      <c r="AD187" s="39"/>
      <c r="AE187" s="39"/>
      <c r="AR187" s="238" t="s">
        <v>355</v>
      </c>
      <c r="AT187" s="238" t="s">
        <v>151</v>
      </c>
      <c r="AU187" s="238" t="s">
        <v>99</v>
      </c>
      <c r="AY187" s="17" t="s">
        <v>148</v>
      </c>
      <c r="BE187" s="239">
        <f>IF(N187="základní",J187,0)</f>
        <v>0</v>
      </c>
      <c r="BF187" s="239">
        <f>IF(N187="snížená",J187,0)</f>
        <v>0</v>
      </c>
      <c r="BG187" s="239">
        <f>IF(N187="zákl. přenesená",J187,0)</f>
        <v>0</v>
      </c>
      <c r="BH187" s="239">
        <f>IF(N187="sníž. přenesená",J187,0)</f>
        <v>0</v>
      </c>
      <c r="BI187" s="239">
        <f>IF(N187="nulová",J187,0)</f>
        <v>0</v>
      </c>
      <c r="BJ187" s="17" t="s">
        <v>23</v>
      </c>
      <c r="BK187" s="239">
        <f>ROUND(I187*H187,2)</f>
        <v>0</v>
      </c>
      <c r="BL187" s="17" t="s">
        <v>355</v>
      </c>
      <c r="BM187" s="238" t="s">
        <v>412</v>
      </c>
    </row>
    <row r="188" s="2" customFormat="1">
      <c r="A188" s="39"/>
      <c r="B188" s="40"/>
      <c r="C188" s="41"/>
      <c r="D188" s="240" t="s">
        <v>158</v>
      </c>
      <c r="E188" s="41"/>
      <c r="F188" s="241" t="s">
        <v>411</v>
      </c>
      <c r="G188" s="41"/>
      <c r="H188" s="41"/>
      <c r="I188" s="242"/>
      <c r="J188" s="41"/>
      <c r="K188" s="41"/>
      <c r="L188" s="45"/>
      <c r="M188" s="243"/>
      <c r="N188" s="244"/>
      <c r="O188" s="92"/>
      <c r="P188" s="92"/>
      <c r="Q188" s="92"/>
      <c r="R188" s="92"/>
      <c r="S188" s="92"/>
      <c r="T188" s="93"/>
      <c r="U188" s="39"/>
      <c r="V188" s="39"/>
      <c r="W188" s="39"/>
      <c r="X188" s="39"/>
      <c r="Y188" s="39"/>
      <c r="Z188" s="39"/>
      <c r="AA188" s="39"/>
      <c r="AB188" s="39"/>
      <c r="AC188" s="39"/>
      <c r="AD188" s="39"/>
      <c r="AE188" s="39"/>
      <c r="AT188" s="17" t="s">
        <v>158</v>
      </c>
      <c r="AU188" s="17" t="s">
        <v>99</v>
      </c>
    </row>
    <row r="189" s="2" customFormat="1">
      <c r="A189" s="39"/>
      <c r="B189" s="40"/>
      <c r="C189" s="41"/>
      <c r="D189" s="245" t="s">
        <v>160</v>
      </c>
      <c r="E189" s="41"/>
      <c r="F189" s="246" t="s">
        <v>413</v>
      </c>
      <c r="G189" s="41"/>
      <c r="H189" s="41"/>
      <c r="I189" s="242"/>
      <c r="J189" s="41"/>
      <c r="K189" s="41"/>
      <c r="L189" s="45"/>
      <c r="M189" s="243"/>
      <c r="N189" s="244"/>
      <c r="O189" s="92"/>
      <c r="P189" s="92"/>
      <c r="Q189" s="92"/>
      <c r="R189" s="92"/>
      <c r="S189" s="92"/>
      <c r="T189" s="93"/>
      <c r="U189" s="39"/>
      <c r="V189" s="39"/>
      <c r="W189" s="39"/>
      <c r="X189" s="39"/>
      <c r="Y189" s="39"/>
      <c r="Z189" s="39"/>
      <c r="AA189" s="39"/>
      <c r="AB189" s="39"/>
      <c r="AC189" s="39"/>
      <c r="AD189" s="39"/>
      <c r="AE189" s="39"/>
      <c r="AT189" s="17" t="s">
        <v>160</v>
      </c>
      <c r="AU189" s="17" t="s">
        <v>99</v>
      </c>
    </row>
    <row r="190" s="14" customFormat="1">
      <c r="A190" s="14"/>
      <c r="B190" s="257"/>
      <c r="C190" s="258"/>
      <c r="D190" s="240" t="s">
        <v>162</v>
      </c>
      <c r="E190" s="259" t="s">
        <v>1</v>
      </c>
      <c r="F190" s="260" t="s">
        <v>23</v>
      </c>
      <c r="G190" s="258"/>
      <c r="H190" s="261">
        <v>1</v>
      </c>
      <c r="I190" s="262"/>
      <c r="J190" s="258"/>
      <c r="K190" s="258"/>
      <c r="L190" s="263"/>
      <c r="M190" s="264"/>
      <c r="N190" s="265"/>
      <c r="O190" s="265"/>
      <c r="P190" s="265"/>
      <c r="Q190" s="265"/>
      <c r="R190" s="265"/>
      <c r="S190" s="265"/>
      <c r="T190" s="266"/>
      <c r="U190" s="14"/>
      <c r="V190" s="14"/>
      <c r="W190" s="14"/>
      <c r="X190" s="14"/>
      <c r="Y190" s="14"/>
      <c r="Z190" s="14"/>
      <c r="AA190" s="14"/>
      <c r="AB190" s="14"/>
      <c r="AC190" s="14"/>
      <c r="AD190" s="14"/>
      <c r="AE190" s="14"/>
      <c r="AT190" s="267" t="s">
        <v>162</v>
      </c>
      <c r="AU190" s="267" t="s">
        <v>99</v>
      </c>
      <c r="AV190" s="14" t="s">
        <v>99</v>
      </c>
      <c r="AW190" s="14" t="s">
        <v>48</v>
      </c>
      <c r="AX190" s="14" t="s">
        <v>91</v>
      </c>
      <c r="AY190" s="267" t="s">
        <v>148</v>
      </c>
    </row>
    <row r="191" s="15" customFormat="1">
      <c r="A191" s="15"/>
      <c r="B191" s="269"/>
      <c r="C191" s="270"/>
      <c r="D191" s="240" t="s">
        <v>162</v>
      </c>
      <c r="E191" s="271" t="s">
        <v>1</v>
      </c>
      <c r="F191" s="272" t="s">
        <v>204</v>
      </c>
      <c r="G191" s="270"/>
      <c r="H191" s="273">
        <v>1</v>
      </c>
      <c r="I191" s="274"/>
      <c r="J191" s="270"/>
      <c r="K191" s="270"/>
      <c r="L191" s="275"/>
      <c r="M191" s="276"/>
      <c r="N191" s="277"/>
      <c r="O191" s="277"/>
      <c r="P191" s="277"/>
      <c r="Q191" s="277"/>
      <c r="R191" s="277"/>
      <c r="S191" s="277"/>
      <c r="T191" s="278"/>
      <c r="U191" s="15"/>
      <c r="V191" s="15"/>
      <c r="W191" s="15"/>
      <c r="X191" s="15"/>
      <c r="Y191" s="15"/>
      <c r="Z191" s="15"/>
      <c r="AA191" s="15"/>
      <c r="AB191" s="15"/>
      <c r="AC191" s="15"/>
      <c r="AD191" s="15"/>
      <c r="AE191" s="15"/>
      <c r="AT191" s="279" t="s">
        <v>162</v>
      </c>
      <c r="AU191" s="279" t="s">
        <v>99</v>
      </c>
      <c r="AV191" s="15" t="s">
        <v>156</v>
      </c>
      <c r="AW191" s="15" t="s">
        <v>48</v>
      </c>
      <c r="AX191" s="15" t="s">
        <v>23</v>
      </c>
      <c r="AY191" s="279" t="s">
        <v>148</v>
      </c>
    </row>
    <row r="192" s="2" customFormat="1" ht="16.5" customHeight="1">
      <c r="A192" s="39"/>
      <c r="B192" s="40"/>
      <c r="C192" s="227" t="s">
        <v>247</v>
      </c>
      <c r="D192" s="227" t="s">
        <v>151</v>
      </c>
      <c r="E192" s="228" t="s">
        <v>414</v>
      </c>
      <c r="F192" s="229" t="s">
        <v>415</v>
      </c>
      <c r="G192" s="230" t="s">
        <v>354</v>
      </c>
      <c r="H192" s="231">
        <v>1</v>
      </c>
      <c r="I192" s="232"/>
      <c r="J192" s="233">
        <f>ROUND(I192*H192,2)</f>
        <v>0</v>
      </c>
      <c r="K192" s="229" t="s">
        <v>155</v>
      </c>
      <c r="L192" s="45"/>
      <c r="M192" s="234" t="s">
        <v>1</v>
      </c>
      <c r="N192" s="235" t="s">
        <v>56</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355</v>
      </c>
      <c r="AT192" s="238" t="s">
        <v>151</v>
      </c>
      <c r="AU192" s="238" t="s">
        <v>99</v>
      </c>
      <c r="AY192" s="17" t="s">
        <v>148</v>
      </c>
      <c r="BE192" s="239">
        <f>IF(N192="základní",J192,0)</f>
        <v>0</v>
      </c>
      <c r="BF192" s="239">
        <f>IF(N192="snížená",J192,0)</f>
        <v>0</v>
      </c>
      <c r="BG192" s="239">
        <f>IF(N192="zákl. přenesená",J192,0)</f>
        <v>0</v>
      </c>
      <c r="BH192" s="239">
        <f>IF(N192="sníž. přenesená",J192,0)</f>
        <v>0</v>
      </c>
      <c r="BI192" s="239">
        <f>IF(N192="nulová",J192,0)</f>
        <v>0</v>
      </c>
      <c r="BJ192" s="17" t="s">
        <v>23</v>
      </c>
      <c r="BK192" s="239">
        <f>ROUND(I192*H192,2)</f>
        <v>0</v>
      </c>
      <c r="BL192" s="17" t="s">
        <v>355</v>
      </c>
      <c r="BM192" s="238" t="s">
        <v>416</v>
      </c>
    </row>
    <row r="193" s="2" customFormat="1">
      <c r="A193" s="39"/>
      <c r="B193" s="40"/>
      <c r="C193" s="41"/>
      <c r="D193" s="240" t="s">
        <v>158</v>
      </c>
      <c r="E193" s="41"/>
      <c r="F193" s="241" t="s">
        <v>415</v>
      </c>
      <c r="G193" s="41"/>
      <c r="H193" s="41"/>
      <c r="I193" s="242"/>
      <c r="J193" s="41"/>
      <c r="K193" s="41"/>
      <c r="L193" s="45"/>
      <c r="M193" s="243"/>
      <c r="N193" s="244"/>
      <c r="O193" s="92"/>
      <c r="P193" s="92"/>
      <c r="Q193" s="92"/>
      <c r="R193" s="92"/>
      <c r="S193" s="92"/>
      <c r="T193" s="93"/>
      <c r="U193" s="39"/>
      <c r="V193" s="39"/>
      <c r="W193" s="39"/>
      <c r="X193" s="39"/>
      <c r="Y193" s="39"/>
      <c r="Z193" s="39"/>
      <c r="AA193" s="39"/>
      <c r="AB193" s="39"/>
      <c r="AC193" s="39"/>
      <c r="AD193" s="39"/>
      <c r="AE193" s="39"/>
      <c r="AT193" s="17" t="s">
        <v>158</v>
      </c>
      <c r="AU193" s="17" t="s">
        <v>99</v>
      </c>
    </row>
    <row r="194" s="2" customFormat="1">
      <c r="A194" s="39"/>
      <c r="B194" s="40"/>
      <c r="C194" s="41"/>
      <c r="D194" s="245" t="s">
        <v>160</v>
      </c>
      <c r="E194" s="41"/>
      <c r="F194" s="246" t="s">
        <v>417</v>
      </c>
      <c r="G194" s="41"/>
      <c r="H194" s="41"/>
      <c r="I194" s="242"/>
      <c r="J194" s="41"/>
      <c r="K194" s="41"/>
      <c r="L194" s="45"/>
      <c r="M194" s="243"/>
      <c r="N194" s="244"/>
      <c r="O194" s="92"/>
      <c r="P194" s="92"/>
      <c r="Q194" s="92"/>
      <c r="R194" s="92"/>
      <c r="S194" s="92"/>
      <c r="T194" s="93"/>
      <c r="U194" s="39"/>
      <c r="V194" s="39"/>
      <c r="W194" s="39"/>
      <c r="X194" s="39"/>
      <c r="Y194" s="39"/>
      <c r="Z194" s="39"/>
      <c r="AA194" s="39"/>
      <c r="AB194" s="39"/>
      <c r="AC194" s="39"/>
      <c r="AD194" s="39"/>
      <c r="AE194" s="39"/>
      <c r="AT194" s="17" t="s">
        <v>160</v>
      </c>
      <c r="AU194" s="17" t="s">
        <v>99</v>
      </c>
    </row>
    <row r="195" s="2" customFormat="1">
      <c r="A195" s="39"/>
      <c r="B195" s="40"/>
      <c r="C195" s="41"/>
      <c r="D195" s="240" t="s">
        <v>358</v>
      </c>
      <c r="E195" s="41"/>
      <c r="F195" s="268" t="s">
        <v>418</v>
      </c>
      <c r="G195" s="41"/>
      <c r="H195" s="41"/>
      <c r="I195" s="242"/>
      <c r="J195" s="41"/>
      <c r="K195" s="41"/>
      <c r="L195" s="45"/>
      <c r="M195" s="243"/>
      <c r="N195" s="244"/>
      <c r="O195" s="92"/>
      <c r="P195" s="92"/>
      <c r="Q195" s="92"/>
      <c r="R195" s="92"/>
      <c r="S195" s="92"/>
      <c r="T195" s="93"/>
      <c r="U195" s="39"/>
      <c r="V195" s="39"/>
      <c r="W195" s="39"/>
      <c r="X195" s="39"/>
      <c r="Y195" s="39"/>
      <c r="Z195" s="39"/>
      <c r="AA195" s="39"/>
      <c r="AB195" s="39"/>
      <c r="AC195" s="39"/>
      <c r="AD195" s="39"/>
      <c r="AE195" s="39"/>
      <c r="AT195" s="17" t="s">
        <v>358</v>
      </c>
      <c r="AU195" s="17" t="s">
        <v>99</v>
      </c>
    </row>
    <row r="196" s="14" customFormat="1">
      <c r="A196" s="14"/>
      <c r="B196" s="257"/>
      <c r="C196" s="258"/>
      <c r="D196" s="240" t="s">
        <v>162</v>
      </c>
      <c r="E196" s="259" t="s">
        <v>1</v>
      </c>
      <c r="F196" s="260" t="s">
        <v>23</v>
      </c>
      <c r="G196" s="258"/>
      <c r="H196" s="261">
        <v>1</v>
      </c>
      <c r="I196" s="262"/>
      <c r="J196" s="258"/>
      <c r="K196" s="258"/>
      <c r="L196" s="263"/>
      <c r="M196" s="264"/>
      <c r="N196" s="265"/>
      <c r="O196" s="265"/>
      <c r="P196" s="265"/>
      <c r="Q196" s="265"/>
      <c r="R196" s="265"/>
      <c r="S196" s="265"/>
      <c r="T196" s="266"/>
      <c r="U196" s="14"/>
      <c r="V196" s="14"/>
      <c r="W196" s="14"/>
      <c r="X196" s="14"/>
      <c r="Y196" s="14"/>
      <c r="Z196" s="14"/>
      <c r="AA196" s="14"/>
      <c r="AB196" s="14"/>
      <c r="AC196" s="14"/>
      <c r="AD196" s="14"/>
      <c r="AE196" s="14"/>
      <c r="AT196" s="267" t="s">
        <v>162</v>
      </c>
      <c r="AU196" s="267" t="s">
        <v>99</v>
      </c>
      <c r="AV196" s="14" t="s">
        <v>99</v>
      </c>
      <c r="AW196" s="14" t="s">
        <v>48</v>
      </c>
      <c r="AX196" s="14" t="s">
        <v>91</v>
      </c>
      <c r="AY196" s="267" t="s">
        <v>148</v>
      </c>
    </row>
    <row r="197" s="15" customFormat="1">
      <c r="A197" s="15"/>
      <c r="B197" s="269"/>
      <c r="C197" s="270"/>
      <c r="D197" s="240" t="s">
        <v>162</v>
      </c>
      <c r="E197" s="271" t="s">
        <v>1</v>
      </c>
      <c r="F197" s="272" t="s">
        <v>204</v>
      </c>
      <c r="G197" s="270"/>
      <c r="H197" s="273">
        <v>1</v>
      </c>
      <c r="I197" s="274"/>
      <c r="J197" s="270"/>
      <c r="K197" s="270"/>
      <c r="L197" s="275"/>
      <c r="M197" s="285"/>
      <c r="N197" s="286"/>
      <c r="O197" s="286"/>
      <c r="P197" s="286"/>
      <c r="Q197" s="286"/>
      <c r="R197" s="286"/>
      <c r="S197" s="286"/>
      <c r="T197" s="287"/>
      <c r="U197" s="15"/>
      <c r="V197" s="15"/>
      <c r="W197" s="15"/>
      <c r="X197" s="15"/>
      <c r="Y197" s="15"/>
      <c r="Z197" s="15"/>
      <c r="AA197" s="15"/>
      <c r="AB197" s="15"/>
      <c r="AC197" s="15"/>
      <c r="AD197" s="15"/>
      <c r="AE197" s="15"/>
      <c r="AT197" s="279" t="s">
        <v>162</v>
      </c>
      <c r="AU197" s="279" t="s">
        <v>99</v>
      </c>
      <c r="AV197" s="15" t="s">
        <v>156</v>
      </c>
      <c r="AW197" s="15" t="s">
        <v>48</v>
      </c>
      <c r="AX197" s="15" t="s">
        <v>23</v>
      </c>
      <c r="AY197" s="279" t="s">
        <v>148</v>
      </c>
    </row>
    <row r="198" s="2" customFormat="1" ht="6.96" customHeight="1">
      <c r="A198" s="39"/>
      <c r="B198" s="67"/>
      <c r="C198" s="68"/>
      <c r="D198" s="68"/>
      <c r="E198" s="68"/>
      <c r="F198" s="68"/>
      <c r="G198" s="68"/>
      <c r="H198" s="68"/>
      <c r="I198" s="68"/>
      <c r="J198" s="68"/>
      <c r="K198" s="68"/>
      <c r="L198" s="45"/>
      <c r="M198" s="39"/>
      <c r="O198" s="39"/>
      <c r="P198" s="39"/>
      <c r="Q198" s="39"/>
      <c r="R198" s="39"/>
      <c r="S198" s="39"/>
      <c r="T198" s="39"/>
      <c r="U198" s="39"/>
      <c r="V198" s="39"/>
      <c r="W198" s="39"/>
      <c r="X198" s="39"/>
      <c r="Y198" s="39"/>
      <c r="Z198" s="39"/>
      <c r="AA198" s="39"/>
      <c r="AB198" s="39"/>
      <c r="AC198" s="39"/>
      <c r="AD198" s="39"/>
      <c r="AE198" s="39"/>
    </row>
  </sheetData>
  <sheetProtection sheet="1" autoFilter="0" formatColumns="0" formatRows="0" objects="1" scenarios="1" spinCount="100000" saltValue="3VYE9KZxwMmUt4FDtCDk0f5d9Ve3WkV/8EI3F9yIyYW71EnL8rs+4Hi+KT+unuc729Zj2m1emAI8QCcXBRzMQg==" hashValue="799AYrfrCTkG3W+mh1eDBuRvnVoWdDelV4vFUN82YK8gAEKGe1p8K7UBm4yfNNIwVcF3cJWwgjKu5TY3M9p8oQ==" algorithmName="SHA-512" password="CC35"/>
  <autoFilter ref="C122:K197"/>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28" r:id="rId1" display="https://podminky.urs.cz/item/CS_URS_2023_01/012103000"/>
    <hyperlink ref="F134" r:id="rId2" display="https://podminky.urs.cz/item/CS_URS_2023_01/012203000"/>
    <hyperlink ref="F140" r:id="rId3" display="https://podminky.urs.cz/item/CS_URS_2023_01/012303000"/>
    <hyperlink ref="F146" r:id="rId4" display="https://podminky.urs.cz/item/CS_URS_2023_01/013254000"/>
    <hyperlink ref="F163" r:id="rId5" display="https://podminky.urs.cz/item/CS_URS_2023_01/039001003"/>
    <hyperlink ref="F189" r:id="rId6" display="https://podminky.urs.cz/item/CS_URS_2023_01/034403001"/>
    <hyperlink ref="F194" r:id="rId7" display="https://podminky.urs.cz/item/CS_URS_2023_01/079002001"/>
  </hyperlinks>
  <pageMargins left="0.39375" right="0.39375" top="0.39375" bottom="0.39375" header="0" footer="0"/>
  <pageSetup paperSize="9" orientation="portrait" blackAndWhite="1" fitToHeight="100"/>
  <headerFooter>
    <oddFooter>&amp;CStrana &amp;P z &amp;N</oddFooter>
  </headerFooter>
  <drawing r:id="rId8"/>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2023-05-06T07:10:36Z</dcterms:created>
  <dcterms:modified xsi:type="dcterms:W3CDTF">2023-05-06T07:10:44Z</dcterms:modified>
</cp:coreProperties>
</file>