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T - DT" sheetId="2" r:id="rId2"/>
    <sheet name="KT - KT" sheetId="3" r:id="rId3"/>
    <sheet name="PZTS - PZTS" sheetId="4" r:id="rId4"/>
    <sheet name="SK - SK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'DT - DT'!$C$120:$K$146</definedName>
    <definedName name="_xlnm.Print_Area" localSheetId="1">'DT - DT'!$C$4:$J$76,'DT - DT'!$C$82:$J$102,'DT - DT'!$C$108:$J$146</definedName>
    <definedName name="_xlnm.Print_Titles" localSheetId="1">'DT - DT'!$120:$120</definedName>
    <definedName name="_xlnm._FilterDatabase" localSheetId="2" hidden="1">'KT - KT'!$C$119:$K$154</definedName>
    <definedName name="_xlnm.Print_Area" localSheetId="2">'KT - KT'!$C$4:$J$76,'KT - KT'!$C$82:$J$101,'KT - KT'!$C$107:$J$154</definedName>
    <definedName name="_xlnm.Print_Titles" localSheetId="2">'KT - KT'!$119:$119</definedName>
    <definedName name="_xlnm._FilterDatabase" localSheetId="3" hidden="1">'PZTS - PZTS'!$C$118:$K$138</definedName>
    <definedName name="_xlnm.Print_Area" localSheetId="3">'PZTS - PZTS'!$C$4:$J$76,'PZTS - PZTS'!$C$82:$J$100,'PZTS - PZTS'!$C$106:$J$138</definedName>
    <definedName name="_xlnm.Print_Titles" localSheetId="3">'PZTS - PZTS'!$118:$118</definedName>
    <definedName name="_xlnm._FilterDatabase" localSheetId="4" hidden="1">'SK - SK'!$C$120:$K$148</definedName>
    <definedName name="_xlnm.Print_Area" localSheetId="4">'SK - SK'!$C$4:$J$76,'SK - SK'!$C$82:$J$102,'SK - SK'!$C$108:$J$148</definedName>
    <definedName name="_xlnm.Print_Titles" localSheetId="4">'SK - SK'!$120:$120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T137"/>
  <c r="R138"/>
  <c r="R137"/>
  <c r="P138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5"/>
  <c r="E113"/>
  <c r="F89"/>
  <c r="E87"/>
  <c r="J24"/>
  <c r="E24"/>
  <c r="J118"/>
  <c r="J23"/>
  <c r="J21"/>
  <c r="E21"/>
  <c r="J117"/>
  <c r="J20"/>
  <c r="J18"/>
  <c r="E18"/>
  <c r="F92"/>
  <c r="J17"/>
  <c r="J15"/>
  <c r="E15"/>
  <c r="F91"/>
  <c r="J14"/>
  <c r="J12"/>
  <c r="J115"/>
  <c r="E7"/>
  <c r="E111"/>
  <c i="4" r="J37"/>
  <c r="J36"/>
  <c i="1" r="AY97"/>
  <c i="4" r="J35"/>
  <c i="1" r="AX97"/>
  <c i="4"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3"/>
  <c r="E111"/>
  <c r="F89"/>
  <c r="E87"/>
  <c r="J24"/>
  <c r="E24"/>
  <c r="J92"/>
  <c r="J23"/>
  <c r="J21"/>
  <c r="E21"/>
  <c r="J115"/>
  <c r="J20"/>
  <c r="J18"/>
  <c r="E18"/>
  <c r="F92"/>
  <c r="J17"/>
  <c r="J15"/>
  <c r="E15"/>
  <c r="F115"/>
  <c r="J14"/>
  <c r="J12"/>
  <c r="J113"/>
  <c r="E7"/>
  <c r="E85"/>
  <c i="3" r="J37"/>
  <c r="J36"/>
  <c i="1" r="AY96"/>
  <c i="3" r="J35"/>
  <c i="1" r="AX96"/>
  <c i="3"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T130"/>
  <c r="R131"/>
  <c r="R130"/>
  <c r="P131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91"/>
  <c r="J14"/>
  <c r="J12"/>
  <c r="J89"/>
  <c r="E7"/>
  <c r="E110"/>
  <c i="2" r="J37"/>
  <c r="J36"/>
  <c i="1" r="AY95"/>
  <c i="2" r="J35"/>
  <c i="1" r="AX95"/>
  <c i="2"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T139"/>
  <c r="R140"/>
  <c r="R139"/>
  <c r="P140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T129"/>
  <c r="R130"/>
  <c r="R129"/>
  <c r="P130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5"/>
  <c r="E113"/>
  <c r="F89"/>
  <c r="E87"/>
  <c r="J24"/>
  <c r="E24"/>
  <c r="J92"/>
  <c r="J23"/>
  <c r="J21"/>
  <c r="E21"/>
  <c r="J91"/>
  <c r="J20"/>
  <c r="J18"/>
  <c r="E18"/>
  <c r="F92"/>
  <c r="J17"/>
  <c r="J15"/>
  <c r="E15"/>
  <c r="F117"/>
  <c r="J14"/>
  <c r="J12"/>
  <c r="J89"/>
  <c r="E7"/>
  <c r="E111"/>
  <c i="1" r="L90"/>
  <c r="AM90"/>
  <c r="AM89"/>
  <c r="L89"/>
  <c r="AM87"/>
  <c r="L87"/>
  <c r="L85"/>
  <c r="L84"/>
  <c i="2" r="BK140"/>
  <c r="J137"/>
  <c r="BK137"/>
  <c r="BK128"/>
  <c i="3" r="J123"/>
  <c r="J142"/>
  <c r="J147"/>
  <c r="BK122"/>
  <c i="4" r="BK125"/>
  <c r="J123"/>
  <c r="J130"/>
  <c i="5" r="BK130"/>
  <c r="J146"/>
  <c r="J124"/>
  <c r="BK132"/>
  <c i="2" r="BK144"/>
  <c r="J133"/>
  <c r="BK146"/>
  <c i="3" r="J129"/>
  <c r="BK143"/>
  <c r="BK135"/>
  <c r="J140"/>
  <c r="BK140"/>
  <c i="4" r="J138"/>
  <c r="J137"/>
  <c i="5" r="J130"/>
  <c r="J141"/>
  <c r="J136"/>
  <c r="J143"/>
  <c i="2" r="BK126"/>
  <c r="BK136"/>
  <c r="J124"/>
  <c i="3" r="J136"/>
  <c r="BK137"/>
  <c r="J143"/>
  <c r="BK152"/>
  <c r="BK141"/>
  <c i="4" r="J124"/>
  <c r="BK134"/>
  <c i="5" r="J142"/>
  <c r="J140"/>
  <c r="BK146"/>
  <c r="BK123"/>
  <c i="2" r="J123"/>
  <c r="J125"/>
  <c r="BK143"/>
  <c r="J127"/>
  <c i="3" r="J124"/>
  <c r="BK123"/>
  <c r="J137"/>
  <c r="BK153"/>
  <c r="BK147"/>
  <c i="4" r="BK137"/>
  <c r="BK128"/>
  <c r="J129"/>
  <c i="5" r="BK140"/>
  <c r="BK124"/>
  <c r="BK138"/>
  <c r="BK126"/>
  <c i="2" r="J143"/>
  <c r="BK133"/>
  <c i="1" r="AS94"/>
  <c i="3" r="BK126"/>
  <c r="J153"/>
  <c r="BK128"/>
  <c r="BK146"/>
  <c i="5" r="J127"/>
  <c i="2" r="J136"/>
  <c r="J138"/>
  <c r="J128"/>
  <c i="3" r="J141"/>
  <c r="BK133"/>
  <c r="J135"/>
  <c r="J152"/>
  <c r="BK149"/>
  <c i="4" r="BK131"/>
  <c r="J134"/>
  <c r="BK133"/>
  <c i="5" r="BK127"/>
  <c r="J138"/>
  <c r="J148"/>
  <c i="2" r="BK134"/>
  <c r="BK125"/>
  <c r="BK138"/>
  <c i="3" r="J139"/>
  <c r="BK154"/>
  <c r="J150"/>
  <c r="J148"/>
  <c r="J138"/>
  <c r="J134"/>
  <c i="4" r="J133"/>
  <c i="2" r="BK135"/>
  <c r="J145"/>
  <c r="BK132"/>
  <c r="BK145"/>
  <c r="BK124"/>
  <c i="3" r="BK148"/>
  <c r="BK129"/>
  <c r="BK134"/>
  <c r="J154"/>
  <c r="BK124"/>
  <c i="4" r="BK136"/>
  <c r="BK124"/>
  <c r="J136"/>
  <c i="5" r="J135"/>
  <c r="BK143"/>
  <c i="2" r="BK142"/>
  <c r="J144"/>
  <c i="3" r="BK145"/>
  <c r="BK138"/>
  <c r="BK131"/>
  <c r="J144"/>
  <c r="J133"/>
  <c i="4" r="J121"/>
  <c r="BK123"/>
  <c r="J131"/>
  <c i="5" r="BK148"/>
  <c r="J132"/>
  <c r="BK135"/>
  <c r="J145"/>
  <c i="2" r="J130"/>
  <c i="3" r="BK136"/>
  <c i="2" r="J140"/>
  <c r="J126"/>
  <c r="J146"/>
  <c r="J134"/>
  <c i="3" r="J125"/>
  <c r="J126"/>
  <c r="J145"/>
  <c r="BK150"/>
  <c r="J127"/>
  <c i="4" r="BK138"/>
  <c r="BK121"/>
  <c r="J128"/>
  <c i="5" r="BK141"/>
  <c r="J131"/>
  <c r="J134"/>
  <c i="3" r="BK142"/>
  <c r="J146"/>
  <c i="4" r="BK122"/>
  <c r="J127"/>
  <c i="5" r="BK142"/>
  <c r="BK133"/>
  <c r="BK125"/>
  <c r="BK136"/>
  <c r="J128"/>
  <c i="3" r="BK139"/>
  <c r="BK144"/>
  <c i="4" r="BK126"/>
  <c r="BK130"/>
  <c r="BK127"/>
  <c i="5" r="BK128"/>
  <c r="J126"/>
  <c r="J123"/>
  <c r="J125"/>
  <c i="2" r="J142"/>
  <c r="J132"/>
  <c r="J135"/>
  <c r="BK123"/>
  <c i="3" r="BK125"/>
  <c r="F34"/>
  <c i="4" r="J122"/>
  <c r="J126"/>
  <c i="5" r="BK147"/>
  <c r="J147"/>
  <c i="2" r="BK127"/>
  <c r="BK130"/>
  <c i="3" r="J149"/>
  <c r="J131"/>
  <c r="BK127"/>
  <c r="J128"/>
  <c r="J122"/>
  <c i="4" r="J125"/>
  <c r="BK129"/>
  <c i="5" r="BK131"/>
  <c r="J133"/>
  <c r="BK145"/>
  <c r="BK134"/>
  <c i="2" l="1" r="T141"/>
  <c i="3" r="P132"/>
  <c i="4" r="R120"/>
  <c i="3" r="T151"/>
  <c i="2" r="BK122"/>
  <c r="BK141"/>
  <c r="J141"/>
  <c r="J101"/>
  <c i="4" r="P120"/>
  <c r="T132"/>
  <c i="2" r="P122"/>
  <c r="R141"/>
  <c i="3" r="T121"/>
  <c r="R151"/>
  <c i="4" r="P135"/>
  <c i="2" r="R122"/>
  <c r="P141"/>
  <c i="3" r="P121"/>
  <c r="P120"/>
  <c i="1" r="AU96"/>
  <c i="3" r="P151"/>
  <c i="4" r="P132"/>
  <c i="2" r="T131"/>
  <c i="3" r="T132"/>
  <c i="4" r="BK132"/>
  <c r="J132"/>
  <c r="J98"/>
  <c i="2" r="R131"/>
  <c i="4" r="T120"/>
  <c i="5" r="BK129"/>
  <c r="J129"/>
  <c r="J98"/>
  <c i="2" r="P131"/>
  <c i="3" r="BK121"/>
  <c r="J121"/>
  <c r="J97"/>
  <c i="4" r="R135"/>
  <c i="5" r="P122"/>
  <c r="R122"/>
  <c i="2" r="T122"/>
  <c r="T121"/>
  <c i="3" r="R121"/>
  <c i="4" r="BK120"/>
  <c r="J120"/>
  <c r="J97"/>
  <c i="5" r="BK139"/>
  <c r="J139"/>
  <c r="J100"/>
  <c i="2" r="BK131"/>
  <c r="J131"/>
  <c r="J99"/>
  <c i="3" r="R132"/>
  <c i="4" r="R132"/>
  <c i="5" r="T122"/>
  <c r="BK122"/>
  <c r="J122"/>
  <c r="J97"/>
  <c r="P129"/>
  <c r="T139"/>
  <c i="3" r="BK151"/>
  <c r="J151"/>
  <c r="J100"/>
  <c i="4" r="BK135"/>
  <c r="J135"/>
  <c r="J99"/>
  <c i="5" r="T129"/>
  <c r="P144"/>
  <c i="3" r="BK132"/>
  <c r="J132"/>
  <c r="J99"/>
  <c i="4" r="T135"/>
  <c i="5" r="R129"/>
  <c r="P139"/>
  <c r="R139"/>
  <c r="BK144"/>
  <c r="J144"/>
  <c r="J101"/>
  <c r="R144"/>
  <c r="T144"/>
  <c i="2" r="BK129"/>
  <c r="J129"/>
  <c r="J98"/>
  <c i="3" r="BK130"/>
  <c r="J130"/>
  <c r="J98"/>
  <c i="2" r="BK139"/>
  <c r="J139"/>
  <c r="J100"/>
  <c i="5" r="BK137"/>
  <c r="J137"/>
  <c r="J99"/>
  <c r="F117"/>
  <c r="BE130"/>
  <c r="BE138"/>
  <c i="4" r="BK119"/>
  <c r="J119"/>
  <c i="5" r="J92"/>
  <c r="BE140"/>
  <c r="BE146"/>
  <c r="F118"/>
  <c r="BE126"/>
  <c r="BE145"/>
  <c r="BE128"/>
  <c r="BE131"/>
  <c r="J89"/>
  <c r="BE136"/>
  <c r="J91"/>
  <c r="BE148"/>
  <c r="BE123"/>
  <c r="BE127"/>
  <c r="BE133"/>
  <c r="BE141"/>
  <c r="BE142"/>
  <c r="BE143"/>
  <c r="BE147"/>
  <c r="BE134"/>
  <c r="E85"/>
  <c r="BE124"/>
  <c r="BE132"/>
  <c r="BE135"/>
  <c r="BE125"/>
  <c i="4" r="BE129"/>
  <c r="BE121"/>
  <c r="BE128"/>
  <c r="F116"/>
  <c r="BE124"/>
  <c i="3" r="BK120"/>
  <c r="J120"/>
  <c r="J96"/>
  <c i="4" r="BE138"/>
  <c r="J91"/>
  <c r="J116"/>
  <c r="BE131"/>
  <c r="J89"/>
  <c r="F91"/>
  <c r="BE127"/>
  <c r="BE122"/>
  <c r="BE136"/>
  <c r="BE137"/>
  <c r="BE126"/>
  <c r="BE134"/>
  <c r="E109"/>
  <c r="BE123"/>
  <c r="BE133"/>
  <c r="BE125"/>
  <c r="BE130"/>
  <c i="3" r="E85"/>
  <c r="BE128"/>
  <c r="BE131"/>
  <c r="BE142"/>
  <c r="BE143"/>
  <c i="2" r="J122"/>
  <c r="J97"/>
  <c i="3" r="BE125"/>
  <c r="BE127"/>
  <c r="BE149"/>
  <c r="BE152"/>
  <c r="J92"/>
  <c r="BE123"/>
  <c r="BE124"/>
  <c r="BE126"/>
  <c r="BE133"/>
  <c r="BE147"/>
  <c r="BE153"/>
  <c r="BE154"/>
  <c r="F92"/>
  <c r="J114"/>
  <c r="BE122"/>
  <c r="BE129"/>
  <c r="BE141"/>
  <c r="BE144"/>
  <c r="BE145"/>
  <c r="BE146"/>
  <c r="BE150"/>
  <c r="F116"/>
  <c r="BE136"/>
  <c r="BE137"/>
  <c r="BE138"/>
  <c r="BE139"/>
  <c r="BE140"/>
  <c r="BE148"/>
  <c i="1" r="BA96"/>
  <c i="3" r="BE134"/>
  <c r="J91"/>
  <c r="BE135"/>
  <c i="2" r="F118"/>
  <c r="BE137"/>
  <c r="J115"/>
  <c r="BE136"/>
  <c r="F91"/>
  <c r="BE126"/>
  <c r="BE140"/>
  <c r="E85"/>
  <c r="J118"/>
  <c r="BE125"/>
  <c r="BE130"/>
  <c r="BE145"/>
  <c r="BE132"/>
  <c r="BE123"/>
  <c r="J117"/>
  <c r="BE128"/>
  <c r="BE138"/>
  <c r="BE134"/>
  <c r="BE127"/>
  <c r="BE142"/>
  <c r="BE143"/>
  <c r="BE146"/>
  <c r="BE133"/>
  <c r="BE135"/>
  <c r="BE144"/>
  <c r="BE124"/>
  <c i="5" r="J34"/>
  <c i="1" r="AW98"/>
  <c i="4" r="F37"/>
  <c i="1" r="BD97"/>
  <c i="3" r="F35"/>
  <c i="1" r="BB96"/>
  <c i="4" r="F35"/>
  <c i="1" r="BB97"/>
  <c i="4" r="J30"/>
  <c i="2" r="F37"/>
  <c i="1" r="BD95"/>
  <c i="5" r="F35"/>
  <c i="1" r="BB98"/>
  <c i="3" r="J34"/>
  <c i="1" r="AW96"/>
  <c i="4" r="F36"/>
  <c i="1" r="BC97"/>
  <c i="5" r="F34"/>
  <c i="1" r="BA98"/>
  <c i="2" r="J34"/>
  <c i="1" r="AW95"/>
  <c i="2" r="F35"/>
  <c i="1" r="BB95"/>
  <c i="5" r="F36"/>
  <c i="1" r="BC98"/>
  <c i="3" r="F36"/>
  <c i="1" r="BC96"/>
  <c i="3" r="F37"/>
  <c i="1" r="BD96"/>
  <c i="2" r="F34"/>
  <c i="1" r="BA95"/>
  <c i="5" r="F37"/>
  <c i="1" r="BD98"/>
  <c i="4" r="F34"/>
  <c i="1" r="BA97"/>
  <c i="4" r="J34"/>
  <c i="1" r="AW97"/>
  <c i="2" r="F36"/>
  <c i="1" r="BC95"/>
  <c i="5" l="1" r="R121"/>
  <c r="T121"/>
  <c r="P121"/>
  <c i="1" r="AU98"/>
  <c i="2" r="R121"/>
  <c i="4" r="P119"/>
  <c i="1" r="AU97"/>
  <c i="2" r="P121"/>
  <c i="1" r="AU95"/>
  <c i="2" r="BK121"/>
  <c r="J121"/>
  <c i="4" r="R119"/>
  <c i="3" r="R120"/>
  <c i="4" r="T119"/>
  <c i="3" r="T120"/>
  <c i="5" r="BK121"/>
  <c r="J121"/>
  <c r="J96"/>
  <c i="1" r="AG97"/>
  <c i="4" r="J96"/>
  <c i="2" r="J30"/>
  <c i="1" r="AG95"/>
  <c i="2" r="J33"/>
  <c i="1" r="AV95"/>
  <c r="AT95"/>
  <c r="AN95"/>
  <c i="3" r="J30"/>
  <c i="1" r="AG96"/>
  <c i="5" r="F33"/>
  <c i="1" r="AZ98"/>
  <c i="2" r="F33"/>
  <c i="1" r="AZ95"/>
  <c r="BA94"/>
  <c r="AW94"/>
  <c r="AK30"/>
  <c i="5" r="J33"/>
  <c i="1" r="AV98"/>
  <c r="AT98"/>
  <c i="3" r="F33"/>
  <c i="1" r="AZ96"/>
  <c i="3" r="J33"/>
  <c i="1" r="AV96"/>
  <c r="AT96"/>
  <c i="4" r="J33"/>
  <c i="1" r="AV97"/>
  <c r="AT97"/>
  <c r="AN97"/>
  <c i="4" r="F33"/>
  <c i="1" r="AZ97"/>
  <c r="BC94"/>
  <c r="AY94"/>
  <c r="BB94"/>
  <c r="W31"/>
  <c r="BD94"/>
  <c r="W33"/>
  <c i="2" l="1" r="J96"/>
  <c i="1" r="AN96"/>
  <c i="4" r="J39"/>
  <c i="3" r="J39"/>
  <c i="2" r="J39"/>
  <c i="1" r="AU94"/>
  <c i="5" r="J30"/>
  <c i="1" r="AG98"/>
  <c r="AG94"/>
  <c r="AK26"/>
  <c r="W30"/>
  <c r="AX94"/>
  <c r="AZ94"/>
  <c r="AV94"/>
  <c r="AK29"/>
  <c r="AK35"/>
  <c r="W32"/>
  <c i="5" l="1" r="J39"/>
  <c i="1" r="AN98"/>
  <c r="W29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<sst xmlns="http://schemas.openxmlformats.org/spreadsheetml/2006/main">
  <si>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</si>
  <si>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</si>
  <si>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</si>
  <si>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</si>
  <si>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</si>
  <si>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{ac609172-ff1c-4701-a889-ea697636a566}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</si>
  <si>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</si>
  <si>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</si>
  <si>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</si>
  <si>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</si>
  <si>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</si>
  <si>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</si>
  <si>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</si>
  <si>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</si>
  <si>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31_2021_SLP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</si>
  <si>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</si>
  <si>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</si>
  <si>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ŠTERNBERK - MATEŠKÁ ŠLOLA OBLOUKOVÁ_SLP</t>
  </si>
  <si>
    <t>KSO:</t>
  </si>
  <si>
    <t>CC-CZ:</t>
  </si>
  <si>
    <t>Místo:</t>
  </si>
  <si>
    <t xml:space="preserve"> </t>
  </si>
  <si>
    <t>Datum:</t>
  </si>
  <si>
    <t>21. 12. 2021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</si>
  <si>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</si>
  <si>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</si>
  <si>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</si>
  <si>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</si>
  <si>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</si>
  <si>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</si>
  <si>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</si>
  <si>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</si>
  <si>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</si>
  <si>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</si>
  <si>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</si>
  <si>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</si>
  <si>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</si>
  <si>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</si>
  <si>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</si>
  <si>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</si>
  <si>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</si>
  <si>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</si>
  <si>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</si>
  <si>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</si>
  <si>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</si>
  <si>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</si>
  <si>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</si>
  <si>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</si>
  <si>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</si>
  <si>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</si>
  <si>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</si>
  <si>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</si>
  <si>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</si>
  <si>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</si>
  <si>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</si>
  <si>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</si>
  <si>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</si>
  <si>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</si>
  <si>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</si>
  <si>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</si>
  <si>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</si>
  <si>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</si>
  <si>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</si>
  <si>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</si>
  <si>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</si>
  <si>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</si>
  <si>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</si>
  <si>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</si>
  <si>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</si>
  <si>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</si>
  <si>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</si>
  <si>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</si>
  <si>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</si>
  <si>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</si>
  <si>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</si>
  <si>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</si>
  <si>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</si>
  <si>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</si>
  <si>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DT</t>
  </si>
  <si>
    <t>STA</t>
  </si>
  <si>
    <t>1</t>
  </si>
  <si>
    <t>{5e186ebd-b753-45a9-9db7-361935e11a6a}</t>
  </si>
  <si>
    <t>2</t>
  </si>
  <si>
    <t>KT</t>
  </si>
  <si>
    <t>{80bd5288-257e-491f-8908-edaae54bbc85}</t>
  </si>
  <si>
    <t>PZTS</t>
  </si>
  <si>
    <t>{d96ae20c-f8c0-418d-a8cc-1a09c43ca53f}</t>
  </si>
  <si>
    <t>SK</t>
  </si>
  <si>
    <t>{428dc2d0-6c76-4bba-baac-1546fa6d9838}</t>
  </si>
  <si>
    <t>KRYCÍ LIST SOUPISU PRACÍ</t>
  </si>
  <si>
    <t>Objekt:</t>
  </si>
  <si>
    <t>DT - DT</t>
  </si>
  <si>
    <t>REKAPITULACE ČLENĚNÍ SOUPISU PRACÍ</t>
  </si>
  <si>
    <t>Kód dílu - Popis</t>
  </si>
  <si>
    <t>Cena celkem [CZK]</t>
  </si>
  <si>
    <t>Náklady ze soupisu prací</t>
  </si>
  <si>
    <t>-1</t>
  </si>
  <si>
    <t>D1 - Venkovní stanice (tablo)</t>
  </si>
  <si>
    <t>D2 - Telefony</t>
  </si>
  <si>
    <t>D3 - Systémové přístroje do rozváděče a další</t>
  </si>
  <si>
    <t>D4 - Kabely</t>
  </si>
  <si>
    <t>D5 -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</si>
  <si>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</si>
  <si>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</si>
  <si>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</si>
  <si>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</si>
  <si>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</si>
  <si>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</si>
  <si>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</si>
  <si>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</si>
  <si>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</si>
  <si>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</si>
  <si>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</si>
  <si>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</si>
  <si>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</si>
  <si>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</si>
  <si>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Venkovní stanice (tablo)</t>
  </si>
  <si>
    <t>ROZPOCET</t>
  </si>
  <si>
    <t>M</t>
  </si>
  <si>
    <t>Pol66</t>
  </si>
  <si>
    <t>Modul kamerový</t>
  </si>
  <si>
    <t>ks</t>
  </si>
  <si>
    <t>8</t>
  </si>
  <si>
    <t>4</t>
  </si>
  <si>
    <t>Pol67</t>
  </si>
  <si>
    <t>Modul hlasový, s tlačítkem 1/2</t>
  </si>
  <si>
    <t>Pol68</t>
  </si>
  <si>
    <t>Modul tlačítkový 4/8</t>
  </si>
  <si>
    <t>6</t>
  </si>
  <si>
    <t>Pol69</t>
  </si>
  <si>
    <t>Modul displeje se čtečkou ID karet</t>
  </si>
  <si>
    <t>Pol70</t>
  </si>
  <si>
    <t>Kryt tlačítkového tabla, velikost 1/4</t>
  </si>
  <si>
    <t>10</t>
  </si>
  <si>
    <t>Pol71</t>
  </si>
  <si>
    <t>Krabice pod omítku, velikost 1/4</t>
  </si>
  <si>
    <t>12</t>
  </si>
  <si>
    <t>D2</t>
  </si>
  <si>
    <t>Telefony</t>
  </si>
  <si>
    <t>Pol72</t>
  </si>
  <si>
    <t>Videotelefon s hands-free ovládáním 7"</t>
  </si>
  <si>
    <t>14</t>
  </si>
  <si>
    <t>D3</t>
  </si>
  <si>
    <t>Systémové přístroje do rozváděče a další</t>
  </si>
  <si>
    <t>Pol73</t>
  </si>
  <si>
    <t>Univerzální řídící jednotka</t>
  </si>
  <si>
    <t>16</t>
  </si>
  <si>
    <t>Pol74</t>
  </si>
  <si>
    <t>Rozdělovač videosignálu</t>
  </si>
  <si>
    <t>18</t>
  </si>
  <si>
    <t>Pol75</t>
  </si>
  <si>
    <t>IP gateway pro ABB-ComfortPanel, verze 3.0, řadový</t>
  </si>
  <si>
    <t>20</t>
  </si>
  <si>
    <t>Pol76</t>
  </si>
  <si>
    <t>Klíč ID identifikační</t>
  </si>
  <si>
    <t>22</t>
  </si>
  <si>
    <t>Pol77</t>
  </si>
  <si>
    <t>Krabice odbočná s víčkem VLK 80</t>
  </si>
  <si>
    <t>24</t>
  </si>
  <si>
    <t>Pol78</t>
  </si>
  <si>
    <t>Elektrický zámek, nízkoodběrový, 18V</t>
  </si>
  <si>
    <t>26</t>
  </si>
  <si>
    <t>Pol79</t>
  </si>
  <si>
    <t>Drobný spojovací a instalační materiál</t>
  </si>
  <si>
    <t>kpl</t>
  </si>
  <si>
    <t>28</t>
  </si>
  <si>
    <t>D4</t>
  </si>
  <si>
    <t>Kabely</t>
  </si>
  <si>
    <t>Pol80</t>
  </si>
  <si>
    <t>Kabel J-Y(St)-Y 2x2x0,8</t>
  </si>
  <si>
    <t>m</t>
  </si>
  <si>
    <t>30</t>
  </si>
  <si>
    <t>D5</t>
  </si>
  <si>
    <t>Ostatní</t>
  </si>
  <si>
    <t>Pol81</t>
  </si>
  <si>
    <t>Úprava dveří a branky pro osazení zámku</t>
  </si>
  <si>
    <t>hod</t>
  </si>
  <si>
    <t>32</t>
  </si>
  <si>
    <t>Pol82</t>
  </si>
  <si>
    <t>Přidružený materiál k úprave dveří a branky</t>
  </si>
  <si>
    <t>34</t>
  </si>
  <si>
    <t>Pol51</t>
  </si>
  <si>
    <t>Oživení systému</t>
  </si>
  <si>
    <t>36</t>
  </si>
  <si>
    <t>Pol30</t>
  </si>
  <si>
    <t>HZS</t>
  </si>
  <si>
    <t>38</t>
  </si>
  <si>
    <t>Pol50</t>
  </si>
  <si>
    <t>Spolupráce s ostatními profesemi</t>
  </si>
  <si>
    <t>40</t>
  </si>
  <si>
    <t>KT - KT</t>
  </si>
  <si>
    <t>D1 - Elektroinstalační materiál</t>
  </si>
  <si>
    <t>D2 - Kanály</t>
  </si>
  <si>
    <t>D3 - Jiné práce</t>
  </si>
  <si>
    <t>D4 - Ostatní</t>
  </si>
  <si>
    <t>Elektroinstalační materiál</t>
  </si>
  <si>
    <t>Pol1</t>
  </si>
  <si>
    <t>trubka ohebná PVC DN16</t>
  </si>
  <si>
    <t>Pol2</t>
  </si>
  <si>
    <t>trubka ohebná PVC DN20</t>
  </si>
  <si>
    <t>Pol3</t>
  </si>
  <si>
    <t>trubka ohebná PVC DN25</t>
  </si>
  <si>
    <t>Pol4</t>
  </si>
  <si>
    <t>trubka ohebná PVC DN32</t>
  </si>
  <si>
    <t>Pol5</t>
  </si>
  <si>
    <t>trubka ohebná PVC DN50</t>
  </si>
  <si>
    <t>Pol6</t>
  </si>
  <si>
    <t>Krabice KP68</t>
  </si>
  <si>
    <t>Pol7</t>
  </si>
  <si>
    <t>Krabice kruhová odbočná s víčkem KO97V</t>
  </si>
  <si>
    <t>Pol8</t>
  </si>
  <si>
    <t>Skříň rozvodná zapuštěná KT 250/1 KB s víkem a šroubky</t>
  </si>
  <si>
    <t>Kanály</t>
  </si>
  <si>
    <t>Pol9</t>
  </si>
  <si>
    <t>parapetní kanál 140x70D + příslušenství</t>
  </si>
  <si>
    <t>Jiné práce</t>
  </si>
  <si>
    <t>Pol10</t>
  </si>
  <si>
    <t>Průraz ve zdivu cihel. tl. 15cm, do průměru 6cm, vč. začištění</t>
  </si>
  <si>
    <t>Pol11</t>
  </si>
  <si>
    <t>Průraz ve zdivu cihel. tl. 30cm, do průměru 6cm, vč. začištění</t>
  </si>
  <si>
    <t>Pol12</t>
  </si>
  <si>
    <t>Průraz ve zdivu cihel. tl. 45cm, do průměru 6cm, vč. začištění</t>
  </si>
  <si>
    <t>Pol13</t>
  </si>
  <si>
    <t>Průraz ve zdivu cihel. tl. 60cm, do průměru 6cm, vč. začištění</t>
  </si>
  <si>
    <t>Pol14</t>
  </si>
  <si>
    <t>Vysekání kapsy v cihl. zdi, krabice do 100x100x50 mm</t>
  </si>
  <si>
    <t>Pol15</t>
  </si>
  <si>
    <t>Vysekání drážky v cihl. zdi do hl. 30 mm, š. do 30 mm</t>
  </si>
  <si>
    <t>Pol16</t>
  </si>
  <si>
    <t>Vysekání drážky v cihl. zdi do hl. 30 mm, š. do 70 mm</t>
  </si>
  <si>
    <t>Pol17</t>
  </si>
  <si>
    <t>Vysekání drážky v cihl. zdi do hl. 30 mm, š. do 100 mm</t>
  </si>
  <si>
    <t>Pol18</t>
  </si>
  <si>
    <t>Vysekání drážky v cihl. zdi do hl. 50 mm, š. do 150 mm</t>
  </si>
  <si>
    <t>Pol19</t>
  </si>
  <si>
    <t>Vyplnění a omítnutí drážky hl. 30 mm, š. do 30 mm</t>
  </si>
  <si>
    <t>Pol20</t>
  </si>
  <si>
    <t xml:space="preserve">Vyplnění  a omítnutí drážky hl. 30 mm, š. do 70 mm</t>
  </si>
  <si>
    <t>Pol21</t>
  </si>
  <si>
    <t xml:space="preserve">Vyplnění  a omítnutí drážky hl. 30 mm, š. do 100 mm</t>
  </si>
  <si>
    <t>42</t>
  </si>
  <si>
    <t>Pol22</t>
  </si>
  <si>
    <t xml:space="preserve">Vyplnění a omítnutí  drážky hl. 50 mm, š. do 150 mm</t>
  </si>
  <si>
    <t>44</t>
  </si>
  <si>
    <t>Pol23</t>
  </si>
  <si>
    <t>Vys. výklenků v cih. pro rozvaděč do 0,25 m2, hl 150mm</t>
  </si>
  <si>
    <t>m3</t>
  </si>
  <si>
    <t>46</t>
  </si>
  <si>
    <t>Pol24</t>
  </si>
  <si>
    <t>Vnitrostaveništní doprava suti a vybouraných hmot pro budovy v do 18 m ručně</t>
  </si>
  <si>
    <t>t</t>
  </si>
  <si>
    <t>48</t>
  </si>
  <si>
    <t>Pol25</t>
  </si>
  <si>
    <t>Odvoz suti na skládku a vybouraných hmot nebo meziskládku do 1 km se složením</t>
  </si>
  <si>
    <t>50</t>
  </si>
  <si>
    <t>Pol26</t>
  </si>
  <si>
    <t>Příplatek k odvozu suti a vybouraných hmot na skládku ZKD 1 km přes 1 km</t>
  </si>
  <si>
    <t>52</t>
  </si>
  <si>
    <t>Pol27</t>
  </si>
  <si>
    <t>Poplatek za uložení stavebního směsného odpadu na skládce (skládkovné)</t>
  </si>
  <si>
    <t>54</t>
  </si>
  <si>
    <t>Pol28</t>
  </si>
  <si>
    <t>Demontáž stávajících elektroinstalací</t>
  </si>
  <si>
    <t>56</t>
  </si>
  <si>
    <t>Pol29</t>
  </si>
  <si>
    <t>Koordinace a spolupráce s jinými profesemi</t>
  </si>
  <si>
    <t>58</t>
  </si>
  <si>
    <t>60</t>
  </si>
  <si>
    <t>PZTS - PZTS</t>
  </si>
  <si>
    <t>D1 - Hardware EZS</t>
  </si>
  <si>
    <t>D2 - Kabely EZS</t>
  </si>
  <si>
    <t>D3 - Ostatní</t>
  </si>
  <si>
    <t>Hardware EZS</t>
  </si>
  <si>
    <t>Pol52</t>
  </si>
  <si>
    <t>ústředna EZS</t>
  </si>
  <si>
    <t>Pol53</t>
  </si>
  <si>
    <t>Kryt vč.Trafa 12V/40VA</t>
  </si>
  <si>
    <t>Pol54</t>
  </si>
  <si>
    <t>Akumulátor 12V/18Ah</t>
  </si>
  <si>
    <t>Pol55</t>
  </si>
  <si>
    <t>LCD klávesnice vč. krytu</t>
  </si>
  <si>
    <t>Pol56</t>
  </si>
  <si>
    <t>GSM brána, SMS, hlasová zpráva, bez SIM</t>
  </si>
  <si>
    <t>Pol57</t>
  </si>
  <si>
    <t>PIR čidlo nástěnné, dosah 12m</t>
  </si>
  <si>
    <t>Pol58</t>
  </si>
  <si>
    <t>Opticko-kouřový detektor, samoresetovací, vč.patice</t>
  </si>
  <si>
    <t>Pol59</t>
  </si>
  <si>
    <t>Termo-diferenciální detektor, samoresetovací, vč.patice</t>
  </si>
  <si>
    <t>Pol60</t>
  </si>
  <si>
    <t>Povrchový plastový magnet, svorkovnice</t>
  </si>
  <si>
    <t>Pol61</t>
  </si>
  <si>
    <t>Rozboč. krabice, 12 svorek, Tamper, Plastová, bílá</t>
  </si>
  <si>
    <t>Pol62</t>
  </si>
  <si>
    <t>Koncentrátor 8x vstup, včetně krytu, tamper</t>
  </si>
  <si>
    <t>Kabely EZS</t>
  </si>
  <si>
    <t>Pol63</t>
  </si>
  <si>
    <t>FI-H06</t>
  </si>
  <si>
    <t>Pol64</t>
  </si>
  <si>
    <t>SUPERBUS AB01 2x1+2x2x0,5</t>
  </si>
  <si>
    <t>Pol65</t>
  </si>
  <si>
    <t>SK - SK</t>
  </si>
  <si>
    <t>D1 - Přípojné místo</t>
  </si>
  <si>
    <t>D2 - Rozvaděč</t>
  </si>
  <si>
    <t>D3 - IP kamery apod.</t>
  </si>
  <si>
    <t>Přípojné místo</t>
  </si>
  <si>
    <t>Pol31</t>
  </si>
  <si>
    <t>Keystone modul 6 UTP 110 IDC zapojení 568B</t>
  </si>
  <si>
    <t>Pol32</t>
  </si>
  <si>
    <t>maska nosná, 1x pozice keystone, univerzální, černá</t>
  </si>
  <si>
    <t>Pol33</t>
  </si>
  <si>
    <t>maska nosná, 2x pozice keystone, univerzální, černá</t>
  </si>
  <si>
    <t>Pol34</t>
  </si>
  <si>
    <t>Kryt zásuvky komunikační</t>
  </si>
  <si>
    <t>Pol35</t>
  </si>
  <si>
    <t>1-ráměček, bílý</t>
  </si>
  <si>
    <t>Pol36</t>
  </si>
  <si>
    <t>maska nosná pro 2x kaystone, modul 45x45mm, do podlahové krabice</t>
  </si>
  <si>
    <t>Rozvaděč</t>
  </si>
  <si>
    <t>Pol37</t>
  </si>
  <si>
    <t>Plechový 19" rozvaděč, 6U, 600x400mm, skleněné dvířka</t>
  </si>
  <si>
    <t>Pol38</t>
  </si>
  <si>
    <t>napájecí panel, 5x230V, přepěťová ochrana</t>
  </si>
  <si>
    <t>Pol39</t>
  </si>
  <si>
    <t>Patchpanel, 24port, kat.6</t>
  </si>
  <si>
    <t>Pol40</t>
  </si>
  <si>
    <t>Patchpanel, 25port, kat.3</t>
  </si>
  <si>
    <t>Pol41</t>
  </si>
  <si>
    <t xml:space="preserve">Síťový NVR multiplexer pro 8 IP kamer, PoE., připojení 8 audio/video signálů po IP, komprese H.264, MJPEG, záznamová rychlost 64Mbps, rozlišení až 8MPx, až 2 HDD 4TB, 4 alarmové vstupy, 3 alarmové výstupy, výstup pro monitor HDMI a VGA, 2x USB, 1x TCP/IP </t>
  </si>
  <si>
    <t>Pol42</t>
  </si>
  <si>
    <t>Rozvodnice plastová, vč. příslušenství, 200x200x100mm</t>
  </si>
  <si>
    <t>Pol43</t>
  </si>
  <si>
    <t>Vyvazovací panel 1U</t>
  </si>
  <si>
    <t>IP kamery apod.</t>
  </si>
  <si>
    <t>Pol44</t>
  </si>
  <si>
    <t>Venkovní bezpečnostní IP kamera s rozlišením 720P</t>
  </si>
  <si>
    <t>Pol45</t>
  </si>
  <si>
    <t>U/UTP instalační kabel Cat.6</t>
  </si>
  <si>
    <t>Pol46</t>
  </si>
  <si>
    <t>kabel SYKFY 10x2x0,5</t>
  </si>
  <si>
    <t>Pol47</t>
  </si>
  <si>
    <t>U/UTP instalační kabel Cat.6 outdoor</t>
  </si>
  <si>
    <t>Pol48</t>
  </si>
  <si>
    <t>Patchcord 0,5m kat.6</t>
  </si>
  <si>
    <t>Pol49</t>
  </si>
  <si>
    <t>Měření vývodu SK kat.6 vč. protokolů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</si>
</sst>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2" borderId="19" xfId="0" applyFont="1" applyFill="1" applyBorder="1" applyAlignment="1" applyProtection="1">
      <alignment horizontal="left" vertical="center"/>
      <protection locked="0"/>
    </xf>
    <xf numFmtId="0" fontId="3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21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26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27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28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L14" s="18"/>
      <c r="AM14" s="18"/>
      <c r="AN14" s="30" t="s">
        <v>28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29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26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30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21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26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30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32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34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35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36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37</v>
      </c>
      <c r="E29" s="43"/>
      <c r="F29" s="28" t="s">
        <v>38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39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40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41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42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44</v>
      </c>
      <c r="U35" s="50"/>
      <c r="V35" s="50"/>
      <c r="W35" s="50"/>
      <c r="X35" s="52" t="s">
        <v>45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46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47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48</v>
      </c>
      <c r="AI60" s="38"/>
      <c r="AJ60" s="38"/>
      <c r="AK60" s="38"/>
      <c r="AL60" s="38"/>
      <c r="AM60" s="60" t="s">
        <v>49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50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51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48</v>
      </c>
      <c r="AI75" s="38"/>
      <c r="AJ75" s="38"/>
      <c r="AK75" s="38"/>
      <c r="AL75" s="38"/>
      <c r="AM75" s="60" t="s">
        <v>49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31_2021_SLP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ŠTERNBERK - MATEŠKÁ ŠLOLA OBLOUKOVÁ_SLP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21. 12. 2021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29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53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27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31</v>
      </c>
      <c r="AJ90" s="36"/>
      <c r="AK90" s="36"/>
      <c r="AL90" s="36"/>
      <c r="AM90" s="76" t="str">
        <f>IF(E20="","",E20)</f>
        <v xml:space="preserve"> 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54</v>
      </c>
      <c r="D92" s="90"/>
      <c r="E92" s="90"/>
      <c r="F92" s="90"/>
      <c r="G92" s="90"/>
      <c r="H92" s="91"/>
      <c r="I92" s="92" t="s">
        <v>55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56</v>
      </c>
      <c r="AH92" s="90"/>
      <c r="AI92" s="90"/>
      <c r="AJ92" s="90"/>
      <c r="AK92" s="90"/>
      <c r="AL92" s="90"/>
      <c r="AM92" s="90"/>
      <c r="AN92" s="92" t="s">
        <v>57</v>
      </c>
      <c r="AO92" s="90"/>
      <c r="AP92" s="94"/>
      <c r="AQ92" s="95" t="s">
        <v>58</v>
      </c>
      <c r="AR92" s="40"/>
      <c r="AS92" s="96" t="s">
        <v>59</v>
      </c>
      <c r="AT92" s="97" t="s">
        <v>60</v>
      </c>
      <c r="AU92" s="97" t="s">
        <v>61</v>
      </c>
      <c r="AV92" s="97" t="s">
        <v>62</v>
      </c>
      <c r="AW92" s="97" t="s">
        <v>63</v>
      </c>
      <c r="AX92" s="97" t="s">
        <v>64</v>
      </c>
      <c r="AY92" s="97" t="s">
        <v>65</v>
      </c>
      <c r="AZ92" s="97" t="s">
        <v>66</v>
      </c>
      <c r="BA92" s="97" t="s">
        <v>67</v>
      </c>
      <c r="BB92" s="97" t="s">
        <v>68</v>
      </c>
      <c r="BC92" s="97" t="s">
        <v>69</v>
      </c>
      <c r="BD92" s="98" t="s">
        <v>70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71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ROUND(SUM(AG95:AG98),2)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ROUND(SUM(AS95:AS98),2)</f>
        <v>0</v>
      </c>
      <c r="AT94" s="110">
        <f>ROUND(SUM(AV94:AW94),2)</f>
        <v>0</v>
      </c>
      <c r="AU94" s="111">
        <f>ROUND(SUM(AU95:AU98),5)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ROUND(SUM(AZ95:AZ98),2)</f>
        <v>0</v>
      </c>
      <c r="BA94" s="110">
        <f>ROUND(SUM(BA95:BA98),2)</f>
        <v>0</v>
      </c>
      <c r="BB94" s="110">
        <f>ROUND(SUM(BB95:BB98),2)</f>
        <v>0</v>
      </c>
      <c r="BC94" s="110">
        <f>ROUND(SUM(BC95:BC98),2)</f>
        <v>0</v>
      </c>
      <c r="BD94" s="112">
        <f>ROUND(SUM(BD95:BD98),2)</f>
        <v>0</v>
      </c>
      <c r="BE94" s="6"/>
      <c r="BS94" s="113" t="s">
        <v>72</v>
      </c>
      <c r="BT94" s="113" t="s">
        <v>73</v>
      </c>
      <c r="BU94" s="114" t="s">
        <v>74</v>
      </c>
      <c r="BV94" s="113" t="s">
        <v>75</v>
      </c>
      <c r="BW94" s="113" t="s">
        <v>5</v>
      </c>
      <c r="BX94" s="113" t="s">
        <v>76</v>
      </c>
      <c r="CL94" s="113" t="s">
        <v>1</v>
      </c>
    </row>
    <row r="95" s="7" customFormat="1" ht="16.5" customHeight="1">
      <c r="A95" s="115" t="s">
        <v>77</v>
      </c>
      <c r="B95" s="116"/>
      <c r="C95" s="117"/>
      <c r="D95" s="118" t="s">
        <v>78</v>
      </c>
      <c r="E95" s="118"/>
      <c r="F95" s="118"/>
      <c r="G95" s="118"/>
      <c r="H95" s="118"/>
      <c r="I95" s="119"/>
      <c r="J95" s="118" t="s">
        <v>78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'DT - DT'!J30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79</v>
      </c>
      <c r="AR95" s="122"/>
      <c r="AS95" s="123">
        <v>0</v>
      </c>
      <c r="AT95" s="124">
        <f>ROUND(SUM(AV95:AW95),2)</f>
        <v>0</v>
      </c>
      <c r="AU95" s="125">
        <f>'DT - DT'!P121</f>
        <v>0</v>
      </c>
      <c r="AV95" s="124">
        <f>'DT - DT'!J33</f>
        <v>0</v>
      </c>
      <c r="AW95" s="124">
        <f>'DT - DT'!J34</f>
        <v>0</v>
      </c>
      <c r="AX95" s="124">
        <f>'DT - DT'!J35</f>
        <v>0</v>
      </c>
      <c r="AY95" s="124">
        <f>'DT - DT'!J36</f>
        <v>0</v>
      </c>
      <c r="AZ95" s="124">
        <f>'DT - DT'!F33</f>
        <v>0</v>
      </c>
      <c r="BA95" s="124">
        <f>'DT - DT'!F34</f>
        <v>0</v>
      </c>
      <c r="BB95" s="124">
        <f>'DT - DT'!F35</f>
        <v>0</v>
      </c>
      <c r="BC95" s="124">
        <f>'DT - DT'!F36</f>
        <v>0</v>
      </c>
      <c r="BD95" s="126">
        <f>'DT - DT'!F37</f>
        <v>0</v>
      </c>
      <c r="BE95" s="7"/>
      <c r="BT95" s="127" t="s">
        <v>80</v>
      </c>
      <c r="BV95" s="127" t="s">
        <v>75</v>
      </c>
      <c r="BW95" s="127" t="s">
        <v>81</v>
      </c>
      <c r="BX95" s="127" t="s">
        <v>5</v>
      </c>
      <c r="CL95" s="127" t="s">
        <v>1</v>
      </c>
      <c r="CM95" s="127" t="s">
        <v>82</v>
      </c>
    </row>
    <row r="96" s="7" customFormat="1" ht="16.5" customHeight="1">
      <c r="A96" s="115" t="s">
        <v>77</v>
      </c>
      <c r="B96" s="116"/>
      <c r="C96" s="117"/>
      <c r="D96" s="118" t="s">
        <v>83</v>
      </c>
      <c r="E96" s="118"/>
      <c r="F96" s="118"/>
      <c r="G96" s="118"/>
      <c r="H96" s="118"/>
      <c r="I96" s="119"/>
      <c r="J96" s="118" t="s">
        <v>83</v>
      </c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20">
        <f>'KT - KT'!J30</f>
        <v>0</v>
      </c>
      <c r="AH96" s="119"/>
      <c r="AI96" s="119"/>
      <c r="AJ96" s="119"/>
      <c r="AK96" s="119"/>
      <c r="AL96" s="119"/>
      <c r="AM96" s="119"/>
      <c r="AN96" s="120">
        <f>SUM(AG96,AT96)</f>
        <v>0</v>
      </c>
      <c r="AO96" s="119"/>
      <c r="AP96" s="119"/>
      <c r="AQ96" s="121" t="s">
        <v>79</v>
      </c>
      <c r="AR96" s="122"/>
      <c r="AS96" s="123">
        <v>0</v>
      </c>
      <c r="AT96" s="124">
        <f>ROUND(SUM(AV96:AW96),2)</f>
        <v>0</v>
      </c>
      <c r="AU96" s="125">
        <f>'KT - KT'!P120</f>
        <v>0</v>
      </c>
      <c r="AV96" s="124">
        <f>'KT - KT'!J33</f>
        <v>0</v>
      </c>
      <c r="AW96" s="124">
        <f>'KT - KT'!J34</f>
        <v>0</v>
      </c>
      <c r="AX96" s="124">
        <f>'KT - KT'!J35</f>
        <v>0</v>
      </c>
      <c r="AY96" s="124">
        <f>'KT - KT'!J36</f>
        <v>0</v>
      </c>
      <c r="AZ96" s="124">
        <f>'KT - KT'!F33</f>
        <v>0</v>
      </c>
      <c r="BA96" s="124">
        <f>'KT - KT'!F34</f>
        <v>0</v>
      </c>
      <c r="BB96" s="124">
        <f>'KT - KT'!F35</f>
        <v>0</v>
      </c>
      <c r="BC96" s="124">
        <f>'KT - KT'!F36</f>
        <v>0</v>
      </c>
      <c r="BD96" s="126">
        <f>'KT - KT'!F37</f>
        <v>0</v>
      </c>
      <c r="BE96" s="7"/>
      <c r="BT96" s="127" t="s">
        <v>80</v>
      </c>
      <c r="BV96" s="127" t="s">
        <v>75</v>
      </c>
      <c r="BW96" s="127" t="s">
        <v>84</v>
      </c>
      <c r="BX96" s="127" t="s">
        <v>5</v>
      </c>
      <c r="CL96" s="127" t="s">
        <v>1</v>
      </c>
      <c r="CM96" s="127" t="s">
        <v>82</v>
      </c>
    </row>
    <row r="97" s="7" customFormat="1" ht="16.5" customHeight="1">
      <c r="A97" s="115" t="s">
        <v>77</v>
      </c>
      <c r="B97" s="116"/>
      <c r="C97" s="117"/>
      <c r="D97" s="118" t="s">
        <v>85</v>
      </c>
      <c r="E97" s="118"/>
      <c r="F97" s="118"/>
      <c r="G97" s="118"/>
      <c r="H97" s="118"/>
      <c r="I97" s="119"/>
      <c r="J97" s="118" t="s">
        <v>85</v>
      </c>
      <c r="K97" s="118"/>
      <c r="L97" s="118"/>
      <c r="M97" s="118"/>
      <c r="N97" s="118"/>
      <c r="O97" s="118"/>
      <c r="P97" s="118"/>
      <c r="Q97" s="118"/>
      <c r="R97" s="118"/>
      <c r="S97" s="118"/>
      <c r="T97" s="118"/>
      <c r="U97" s="118"/>
      <c r="V97" s="118"/>
      <c r="W97" s="118"/>
      <c r="X97" s="118"/>
      <c r="Y97" s="118"/>
      <c r="Z97" s="118"/>
      <c r="AA97" s="118"/>
      <c r="AB97" s="118"/>
      <c r="AC97" s="118"/>
      <c r="AD97" s="118"/>
      <c r="AE97" s="118"/>
      <c r="AF97" s="118"/>
      <c r="AG97" s="120">
        <f>'PZTS - PZTS'!J30</f>
        <v>0</v>
      </c>
      <c r="AH97" s="119"/>
      <c r="AI97" s="119"/>
      <c r="AJ97" s="119"/>
      <c r="AK97" s="119"/>
      <c r="AL97" s="119"/>
      <c r="AM97" s="119"/>
      <c r="AN97" s="120">
        <f>SUM(AG97,AT97)</f>
        <v>0</v>
      </c>
      <c r="AO97" s="119"/>
      <c r="AP97" s="119"/>
      <c r="AQ97" s="121" t="s">
        <v>79</v>
      </c>
      <c r="AR97" s="122"/>
      <c r="AS97" s="123">
        <v>0</v>
      </c>
      <c r="AT97" s="124">
        <f>ROUND(SUM(AV97:AW97),2)</f>
        <v>0</v>
      </c>
      <c r="AU97" s="125">
        <f>'PZTS - PZTS'!P119</f>
        <v>0</v>
      </c>
      <c r="AV97" s="124">
        <f>'PZTS - PZTS'!J33</f>
        <v>0</v>
      </c>
      <c r="AW97" s="124">
        <f>'PZTS - PZTS'!J34</f>
        <v>0</v>
      </c>
      <c r="AX97" s="124">
        <f>'PZTS - PZTS'!J35</f>
        <v>0</v>
      </c>
      <c r="AY97" s="124">
        <f>'PZTS - PZTS'!J36</f>
        <v>0</v>
      </c>
      <c r="AZ97" s="124">
        <f>'PZTS - PZTS'!F33</f>
        <v>0</v>
      </c>
      <c r="BA97" s="124">
        <f>'PZTS - PZTS'!F34</f>
        <v>0</v>
      </c>
      <c r="BB97" s="124">
        <f>'PZTS - PZTS'!F35</f>
        <v>0</v>
      </c>
      <c r="BC97" s="124">
        <f>'PZTS - PZTS'!F36</f>
        <v>0</v>
      </c>
      <c r="BD97" s="126">
        <f>'PZTS - PZTS'!F37</f>
        <v>0</v>
      </c>
      <c r="BE97" s="7"/>
      <c r="BT97" s="127" t="s">
        <v>80</v>
      </c>
      <c r="BV97" s="127" t="s">
        <v>75</v>
      </c>
      <c r="BW97" s="127" t="s">
        <v>86</v>
      </c>
      <c r="BX97" s="127" t="s">
        <v>5</v>
      </c>
      <c r="CL97" s="127" t="s">
        <v>1</v>
      </c>
      <c r="CM97" s="127" t="s">
        <v>82</v>
      </c>
    </row>
    <row r="98" s="7" customFormat="1" ht="16.5" customHeight="1">
      <c r="A98" s="115" t="s">
        <v>77</v>
      </c>
      <c r="B98" s="116"/>
      <c r="C98" s="117"/>
      <c r="D98" s="118" t="s">
        <v>87</v>
      </c>
      <c r="E98" s="118"/>
      <c r="F98" s="118"/>
      <c r="G98" s="118"/>
      <c r="H98" s="118"/>
      <c r="I98" s="119"/>
      <c r="J98" s="118" t="s">
        <v>87</v>
      </c>
      <c r="K98" s="118"/>
      <c r="L98" s="118"/>
      <c r="M98" s="118"/>
      <c r="N98" s="118"/>
      <c r="O98" s="118"/>
      <c r="P98" s="118"/>
      <c r="Q98" s="118"/>
      <c r="R98" s="118"/>
      <c r="S98" s="118"/>
      <c r="T98" s="118"/>
      <c r="U98" s="118"/>
      <c r="V98" s="118"/>
      <c r="W98" s="118"/>
      <c r="X98" s="118"/>
      <c r="Y98" s="118"/>
      <c r="Z98" s="118"/>
      <c r="AA98" s="118"/>
      <c r="AB98" s="118"/>
      <c r="AC98" s="118"/>
      <c r="AD98" s="118"/>
      <c r="AE98" s="118"/>
      <c r="AF98" s="118"/>
      <c r="AG98" s="120">
        <f>'SK - SK'!J30</f>
        <v>0</v>
      </c>
      <c r="AH98" s="119"/>
      <c r="AI98" s="119"/>
      <c r="AJ98" s="119"/>
      <c r="AK98" s="119"/>
      <c r="AL98" s="119"/>
      <c r="AM98" s="119"/>
      <c r="AN98" s="120">
        <f>SUM(AG98,AT98)</f>
        <v>0</v>
      </c>
      <c r="AO98" s="119"/>
      <c r="AP98" s="119"/>
      <c r="AQ98" s="121" t="s">
        <v>79</v>
      </c>
      <c r="AR98" s="122"/>
      <c r="AS98" s="128">
        <v>0</v>
      </c>
      <c r="AT98" s="129">
        <f>ROUND(SUM(AV98:AW98),2)</f>
        <v>0</v>
      </c>
      <c r="AU98" s="130">
        <f>'SK - SK'!P121</f>
        <v>0</v>
      </c>
      <c r="AV98" s="129">
        <f>'SK - SK'!J33</f>
        <v>0</v>
      </c>
      <c r="AW98" s="129">
        <f>'SK - SK'!J34</f>
        <v>0</v>
      </c>
      <c r="AX98" s="129">
        <f>'SK - SK'!J35</f>
        <v>0</v>
      </c>
      <c r="AY98" s="129">
        <f>'SK - SK'!J36</f>
        <v>0</v>
      </c>
      <c r="AZ98" s="129">
        <f>'SK - SK'!F33</f>
        <v>0</v>
      </c>
      <c r="BA98" s="129">
        <f>'SK - SK'!F34</f>
        <v>0</v>
      </c>
      <c r="BB98" s="129">
        <f>'SK - SK'!F35</f>
        <v>0</v>
      </c>
      <c r="BC98" s="129">
        <f>'SK - SK'!F36</f>
        <v>0</v>
      </c>
      <c r="BD98" s="131">
        <f>'SK - SK'!F37</f>
        <v>0</v>
      </c>
      <c r="BE98" s="7"/>
      <c r="BT98" s="127" t="s">
        <v>80</v>
      </c>
      <c r="BV98" s="127" t="s">
        <v>75</v>
      </c>
      <c r="BW98" s="127" t="s">
        <v>88</v>
      </c>
      <c r="BX98" s="127" t="s">
        <v>5</v>
      </c>
      <c r="CL98" s="127" t="s">
        <v>1</v>
      </c>
      <c r="CM98" s="127" t="s">
        <v>82</v>
      </c>
    </row>
    <row r="99" s="2" customFormat="1" ht="30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36"/>
      <c r="AQ99" s="36"/>
      <c r="AR99" s="40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63"/>
      <c r="M100" s="63"/>
      <c r="N100" s="63"/>
      <c r="O100" s="63"/>
      <c r="P100" s="63"/>
      <c r="Q100" s="63"/>
      <c r="R100" s="63"/>
      <c r="S100" s="63"/>
      <c r="T100" s="63"/>
      <c r="U100" s="63"/>
      <c r="V100" s="63"/>
      <c r="W100" s="63"/>
      <c r="X100" s="63"/>
      <c r="Y100" s="63"/>
      <c r="Z100" s="63"/>
      <c r="AA100" s="63"/>
      <c r="AB100" s="63"/>
      <c r="AC100" s="63"/>
      <c r="AD100" s="63"/>
      <c r="AE100" s="63"/>
      <c r="AF100" s="63"/>
      <c r="AG100" s="63"/>
      <c r="AH100" s="63"/>
      <c r="AI100" s="63"/>
      <c r="AJ100" s="63"/>
      <c r="AK100" s="63"/>
      <c r="AL100" s="63"/>
      <c r="AM100" s="63"/>
      <c r="AN100" s="63"/>
      <c r="AO100" s="63"/>
      <c r="AP100" s="63"/>
      <c r="AQ100" s="63"/>
      <c r="AR100" s="40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</row>
  </sheetData>
  <sheetProtection sheet="1" formatColumns="0" formatRows="0" objects="1" scenarios="1" spinCount="100000" saltValue="6DQ7OUh6uSBtCLJpj1XH7iloqhY8mYdfDP4dEV+eCo59iDyoyCPnjkQgMAZpKOxoW+zZFGtWBZ/MAYJJ36eNSQ==" hashValue="l8o6f9YSUE49f9p5AmOYP+5qfgrT05L0JbjCk3y1N70iUa4/9nhVC39+8H22q8qTm/9IWp26Swis0GcEldeOtA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DT - DT'!C2" display="/"/>
    <hyperlink ref="A96" location="'KT - KT'!C2" display="/"/>
    <hyperlink ref="A97" location="'PZTS - PZTS'!C2" display="/"/>
    <hyperlink ref="A98" location="'SK - SK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81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82</v>
      </c>
    </row>
    <row r="4" s="1" customFormat="1" ht="24.96" customHeight="1">
      <c r="B4" s="16"/>
      <c r="D4" s="134" t="s">
        <v>89</v>
      </c>
      <c r="L4" s="16"/>
      <c r="M4" s="13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6" t="s">
        <v>16</v>
      </c>
      <c r="L6" s="16"/>
    </row>
    <row r="7" s="1" customFormat="1" ht="16.5" customHeight="1">
      <c r="B7" s="16"/>
      <c r="E7" s="137" t="str">
        <f>'Rekapitulace stavby'!K6</f>
        <v>ŠTERNBERK - MATEŠKÁ ŠLOLA OBLOUKOVÁ_SLP</v>
      </c>
      <c r="F7" s="136"/>
      <c r="G7" s="136"/>
      <c r="H7" s="136"/>
      <c r="L7" s="16"/>
    </row>
    <row r="8" s="2" customFormat="1" ht="12" customHeight="1">
      <c r="A8" s="34"/>
      <c r="B8" s="40"/>
      <c r="C8" s="34"/>
      <c r="D8" s="136" t="s">
        <v>90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8" t="s">
        <v>91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19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6" t="s">
        <v>20</v>
      </c>
      <c r="E12" s="34"/>
      <c r="F12" s="139" t="s">
        <v>21</v>
      </c>
      <c r="G12" s="34"/>
      <c r="H12" s="34"/>
      <c r="I12" s="136" t="s">
        <v>22</v>
      </c>
      <c r="J12" s="140" t="str">
        <f>'Rekapitulace stavby'!AN8</f>
        <v>21. 12. 2021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6" t="s">
        <v>24</v>
      </c>
      <c r="E14" s="34"/>
      <c r="F14" s="34"/>
      <c r="G14" s="34"/>
      <c r="H14" s="34"/>
      <c r="I14" s="136" t="s">
        <v>25</v>
      </c>
      <c r="J14" s="139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9" t="str">
        <f>IF('Rekapitulace stavby'!E11="","",'Rekapitulace stavby'!E11)</f>
        <v xml:space="preserve"> </v>
      </c>
      <c r="F15" s="34"/>
      <c r="G15" s="34"/>
      <c r="H15" s="34"/>
      <c r="I15" s="136" t="s">
        <v>26</v>
      </c>
      <c r="J15" s="139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6" t="s">
        <v>27</v>
      </c>
      <c r="E17" s="34"/>
      <c r="F17" s="34"/>
      <c r="G17" s="34"/>
      <c r="H17" s="34"/>
      <c r="I17" s="13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26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6" t="s">
        <v>29</v>
      </c>
      <c r="E20" s="34"/>
      <c r="F20" s="34"/>
      <c r="G20" s="34"/>
      <c r="H20" s="34"/>
      <c r="I20" s="136" t="s">
        <v>25</v>
      </c>
      <c r="J20" s="139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9" t="str">
        <f>IF('Rekapitulace stavby'!E17="","",'Rekapitulace stavby'!E17)</f>
        <v xml:space="preserve"> </v>
      </c>
      <c r="F21" s="34"/>
      <c r="G21" s="34"/>
      <c r="H21" s="34"/>
      <c r="I21" s="136" t="s">
        <v>26</v>
      </c>
      <c r="J21" s="139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6" t="s">
        <v>31</v>
      </c>
      <c r="E23" s="34"/>
      <c r="F23" s="34"/>
      <c r="G23" s="34"/>
      <c r="H23" s="34"/>
      <c r="I23" s="136" t="s">
        <v>25</v>
      </c>
      <c r="J23" s="139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9" t="str">
        <f>IF('Rekapitulace stavby'!E20="","",'Rekapitulace stavby'!E20)</f>
        <v xml:space="preserve"> </v>
      </c>
      <c r="F24" s="34"/>
      <c r="G24" s="34"/>
      <c r="H24" s="34"/>
      <c r="I24" s="136" t="s">
        <v>26</v>
      </c>
      <c r="J24" s="139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6" t="s">
        <v>32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6" t="s">
        <v>33</v>
      </c>
      <c r="E30" s="34"/>
      <c r="F30" s="34"/>
      <c r="G30" s="34"/>
      <c r="H30" s="34"/>
      <c r="I30" s="34"/>
      <c r="J30" s="147">
        <f>ROUND(J121,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8" t="s">
        <v>35</v>
      </c>
      <c r="G32" s="34"/>
      <c r="H32" s="34"/>
      <c r="I32" s="148" t="s">
        <v>34</v>
      </c>
      <c r="J32" s="148" t="s">
        <v>36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9" t="s">
        <v>37</v>
      </c>
      <c r="E33" s="136" t="s">
        <v>38</v>
      </c>
      <c r="F33" s="150">
        <f>ROUND((SUM(BE121:BE146)),  2)</f>
        <v>0</v>
      </c>
      <c r="G33" s="34"/>
      <c r="H33" s="34"/>
      <c r="I33" s="151">
        <v>0.20999999999999999</v>
      </c>
      <c r="J33" s="150">
        <f>ROUND(((SUM(BE121:BE146))*I33),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6" t="s">
        <v>39</v>
      </c>
      <c r="F34" s="150">
        <f>ROUND((SUM(BF121:BF146)),  2)</f>
        <v>0</v>
      </c>
      <c r="G34" s="34"/>
      <c r="H34" s="34"/>
      <c r="I34" s="151">
        <v>0.14999999999999999</v>
      </c>
      <c r="J34" s="150">
        <f>ROUND(((SUM(BF121:BF146))*I34),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40</v>
      </c>
      <c r="F35" s="150">
        <f>ROUND((SUM(BG121:BG146)),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41</v>
      </c>
      <c r="F36" s="150">
        <f>ROUND((SUM(BH121:BH146)),  2)</f>
        <v>0</v>
      </c>
      <c r="G36" s="34"/>
      <c r="H36" s="34"/>
      <c r="I36" s="151">
        <v>0.14999999999999999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42</v>
      </c>
      <c r="F37" s="150">
        <f>ROUND((SUM(BI121:BI146)),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92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0" t="str">
        <f>E7</f>
        <v>ŠTERNBERK - MATEŠKÁ ŠLOLA OBLOUKOVÁ_SLP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90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DT - DT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21. 12. 2021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29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6"/>
      <c r="E92" s="36"/>
      <c r="F92" s="23" t="str">
        <f>IF(E18="","",E18)</f>
        <v>Vyplň údaj</v>
      </c>
      <c r="G92" s="36"/>
      <c r="H92" s="36"/>
      <c r="I92" s="28" t="s">
        <v>31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93</v>
      </c>
      <c r="D94" s="172"/>
      <c r="E94" s="172"/>
      <c r="F94" s="172"/>
      <c r="G94" s="172"/>
      <c r="H94" s="172"/>
      <c r="I94" s="172"/>
      <c r="J94" s="173" t="s">
        <v>94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95</v>
      </c>
      <c r="D96" s="36"/>
      <c r="E96" s="36"/>
      <c r="F96" s="36"/>
      <c r="G96" s="36"/>
      <c r="H96" s="36"/>
      <c r="I96" s="36"/>
      <c r="J96" s="106">
        <f>J121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96</v>
      </c>
    </row>
    <row r="97" s="9" customFormat="1" ht="24.96" customHeight="1">
      <c r="A97" s="9"/>
      <c r="B97" s="175"/>
      <c r="C97" s="176"/>
      <c r="D97" s="177" t="s">
        <v>97</v>
      </c>
      <c r="E97" s="178"/>
      <c r="F97" s="178"/>
      <c r="G97" s="178"/>
      <c r="H97" s="178"/>
      <c r="I97" s="178"/>
      <c r="J97" s="179">
        <f>J122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5"/>
      <c r="C98" s="176"/>
      <c r="D98" s="177" t="s">
        <v>98</v>
      </c>
      <c r="E98" s="178"/>
      <c r="F98" s="178"/>
      <c r="G98" s="178"/>
      <c r="H98" s="178"/>
      <c r="I98" s="178"/>
      <c r="J98" s="179">
        <f>J129</f>
        <v>0</v>
      </c>
      <c r="K98" s="176"/>
      <c r="L98" s="18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5"/>
      <c r="C99" s="176"/>
      <c r="D99" s="177" t="s">
        <v>99</v>
      </c>
      <c r="E99" s="178"/>
      <c r="F99" s="178"/>
      <c r="G99" s="178"/>
      <c r="H99" s="178"/>
      <c r="I99" s="178"/>
      <c r="J99" s="179">
        <f>J131</f>
        <v>0</v>
      </c>
      <c r="K99" s="176"/>
      <c r="L99" s="18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5"/>
      <c r="C100" s="176"/>
      <c r="D100" s="177" t="s">
        <v>100</v>
      </c>
      <c r="E100" s="178"/>
      <c r="F100" s="178"/>
      <c r="G100" s="178"/>
      <c r="H100" s="178"/>
      <c r="I100" s="178"/>
      <c r="J100" s="179">
        <f>J139</f>
        <v>0</v>
      </c>
      <c r="K100" s="176"/>
      <c r="L100" s="18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5"/>
      <c r="C101" s="176"/>
      <c r="D101" s="177" t="s">
        <v>101</v>
      </c>
      <c r="E101" s="178"/>
      <c r="F101" s="178"/>
      <c r="G101" s="178"/>
      <c r="H101" s="178"/>
      <c r="I101" s="178"/>
      <c r="J101" s="179">
        <f>J141</f>
        <v>0</v>
      </c>
      <c r="K101" s="176"/>
      <c r="L101" s="18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="2" customFormat="1" ht="6.96" customHeight="1">
      <c r="A107" s="34"/>
      <c r="B107" s="64"/>
      <c r="C107" s="65"/>
      <c r="D107" s="65"/>
      <c r="E107" s="65"/>
      <c r="F107" s="65"/>
      <c r="G107" s="65"/>
      <c r="H107" s="65"/>
      <c r="I107" s="65"/>
      <c r="J107" s="65"/>
      <c r="K107" s="65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4.96" customHeight="1">
      <c r="A108" s="34"/>
      <c r="B108" s="35"/>
      <c r="C108" s="19" t="s">
        <v>102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16</v>
      </c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6"/>
      <c r="D111" s="36"/>
      <c r="E111" s="170" t="str">
        <f>E7</f>
        <v>ŠTERNBERK - MATEŠKÁ ŠLOLA OBLOUKOVÁ_SLP</v>
      </c>
      <c r="F111" s="28"/>
      <c r="G111" s="28"/>
      <c r="H111" s="28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90</v>
      </c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6"/>
      <c r="D113" s="36"/>
      <c r="E113" s="72" t="str">
        <f>E9</f>
        <v>DT - DT</v>
      </c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20</v>
      </c>
      <c r="D115" s="36"/>
      <c r="E115" s="36"/>
      <c r="F115" s="23" t="str">
        <f>F12</f>
        <v xml:space="preserve"> </v>
      </c>
      <c r="G115" s="36"/>
      <c r="H115" s="36"/>
      <c r="I115" s="28" t="s">
        <v>22</v>
      </c>
      <c r="J115" s="75" t="str">
        <f>IF(J12="","",J12)</f>
        <v>21. 12. 2021</v>
      </c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24</v>
      </c>
      <c r="D117" s="36"/>
      <c r="E117" s="36"/>
      <c r="F117" s="23" t="str">
        <f>E15</f>
        <v xml:space="preserve"> </v>
      </c>
      <c r="G117" s="36"/>
      <c r="H117" s="36"/>
      <c r="I117" s="28" t="s">
        <v>29</v>
      </c>
      <c r="J117" s="32" t="str">
        <f>E21</f>
        <v xml:space="preserve"> 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27</v>
      </c>
      <c r="D118" s="36"/>
      <c r="E118" s="36"/>
      <c r="F118" s="23" t="str">
        <f>IF(E18="","",E18)</f>
        <v>Vyplň údaj</v>
      </c>
      <c r="G118" s="36"/>
      <c r="H118" s="36"/>
      <c r="I118" s="28" t="s">
        <v>31</v>
      </c>
      <c r="J118" s="32" t="str">
        <f>E24</f>
        <v xml:space="preserve"> </v>
      </c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9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0" customFormat="1" ht="29.28" customHeight="1">
      <c r="A120" s="181"/>
      <c r="B120" s="182"/>
      <c r="C120" s="183" t="s">
        <v>103</v>
      </c>
      <c r="D120" s="184" t="s">
        <v>58</v>
      </c>
      <c r="E120" s="184" t="s">
        <v>54</v>
      </c>
      <c r="F120" s="184" t="s">
        <v>55</v>
      </c>
      <c r="G120" s="184" t="s">
        <v>104</v>
      </c>
      <c r="H120" s="184" t="s">
        <v>105</v>
      </c>
      <c r="I120" s="184" t="s">
        <v>106</v>
      </c>
      <c r="J120" s="185" t="s">
        <v>94</v>
      </c>
      <c r="K120" s="186" t="s">
        <v>107</v>
      </c>
      <c r="L120" s="187"/>
      <c r="M120" s="96" t="s">
        <v>1</v>
      </c>
      <c r="N120" s="97" t="s">
        <v>37</v>
      </c>
      <c r="O120" s="97" t="s">
        <v>108</v>
      </c>
      <c r="P120" s="97" t="s">
        <v>109</v>
      </c>
      <c r="Q120" s="97" t="s">
        <v>110</v>
      </c>
      <c r="R120" s="97" t="s">
        <v>111</v>
      </c>
      <c r="S120" s="97" t="s">
        <v>112</v>
      </c>
      <c r="T120" s="98" t="s">
        <v>113</v>
      </c>
      <c r="U120" s="181"/>
      <c r="V120" s="181"/>
      <c r="W120" s="181"/>
      <c r="X120" s="181"/>
      <c r="Y120" s="181"/>
      <c r="Z120" s="181"/>
      <c r="AA120" s="181"/>
      <c r="AB120" s="181"/>
      <c r="AC120" s="181"/>
      <c r="AD120" s="181"/>
      <c r="AE120" s="181"/>
    </row>
    <row r="121" s="2" customFormat="1" ht="22.8" customHeight="1">
      <c r="A121" s="34"/>
      <c r="B121" s="35"/>
      <c r="C121" s="103" t="s">
        <v>114</v>
      </c>
      <c r="D121" s="36"/>
      <c r="E121" s="36"/>
      <c r="F121" s="36"/>
      <c r="G121" s="36"/>
      <c r="H121" s="36"/>
      <c r="I121" s="36"/>
      <c r="J121" s="188">
        <f>BK121</f>
        <v>0</v>
      </c>
      <c r="K121" s="36"/>
      <c r="L121" s="40"/>
      <c r="M121" s="99"/>
      <c r="N121" s="189"/>
      <c r="O121" s="100"/>
      <c r="P121" s="190">
        <f>P122+P129+P131+P139+P141</f>
        <v>0</v>
      </c>
      <c r="Q121" s="100"/>
      <c r="R121" s="190">
        <f>R122+R129+R131+R139+R141</f>
        <v>0</v>
      </c>
      <c r="S121" s="100"/>
      <c r="T121" s="191">
        <f>T122+T129+T131+T139+T141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3" t="s">
        <v>72</v>
      </c>
      <c r="AU121" s="13" t="s">
        <v>96</v>
      </c>
      <c r="BK121" s="192">
        <f>BK122+BK129+BK131+BK139+BK141</f>
        <v>0</v>
      </c>
    </row>
    <row r="122" s="11" customFormat="1" ht="25.92" customHeight="1">
      <c r="A122" s="11"/>
      <c r="B122" s="193"/>
      <c r="C122" s="194"/>
      <c r="D122" s="195" t="s">
        <v>72</v>
      </c>
      <c r="E122" s="196" t="s">
        <v>115</v>
      </c>
      <c r="F122" s="196" t="s">
        <v>116</v>
      </c>
      <c r="G122" s="194"/>
      <c r="H122" s="194"/>
      <c r="I122" s="197"/>
      <c r="J122" s="198">
        <f>BK122</f>
        <v>0</v>
      </c>
      <c r="K122" s="194"/>
      <c r="L122" s="199"/>
      <c r="M122" s="200"/>
      <c r="N122" s="201"/>
      <c r="O122" s="201"/>
      <c r="P122" s="202">
        <f>SUM(P123:P128)</f>
        <v>0</v>
      </c>
      <c r="Q122" s="201"/>
      <c r="R122" s="202">
        <f>SUM(R123:R128)</f>
        <v>0</v>
      </c>
      <c r="S122" s="201"/>
      <c r="T122" s="203">
        <f>SUM(T123:T128)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04" t="s">
        <v>80</v>
      </c>
      <c r="AT122" s="205" t="s">
        <v>72</v>
      </c>
      <c r="AU122" s="205" t="s">
        <v>73</v>
      </c>
      <c r="AY122" s="204" t="s">
        <v>117</v>
      </c>
      <c r="BK122" s="206">
        <f>SUM(BK123:BK128)</f>
        <v>0</v>
      </c>
    </row>
    <row r="123" s="2" customFormat="1" ht="16.5" customHeight="1">
      <c r="A123" s="34"/>
      <c r="B123" s="35"/>
      <c r="C123" s="207" t="s">
        <v>73</v>
      </c>
      <c r="D123" s="207" t="s">
        <v>118</v>
      </c>
      <c r="E123" s="208" t="s">
        <v>119</v>
      </c>
      <c r="F123" s="209" t="s">
        <v>120</v>
      </c>
      <c r="G123" s="210" t="s">
        <v>121</v>
      </c>
      <c r="H123" s="211">
        <v>3</v>
      </c>
      <c r="I123" s="212"/>
      <c r="J123" s="213">
        <f>ROUND(I123*H123,2)</f>
        <v>0</v>
      </c>
      <c r="K123" s="214"/>
      <c r="L123" s="215"/>
      <c r="M123" s="216" t="s">
        <v>1</v>
      </c>
      <c r="N123" s="217" t="s">
        <v>38</v>
      </c>
      <c r="O123" s="87"/>
      <c r="P123" s="218">
        <f>O123*H123</f>
        <v>0</v>
      </c>
      <c r="Q123" s="218">
        <v>0</v>
      </c>
      <c r="R123" s="218">
        <f>Q123*H123</f>
        <v>0</v>
      </c>
      <c r="S123" s="218">
        <v>0</v>
      </c>
      <c r="T123" s="219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20" t="s">
        <v>122</v>
      </c>
      <c r="AT123" s="220" t="s">
        <v>118</v>
      </c>
      <c r="AU123" s="220" t="s">
        <v>80</v>
      </c>
      <c r="AY123" s="13" t="s">
        <v>117</v>
      </c>
      <c r="BE123" s="221">
        <f>IF(N123="základní",J123,0)</f>
        <v>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13" t="s">
        <v>80</v>
      </c>
      <c r="BK123" s="221">
        <f>ROUND(I123*H123,2)</f>
        <v>0</v>
      </c>
      <c r="BL123" s="13" t="s">
        <v>123</v>
      </c>
      <c r="BM123" s="220" t="s">
        <v>82</v>
      </c>
    </row>
    <row r="124" s="2" customFormat="1" ht="16.5" customHeight="1">
      <c r="A124" s="34"/>
      <c r="B124" s="35"/>
      <c r="C124" s="207" t="s">
        <v>73</v>
      </c>
      <c r="D124" s="207" t="s">
        <v>118</v>
      </c>
      <c r="E124" s="208" t="s">
        <v>124</v>
      </c>
      <c r="F124" s="209" t="s">
        <v>125</v>
      </c>
      <c r="G124" s="210" t="s">
        <v>121</v>
      </c>
      <c r="H124" s="211">
        <v>3</v>
      </c>
      <c r="I124" s="212"/>
      <c r="J124" s="213">
        <f>ROUND(I124*H124,2)</f>
        <v>0</v>
      </c>
      <c r="K124" s="214"/>
      <c r="L124" s="215"/>
      <c r="M124" s="216" t="s">
        <v>1</v>
      </c>
      <c r="N124" s="217" t="s">
        <v>38</v>
      </c>
      <c r="O124" s="87"/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20" t="s">
        <v>122</v>
      </c>
      <c r="AT124" s="220" t="s">
        <v>118</v>
      </c>
      <c r="AU124" s="220" t="s">
        <v>80</v>
      </c>
      <c r="AY124" s="13" t="s">
        <v>117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13" t="s">
        <v>80</v>
      </c>
      <c r="BK124" s="221">
        <f>ROUND(I124*H124,2)</f>
        <v>0</v>
      </c>
      <c r="BL124" s="13" t="s">
        <v>123</v>
      </c>
      <c r="BM124" s="220" t="s">
        <v>123</v>
      </c>
    </row>
    <row r="125" s="2" customFormat="1" ht="16.5" customHeight="1">
      <c r="A125" s="34"/>
      <c r="B125" s="35"/>
      <c r="C125" s="207" t="s">
        <v>73</v>
      </c>
      <c r="D125" s="207" t="s">
        <v>118</v>
      </c>
      <c r="E125" s="208" t="s">
        <v>126</v>
      </c>
      <c r="F125" s="209" t="s">
        <v>127</v>
      </c>
      <c r="G125" s="210" t="s">
        <v>121</v>
      </c>
      <c r="H125" s="211">
        <v>3</v>
      </c>
      <c r="I125" s="212"/>
      <c r="J125" s="213">
        <f>ROUND(I125*H125,2)</f>
        <v>0</v>
      </c>
      <c r="K125" s="214"/>
      <c r="L125" s="215"/>
      <c r="M125" s="216" t="s">
        <v>1</v>
      </c>
      <c r="N125" s="217" t="s">
        <v>38</v>
      </c>
      <c r="O125" s="87"/>
      <c r="P125" s="218">
        <f>O125*H125</f>
        <v>0</v>
      </c>
      <c r="Q125" s="218">
        <v>0</v>
      </c>
      <c r="R125" s="218">
        <f>Q125*H125</f>
        <v>0</v>
      </c>
      <c r="S125" s="218">
        <v>0</v>
      </c>
      <c r="T125" s="219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20" t="s">
        <v>122</v>
      </c>
      <c r="AT125" s="220" t="s">
        <v>118</v>
      </c>
      <c r="AU125" s="220" t="s">
        <v>80</v>
      </c>
      <c r="AY125" s="13" t="s">
        <v>117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13" t="s">
        <v>80</v>
      </c>
      <c r="BK125" s="221">
        <f>ROUND(I125*H125,2)</f>
        <v>0</v>
      </c>
      <c r="BL125" s="13" t="s">
        <v>123</v>
      </c>
      <c r="BM125" s="220" t="s">
        <v>128</v>
      </c>
    </row>
    <row r="126" s="2" customFormat="1" ht="16.5" customHeight="1">
      <c r="A126" s="34"/>
      <c r="B126" s="35"/>
      <c r="C126" s="207" t="s">
        <v>73</v>
      </c>
      <c r="D126" s="207" t="s">
        <v>118</v>
      </c>
      <c r="E126" s="208" t="s">
        <v>129</v>
      </c>
      <c r="F126" s="209" t="s">
        <v>130</v>
      </c>
      <c r="G126" s="210" t="s">
        <v>121</v>
      </c>
      <c r="H126" s="211">
        <v>3</v>
      </c>
      <c r="I126" s="212"/>
      <c r="J126" s="213">
        <f>ROUND(I126*H126,2)</f>
        <v>0</v>
      </c>
      <c r="K126" s="214"/>
      <c r="L126" s="215"/>
      <c r="M126" s="216" t="s">
        <v>1</v>
      </c>
      <c r="N126" s="217" t="s">
        <v>38</v>
      </c>
      <c r="O126" s="87"/>
      <c r="P126" s="218">
        <f>O126*H126</f>
        <v>0</v>
      </c>
      <c r="Q126" s="218">
        <v>0</v>
      </c>
      <c r="R126" s="218">
        <f>Q126*H126</f>
        <v>0</v>
      </c>
      <c r="S126" s="218">
        <v>0</v>
      </c>
      <c r="T126" s="219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20" t="s">
        <v>122</v>
      </c>
      <c r="AT126" s="220" t="s">
        <v>118</v>
      </c>
      <c r="AU126" s="220" t="s">
        <v>80</v>
      </c>
      <c r="AY126" s="13" t="s">
        <v>117</v>
      </c>
      <c r="BE126" s="221">
        <f>IF(N126="základní",J126,0)</f>
        <v>0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13" t="s">
        <v>80</v>
      </c>
      <c r="BK126" s="221">
        <f>ROUND(I126*H126,2)</f>
        <v>0</v>
      </c>
      <c r="BL126" s="13" t="s">
        <v>123</v>
      </c>
      <c r="BM126" s="220" t="s">
        <v>122</v>
      </c>
    </row>
    <row r="127" s="2" customFormat="1" ht="16.5" customHeight="1">
      <c r="A127" s="34"/>
      <c r="B127" s="35"/>
      <c r="C127" s="207" t="s">
        <v>73</v>
      </c>
      <c r="D127" s="207" t="s">
        <v>118</v>
      </c>
      <c r="E127" s="208" t="s">
        <v>131</v>
      </c>
      <c r="F127" s="209" t="s">
        <v>132</v>
      </c>
      <c r="G127" s="210" t="s">
        <v>121</v>
      </c>
      <c r="H127" s="211">
        <v>3</v>
      </c>
      <c r="I127" s="212"/>
      <c r="J127" s="213">
        <f>ROUND(I127*H127,2)</f>
        <v>0</v>
      </c>
      <c r="K127" s="214"/>
      <c r="L127" s="215"/>
      <c r="M127" s="216" t="s">
        <v>1</v>
      </c>
      <c r="N127" s="217" t="s">
        <v>38</v>
      </c>
      <c r="O127" s="87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20" t="s">
        <v>122</v>
      </c>
      <c r="AT127" s="220" t="s">
        <v>118</v>
      </c>
      <c r="AU127" s="220" t="s">
        <v>80</v>
      </c>
      <c r="AY127" s="13" t="s">
        <v>117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13" t="s">
        <v>80</v>
      </c>
      <c r="BK127" s="221">
        <f>ROUND(I127*H127,2)</f>
        <v>0</v>
      </c>
      <c r="BL127" s="13" t="s">
        <v>123</v>
      </c>
      <c r="BM127" s="220" t="s">
        <v>133</v>
      </c>
    </row>
    <row r="128" s="2" customFormat="1" ht="16.5" customHeight="1">
      <c r="A128" s="34"/>
      <c r="B128" s="35"/>
      <c r="C128" s="207" t="s">
        <v>73</v>
      </c>
      <c r="D128" s="207" t="s">
        <v>118</v>
      </c>
      <c r="E128" s="208" t="s">
        <v>134</v>
      </c>
      <c r="F128" s="209" t="s">
        <v>135</v>
      </c>
      <c r="G128" s="210" t="s">
        <v>121</v>
      </c>
      <c r="H128" s="211">
        <v>3</v>
      </c>
      <c r="I128" s="212"/>
      <c r="J128" s="213">
        <f>ROUND(I128*H128,2)</f>
        <v>0</v>
      </c>
      <c r="K128" s="214"/>
      <c r="L128" s="215"/>
      <c r="M128" s="216" t="s">
        <v>1</v>
      </c>
      <c r="N128" s="217" t="s">
        <v>38</v>
      </c>
      <c r="O128" s="87"/>
      <c r="P128" s="218">
        <f>O128*H128</f>
        <v>0</v>
      </c>
      <c r="Q128" s="218">
        <v>0</v>
      </c>
      <c r="R128" s="218">
        <f>Q128*H128</f>
        <v>0</v>
      </c>
      <c r="S128" s="218">
        <v>0</v>
      </c>
      <c r="T128" s="219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20" t="s">
        <v>122</v>
      </c>
      <c r="AT128" s="220" t="s">
        <v>118</v>
      </c>
      <c r="AU128" s="220" t="s">
        <v>80</v>
      </c>
      <c r="AY128" s="13" t="s">
        <v>117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13" t="s">
        <v>80</v>
      </c>
      <c r="BK128" s="221">
        <f>ROUND(I128*H128,2)</f>
        <v>0</v>
      </c>
      <c r="BL128" s="13" t="s">
        <v>123</v>
      </c>
      <c r="BM128" s="220" t="s">
        <v>136</v>
      </c>
    </row>
    <row r="129" s="11" customFormat="1" ht="25.92" customHeight="1">
      <c r="A129" s="11"/>
      <c r="B129" s="193"/>
      <c r="C129" s="194"/>
      <c r="D129" s="195" t="s">
        <v>72</v>
      </c>
      <c r="E129" s="196" t="s">
        <v>137</v>
      </c>
      <c r="F129" s="196" t="s">
        <v>138</v>
      </c>
      <c r="G129" s="194"/>
      <c r="H129" s="194"/>
      <c r="I129" s="197"/>
      <c r="J129" s="198">
        <f>BK129</f>
        <v>0</v>
      </c>
      <c r="K129" s="194"/>
      <c r="L129" s="199"/>
      <c r="M129" s="200"/>
      <c r="N129" s="201"/>
      <c r="O129" s="201"/>
      <c r="P129" s="202">
        <f>P130</f>
        <v>0</v>
      </c>
      <c r="Q129" s="201"/>
      <c r="R129" s="202">
        <f>R130</f>
        <v>0</v>
      </c>
      <c r="S129" s="201"/>
      <c r="T129" s="203">
        <f>T130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04" t="s">
        <v>80</v>
      </c>
      <c r="AT129" s="205" t="s">
        <v>72</v>
      </c>
      <c r="AU129" s="205" t="s">
        <v>73</v>
      </c>
      <c r="AY129" s="204" t="s">
        <v>117</v>
      </c>
      <c r="BK129" s="206">
        <f>BK130</f>
        <v>0</v>
      </c>
    </row>
    <row r="130" s="2" customFormat="1" ht="16.5" customHeight="1">
      <c r="A130" s="34"/>
      <c r="B130" s="35"/>
      <c r="C130" s="207" t="s">
        <v>73</v>
      </c>
      <c r="D130" s="207" t="s">
        <v>118</v>
      </c>
      <c r="E130" s="208" t="s">
        <v>139</v>
      </c>
      <c r="F130" s="209" t="s">
        <v>140</v>
      </c>
      <c r="G130" s="210" t="s">
        <v>121</v>
      </c>
      <c r="H130" s="211">
        <v>6</v>
      </c>
      <c r="I130" s="212"/>
      <c r="J130" s="213">
        <f>ROUND(I130*H130,2)</f>
        <v>0</v>
      </c>
      <c r="K130" s="214"/>
      <c r="L130" s="215"/>
      <c r="M130" s="216" t="s">
        <v>1</v>
      </c>
      <c r="N130" s="217" t="s">
        <v>38</v>
      </c>
      <c r="O130" s="87"/>
      <c r="P130" s="218">
        <f>O130*H130</f>
        <v>0</v>
      </c>
      <c r="Q130" s="218">
        <v>0</v>
      </c>
      <c r="R130" s="218">
        <f>Q130*H130</f>
        <v>0</v>
      </c>
      <c r="S130" s="218">
        <v>0</v>
      </c>
      <c r="T130" s="219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20" t="s">
        <v>122</v>
      </c>
      <c r="AT130" s="220" t="s">
        <v>118</v>
      </c>
      <c r="AU130" s="220" t="s">
        <v>80</v>
      </c>
      <c r="AY130" s="13" t="s">
        <v>117</v>
      </c>
      <c r="BE130" s="221">
        <f>IF(N130="základní",J130,0)</f>
        <v>0</v>
      </c>
      <c r="BF130" s="221">
        <f>IF(N130="snížená",J130,0)</f>
        <v>0</v>
      </c>
      <c r="BG130" s="221">
        <f>IF(N130="zákl. přenesená",J130,0)</f>
        <v>0</v>
      </c>
      <c r="BH130" s="221">
        <f>IF(N130="sníž. přenesená",J130,0)</f>
        <v>0</v>
      </c>
      <c r="BI130" s="221">
        <f>IF(N130="nulová",J130,0)</f>
        <v>0</v>
      </c>
      <c r="BJ130" s="13" t="s">
        <v>80</v>
      </c>
      <c r="BK130" s="221">
        <f>ROUND(I130*H130,2)</f>
        <v>0</v>
      </c>
      <c r="BL130" s="13" t="s">
        <v>123</v>
      </c>
      <c r="BM130" s="220" t="s">
        <v>141</v>
      </c>
    </row>
    <row r="131" s="11" customFormat="1" ht="25.92" customHeight="1">
      <c r="A131" s="11"/>
      <c r="B131" s="193"/>
      <c r="C131" s="194"/>
      <c r="D131" s="195" t="s">
        <v>72</v>
      </c>
      <c r="E131" s="196" t="s">
        <v>142</v>
      </c>
      <c r="F131" s="196" t="s">
        <v>143</v>
      </c>
      <c r="G131" s="194"/>
      <c r="H131" s="194"/>
      <c r="I131" s="197"/>
      <c r="J131" s="198">
        <f>BK131</f>
        <v>0</v>
      </c>
      <c r="K131" s="194"/>
      <c r="L131" s="199"/>
      <c r="M131" s="200"/>
      <c r="N131" s="201"/>
      <c r="O131" s="201"/>
      <c r="P131" s="202">
        <f>SUM(P132:P138)</f>
        <v>0</v>
      </c>
      <c r="Q131" s="201"/>
      <c r="R131" s="202">
        <f>SUM(R132:R138)</f>
        <v>0</v>
      </c>
      <c r="S131" s="201"/>
      <c r="T131" s="203">
        <f>SUM(T132:T138)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204" t="s">
        <v>80</v>
      </c>
      <c r="AT131" s="205" t="s">
        <v>72</v>
      </c>
      <c r="AU131" s="205" t="s">
        <v>73</v>
      </c>
      <c r="AY131" s="204" t="s">
        <v>117</v>
      </c>
      <c r="BK131" s="206">
        <f>SUM(BK132:BK138)</f>
        <v>0</v>
      </c>
    </row>
    <row r="132" s="2" customFormat="1" ht="16.5" customHeight="1">
      <c r="A132" s="34"/>
      <c r="B132" s="35"/>
      <c r="C132" s="207" t="s">
        <v>73</v>
      </c>
      <c r="D132" s="207" t="s">
        <v>118</v>
      </c>
      <c r="E132" s="208" t="s">
        <v>144</v>
      </c>
      <c r="F132" s="209" t="s">
        <v>145</v>
      </c>
      <c r="G132" s="210" t="s">
        <v>121</v>
      </c>
      <c r="H132" s="211">
        <v>1</v>
      </c>
      <c r="I132" s="212"/>
      <c r="J132" s="213">
        <f>ROUND(I132*H132,2)</f>
        <v>0</v>
      </c>
      <c r="K132" s="214"/>
      <c r="L132" s="215"/>
      <c r="M132" s="216" t="s">
        <v>1</v>
      </c>
      <c r="N132" s="217" t="s">
        <v>38</v>
      </c>
      <c r="O132" s="87"/>
      <c r="P132" s="218">
        <f>O132*H132</f>
        <v>0</v>
      </c>
      <c r="Q132" s="218">
        <v>0</v>
      </c>
      <c r="R132" s="218">
        <f>Q132*H132</f>
        <v>0</v>
      </c>
      <c r="S132" s="218">
        <v>0</v>
      </c>
      <c r="T132" s="219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20" t="s">
        <v>122</v>
      </c>
      <c r="AT132" s="220" t="s">
        <v>118</v>
      </c>
      <c r="AU132" s="220" t="s">
        <v>80</v>
      </c>
      <c r="AY132" s="13" t="s">
        <v>117</v>
      </c>
      <c r="BE132" s="221">
        <f>IF(N132="základní",J132,0)</f>
        <v>0</v>
      </c>
      <c r="BF132" s="221">
        <f>IF(N132="snížená",J132,0)</f>
        <v>0</v>
      </c>
      <c r="BG132" s="221">
        <f>IF(N132="zákl. přenesená",J132,0)</f>
        <v>0</v>
      </c>
      <c r="BH132" s="221">
        <f>IF(N132="sníž. přenesená",J132,0)</f>
        <v>0</v>
      </c>
      <c r="BI132" s="221">
        <f>IF(N132="nulová",J132,0)</f>
        <v>0</v>
      </c>
      <c r="BJ132" s="13" t="s">
        <v>80</v>
      </c>
      <c r="BK132" s="221">
        <f>ROUND(I132*H132,2)</f>
        <v>0</v>
      </c>
      <c r="BL132" s="13" t="s">
        <v>123</v>
      </c>
      <c r="BM132" s="220" t="s">
        <v>146</v>
      </c>
    </row>
    <row r="133" s="2" customFormat="1" ht="16.5" customHeight="1">
      <c r="A133" s="34"/>
      <c r="B133" s="35"/>
      <c r="C133" s="207" t="s">
        <v>73</v>
      </c>
      <c r="D133" s="207" t="s">
        <v>118</v>
      </c>
      <c r="E133" s="208" t="s">
        <v>147</v>
      </c>
      <c r="F133" s="209" t="s">
        <v>148</v>
      </c>
      <c r="G133" s="210" t="s">
        <v>121</v>
      </c>
      <c r="H133" s="211">
        <v>2</v>
      </c>
      <c r="I133" s="212"/>
      <c r="J133" s="213">
        <f>ROUND(I133*H133,2)</f>
        <v>0</v>
      </c>
      <c r="K133" s="214"/>
      <c r="L133" s="215"/>
      <c r="M133" s="216" t="s">
        <v>1</v>
      </c>
      <c r="N133" s="217" t="s">
        <v>38</v>
      </c>
      <c r="O133" s="87"/>
      <c r="P133" s="218">
        <f>O133*H133</f>
        <v>0</v>
      </c>
      <c r="Q133" s="218">
        <v>0</v>
      </c>
      <c r="R133" s="218">
        <f>Q133*H133</f>
        <v>0</v>
      </c>
      <c r="S133" s="218">
        <v>0</v>
      </c>
      <c r="T133" s="219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20" t="s">
        <v>122</v>
      </c>
      <c r="AT133" s="220" t="s">
        <v>118</v>
      </c>
      <c r="AU133" s="220" t="s">
        <v>80</v>
      </c>
      <c r="AY133" s="13" t="s">
        <v>117</v>
      </c>
      <c r="BE133" s="221">
        <f>IF(N133="základní",J133,0)</f>
        <v>0</v>
      </c>
      <c r="BF133" s="221">
        <f>IF(N133="snížená",J133,0)</f>
        <v>0</v>
      </c>
      <c r="BG133" s="221">
        <f>IF(N133="zákl. přenesená",J133,0)</f>
        <v>0</v>
      </c>
      <c r="BH133" s="221">
        <f>IF(N133="sníž. přenesená",J133,0)</f>
        <v>0</v>
      </c>
      <c r="BI133" s="221">
        <f>IF(N133="nulová",J133,0)</f>
        <v>0</v>
      </c>
      <c r="BJ133" s="13" t="s">
        <v>80</v>
      </c>
      <c r="BK133" s="221">
        <f>ROUND(I133*H133,2)</f>
        <v>0</v>
      </c>
      <c r="BL133" s="13" t="s">
        <v>123</v>
      </c>
      <c r="BM133" s="220" t="s">
        <v>149</v>
      </c>
    </row>
    <row r="134" s="2" customFormat="1" ht="21.75" customHeight="1">
      <c r="A134" s="34"/>
      <c r="B134" s="35"/>
      <c r="C134" s="207" t="s">
        <v>73</v>
      </c>
      <c r="D134" s="207" t="s">
        <v>118</v>
      </c>
      <c r="E134" s="208" t="s">
        <v>150</v>
      </c>
      <c r="F134" s="209" t="s">
        <v>151</v>
      </c>
      <c r="G134" s="210" t="s">
        <v>121</v>
      </c>
      <c r="H134" s="211">
        <v>1</v>
      </c>
      <c r="I134" s="212"/>
      <c r="J134" s="213">
        <f>ROUND(I134*H134,2)</f>
        <v>0</v>
      </c>
      <c r="K134" s="214"/>
      <c r="L134" s="215"/>
      <c r="M134" s="216" t="s">
        <v>1</v>
      </c>
      <c r="N134" s="217" t="s">
        <v>38</v>
      </c>
      <c r="O134" s="87"/>
      <c r="P134" s="218">
        <f>O134*H134</f>
        <v>0</v>
      </c>
      <c r="Q134" s="218">
        <v>0</v>
      </c>
      <c r="R134" s="218">
        <f>Q134*H134</f>
        <v>0</v>
      </c>
      <c r="S134" s="218">
        <v>0</v>
      </c>
      <c r="T134" s="219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20" t="s">
        <v>122</v>
      </c>
      <c r="AT134" s="220" t="s">
        <v>118</v>
      </c>
      <c r="AU134" s="220" t="s">
        <v>80</v>
      </c>
      <c r="AY134" s="13" t="s">
        <v>117</v>
      </c>
      <c r="BE134" s="221">
        <f>IF(N134="základní",J134,0)</f>
        <v>0</v>
      </c>
      <c r="BF134" s="221">
        <f>IF(N134="snížená",J134,0)</f>
        <v>0</v>
      </c>
      <c r="BG134" s="221">
        <f>IF(N134="zákl. přenesená",J134,0)</f>
        <v>0</v>
      </c>
      <c r="BH134" s="221">
        <f>IF(N134="sníž. přenesená",J134,0)</f>
        <v>0</v>
      </c>
      <c r="BI134" s="221">
        <f>IF(N134="nulová",J134,0)</f>
        <v>0</v>
      </c>
      <c r="BJ134" s="13" t="s">
        <v>80</v>
      </c>
      <c r="BK134" s="221">
        <f>ROUND(I134*H134,2)</f>
        <v>0</v>
      </c>
      <c r="BL134" s="13" t="s">
        <v>123</v>
      </c>
      <c r="BM134" s="220" t="s">
        <v>152</v>
      </c>
    </row>
    <row r="135" s="2" customFormat="1" ht="16.5" customHeight="1">
      <c r="A135" s="34"/>
      <c r="B135" s="35"/>
      <c r="C135" s="207" t="s">
        <v>73</v>
      </c>
      <c r="D135" s="207" t="s">
        <v>118</v>
      </c>
      <c r="E135" s="208" t="s">
        <v>153</v>
      </c>
      <c r="F135" s="209" t="s">
        <v>154</v>
      </c>
      <c r="G135" s="210" t="s">
        <v>121</v>
      </c>
      <c r="H135" s="211">
        <v>100</v>
      </c>
      <c r="I135" s="212"/>
      <c r="J135" s="213">
        <f>ROUND(I135*H135,2)</f>
        <v>0</v>
      </c>
      <c r="K135" s="214"/>
      <c r="L135" s="215"/>
      <c r="M135" s="216" t="s">
        <v>1</v>
      </c>
      <c r="N135" s="217" t="s">
        <v>38</v>
      </c>
      <c r="O135" s="87"/>
      <c r="P135" s="218">
        <f>O135*H135</f>
        <v>0</v>
      </c>
      <c r="Q135" s="218">
        <v>0</v>
      </c>
      <c r="R135" s="218">
        <f>Q135*H135</f>
        <v>0</v>
      </c>
      <c r="S135" s="218">
        <v>0</v>
      </c>
      <c r="T135" s="219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20" t="s">
        <v>122</v>
      </c>
      <c r="AT135" s="220" t="s">
        <v>118</v>
      </c>
      <c r="AU135" s="220" t="s">
        <v>80</v>
      </c>
      <c r="AY135" s="13" t="s">
        <v>117</v>
      </c>
      <c r="BE135" s="221">
        <f>IF(N135="základní",J135,0)</f>
        <v>0</v>
      </c>
      <c r="BF135" s="221">
        <f>IF(N135="snížená",J135,0)</f>
        <v>0</v>
      </c>
      <c r="BG135" s="221">
        <f>IF(N135="zákl. přenesená",J135,0)</f>
        <v>0</v>
      </c>
      <c r="BH135" s="221">
        <f>IF(N135="sníž. přenesená",J135,0)</f>
        <v>0</v>
      </c>
      <c r="BI135" s="221">
        <f>IF(N135="nulová",J135,0)</f>
        <v>0</v>
      </c>
      <c r="BJ135" s="13" t="s">
        <v>80</v>
      </c>
      <c r="BK135" s="221">
        <f>ROUND(I135*H135,2)</f>
        <v>0</v>
      </c>
      <c r="BL135" s="13" t="s">
        <v>123</v>
      </c>
      <c r="BM135" s="220" t="s">
        <v>155</v>
      </c>
    </row>
    <row r="136" s="2" customFormat="1" ht="16.5" customHeight="1">
      <c r="A136" s="34"/>
      <c r="B136" s="35"/>
      <c r="C136" s="207" t="s">
        <v>73</v>
      </c>
      <c r="D136" s="207" t="s">
        <v>118</v>
      </c>
      <c r="E136" s="208" t="s">
        <v>156</v>
      </c>
      <c r="F136" s="209" t="s">
        <v>157</v>
      </c>
      <c r="G136" s="210" t="s">
        <v>121</v>
      </c>
      <c r="H136" s="211">
        <v>2</v>
      </c>
      <c r="I136" s="212"/>
      <c r="J136" s="213">
        <f>ROUND(I136*H136,2)</f>
        <v>0</v>
      </c>
      <c r="K136" s="214"/>
      <c r="L136" s="215"/>
      <c r="M136" s="216" t="s">
        <v>1</v>
      </c>
      <c r="N136" s="217" t="s">
        <v>38</v>
      </c>
      <c r="O136" s="87"/>
      <c r="P136" s="218">
        <f>O136*H136</f>
        <v>0</v>
      </c>
      <c r="Q136" s="218">
        <v>0</v>
      </c>
      <c r="R136" s="218">
        <f>Q136*H136</f>
        <v>0</v>
      </c>
      <c r="S136" s="218">
        <v>0</v>
      </c>
      <c r="T136" s="219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20" t="s">
        <v>122</v>
      </c>
      <c r="AT136" s="220" t="s">
        <v>118</v>
      </c>
      <c r="AU136" s="220" t="s">
        <v>80</v>
      </c>
      <c r="AY136" s="13" t="s">
        <v>117</v>
      </c>
      <c r="BE136" s="221">
        <f>IF(N136="základní",J136,0)</f>
        <v>0</v>
      </c>
      <c r="BF136" s="221">
        <f>IF(N136="snížená",J136,0)</f>
        <v>0</v>
      </c>
      <c r="BG136" s="221">
        <f>IF(N136="zákl. přenesená",J136,0)</f>
        <v>0</v>
      </c>
      <c r="BH136" s="221">
        <f>IF(N136="sníž. přenesená",J136,0)</f>
        <v>0</v>
      </c>
      <c r="BI136" s="221">
        <f>IF(N136="nulová",J136,0)</f>
        <v>0</v>
      </c>
      <c r="BJ136" s="13" t="s">
        <v>80</v>
      </c>
      <c r="BK136" s="221">
        <f>ROUND(I136*H136,2)</f>
        <v>0</v>
      </c>
      <c r="BL136" s="13" t="s">
        <v>123</v>
      </c>
      <c r="BM136" s="220" t="s">
        <v>158</v>
      </c>
    </row>
    <row r="137" s="2" customFormat="1" ht="16.5" customHeight="1">
      <c r="A137" s="34"/>
      <c r="B137" s="35"/>
      <c r="C137" s="207" t="s">
        <v>73</v>
      </c>
      <c r="D137" s="207" t="s">
        <v>118</v>
      </c>
      <c r="E137" s="208" t="s">
        <v>159</v>
      </c>
      <c r="F137" s="209" t="s">
        <v>160</v>
      </c>
      <c r="G137" s="210" t="s">
        <v>121</v>
      </c>
      <c r="H137" s="211">
        <v>3</v>
      </c>
      <c r="I137" s="212"/>
      <c r="J137" s="213">
        <f>ROUND(I137*H137,2)</f>
        <v>0</v>
      </c>
      <c r="K137" s="214"/>
      <c r="L137" s="215"/>
      <c r="M137" s="216" t="s">
        <v>1</v>
      </c>
      <c r="N137" s="217" t="s">
        <v>38</v>
      </c>
      <c r="O137" s="87"/>
      <c r="P137" s="218">
        <f>O137*H137</f>
        <v>0</v>
      </c>
      <c r="Q137" s="218">
        <v>0</v>
      </c>
      <c r="R137" s="218">
        <f>Q137*H137</f>
        <v>0</v>
      </c>
      <c r="S137" s="218">
        <v>0</v>
      </c>
      <c r="T137" s="219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20" t="s">
        <v>122</v>
      </c>
      <c r="AT137" s="220" t="s">
        <v>118</v>
      </c>
      <c r="AU137" s="220" t="s">
        <v>80</v>
      </c>
      <c r="AY137" s="13" t="s">
        <v>117</v>
      </c>
      <c r="BE137" s="221">
        <f>IF(N137="základní",J137,0)</f>
        <v>0</v>
      </c>
      <c r="BF137" s="221">
        <f>IF(N137="snížená",J137,0)</f>
        <v>0</v>
      </c>
      <c r="BG137" s="221">
        <f>IF(N137="zákl. přenesená",J137,0)</f>
        <v>0</v>
      </c>
      <c r="BH137" s="221">
        <f>IF(N137="sníž. přenesená",J137,0)</f>
        <v>0</v>
      </c>
      <c r="BI137" s="221">
        <f>IF(N137="nulová",J137,0)</f>
        <v>0</v>
      </c>
      <c r="BJ137" s="13" t="s">
        <v>80</v>
      </c>
      <c r="BK137" s="221">
        <f>ROUND(I137*H137,2)</f>
        <v>0</v>
      </c>
      <c r="BL137" s="13" t="s">
        <v>123</v>
      </c>
      <c r="BM137" s="220" t="s">
        <v>161</v>
      </c>
    </row>
    <row r="138" s="2" customFormat="1" ht="16.5" customHeight="1">
      <c r="A138" s="34"/>
      <c r="B138" s="35"/>
      <c r="C138" s="207" t="s">
        <v>73</v>
      </c>
      <c r="D138" s="207" t="s">
        <v>118</v>
      </c>
      <c r="E138" s="208" t="s">
        <v>162</v>
      </c>
      <c r="F138" s="209" t="s">
        <v>163</v>
      </c>
      <c r="G138" s="210" t="s">
        <v>164</v>
      </c>
      <c r="H138" s="211">
        <v>1</v>
      </c>
      <c r="I138" s="212"/>
      <c r="J138" s="213">
        <f>ROUND(I138*H138,2)</f>
        <v>0</v>
      </c>
      <c r="K138" s="214"/>
      <c r="L138" s="215"/>
      <c r="M138" s="216" t="s">
        <v>1</v>
      </c>
      <c r="N138" s="217" t="s">
        <v>38</v>
      </c>
      <c r="O138" s="87"/>
      <c r="P138" s="218">
        <f>O138*H138</f>
        <v>0</v>
      </c>
      <c r="Q138" s="218">
        <v>0</v>
      </c>
      <c r="R138" s="218">
        <f>Q138*H138</f>
        <v>0</v>
      </c>
      <c r="S138" s="218">
        <v>0</v>
      </c>
      <c r="T138" s="219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20" t="s">
        <v>122</v>
      </c>
      <c r="AT138" s="220" t="s">
        <v>118</v>
      </c>
      <c r="AU138" s="220" t="s">
        <v>80</v>
      </c>
      <c r="AY138" s="13" t="s">
        <v>117</v>
      </c>
      <c r="BE138" s="221">
        <f>IF(N138="základní",J138,0)</f>
        <v>0</v>
      </c>
      <c r="BF138" s="221">
        <f>IF(N138="snížená",J138,0)</f>
        <v>0</v>
      </c>
      <c r="BG138" s="221">
        <f>IF(N138="zákl. přenesená",J138,0)</f>
        <v>0</v>
      </c>
      <c r="BH138" s="221">
        <f>IF(N138="sníž. přenesená",J138,0)</f>
        <v>0</v>
      </c>
      <c r="BI138" s="221">
        <f>IF(N138="nulová",J138,0)</f>
        <v>0</v>
      </c>
      <c r="BJ138" s="13" t="s">
        <v>80</v>
      </c>
      <c r="BK138" s="221">
        <f>ROUND(I138*H138,2)</f>
        <v>0</v>
      </c>
      <c r="BL138" s="13" t="s">
        <v>123</v>
      </c>
      <c r="BM138" s="220" t="s">
        <v>165</v>
      </c>
    </row>
    <row r="139" s="11" customFormat="1" ht="25.92" customHeight="1">
      <c r="A139" s="11"/>
      <c r="B139" s="193"/>
      <c r="C139" s="194"/>
      <c r="D139" s="195" t="s">
        <v>72</v>
      </c>
      <c r="E139" s="196" t="s">
        <v>166</v>
      </c>
      <c r="F139" s="196" t="s">
        <v>167</v>
      </c>
      <c r="G139" s="194"/>
      <c r="H139" s="194"/>
      <c r="I139" s="197"/>
      <c r="J139" s="198">
        <f>BK139</f>
        <v>0</v>
      </c>
      <c r="K139" s="194"/>
      <c r="L139" s="199"/>
      <c r="M139" s="200"/>
      <c r="N139" s="201"/>
      <c r="O139" s="201"/>
      <c r="P139" s="202">
        <f>P140</f>
        <v>0</v>
      </c>
      <c r="Q139" s="201"/>
      <c r="R139" s="202">
        <f>R140</f>
        <v>0</v>
      </c>
      <c r="S139" s="201"/>
      <c r="T139" s="203">
        <f>T140</f>
        <v>0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204" t="s">
        <v>80</v>
      </c>
      <c r="AT139" s="205" t="s">
        <v>72</v>
      </c>
      <c r="AU139" s="205" t="s">
        <v>73</v>
      </c>
      <c r="AY139" s="204" t="s">
        <v>117</v>
      </c>
      <c r="BK139" s="206">
        <f>BK140</f>
        <v>0</v>
      </c>
    </row>
    <row r="140" s="2" customFormat="1" ht="16.5" customHeight="1">
      <c r="A140" s="34"/>
      <c r="B140" s="35"/>
      <c r="C140" s="207" t="s">
        <v>73</v>
      </c>
      <c r="D140" s="207" t="s">
        <v>118</v>
      </c>
      <c r="E140" s="208" t="s">
        <v>168</v>
      </c>
      <c r="F140" s="209" t="s">
        <v>169</v>
      </c>
      <c r="G140" s="210" t="s">
        <v>170</v>
      </c>
      <c r="H140" s="211">
        <v>250</v>
      </c>
      <c r="I140" s="212"/>
      <c r="J140" s="213">
        <f>ROUND(I140*H140,2)</f>
        <v>0</v>
      </c>
      <c r="K140" s="214"/>
      <c r="L140" s="215"/>
      <c r="M140" s="216" t="s">
        <v>1</v>
      </c>
      <c r="N140" s="217" t="s">
        <v>38</v>
      </c>
      <c r="O140" s="87"/>
      <c r="P140" s="218">
        <f>O140*H140</f>
        <v>0</v>
      </c>
      <c r="Q140" s="218">
        <v>0</v>
      </c>
      <c r="R140" s="218">
        <f>Q140*H140</f>
        <v>0</v>
      </c>
      <c r="S140" s="218">
        <v>0</v>
      </c>
      <c r="T140" s="219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20" t="s">
        <v>122</v>
      </c>
      <c r="AT140" s="220" t="s">
        <v>118</v>
      </c>
      <c r="AU140" s="220" t="s">
        <v>80</v>
      </c>
      <c r="AY140" s="13" t="s">
        <v>117</v>
      </c>
      <c r="BE140" s="221">
        <f>IF(N140="základní",J140,0)</f>
        <v>0</v>
      </c>
      <c r="BF140" s="221">
        <f>IF(N140="snížená",J140,0)</f>
        <v>0</v>
      </c>
      <c r="BG140" s="221">
        <f>IF(N140="zákl. přenesená",J140,0)</f>
        <v>0</v>
      </c>
      <c r="BH140" s="221">
        <f>IF(N140="sníž. přenesená",J140,0)</f>
        <v>0</v>
      </c>
      <c r="BI140" s="221">
        <f>IF(N140="nulová",J140,0)</f>
        <v>0</v>
      </c>
      <c r="BJ140" s="13" t="s">
        <v>80</v>
      </c>
      <c r="BK140" s="221">
        <f>ROUND(I140*H140,2)</f>
        <v>0</v>
      </c>
      <c r="BL140" s="13" t="s">
        <v>123</v>
      </c>
      <c r="BM140" s="220" t="s">
        <v>171</v>
      </c>
    </row>
    <row r="141" s="11" customFormat="1" ht="25.92" customHeight="1">
      <c r="A141" s="11"/>
      <c r="B141" s="193"/>
      <c r="C141" s="194"/>
      <c r="D141" s="195" t="s">
        <v>72</v>
      </c>
      <c r="E141" s="196" t="s">
        <v>172</v>
      </c>
      <c r="F141" s="196" t="s">
        <v>173</v>
      </c>
      <c r="G141" s="194"/>
      <c r="H141" s="194"/>
      <c r="I141" s="197"/>
      <c r="J141" s="198">
        <f>BK141</f>
        <v>0</v>
      </c>
      <c r="K141" s="194"/>
      <c r="L141" s="199"/>
      <c r="M141" s="200"/>
      <c r="N141" s="201"/>
      <c r="O141" s="201"/>
      <c r="P141" s="202">
        <f>SUM(P142:P146)</f>
        <v>0</v>
      </c>
      <c r="Q141" s="201"/>
      <c r="R141" s="202">
        <f>SUM(R142:R146)</f>
        <v>0</v>
      </c>
      <c r="S141" s="201"/>
      <c r="T141" s="203">
        <f>SUM(T142:T146)</f>
        <v>0</v>
      </c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R141" s="204" t="s">
        <v>80</v>
      </c>
      <c r="AT141" s="205" t="s">
        <v>72</v>
      </c>
      <c r="AU141" s="205" t="s">
        <v>73</v>
      </c>
      <c r="AY141" s="204" t="s">
        <v>117</v>
      </c>
      <c r="BK141" s="206">
        <f>SUM(BK142:BK146)</f>
        <v>0</v>
      </c>
    </row>
    <row r="142" s="2" customFormat="1" ht="16.5" customHeight="1">
      <c r="A142" s="34"/>
      <c r="B142" s="35"/>
      <c r="C142" s="207" t="s">
        <v>73</v>
      </c>
      <c r="D142" s="207" t="s">
        <v>118</v>
      </c>
      <c r="E142" s="208" t="s">
        <v>174</v>
      </c>
      <c r="F142" s="209" t="s">
        <v>175</v>
      </c>
      <c r="G142" s="210" t="s">
        <v>176</v>
      </c>
      <c r="H142" s="211">
        <v>6</v>
      </c>
      <c r="I142" s="212"/>
      <c r="J142" s="213">
        <f>ROUND(I142*H142,2)</f>
        <v>0</v>
      </c>
      <c r="K142" s="214"/>
      <c r="L142" s="215"/>
      <c r="M142" s="216" t="s">
        <v>1</v>
      </c>
      <c r="N142" s="217" t="s">
        <v>38</v>
      </c>
      <c r="O142" s="87"/>
      <c r="P142" s="218">
        <f>O142*H142</f>
        <v>0</v>
      </c>
      <c r="Q142" s="218">
        <v>0</v>
      </c>
      <c r="R142" s="218">
        <f>Q142*H142</f>
        <v>0</v>
      </c>
      <c r="S142" s="218">
        <v>0</v>
      </c>
      <c r="T142" s="219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20" t="s">
        <v>122</v>
      </c>
      <c r="AT142" s="220" t="s">
        <v>118</v>
      </c>
      <c r="AU142" s="220" t="s">
        <v>80</v>
      </c>
      <c r="AY142" s="13" t="s">
        <v>117</v>
      </c>
      <c r="BE142" s="221">
        <f>IF(N142="základní",J142,0)</f>
        <v>0</v>
      </c>
      <c r="BF142" s="221">
        <f>IF(N142="snížená",J142,0)</f>
        <v>0</v>
      </c>
      <c r="BG142" s="221">
        <f>IF(N142="zákl. přenesená",J142,0)</f>
        <v>0</v>
      </c>
      <c r="BH142" s="221">
        <f>IF(N142="sníž. přenesená",J142,0)</f>
        <v>0</v>
      </c>
      <c r="BI142" s="221">
        <f>IF(N142="nulová",J142,0)</f>
        <v>0</v>
      </c>
      <c r="BJ142" s="13" t="s">
        <v>80</v>
      </c>
      <c r="BK142" s="221">
        <f>ROUND(I142*H142,2)</f>
        <v>0</v>
      </c>
      <c r="BL142" s="13" t="s">
        <v>123</v>
      </c>
      <c r="BM142" s="220" t="s">
        <v>177</v>
      </c>
    </row>
    <row r="143" s="2" customFormat="1" ht="16.5" customHeight="1">
      <c r="A143" s="34"/>
      <c r="B143" s="35"/>
      <c r="C143" s="207" t="s">
        <v>73</v>
      </c>
      <c r="D143" s="207" t="s">
        <v>118</v>
      </c>
      <c r="E143" s="208" t="s">
        <v>178</v>
      </c>
      <c r="F143" s="209" t="s">
        <v>179</v>
      </c>
      <c r="G143" s="210" t="s">
        <v>164</v>
      </c>
      <c r="H143" s="211">
        <v>3</v>
      </c>
      <c r="I143" s="212"/>
      <c r="J143" s="213">
        <f>ROUND(I143*H143,2)</f>
        <v>0</v>
      </c>
      <c r="K143" s="214"/>
      <c r="L143" s="215"/>
      <c r="M143" s="216" t="s">
        <v>1</v>
      </c>
      <c r="N143" s="217" t="s">
        <v>38</v>
      </c>
      <c r="O143" s="87"/>
      <c r="P143" s="218">
        <f>O143*H143</f>
        <v>0</v>
      </c>
      <c r="Q143" s="218">
        <v>0</v>
      </c>
      <c r="R143" s="218">
        <f>Q143*H143</f>
        <v>0</v>
      </c>
      <c r="S143" s="218">
        <v>0</v>
      </c>
      <c r="T143" s="219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20" t="s">
        <v>122</v>
      </c>
      <c r="AT143" s="220" t="s">
        <v>118</v>
      </c>
      <c r="AU143" s="220" t="s">
        <v>80</v>
      </c>
      <c r="AY143" s="13" t="s">
        <v>117</v>
      </c>
      <c r="BE143" s="221">
        <f>IF(N143="základní",J143,0)</f>
        <v>0</v>
      </c>
      <c r="BF143" s="221">
        <f>IF(N143="snížená",J143,0)</f>
        <v>0</v>
      </c>
      <c r="BG143" s="221">
        <f>IF(N143="zákl. přenesená",J143,0)</f>
        <v>0</v>
      </c>
      <c r="BH143" s="221">
        <f>IF(N143="sníž. přenesená",J143,0)</f>
        <v>0</v>
      </c>
      <c r="BI143" s="221">
        <f>IF(N143="nulová",J143,0)</f>
        <v>0</v>
      </c>
      <c r="BJ143" s="13" t="s">
        <v>80</v>
      </c>
      <c r="BK143" s="221">
        <f>ROUND(I143*H143,2)</f>
        <v>0</v>
      </c>
      <c r="BL143" s="13" t="s">
        <v>123</v>
      </c>
      <c r="BM143" s="220" t="s">
        <v>180</v>
      </c>
    </row>
    <row r="144" s="2" customFormat="1" ht="16.5" customHeight="1">
      <c r="A144" s="34"/>
      <c r="B144" s="35"/>
      <c r="C144" s="207" t="s">
        <v>73</v>
      </c>
      <c r="D144" s="207" t="s">
        <v>118</v>
      </c>
      <c r="E144" s="208" t="s">
        <v>181</v>
      </c>
      <c r="F144" s="209" t="s">
        <v>182</v>
      </c>
      <c r="G144" s="210" t="s">
        <v>176</v>
      </c>
      <c r="H144" s="211">
        <v>3</v>
      </c>
      <c r="I144" s="212"/>
      <c r="J144" s="213">
        <f>ROUND(I144*H144,2)</f>
        <v>0</v>
      </c>
      <c r="K144" s="214"/>
      <c r="L144" s="215"/>
      <c r="M144" s="216" t="s">
        <v>1</v>
      </c>
      <c r="N144" s="217" t="s">
        <v>38</v>
      </c>
      <c r="O144" s="87"/>
      <c r="P144" s="218">
        <f>O144*H144</f>
        <v>0</v>
      </c>
      <c r="Q144" s="218">
        <v>0</v>
      </c>
      <c r="R144" s="218">
        <f>Q144*H144</f>
        <v>0</v>
      </c>
      <c r="S144" s="218">
        <v>0</v>
      </c>
      <c r="T144" s="219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20" t="s">
        <v>122</v>
      </c>
      <c r="AT144" s="220" t="s">
        <v>118</v>
      </c>
      <c r="AU144" s="220" t="s">
        <v>80</v>
      </c>
      <c r="AY144" s="13" t="s">
        <v>117</v>
      </c>
      <c r="BE144" s="221">
        <f>IF(N144="základní",J144,0)</f>
        <v>0</v>
      </c>
      <c r="BF144" s="221">
        <f>IF(N144="snížená",J144,0)</f>
        <v>0</v>
      </c>
      <c r="BG144" s="221">
        <f>IF(N144="zákl. přenesená",J144,0)</f>
        <v>0</v>
      </c>
      <c r="BH144" s="221">
        <f>IF(N144="sníž. přenesená",J144,0)</f>
        <v>0</v>
      </c>
      <c r="BI144" s="221">
        <f>IF(N144="nulová",J144,0)</f>
        <v>0</v>
      </c>
      <c r="BJ144" s="13" t="s">
        <v>80</v>
      </c>
      <c r="BK144" s="221">
        <f>ROUND(I144*H144,2)</f>
        <v>0</v>
      </c>
      <c r="BL144" s="13" t="s">
        <v>123</v>
      </c>
      <c r="BM144" s="220" t="s">
        <v>183</v>
      </c>
    </row>
    <row r="145" s="2" customFormat="1" ht="16.5" customHeight="1">
      <c r="A145" s="34"/>
      <c r="B145" s="35"/>
      <c r="C145" s="207" t="s">
        <v>73</v>
      </c>
      <c r="D145" s="207" t="s">
        <v>118</v>
      </c>
      <c r="E145" s="208" t="s">
        <v>184</v>
      </c>
      <c r="F145" s="209" t="s">
        <v>185</v>
      </c>
      <c r="G145" s="210" t="s">
        <v>176</v>
      </c>
      <c r="H145" s="211">
        <v>2</v>
      </c>
      <c r="I145" s="212"/>
      <c r="J145" s="213">
        <f>ROUND(I145*H145,2)</f>
        <v>0</v>
      </c>
      <c r="K145" s="214"/>
      <c r="L145" s="215"/>
      <c r="M145" s="216" t="s">
        <v>1</v>
      </c>
      <c r="N145" s="217" t="s">
        <v>38</v>
      </c>
      <c r="O145" s="87"/>
      <c r="P145" s="218">
        <f>O145*H145</f>
        <v>0</v>
      </c>
      <c r="Q145" s="218">
        <v>0</v>
      </c>
      <c r="R145" s="218">
        <f>Q145*H145</f>
        <v>0</v>
      </c>
      <c r="S145" s="218">
        <v>0</v>
      </c>
      <c r="T145" s="219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20" t="s">
        <v>122</v>
      </c>
      <c r="AT145" s="220" t="s">
        <v>118</v>
      </c>
      <c r="AU145" s="220" t="s">
        <v>80</v>
      </c>
      <c r="AY145" s="13" t="s">
        <v>117</v>
      </c>
      <c r="BE145" s="221">
        <f>IF(N145="základní",J145,0)</f>
        <v>0</v>
      </c>
      <c r="BF145" s="221">
        <f>IF(N145="snížená",J145,0)</f>
        <v>0</v>
      </c>
      <c r="BG145" s="221">
        <f>IF(N145="zákl. přenesená",J145,0)</f>
        <v>0</v>
      </c>
      <c r="BH145" s="221">
        <f>IF(N145="sníž. přenesená",J145,0)</f>
        <v>0</v>
      </c>
      <c r="BI145" s="221">
        <f>IF(N145="nulová",J145,0)</f>
        <v>0</v>
      </c>
      <c r="BJ145" s="13" t="s">
        <v>80</v>
      </c>
      <c r="BK145" s="221">
        <f>ROUND(I145*H145,2)</f>
        <v>0</v>
      </c>
      <c r="BL145" s="13" t="s">
        <v>123</v>
      </c>
      <c r="BM145" s="220" t="s">
        <v>186</v>
      </c>
    </row>
    <row r="146" s="2" customFormat="1" ht="16.5" customHeight="1">
      <c r="A146" s="34"/>
      <c r="B146" s="35"/>
      <c r="C146" s="207" t="s">
        <v>73</v>
      </c>
      <c r="D146" s="207" t="s">
        <v>118</v>
      </c>
      <c r="E146" s="208" t="s">
        <v>187</v>
      </c>
      <c r="F146" s="209" t="s">
        <v>188</v>
      </c>
      <c r="G146" s="210" t="s">
        <v>176</v>
      </c>
      <c r="H146" s="211">
        <v>2</v>
      </c>
      <c r="I146" s="212"/>
      <c r="J146" s="213">
        <f>ROUND(I146*H146,2)</f>
        <v>0</v>
      </c>
      <c r="K146" s="214"/>
      <c r="L146" s="215"/>
      <c r="M146" s="222" t="s">
        <v>1</v>
      </c>
      <c r="N146" s="223" t="s">
        <v>38</v>
      </c>
      <c r="O146" s="224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20" t="s">
        <v>122</v>
      </c>
      <c r="AT146" s="220" t="s">
        <v>118</v>
      </c>
      <c r="AU146" s="220" t="s">
        <v>80</v>
      </c>
      <c r="AY146" s="13" t="s">
        <v>117</v>
      </c>
      <c r="BE146" s="221">
        <f>IF(N146="základní",J146,0)</f>
        <v>0</v>
      </c>
      <c r="BF146" s="221">
        <f>IF(N146="snížená",J146,0)</f>
        <v>0</v>
      </c>
      <c r="BG146" s="221">
        <f>IF(N146="zákl. přenesená",J146,0)</f>
        <v>0</v>
      </c>
      <c r="BH146" s="221">
        <f>IF(N146="sníž. přenesená",J146,0)</f>
        <v>0</v>
      </c>
      <c r="BI146" s="221">
        <f>IF(N146="nulová",J146,0)</f>
        <v>0</v>
      </c>
      <c r="BJ146" s="13" t="s">
        <v>80</v>
      </c>
      <c r="BK146" s="221">
        <f>ROUND(I146*H146,2)</f>
        <v>0</v>
      </c>
      <c r="BL146" s="13" t="s">
        <v>123</v>
      </c>
      <c r="BM146" s="220" t="s">
        <v>189</v>
      </c>
    </row>
    <row r="147" s="2" customFormat="1" ht="6.96" customHeight="1">
      <c r="A147" s="34"/>
      <c r="B147" s="62"/>
      <c r="C147" s="63"/>
      <c r="D147" s="63"/>
      <c r="E147" s="63"/>
      <c r="F147" s="63"/>
      <c r="G147" s="63"/>
      <c r="H147" s="63"/>
      <c r="I147" s="63"/>
      <c r="J147" s="63"/>
      <c r="K147" s="63"/>
      <c r="L147" s="40"/>
      <c r="M147" s="34"/>
      <c r="O147" s="34"/>
      <c r="P147" s="34"/>
      <c r="Q147" s="34"/>
      <c r="R147" s="34"/>
      <c r="S147" s="34"/>
      <c r="T147" s="34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</row>
  </sheetData>
  <sheetProtection sheet="1" autoFilter="0" formatColumns="0" formatRows="0" objects="1" scenarios="1" spinCount="100000" saltValue="5wSSdKTuG9aOgpZbVquififfi+Ky3cmFDh5ydVEWc0IlJp9PNbrJV6eKiYymNLDzYGqrW012Ou4NjiEcSEJ+hg==" hashValue="GDk/yQ8J1qIhTe5Vmf243UtXf6A60IGMGk1dtE+YdMHwl4UzU12qwwoyypWOmneHHhC2XJZC7wtnaKMwn9o1gA==" algorithmName="SHA-512" password="CC35"/>
  <autoFilter ref="C120:K146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84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82</v>
      </c>
    </row>
    <row r="4" s="1" customFormat="1" ht="24.96" customHeight="1">
      <c r="B4" s="16"/>
      <c r="D4" s="134" t="s">
        <v>89</v>
      </c>
      <c r="L4" s="16"/>
      <c r="M4" s="13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6" t="s">
        <v>16</v>
      </c>
      <c r="L6" s="16"/>
    </row>
    <row r="7" s="1" customFormat="1" ht="16.5" customHeight="1">
      <c r="B7" s="16"/>
      <c r="E7" s="137" t="str">
        <f>'Rekapitulace stavby'!K6</f>
        <v>ŠTERNBERK - MATEŠKÁ ŠLOLA OBLOUKOVÁ_SLP</v>
      </c>
      <c r="F7" s="136"/>
      <c r="G7" s="136"/>
      <c r="H7" s="136"/>
      <c r="L7" s="16"/>
    </row>
    <row r="8" s="2" customFormat="1" ht="12" customHeight="1">
      <c r="A8" s="34"/>
      <c r="B8" s="40"/>
      <c r="C8" s="34"/>
      <c r="D8" s="136" t="s">
        <v>90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8" t="s">
        <v>190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19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6" t="s">
        <v>20</v>
      </c>
      <c r="E12" s="34"/>
      <c r="F12" s="139" t="s">
        <v>21</v>
      </c>
      <c r="G12" s="34"/>
      <c r="H12" s="34"/>
      <c r="I12" s="136" t="s">
        <v>22</v>
      </c>
      <c r="J12" s="140" t="str">
        <f>'Rekapitulace stavby'!AN8</f>
        <v>21. 12. 2021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6" t="s">
        <v>24</v>
      </c>
      <c r="E14" s="34"/>
      <c r="F14" s="34"/>
      <c r="G14" s="34"/>
      <c r="H14" s="34"/>
      <c r="I14" s="136" t="s">
        <v>25</v>
      </c>
      <c r="J14" s="139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9" t="str">
        <f>IF('Rekapitulace stavby'!E11="","",'Rekapitulace stavby'!E11)</f>
        <v xml:space="preserve"> </v>
      </c>
      <c r="F15" s="34"/>
      <c r="G15" s="34"/>
      <c r="H15" s="34"/>
      <c r="I15" s="136" t="s">
        <v>26</v>
      </c>
      <c r="J15" s="139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6" t="s">
        <v>27</v>
      </c>
      <c r="E17" s="34"/>
      <c r="F17" s="34"/>
      <c r="G17" s="34"/>
      <c r="H17" s="34"/>
      <c r="I17" s="13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26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6" t="s">
        <v>29</v>
      </c>
      <c r="E20" s="34"/>
      <c r="F20" s="34"/>
      <c r="G20" s="34"/>
      <c r="H20" s="34"/>
      <c r="I20" s="136" t="s">
        <v>25</v>
      </c>
      <c r="J20" s="139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9" t="str">
        <f>IF('Rekapitulace stavby'!E17="","",'Rekapitulace stavby'!E17)</f>
        <v xml:space="preserve"> </v>
      </c>
      <c r="F21" s="34"/>
      <c r="G21" s="34"/>
      <c r="H21" s="34"/>
      <c r="I21" s="136" t="s">
        <v>26</v>
      </c>
      <c r="J21" s="139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6" t="s">
        <v>31</v>
      </c>
      <c r="E23" s="34"/>
      <c r="F23" s="34"/>
      <c r="G23" s="34"/>
      <c r="H23" s="34"/>
      <c r="I23" s="136" t="s">
        <v>25</v>
      </c>
      <c r="J23" s="139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9" t="str">
        <f>IF('Rekapitulace stavby'!E20="","",'Rekapitulace stavby'!E20)</f>
        <v xml:space="preserve"> </v>
      </c>
      <c r="F24" s="34"/>
      <c r="G24" s="34"/>
      <c r="H24" s="34"/>
      <c r="I24" s="136" t="s">
        <v>26</v>
      </c>
      <c r="J24" s="139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6" t="s">
        <v>32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6" t="s">
        <v>33</v>
      </c>
      <c r="E30" s="34"/>
      <c r="F30" s="34"/>
      <c r="G30" s="34"/>
      <c r="H30" s="34"/>
      <c r="I30" s="34"/>
      <c r="J30" s="147">
        <f>ROUND(J120,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8" t="s">
        <v>35</v>
      </c>
      <c r="G32" s="34"/>
      <c r="H32" s="34"/>
      <c r="I32" s="148" t="s">
        <v>34</v>
      </c>
      <c r="J32" s="148" t="s">
        <v>36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9" t="s">
        <v>37</v>
      </c>
      <c r="E33" s="136" t="s">
        <v>38</v>
      </c>
      <c r="F33" s="150">
        <f>ROUND((SUM(BE120:BE154)),  2)</f>
        <v>0</v>
      </c>
      <c r="G33" s="34"/>
      <c r="H33" s="34"/>
      <c r="I33" s="151">
        <v>0.20999999999999999</v>
      </c>
      <c r="J33" s="150">
        <f>ROUND(((SUM(BE120:BE154))*I33),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6" t="s">
        <v>39</v>
      </c>
      <c r="F34" s="150">
        <f>ROUND((SUM(BF120:BF154)),  2)</f>
        <v>0</v>
      </c>
      <c r="G34" s="34"/>
      <c r="H34" s="34"/>
      <c r="I34" s="151">
        <v>0.14999999999999999</v>
      </c>
      <c r="J34" s="150">
        <f>ROUND(((SUM(BF120:BF154))*I34),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40</v>
      </c>
      <c r="F35" s="150">
        <f>ROUND((SUM(BG120:BG154)),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41</v>
      </c>
      <c r="F36" s="150">
        <f>ROUND((SUM(BH120:BH154)),  2)</f>
        <v>0</v>
      </c>
      <c r="G36" s="34"/>
      <c r="H36" s="34"/>
      <c r="I36" s="151">
        <v>0.14999999999999999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42</v>
      </c>
      <c r="F37" s="150">
        <f>ROUND((SUM(BI120:BI154)),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92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0" t="str">
        <f>E7</f>
        <v>ŠTERNBERK - MATEŠKÁ ŠLOLA OBLOUKOVÁ_SLP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90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KT - KT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21. 12. 2021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29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6"/>
      <c r="E92" s="36"/>
      <c r="F92" s="23" t="str">
        <f>IF(E18="","",E18)</f>
        <v>Vyplň údaj</v>
      </c>
      <c r="G92" s="36"/>
      <c r="H92" s="36"/>
      <c r="I92" s="28" t="s">
        <v>31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93</v>
      </c>
      <c r="D94" s="172"/>
      <c r="E94" s="172"/>
      <c r="F94" s="172"/>
      <c r="G94" s="172"/>
      <c r="H94" s="172"/>
      <c r="I94" s="172"/>
      <c r="J94" s="173" t="s">
        <v>94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95</v>
      </c>
      <c r="D96" s="36"/>
      <c r="E96" s="36"/>
      <c r="F96" s="36"/>
      <c r="G96" s="36"/>
      <c r="H96" s="36"/>
      <c r="I96" s="36"/>
      <c r="J96" s="106">
        <f>J120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96</v>
      </c>
    </row>
    <row r="97" s="9" customFormat="1" ht="24.96" customHeight="1">
      <c r="A97" s="9"/>
      <c r="B97" s="175"/>
      <c r="C97" s="176"/>
      <c r="D97" s="177" t="s">
        <v>191</v>
      </c>
      <c r="E97" s="178"/>
      <c r="F97" s="178"/>
      <c r="G97" s="178"/>
      <c r="H97" s="178"/>
      <c r="I97" s="178"/>
      <c r="J97" s="179">
        <f>J121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5"/>
      <c r="C98" s="176"/>
      <c r="D98" s="177" t="s">
        <v>192</v>
      </c>
      <c r="E98" s="178"/>
      <c r="F98" s="178"/>
      <c r="G98" s="178"/>
      <c r="H98" s="178"/>
      <c r="I98" s="178"/>
      <c r="J98" s="179">
        <f>J130</f>
        <v>0</v>
      </c>
      <c r="K98" s="176"/>
      <c r="L98" s="18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5"/>
      <c r="C99" s="176"/>
      <c r="D99" s="177" t="s">
        <v>193</v>
      </c>
      <c r="E99" s="178"/>
      <c r="F99" s="178"/>
      <c r="G99" s="178"/>
      <c r="H99" s="178"/>
      <c r="I99" s="178"/>
      <c r="J99" s="179">
        <f>J132</f>
        <v>0</v>
      </c>
      <c r="K99" s="176"/>
      <c r="L99" s="18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5"/>
      <c r="C100" s="176"/>
      <c r="D100" s="177" t="s">
        <v>194</v>
      </c>
      <c r="E100" s="178"/>
      <c r="F100" s="178"/>
      <c r="G100" s="178"/>
      <c r="H100" s="178"/>
      <c r="I100" s="178"/>
      <c r="J100" s="179">
        <f>J151</f>
        <v>0</v>
      </c>
      <c r="K100" s="176"/>
      <c r="L100" s="18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59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64"/>
      <c r="C106" s="65"/>
      <c r="D106" s="65"/>
      <c r="E106" s="65"/>
      <c r="F106" s="65"/>
      <c r="G106" s="65"/>
      <c r="H106" s="65"/>
      <c r="I106" s="65"/>
      <c r="J106" s="65"/>
      <c r="K106" s="65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102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6"/>
      <c r="E109" s="36"/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6"/>
      <c r="D110" s="36"/>
      <c r="E110" s="170" t="str">
        <f>E7</f>
        <v>ŠTERNBERK - MATEŠKÁ ŠLOLA OBLOUKOVÁ_SLP</v>
      </c>
      <c r="F110" s="28"/>
      <c r="G110" s="28"/>
      <c r="H110" s="28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90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E9</f>
        <v>KT - KT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F12</f>
        <v xml:space="preserve"> </v>
      </c>
      <c r="G114" s="36"/>
      <c r="H114" s="36"/>
      <c r="I114" s="28" t="s">
        <v>22</v>
      </c>
      <c r="J114" s="75" t="str">
        <f>IF(J12="","",J12)</f>
        <v>21. 12. 2021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E15</f>
        <v xml:space="preserve"> </v>
      </c>
      <c r="G116" s="36"/>
      <c r="H116" s="36"/>
      <c r="I116" s="28" t="s">
        <v>29</v>
      </c>
      <c r="J116" s="32" t="str">
        <f>E21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27</v>
      </c>
      <c r="D117" s="36"/>
      <c r="E117" s="36"/>
      <c r="F117" s="23" t="str">
        <f>IF(E18="","",E18)</f>
        <v>Vyplň údaj</v>
      </c>
      <c r="G117" s="36"/>
      <c r="H117" s="36"/>
      <c r="I117" s="28" t="s">
        <v>31</v>
      </c>
      <c r="J117" s="32" t="str">
        <f>E24</f>
        <v xml:space="preserve"> 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0" customFormat="1" ht="29.28" customHeight="1">
      <c r="A119" s="181"/>
      <c r="B119" s="182"/>
      <c r="C119" s="183" t="s">
        <v>103</v>
      </c>
      <c r="D119" s="184" t="s">
        <v>58</v>
      </c>
      <c r="E119" s="184" t="s">
        <v>54</v>
      </c>
      <c r="F119" s="184" t="s">
        <v>55</v>
      </c>
      <c r="G119" s="184" t="s">
        <v>104</v>
      </c>
      <c r="H119" s="184" t="s">
        <v>105</v>
      </c>
      <c r="I119" s="184" t="s">
        <v>106</v>
      </c>
      <c r="J119" s="185" t="s">
        <v>94</v>
      </c>
      <c r="K119" s="186" t="s">
        <v>107</v>
      </c>
      <c r="L119" s="187"/>
      <c r="M119" s="96" t="s">
        <v>1</v>
      </c>
      <c r="N119" s="97" t="s">
        <v>37</v>
      </c>
      <c r="O119" s="97" t="s">
        <v>108</v>
      </c>
      <c r="P119" s="97" t="s">
        <v>109</v>
      </c>
      <c r="Q119" s="97" t="s">
        <v>110</v>
      </c>
      <c r="R119" s="97" t="s">
        <v>111</v>
      </c>
      <c r="S119" s="97" t="s">
        <v>112</v>
      </c>
      <c r="T119" s="98" t="s">
        <v>113</v>
      </c>
      <c r="U119" s="181"/>
      <c r="V119" s="181"/>
      <c r="W119" s="181"/>
      <c r="X119" s="181"/>
      <c r="Y119" s="181"/>
      <c r="Z119" s="181"/>
      <c r="AA119" s="181"/>
      <c r="AB119" s="181"/>
      <c r="AC119" s="181"/>
      <c r="AD119" s="181"/>
      <c r="AE119" s="181"/>
    </row>
    <row r="120" s="2" customFormat="1" ht="22.8" customHeight="1">
      <c r="A120" s="34"/>
      <c r="B120" s="35"/>
      <c r="C120" s="103" t="s">
        <v>114</v>
      </c>
      <c r="D120" s="36"/>
      <c r="E120" s="36"/>
      <c r="F120" s="36"/>
      <c r="G120" s="36"/>
      <c r="H120" s="36"/>
      <c r="I120" s="36"/>
      <c r="J120" s="188">
        <f>BK120</f>
        <v>0</v>
      </c>
      <c r="K120" s="36"/>
      <c r="L120" s="40"/>
      <c r="M120" s="99"/>
      <c r="N120" s="189"/>
      <c r="O120" s="100"/>
      <c r="P120" s="190">
        <f>P121+P130+P132+P151</f>
        <v>0</v>
      </c>
      <c r="Q120" s="100"/>
      <c r="R120" s="190">
        <f>R121+R130+R132+R151</f>
        <v>0</v>
      </c>
      <c r="S120" s="100"/>
      <c r="T120" s="191">
        <f>T121+T130+T132+T151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72</v>
      </c>
      <c r="AU120" s="13" t="s">
        <v>96</v>
      </c>
      <c r="BK120" s="192">
        <f>BK121+BK130+BK132+BK151</f>
        <v>0</v>
      </c>
    </row>
    <row r="121" s="11" customFormat="1" ht="25.92" customHeight="1">
      <c r="A121" s="11"/>
      <c r="B121" s="193"/>
      <c r="C121" s="194"/>
      <c r="D121" s="195" t="s">
        <v>72</v>
      </c>
      <c r="E121" s="196" t="s">
        <v>115</v>
      </c>
      <c r="F121" s="196" t="s">
        <v>195</v>
      </c>
      <c r="G121" s="194"/>
      <c r="H121" s="194"/>
      <c r="I121" s="197"/>
      <c r="J121" s="198">
        <f>BK121</f>
        <v>0</v>
      </c>
      <c r="K121" s="194"/>
      <c r="L121" s="199"/>
      <c r="M121" s="200"/>
      <c r="N121" s="201"/>
      <c r="O121" s="201"/>
      <c r="P121" s="202">
        <f>SUM(P122:P129)</f>
        <v>0</v>
      </c>
      <c r="Q121" s="201"/>
      <c r="R121" s="202">
        <f>SUM(R122:R129)</f>
        <v>0</v>
      </c>
      <c r="S121" s="201"/>
      <c r="T121" s="203">
        <f>SUM(T122:T129)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204" t="s">
        <v>80</v>
      </c>
      <c r="AT121" s="205" t="s">
        <v>72</v>
      </c>
      <c r="AU121" s="205" t="s">
        <v>73</v>
      </c>
      <c r="AY121" s="204" t="s">
        <v>117</v>
      </c>
      <c r="BK121" s="206">
        <f>SUM(BK122:BK129)</f>
        <v>0</v>
      </c>
    </row>
    <row r="122" s="2" customFormat="1" ht="16.5" customHeight="1">
      <c r="A122" s="34"/>
      <c r="B122" s="35"/>
      <c r="C122" s="207" t="s">
        <v>73</v>
      </c>
      <c r="D122" s="207" t="s">
        <v>118</v>
      </c>
      <c r="E122" s="208" t="s">
        <v>196</v>
      </c>
      <c r="F122" s="209" t="s">
        <v>197</v>
      </c>
      <c r="G122" s="210" t="s">
        <v>170</v>
      </c>
      <c r="H122" s="211">
        <v>250</v>
      </c>
      <c r="I122" s="212"/>
      <c r="J122" s="213">
        <f>ROUND(I122*H122,2)</f>
        <v>0</v>
      </c>
      <c r="K122" s="214"/>
      <c r="L122" s="215"/>
      <c r="M122" s="216" t="s">
        <v>1</v>
      </c>
      <c r="N122" s="217" t="s">
        <v>38</v>
      </c>
      <c r="O122" s="87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20" t="s">
        <v>122</v>
      </c>
      <c r="AT122" s="220" t="s">
        <v>118</v>
      </c>
      <c r="AU122" s="220" t="s">
        <v>80</v>
      </c>
      <c r="AY122" s="13" t="s">
        <v>117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13" t="s">
        <v>80</v>
      </c>
      <c r="BK122" s="221">
        <f>ROUND(I122*H122,2)</f>
        <v>0</v>
      </c>
      <c r="BL122" s="13" t="s">
        <v>123</v>
      </c>
      <c r="BM122" s="220" t="s">
        <v>82</v>
      </c>
    </row>
    <row r="123" s="2" customFormat="1" ht="16.5" customHeight="1">
      <c r="A123" s="34"/>
      <c r="B123" s="35"/>
      <c r="C123" s="207" t="s">
        <v>73</v>
      </c>
      <c r="D123" s="207" t="s">
        <v>118</v>
      </c>
      <c r="E123" s="208" t="s">
        <v>198</v>
      </c>
      <c r="F123" s="209" t="s">
        <v>199</v>
      </c>
      <c r="G123" s="210" t="s">
        <v>170</v>
      </c>
      <c r="H123" s="211">
        <v>150</v>
      </c>
      <c r="I123" s="212"/>
      <c r="J123" s="213">
        <f>ROUND(I123*H123,2)</f>
        <v>0</v>
      </c>
      <c r="K123" s="214"/>
      <c r="L123" s="215"/>
      <c r="M123" s="216" t="s">
        <v>1</v>
      </c>
      <c r="N123" s="217" t="s">
        <v>38</v>
      </c>
      <c r="O123" s="87"/>
      <c r="P123" s="218">
        <f>O123*H123</f>
        <v>0</v>
      </c>
      <c r="Q123" s="218">
        <v>0</v>
      </c>
      <c r="R123" s="218">
        <f>Q123*H123</f>
        <v>0</v>
      </c>
      <c r="S123" s="218">
        <v>0</v>
      </c>
      <c r="T123" s="219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20" t="s">
        <v>122</v>
      </c>
      <c r="AT123" s="220" t="s">
        <v>118</v>
      </c>
      <c r="AU123" s="220" t="s">
        <v>80</v>
      </c>
      <c r="AY123" s="13" t="s">
        <v>117</v>
      </c>
      <c r="BE123" s="221">
        <f>IF(N123="základní",J123,0)</f>
        <v>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13" t="s">
        <v>80</v>
      </c>
      <c r="BK123" s="221">
        <f>ROUND(I123*H123,2)</f>
        <v>0</v>
      </c>
      <c r="BL123" s="13" t="s">
        <v>123</v>
      </c>
      <c r="BM123" s="220" t="s">
        <v>123</v>
      </c>
    </row>
    <row r="124" s="2" customFormat="1" ht="16.5" customHeight="1">
      <c r="A124" s="34"/>
      <c r="B124" s="35"/>
      <c r="C124" s="207" t="s">
        <v>73</v>
      </c>
      <c r="D124" s="207" t="s">
        <v>118</v>
      </c>
      <c r="E124" s="208" t="s">
        <v>200</v>
      </c>
      <c r="F124" s="209" t="s">
        <v>201</v>
      </c>
      <c r="G124" s="210" t="s">
        <v>170</v>
      </c>
      <c r="H124" s="211">
        <v>150</v>
      </c>
      <c r="I124" s="212"/>
      <c r="J124" s="213">
        <f>ROUND(I124*H124,2)</f>
        <v>0</v>
      </c>
      <c r="K124" s="214"/>
      <c r="L124" s="215"/>
      <c r="M124" s="216" t="s">
        <v>1</v>
      </c>
      <c r="N124" s="217" t="s">
        <v>38</v>
      </c>
      <c r="O124" s="87"/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20" t="s">
        <v>122</v>
      </c>
      <c r="AT124" s="220" t="s">
        <v>118</v>
      </c>
      <c r="AU124" s="220" t="s">
        <v>80</v>
      </c>
      <c r="AY124" s="13" t="s">
        <v>117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13" t="s">
        <v>80</v>
      </c>
      <c r="BK124" s="221">
        <f>ROUND(I124*H124,2)</f>
        <v>0</v>
      </c>
      <c r="BL124" s="13" t="s">
        <v>123</v>
      </c>
      <c r="BM124" s="220" t="s">
        <v>128</v>
      </c>
    </row>
    <row r="125" s="2" customFormat="1" ht="16.5" customHeight="1">
      <c r="A125" s="34"/>
      <c r="B125" s="35"/>
      <c r="C125" s="207" t="s">
        <v>73</v>
      </c>
      <c r="D125" s="207" t="s">
        <v>118</v>
      </c>
      <c r="E125" s="208" t="s">
        <v>202</v>
      </c>
      <c r="F125" s="209" t="s">
        <v>203</v>
      </c>
      <c r="G125" s="210" t="s">
        <v>170</v>
      </c>
      <c r="H125" s="211">
        <v>150</v>
      </c>
      <c r="I125" s="212"/>
      <c r="J125" s="213">
        <f>ROUND(I125*H125,2)</f>
        <v>0</v>
      </c>
      <c r="K125" s="214"/>
      <c r="L125" s="215"/>
      <c r="M125" s="216" t="s">
        <v>1</v>
      </c>
      <c r="N125" s="217" t="s">
        <v>38</v>
      </c>
      <c r="O125" s="87"/>
      <c r="P125" s="218">
        <f>O125*H125</f>
        <v>0</v>
      </c>
      <c r="Q125" s="218">
        <v>0</v>
      </c>
      <c r="R125" s="218">
        <f>Q125*H125</f>
        <v>0</v>
      </c>
      <c r="S125" s="218">
        <v>0</v>
      </c>
      <c r="T125" s="219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20" t="s">
        <v>122</v>
      </c>
      <c r="AT125" s="220" t="s">
        <v>118</v>
      </c>
      <c r="AU125" s="220" t="s">
        <v>80</v>
      </c>
      <c r="AY125" s="13" t="s">
        <v>117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13" t="s">
        <v>80</v>
      </c>
      <c r="BK125" s="221">
        <f>ROUND(I125*H125,2)</f>
        <v>0</v>
      </c>
      <c r="BL125" s="13" t="s">
        <v>123</v>
      </c>
      <c r="BM125" s="220" t="s">
        <v>122</v>
      </c>
    </row>
    <row r="126" s="2" customFormat="1" ht="16.5" customHeight="1">
      <c r="A126" s="34"/>
      <c r="B126" s="35"/>
      <c r="C126" s="207" t="s">
        <v>73</v>
      </c>
      <c r="D126" s="207" t="s">
        <v>118</v>
      </c>
      <c r="E126" s="208" t="s">
        <v>204</v>
      </c>
      <c r="F126" s="209" t="s">
        <v>205</v>
      </c>
      <c r="G126" s="210" t="s">
        <v>170</v>
      </c>
      <c r="H126" s="211">
        <v>20</v>
      </c>
      <c r="I126" s="212"/>
      <c r="J126" s="213">
        <f>ROUND(I126*H126,2)</f>
        <v>0</v>
      </c>
      <c r="K126" s="214"/>
      <c r="L126" s="215"/>
      <c r="M126" s="216" t="s">
        <v>1</v>
      </c>
      <c r="N126" s="217" t="s">
        <v>38</v>
      </c>
      <c r="O126" s="87"/>
      <c r="P126" s="218">
        <f>O126*H126</f>
        <v>0</v>
      </c>
      <c r="Q126" s="218">
        <v>0</v>
      </c>
      <c r="R126" s="218">
        <f>Q126*H126</f>
        <v>0</v>
      </c>
      <c r="S126" s="218">
        <v>0</v>
      </c>
      <c r="T126" s="219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20" t="s">
        <v>122</v>
      </c>
      <c r="AT126" s="220" t="s">
        <v>118</v>
      </c>
      <c r="AU126" s="220" t="s">
        <v>80</v>
      </c>
      <c r="AY126" s="13" t="s">
        <v>117</v>
      </c>
      <c r="BE126" s="221">
        <f>IF(N126="základní",J126,0)</f>
        <v>0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13" t="s">
        <v>80</v>
      </c>
      <c r="BK126" s="221">
        <f>ROUND(I126*H126,2)</f>
        <v>0</v>
      </c>
      <c r="BL126" s="13" t="s">
        <v>123</v>
      </c>
      <c r="BM126" s="220" t="s">
        <v>133</v>
      </c>
    </row>
    <row r="127" s="2" customFormat="1" ht="16.5" customHeight="1">
      <c r="A127" s="34"/>
      <c r="B127" s="35"/>
      <c r="C127" s="207" t="s">
        <v>73</v>
      </c>
      <c r="D127" s="207" t="s">
        <v>118</v>
      </c>
      <c r="E127" s="208" t="s">
        <v>206</v>
      </c>
      <c r="F127" s="209" t="s">
        <v>207</v>
      </c>
      <c r="G127" s="210" t="s">
        <v>121</v>
      </c>
      <c r="H127" s="211">
        <v>12</v>
      </c>
      <c r="I127" s="212"/>
      <c r="J127" s="213">
        <f>ROUND(I127*H127,2)</f>
        <v>0</v>
      </c>
      <c r="K127" s="214"/>
      <c r="L127" s="215"/>
      <c r="M127" s="216" t="s">
        <v>1</v>
      </c>
      <c r="N127" s="217" t="s">
        <v>38</v>
      </c>
      <c r="O127" s="87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20" t="s">
        <v>122</v>
      </c>
      <c r="AT127" s="220" t="s">
        <v>118</v>
      </c>
      <c r="AU127" s="220" t="s">
        <v>80</v>
      </c>
      <c r="AY127" s="13" t="s">
        <v>117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13" t="s">
        <v>80</v>
      </c>
      <c r="BK127" s="221">
        <f>ROUND(I127*H127,2)</f>
        <v>0</v>
      </c>
      <c r="BL127" s="13" t="s">
        <v>123</v>
      </c>
      <c r="BM127" s="220" t="s">
        <v>136</v>
      </c>
    </row>
    <row r="128" s="2" customFormat="1" ht="16.5" customHeight="1">
      <c r="A128" s="34"/>
      <c r="B128" s="35"/>
      <c r="C128" s="207" t="s">
        <v>73</v>
      </c>
      <c r="D128" s="207" t="s">
        <v>118</v>
      </c>
      <c r="E128" s="208" t="s">
        <v>208</v>
      </c>
      <c r="F128" s="209" t="s">
        <v>209</v>
      </c>
      <c r="G128" s="210" t="s">
        <v>121</v>
      </c>
      <c r="H128" s="211">
        <v>5</v>
      </c>
      <c r="I128" s="212"/>
      <c r="J128" s="213">
        <f>ROUND(I128*H128,2)</f>
        <v>0</v>
      </c>
      <c r="K128" s="214"/>
      <c r="L128" s="215"/>
      <c r="M128" s="216" t="s">
        <v>1</v>
      </c>
      <c r="N128" s="217" t="s">
        <v>38</v>
      </c>
      <c r="O128" s="87"/>
      <c r="P128" s="218">
        <f>O128*H128</f>
        <v>0</v>
      </c>
      <c r="Q128" s="218">
        <v>0</v>
      </c>
      <c r="R128" s="218">
        <f>Q128*H128</f>
        <v>0</v>
      </c>
      <c r="S128" s="218">
        <v>0</v>
      </c>
      <c r="T128" s="219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20" t="s">
        <v>122</v>
      </c>
      <c r="AT128" s="220" t="s">
        <v>118</v>
      </c>
      <c r="AU128" s="220" t="s">
        <v>80</v>
      </c>
      <c r="AY128" s="13" t="s">
        <v>117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13" t="s">
        <v>80</v>
      </c>
      <c r="BK128" s="221">
        <f>ROUND(I128*H128,2)</f>
        <v>0</v>
      </c>
      <c r="BL128" s="13" t="s">
        <v>123</v>
      </c>
      <c r="BM128" s="220" t="s">
        <v>141</v>
      </c>
    </row>
    <row r="129" s="2" customFormat="1" ht="24.15" customHeight="1">
      <c r="A129" s="34"/>
      <c r="B129" s="35"/>
      <c r="C129" s="207" t="s">
        <v>73</v>
      </c>
      <c r="D129" s="207" t="s">
        <v>118</v>
      </c>
      <c r="E129" s="208" t="s">
        <v>210</v>
      </c>
      <c r="F129" s="209" t="s">
        <v>211</v>
      </c>
      <c r="G129" s="210" t="s">
        <v>121</v>
      </c>
      <c r="H129" s="211">
        <v>2</v>
      </c>
      <c r="I129" s="212"/>
      <c r="J129" s="213">
        <f>ROUND(I129*H129,2)</f>
        <v>0</v>
      </c>
      <c r="K129" s="214"/>
      <c r="L129" s="215"/>
      <c r="M129" s="216" t="s">
        <v>1</v>
      </c>
      <c r="N129" s="217" t="s">
        <v>38</v>
      </c>
      <c r="O129" s="87"/>
      <c r="P129" s="218">
        <f>O129*H129</f>
        <v>0</v>
      </c>
      <c r="Q129" s="218">
        <v>0</v>
      </c>
      <c r="R129" s="218">
        <f>Q129*H129</f>
        <v>0</v>
      </c>
      <c r="S129" s="218">
        <v>0</v>
      </c>
      <c r="T129" s="219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20" t="s">
        <v>122</v>
      </c>
      <c r="AT129" s="220" t="s">
        <v>118</v>
      </c>
      <c r="AU129" s="220" t="s">
        <v>80</v>
      </c>
      <c r="AY129" s="13" t="s">
        <v>117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13" t="s">
        <v>80</v>
      </c>
      <c r="BK129" s="221">
        <f>ROUND(I129*H129,2)</f>
        <v>0</v>
      </c>
      <c r="BL129" s="13" t="s">
        <v>123</v>
      </c>
      <c r="BM129" s="220" t="s">
        <v>146</v>
      </c>
    </row>
    <row r="130" s="11" customFormat="1" ht="25.92" customHeight="1">
      <c r="A130" s="11"/>
      <c r="B130" s="193"/>
      <c r="C130" s="194"/>
      <c r="D130" s="195" t="s">
        <v>72</v>
      </c>
      <c r="E130" s="196" t="s">
        <v>137</v>
      </c>
      <c r="F130" s="196" t="s">
        <v>212</v>
      </c>
      <c r="G130" s="194"/>
      <c r="H130" s="194"/>
      <c r="I130" s="197"/>
      <c r="J130" s="198">
        <f>BK130</f>
        <v>0</v>
      </c>
      <c r="K130" s="194"/>
      <c r="L130" s="199"/>
      <c r="M130" s="200"/>
      <c r="N130" s="201"/>
      <c r="O130" s="201"/>
      <c r="P130" s="202">
        <f>P131</f>
        <v>0</v>
      </c>
      <c r="Q130" s="201"/>
      <c r="R130" s="202">
        <f>R131</f>
        <v>0</v>
      </c>
      <c r="S130" s="201"/>
      <c r="T130" s="203">
        <f>T131</f>
        <v>0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204" t="s">
        <v>80</v>
      </c>
      <c r="AT130" s="205" t="s">
        <v>72</v>
      </c>
      <c r="AU130" s="205" t="s">
        <v>73</v>
      </c>
      <c r="AY130" s="204" t="s">
        <v>117</v>
      </c>
      <c r="BK130" s="206">
        <f>BK131</f>
        <v>0</v>
      </c>
    </row>
    <row r="131" s="2" customFormat="1" ht="16.5" customHeight="1">
      <c r="A131" s="34"/>
      <c r="B131" s="35"/>
      <c r="C131" s="207" t="s">
        <v>73</v>
      </c>
      <c r="D131" s="207" t="s">
        <v>118</v>
      </c>
      <c r="E131" s="208" t="s">
        <v>213</v>
      </c>
      <c r="F131" s="209" t="s">
        <v>214</v>
      </c>
      <c r="G131" s="210" t="s">
        <v>170</v>
      </c>
      <c r="H131" s="211">
        <v>2</v>
      </c>
      <c r="I131" s="212"/>
      <c r="J131" s="213">
        <f>ROUND(I131*H131,2)</f>
        <v>0</v>
      </c>
      <c r="K131" s="214"/>
      <c r="L131" s="215"/>
      <c r="M131" s="216" t="s">
        <v>1</v>
      </c>
      <c r="N131" s="217" t="s">
        <v>38</v>
      </c>
      <c r="O131" s="87"/>
      <c r="P131" s="218">
        <f>O131*H131</f>
        <v>0</v>
      </c>
      <c r="Q131" s="218">
        <v>0</v>
      </c>
      <c r="R131" s="218">
        <f>Q131*H131</f>
        <v>0</v>
      </c>
      <c r="S131" s="218">
        <v>0</v>
      </c>
      <c r="T131" s="219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20" t="s">
        <v>122</v>
      </c>
      <c r="AT131" s="220" t="s">
        <v>118</v>
      </c>
      <c r="AU131" s="220" t="s">
        <v>80</v>
      </c>
      <c r="AY131" s="13" t="s">
        <v>117</v>
      </c>
      <c r="BE131" s="221">
        <f>IF(N131="základní",J131,0)</f>
        <v>0</v>
      </c>
      <c r="BF131" s="221">
        <f>IF(N131="snížená",J131,0)</f>
        <v>0</v>
      </c>
      <c r="BG131" s="221">
        <f>IF(N131="zákl. přenesená",J131,0)</f>
        <v>0</v>
      </c>
      <c r="BH131" s="221">
        <f>IF(N131="sníž. přenesená",J131,0)</f>
        <v>0</v>
      </c>
      <c r="BI131" s="221">
        <f>IF(N131="nulová",J131,0)</f>
        <v>0</v>
      </c>
      <c r="BJ131" s="13" t="s">
        <v>80</v>
      </c>
      <c r="BK131" s="221">
        <f>ROUND(I131*H131,2)</f>
        <v>0</v>
      </c>
      <c r="BL131" s="13" t="s">
        <v>123</v>
      </c>
      <c r="BM131" s="220" t="s">
        <v>149</v>
      </c>
    </row>
    <row r="132" s="11" customFormat="1" ht="25.92" customHeight="1">
      <c r="A132" s="11"/>
      <c r="B132" s="193"/>
      <c r="C132" s="194"/>
      <c r="D132" s="195" t="s">
        <v>72</v>
      </c>
      <c r="E132" s="196" t="s">
        <v>142</v>
      </c>
      <c r="F132" s="196" t="s">
        <v>215</v>
      </c>
      <c r="G132" s="194"/>
      <c r="H132" s="194"/>
      <c r="I132" s="197"/>
      <c r="J132" s="198">
        <f>BK132</f>
        <v>0</v>
      </c>
      <c r="K132" s="194"/>
      <c r="L132" s="199"/>
      <c r="M132" s="200"/>
      <c r="N132" s="201"/>
      <c r="O132" s="201"/>
      <c r="P132" s="202">
        <f>SUM(P133:P150)</f>
        <v>0</v>
      </c>
      <c r="Q132" s="201"/>
      <c r="R132" s="202">
        <f>SUM(R133:R150)</f>
        <v>0</v>
      </c>
      <c r="S132" s="201"/>
      <c r="T132" s="203">
        <f>SUM(T133:T150)</f>
        <v>0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204" t="s">
        <v>80</v>
      </c>
      <c r="AT132" s="205" t="s">
        <v>72</v>
      </c>
      <c r="AU132" s="205" t="s">
        <v>73</v>
      </c>
      <c r="AY132" s="204" t="s">
        <v>117</v>
      </c>
      <c r="BK132" s="206">
        <f>SUM(BK133:BK150)</f>
        <v>0</v>
      </c>
    </row>
    <row r="133" s="2" customFormat="1" ht="24.15" customHeight="1">
      <c r="A133" s="34"/>
      <c r="B133" s="35"/>
      <c r="C133" s="207" t="s">
        <v>73</v>
      </c>
      <c r="D133" s="207" t="s">
        <v>118</v>
      </c>
      <c r="E133" s="208" t="s">
        <v>216</v>
      </c>
      <c r="F133" s="209" t="s">
        <v>217</v>
      </c>
      <c r="G133" s="210" t="s">
        <v>121</v>
      </c>
      <c r="H133" s="211">
        <v>5</v>
      </c>
      <c r="I133" s="212"/>
      <c r="J133" s="213">
        <f>ROUND(I133*H133,2)</f>
        <v>0</v>
      </c>
      <c r="K133" s="214"/>
      <c r="L133" s="215"/>
      <c r="M133" s="216" t="s">
        <v>1</v>
      </c>
      <c r="N133" s="217" t="s">
        <v>38</v>
      </c>
      <c r="O133" s="87"/>
      <c r="P133" s="218">
        <f>O133*H133</f>
        <v>0</v>
      </c>
      <c r="Q133" s="218">
        <v>0</v>
      </c>
      <c r="R133" s="218">
        <f>Q133*H133</f>
        <v>0</v>
      </c>
      <c r="S133" s="218">
        <v>0</v>
      </c>
      <c r="T133" s="219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20" t="s">
        <v>122</v>
      </c>
      <c r="AT133" s="220" t="s">
        <v>118</v>
      </c>
      <c r="AU133" s="220" t="s">
        <v>80</v>
      </c>
      <c r="AY133" s="13" t="s">
        <v>117</v>
      </c>
      <c r="BE133" s="221">
        <f>IF(N133="základní",J133,0)</f>
        <v>0</v>
      </c>
      <c r="BF133" s="221">
        <f>IF(N133="snížená",J133,0)</f>
        <v>0</v>
      </c>
      <c r="BG133" s="221">
        <f>IF(N133="zákl. přenesená",J133,0)</f>
        <v>0</v>
      </c>
      <c r="BH133" s="221">
        <f>IF(N133="sníž. přenesená",J133,0)</f>
        <v>0</v>
      </c>
      <c r="BI133" s="221">
        <f>IF(N133="nulová",J133,0)</f>
        <v>0</v>
      </c>
      <c r="BJ133" s="13" t="s">
        <v>80</v>
      </c>
      <c r="BK133" s="221">
        <f>ROUND(I133*H133,2)</f>
        <v>0</v>
      </c>
      <c r="BL133" s="13" t="s">
        <v>123</v>
      </c>
      <c r="BM133" s="220" t="s">
        <v>152</v>
      </c>
    </row>
    <row r="134" s="2" customFormat="1" ht="24.15" customHeight="1">
      <c r="A134" s="34"/>
      <c r="B134" s="35"/>
      <c r="C134" s="207" t="s">
        <v>73</v>
      </c>
      <c r="D134" s="207" t="s">
        <v>118</v>
      </c>
      <c r="E134" s="208" t="s">
        <v>218</v>
      </c>
      <c r="F134" s="209" t="s">
        <v>219</v>
      </c>
      <c r="G134" s="210" t="s">
        <v>121</v>
      </c>
      <c r="H134" s="211">
        <v>6</v>
      </c>
      <c r="I134" s="212"/>
      <c r="J134" s="213">
        <f>ROUND(I134*H134,2)</f>
        <v>0</v>
      </c>
      <c r="K134" s="214"/>
      <c r="L134" s="215"/>
      <c r="M134" s="216" t="s">
        <v>1</v>
      </c>
      <c r="N134" s="217" t="s">
        <v>38</v>
      </c>
      <c r="O134" s="87"/>
      <c r="P134" s="218">
        <f>O134*H134</f>
        <v>0</v>
      </c>
      <c r="Q134" s="218">
        <v>0</v>
      </c>
      <c r="R134" s="218">
        <f>Q134*H134</f>
        <v>0</v>
      </c>
      <c r="S134" s="218">
        <v>0</v>
      </c>
      <c r="T134" s="219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20" t="s">
        <v>122</v>
      </c>
      <c r="AT134" s="220" t="s">
        <v>118</v>
      </c>
      <c r="AU134" s="220" t="s">
        <v>80</v>
      </c>
      <c r="AY134" s="13" t="s">
        <v>117</v>
      </c>
      <c r="BE134" s="221">
        <f>IF(N134="základní",J134,0)</f>
        <v>0</v>
      </c>
      <c r="BF134" s="221">
        <f>IF(N134="snížená",J134,0)</f>
        <v>0</v>
      </c>
      <c r="BG134" s="221">
        <f>IF(N134="zákl. přenesená",J134,0)</f>
        <v>0</v>
      </c>
      <c r="BH134" s="221">
        <f>IF(N134="sníž. přenesená",J134,0)</f>
        <v>0</v>
      </c>
      <c r="BI134" s="221">
        <f>IF(N134="nulová",J134,0)</f>
        <v>0</v>
      </c>
      <c r="BJ134" s="13" t="s">
        <v>80</v>
      </c>
      <c r="BK134" s="221">
        <f>ROUND(I134*H134,2)</f>
        <v>0</v>
      </c>
      <c r="BL134" s="13" t="s">
        <v>123</v>
      </c>
      <c r="BM134" s="220" t="s">
        <v>155</v>
      </c>
    </row>
    <row r="135" s="2" customFormat="1" ht="24.15" customHeight="1">
      <c r="A135" s="34"/>
      <c r="B135" s="35"/>
      <c r="C135" s="207" t="s">
        <v>73</v>
      </c>
      <c r="D135" s="207" t="s">
        <v>118</v>
      </c>
      <c r="E135" s="208" t="s">
        <v>220</v>
      </c>
      <c r="F135" s="209" t="s">
        <v>221</v>
      </c>
      <c r="G135" s="210" t="s">
        <v>121</v>
      </c>
      <c r="H135" s="211">
        <v>5</v>
      </c>
      <c r="I135" s="212"/>
      <c r="J135" s="213">
        <f>ROUND(I135*H135,2)</f>
        <v>0</v>
      </c>
      <c r="K135" s="214"/>
      <c r="L135" s="215"/>
      <c r="M135" s="216" t="s">
        <v>1</v>
      </c>
      <c r="N135" s="217" t="s">
        <v>38</v>
      </c>
      <c r="O135" s="87"/>
      <c r="P135" s="218">
        <f>O135*H135</f>
        <v>0</v>
      </c>
      <c r="Q135" s="218">
        <v>0</v>
      </c>
      <c r="R135" s="218">
        <f>Q135*H135</f>
        <v>0</v>
      </c>
      <c r="S135" s="218">
        <v>0</v>
      </c>
      <c r="T135" s="219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20" t="s">
        <v>122</v>
      </c>
      <c r="AT135" s="220" t="s">
        <v>118</v>
      </c>
      <c r="AU135" s="220" t="s">
        <v>80</v>
      </c>
      <c r="AY135" s="13" t="s">
        <v>117</v>
      </c>
      <c r="BE135" s="221">
        <f>IF(N135="základní",J135,0)</f>
        <v>0</v>
      </c>
      <c r="BF135" s="221">
        <f>IF(N135="snížená",J135,0)</f>
        <v>0</v>
      </c>
      <c r="BG135" s="221">
        <f>IF(N135="zákl. přenesená",J135,0)</f>
        <v>0</v>
      </c>
      <c r="BH135" s="221">
        <f>IF(N135="sníž. přenesená",J135,0)</f>
        <v>0</v>
      </c>
      <c r="BI135" s="221">
        <f>IF(N135="nulová",J135,0)</f>
        <v>0</v>
      </c>
      <c r="BJ135" s="13" t="s">
        <v>80</v>
      </c>
      <c r="BK135" s="221">
        <f>ROUND(I135*H135,2)</f>
        <v>0</v>
      </c>
      <c r="BL135" s="13" t="s">
        <v>123</v>
      </c>
      <c r="BM135" s="220" t="s">
        <v>158</v>
      </c>
    </row>
    <row r="136" s="2" customFormat="1" ht="24.15" customHeight="1">
      <c r="A136" s="34"/>
      <c r="B136" s="35"/>
      <c r="C136" s="207" t="s">
        <v>73</v>
      </c>
      <c r="D136" s="207" t="s">
        <v>118</v>
      </c>
      <c r="E136" s="208" t="s">
        <v>222</v>
      </c>
      <c r="F136" s="209" t="s">
        <v>223</v>
      </c>
      <c r="G136" s="210" t="s">
        <v>121</v>
      </c>
      <c r="H136" s="211">
        <v>15</v>
      </c>
      <c r="I136" s="212"/>
      <c r="J136" s="213">
        <f>ROUND(I136*H136,2)</f>
        <v>0</v>
      </c>
      <c r="K136" s="214"/>
      <c r="L136" s="215"/>
      <c r="M136" s="216" t="s">
        <v>1</v>
      </c>
      <c r="N136" s="217" t="s">
        <v>38</v>
      </c>
      <c r="O136" s="87"/>
      <c r="P136" s="218">
        <f>O136*H136</f>
        <v>0</v>
      </c>
      <c r="Q136" s="218">
        <v>0</v>
      </c>
      <c r="R136" s="218">
        <f>Q136*H136</f>
        <v>0</v>
      </c>
      <c r="S136" s="218">
        <v>0</v>
      </c>
      <c r="T136" s="219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20" t="s">
        <v>122</v>
      </c>
      <c r="AT136" s="220" t="s">
        <v>118</v>
      </c>
      <c r="AU136" s="220" t="s">
        <v>80</v>
      </c>
      <c r="AY136" s="13" t="s">
        <v>117</v>
      </c>
      <c r="BE136" s="221">
        <f>IF(N136="základní",J136,0)</f>
        <v>0</v>
      </c>
      <c r="BF136" s="221">
        <f>IF(N136="snížená",J136,0)</f>
        <v>0</v>
      </c>
      <c r="BG136" s="221">
        <f>IF(N136="zákl. přenesená",J136,0)</f>
        <v>0</v>
      </c>
      <c r="BH136" s="221">
        <f>IF(N136="sníž. přenesená",J136,0)</f>
        <v>0</v>
      </c>
      <c r="BI136" s="221">
        <f>IF(N136="nulová",J136,0)</f>
        <v>0</v>
      </c>
      <c r="BJ136" s="13" t="s">
        <v>80</v>
      </c>
      <c r="BK136" s="221">
        <f>ROUND(I136*H136,2)</f>
        <v>0</v>
      </c>
      <c r="BL136" s="13" t="s">
        <v>123</v>
      </c>
      <c r="BM136" s="220" t="s">
        <v>161</v>
      </c>
    </row>
    <row r="137" s="2" customFormat="1" ht="21.75" customHeight="1">
      <c r="A137" s="34"/>
      <c r="B137" s="35"/>
      <c r="C137" s="207" t="s">
        <v>73</v>
      </c>
      <c r="D137" s="207" t="s">
        <v>118</v>
      </c>
      <c r="E137" s="208" t="s">
        <v>224</v>
      </c>
      <c r="F137" s="209" t="s">
        <v>225</v>
      </c>
      <c r="G137" s="210" t="s">
        <v>121</v>
      </c>
      <c r="H137" s="211">
        <v>17</v>
      </c>
      <c r="I137" s="212"/>
      <c r="J137" s="213">
        <f>ROUND(I137*H137,2)</f>
        <v>0</v>
      </c>
      <c r="K137" s="214"/>
      <c r="L137" s="215"/>
      <c r="M137" s="216" t="s">
        <v>1</v>
      </c>
      <c r="N137" s="217" t="s">
        <v>38</v>
      </c>
      <c r="O137" s="87"/>
      <c r="P137" s="218">
        <f>O137*H137</f>
        <v>0</v>
      </c>
      <c r="Q137" s="218">
        <v>0</v>
      </c>
      <c r="R137" s="218">
        <f>Q137*H137</f>
        <v>0</v>
      </c>
      <c r="S137" s="218">
        <v>0</v>
      </c>
      <c r="T137" s="219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20" t="s">
        <v>122</v>
      </c>
      <c r="AT137" s="220" t="s">
        <v>118</v>
      </c>
      <c r="AU137" s="220" t="s">
        <v>80</v>
      </c>
      <c r="AY137" s="13" t="s">
        <v>117</v>
      </c>
      <c r="BE137" s="221">
        <f>IF(N137="základní",J137,0)</f>
        <v>0</v>
      </c>
      <c r="BF137" s="221">
        <f>IF(N137="snížená",J137,0)</f>
        <v>0</v>
      </c>
      <c r="BG137" s="221">
        <f>IF(N137="zákl. přenesená",J137,0)</f>
        <v>0</v>
      </c>
      <c r="BH137" s="221">
        <f>IF(N137="sníž. přenesená",J137,0)</f>
        <v>0</v>
      </c>
      <c r="BI137" s="221">
        <f>IF(N137="nulová",J137,0)</f>
        <v>0</v>
      </c>
      <c r="BJ137" s="13" t="s">
        <v>80</v>
      </c>
      <c r="BK137" s="221">
        <f>ROUND(I137*H137,2)</f>
        <v>0</v>
      </c>
      <c r="BL137" s="13" t="s">
        <v>123</v>
      </c>
      <c r="BM137" s="220" t="s">
        <v>165</v>
      </c>
    </row>
    <row r="138" s="2" customFormat="1" ht="21.75" customHeight="1">
      <c r="A138" s="34"/>
      <c r="B138" s="35"/>
      <c r="C138" s="207" t="s">
        <v>73</v>
      </c>
      <c r="D138" s="207" t="s">
        <v>118</v>
      </c>
      <c r="E138" s="208" t="s">
        <v>226</v>
      </c>
      <c r="F138" s="209" t="s">
        <v>227</v>
      </c>
      <c r="G138" s="210" t="s">
        <v>170</v>
      </c>
      <c r="H138" s="211">
        <v>250</v>
      </c>
      <c r="I138" s="212"/>
      <c r="J138" s="213">
        <f>ROUND(I138*H138,2)</f>
        <v>0</v>
      </c>
      <c r="K138" s="214"/>
      <c r="L138" s="215"/>
      <c r="M138" s="216" t="s">
        <v>1</v>
      </c>
      <c r="N138" s="217" t="s">
        <v>38</v>
      </c>
      <c r="O138" s="87"/>
      <c r="P138" s="218">
        <f>O138*H138</f>
        <v>0</v>
      </c>
      <c r="Q138" s="218">
        <v>0</v>
      </c>
      <c r="R138" s="218">
        <f>Q138*H138</f>
        <v>0</v>
      </c>
      <c r="S138" s="218">
        <v>0</v>
      </c>
      <c r="T138" s="219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20" t="s">
        <v>122</v>
      </c>
      <c r="AT138" s="220" t="s">
        <v>118</v>
      </c>
      <c r="AU138" s="220" t="s">
        <v>80</v>
      </c>
      <c r="AY138" s="13" t="s">
        <v>117</v>
      </c>
      <c r="BE138" s="221">
        <f>IF(N138="základní",J138,0)</f>
        <v>0</v>
      </c>
      <c r="BF138" s="221">
        <f>IF(N138="snížená",J138,0)</f>
        <v>0</v>
      </c>
      <c r="BG138" s="221">
        <f>IF(N138="zákl. přenesená",J138,0)</f>
        <v>0</v>
      </c>
      <c r="BH138" s="221">
        <f>IF(N138="sníž. přenesená",J138,0)</f>
        <v>0</v>
      </c>
      <c r="BI138" s="221">
        <f>IF(N138="nulová",J138,0)</f>
        <v>0</v>
      </c>
      <c r="BJ138" s="13" t="s">
        <v>80</v>
      </c>
      <c r="BK138" s="221">
        <f>ROUND(I138*H138,2)</f>
        <v>0</v>
      </c>
      <c r="BL138" s="13" t="s">
        <v>123</v>
      </c>
      <c r="BM138" s="220" t="s">
        <v>171</v>
      </c>
    </row>
    <row r="139" s="2" customFormat="1" ht="21.75" customHeight="1">
      <c r="A139" s="34"/>
      <c r="B139" s="35"/>
      <c r="C139" s="207" t="s">
        <v>73</v>
      </c>
      <c r="D139" s="207" t="s">
        <v>118</v>
      </c>
      <c r="E139" s="208" t="s">
        <v>228</v>
      </c>
      <c r="F139" s="209" t="s">
        <v>229</v>
      </c>
      <c r="G139" s="210" t="s">
        <v>170</v>
      </c>
      <c r="H139" s="211">
        <v>200</v>
      </c>
      <c r="I139" s="212"/>
      <c r="J139" s="213">
        <f>ROUND(I139*H139,2)</f>
        <v>0</v>
      </c>
      <c r="K139" s="214"/>
      <c r="L139" s="215"/>
      <c r="M139" s="216" t="s">
        <v>1</v>
      </c>
      <c r="N139" s="217" t="s">
        <v>38</v>
      </c>
      <c r="O139" s="87"/>
      <c r="P139" s="218">
        <f>O139*H139</f>
        <v>0</v>
      </c>
      <c r="Q139" s="218">
        <v>0</v>
      </c>
      <c r="R139" s="218">
        <f>Q139*H139</f>
        <v>0</v>
      </c>
      <c r="S139" s="218">
        <v>0</v>
      </c>
      <c r="T139" s="219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20" t="s">
        <v>122</v>
      </c>
      <c r="AT139" s="220" t="s">
        <v>118</v>
      </c>
      <c r="AU139" s="220" t="s">
        <v>80</v>
      </c>
      <c r="AY139" s="13" t="s">
        <v>117</v>
      </c>
      <c r="BE139" s="221">
        <f>IF(N139="základní",J139,0)</f>
        <v>0</v>
      </c>
      <c r="BF139" s="221">
        <f>IF(N139="snížená",J139,0)</f>
        <v>0</v>
      </c>
      <c r="BG139" s="221">
        <f>IF(N139="zákl. přenesená",J139,0)</f>
        <v>0</v>
      </c>
      <c r="BH139" s="221">
        <f>IF(N139="sníž. přenesená",J139,0)</f>
        <v>0</v>
      </c>
      <c r="BI139" s="221">
        <f>IF(N139="nulová",J139,0)</f>
        <v>0</v>
      </c>
      <c r="BJ139" s="13" t="s">
        <v>80</v>
      </c>
      <c r="BK139" s="221">
        <f>ROUND(I139*H139,2)</f>
        <v>0</v>
      </c>
      <c r="BL139" s="13" t="s">
        <v>123</v>
      </c>
      <c r="BM139" s="220" t="s">
        <v>177</v>
      </c>
    </row>
    <row r="140" s="2" customFormat="1" ht="21.75" customHeight="1">
      <c r="A140" s="34"/>
      <c r="B140" s="35"/>
      <c r="C140" s="207" t="s">
        <v>73</v>
      </c>
      <c r="D140" s="207" t="s">
        <v>118</v>
      </c>
      <c r="E140" s="208" t="s">
        <v>230</v>
      </c>
      <c r="F140" s="209" t="s">
        <v>231</v>
      </c>
      <c r="G140" s="210" t="s">
        <v>121</v>
      </c>
      <c r="H140" s="211">
        <v>150</v>
      </c>
      <c r="I140" s="212"/>
      <c r="J140" s="213">
        <f>ROUND(I140*H140,2)</f>
        <v>0</v>
      </c>
      <c r="K140" s="214"/>
      <c r="L140" s="215"/>
      <c r="M140" s="216" t="s">
        <v>1</v>
      </c>
      <c r="N140" s="217" t="s">
        <v>38</v>
      </c>
      <c r="O140" s="87"/>
      <c r="P140" s="218">
        <f>O140*H140</f>
        <v>0</v>
      </c>
      <c r="Q140" s="218">
        <v>0</v>
      </c>
      <c r="R140" s="218">
        <f>Q140*H140</f>
        <v>0</v>
      </c>
      <c r="S140" s="218">
        <v>0</v>
      </c>
      <c r="T140" s="219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20" t="s">
        <v>122</v>
      </c>
      <c r="AT140" s="220" t="s">
        <v>118</v>
      </c>
      <c r="AU140" s="220" t="s">
        <v>80</v>
      </c>
      <c r="AY140" s="13" t="s">
        <v>117</v>
      </c>
      <c r="BE140" s="221">
        <f>IF(N140="základní",J140,0)</f>
        <v>0</v>
      </c>
      <c r="BF140" s="221">
        <f>IF(N140="snížená",J140,0)</f>
        <v>0</v>
      </c>
      <c r="BG140" s="221">
        <f>IF(N140="zákl. přenesená",J140,0)</f>
        <v>0</v>
      </c>
      <c r="BH140" s="221">
        <f>IF(N140="sníž. přenesená",J140,0)</f>
        <v>0</v>
      </c>
      <c r="BI140" s="221">
        <f>IF(N140="nulová",J140,0)</f>
        <v>0</v>
      </c>
      <c r="BJ140" s="13" t="s">
        <v>80</v>
      </c>
      <c r="BK140" s="221">
        <f>ROUND(I140*H140,2)</f>
        <v>0</v>
      </c>
      <c r="BL140" s="13" t="s">
        <v>123</v>
      </c>
      <c r="BM140" s="220" t="s">
        <v>180</v>
      </c>
    </row>
    <row r="141" s="2" customFormat="1" ht="21.75" customHeight="1">
      <c r="A141" s="34"/>
      <c r="B141" s="35"/>
      <c r="C141" s="207" t="s">
        <v>73</v>
      </c>
      <c r="D141" s="207" t="s">
        <v>118</v>
      </c>
      <c r="E141" s="208" t="s">
        <v>232</v>
      </c>
      <c r="F141" s="209" t="s">
        <v>233</v>
      </c>
      <c r="G141" s="210" t="s">
        <v>121</v>
      </c>
      <c r="H141" s="211">
        <v>50</v>
      </c>
      <c r="I141" s="212"/>
      <c r="J141" s="213">
        <f>ROUND(I141*H141,2)</f>
        <v>0</v>
      </c>
      <c r="K141" s="214"/>
      <c r="L141" s="215"/>
      <c r="M141" s="216" t="s">
        <v>1</v>
      </c>
      <c r="N141" s="217" t="s">
        <v>38</v>
      </c>
      <c r="O141" s="87"/>
      <c r="P141" s="218">
        <f>O141*H141</f>
        <v>0</v>
      </c>
      <c r="Q141" s="218">
        <v>0</v>
      </c>
      <c r="R141" s="218">
        <f>Q141*H141</f>
        <v>0</v>
      </c>
      <c r="S141" s="218">
        <v>0</v>
      </c>
      <c r="T141" s="219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20" t="s">
        <v>122</v>
      </c>
      <c r="AT141" s="220" t="s">
        <v>118</v>
      </c>
      <c r="AU141" s="220" t="s">
        <v>80</v>
      </c>
      <c r="AY141" s="13" t="s">
        <v>117</v>
      </c>
      <c r="BE141" s="221">
        <f>IF(N141="základní",J141,0)</f>
        <v>0</v>
      </c>
      <c r="BF141" s="221">
        <f>IF(N141="snížená",J141,0)</f>
        <v>0</v>
      </c>
      <c r="BG141" s="221">
        <f>IF(N141="zákl. přenesená",J141,0)</f>
        <v>0</v>
      </c>
      <c r="BH141" s="221">
        <f>IF(N141="sníž. přenesená",J141,0)</f>
        <v>0</v>
      </c>
      <c r="BI141" s="221">
        <f>IF(N141="nulová",J141,0)</f>
        <v>0</v>
      </c>
      <c r="BJ141" s="13" t="s">
        <v>80</v>
      </c>
      <c r="BK141" s="221">
        <f>ROUND(I141*H141,2)</f>
        <v>0</v>
      </c>
      <c r="BL141" s="13" t="s">
        <v>123</v>
      </c>
      <c r="BM141" s="220" t="s">
        <v>183</v>
      </c>
    </row>
    <row r="142" s="2" customFormat="1" ht="21.75" customHeight="1">
      <c r="A142" s="34"/>
      <c r="B142" s="35"/>
      <c r="C142" s="207" t="s">
        <v>73</v>
      </c>
      <c r="D142" s="207" t="s">
        <v>118</v>
      </c>
      <c r="E142" s="208" t="s">
        <v>234</v>
      </c>
      <c r="F142" s="209" t="s">
        <v>235</v>
      </c>
      <c r="G142" s="210" t="s">
        <v>170</v>
      </c>
      <c r="H142" s="211">
        <v>250</v>
      </c>
      <c r="I142" s="212"/>
      <c r="J142" s="213">
        <f>ROUND(I142*H142,2)</f>
        <v>0</v>
      </c>
      <c r="K142" s="214"/>
      <c r="L142" s="215"/>
      <c r="M142" s="216" t="s">
        <v>1</v>
      </c>
      <c r="N142" s="217" t="s">
        <v>38</v>
      </c>
      <c r="O142" s="87"/>
      <c r="P142" s="218">
        <f>O142*H142</f>
        <v>0</v>
      </c>
      <c r="Q142" s="218">
        <v>0</v>
      </c>
      <c r="R142" s="218">
        <f>Q142*H142</f>
        <v>0</v>
      </c>
      <c r="S142" s="218">
        <v>0</v>
      </c>
      <c r="T142" s="219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20" t="s">
        <v>122</v>
      </c>
      <c r="AT142" s="220" t="s">
        <v>118</v>
      </c>
      <c r="AU142" s="220" t="s">
        <v>80</v>
      </c>
      <c r="AY142" s="13" t="s">
        <v>117</v>
      </c>
      <c r="BE142" s="221">
        <f>IF(N142="základní",J142,0)</f>
        <v>0</v>
      </c>
      <c r="BF142" s="221">
        <f>IF(N142="snížená",J142,0)</f>
        <v>0</v>
      </c>
      <c r="BG142" s="221">
        <f>IF(N142="zákl. přenesená",J142,0)</f>
        <v>0</v>
      </c>
      <c r="BH142" s="221">
        <f>IF(N142="sníž. přenesená",J142,0)</f>
        <v>0</v>
      </c>
      <c r="BI142" s="221">
        <f>IF(N142="nulová",J142,0)</f>
        <v>0</v>
      </c>
      <c r="BJ142" s="13" t="s">
        <v>80</v>
      </c>
      <c r="BK142" s="221">
        <f>ROUND(I142*H142,2)</f>
        <v>0</v>
      </c>
      <c r="BL142" s="13" t="s">
        <v>123</v>
      </c>
      <c r="BM142" s="220" t="s">
        <v>186</v>
      </c>
    </row>
    <row r="143" s="2" customFormat="1" ht="21.75" customHeight="1">
      <c r="A143" s="34"/>
      <c r="B143" s="35"/>
      <c r="C143" s="207" t="s">
        <v>73</v>
      </c>
      <c r="D143" s="207" t="s">
        <v>118</v>
      </c>
      <c r="E143" s="208" t="s">
        <v>236</v>
      </c>
      <c r="F143" s="209" t="s">
        <v>237</v>
      </c>
      <c r="G143" s="210" t="s">
        <v>170</v>
      </c>
      <c r="H143" s="211">
        <v>200</v>
      </c>
      <c r="I143" s="212"/>
      <c r="J143" s="213">
        <f>ROUND(I143*H143,2)</f>
        <v>0</v>
      </c>
      <c r="K143" s="214"/>
      <c r="L143" s="215"/>
      <c r="M143" s="216" t="s">
        <v>1</v>
      </c>
      <c r="N143" s="217" t="s">
        <v>38</v>
      </c>
      <c r="O143" s="87"/>
      <c r="P143" s="218">
        <f>O143*H143</f>
        <v>0</v>
      </c>
      <c r="Q143" s="218">
        <v>0</v>
      </c>
      <c r="R143" s="218">
        <f>Q143*H143</f>
        <v>0</v>
      </c>
      <c r="S143" s="218">
        <v>0</v>
      </c>
      <c r="T143" s="219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20" t="s">
        <v>122</v>
      </c>
      <c r="AT143" s="220" t="s">
        <v>118</v>
      </c>
      <c r="AU143" s="220" t="s">
        <v>80</v>
      </c>
      <c r="AY143" s="13" t="s">
        <v>117</v>
      </c>
      <c r="BE143" s="221">
        <f>IF(N143="základní",J143,0)</f>
        <v>0</v>
      </c>
      <c r="BF143" s="221">
        <f>IF(N143="snížená",J143,0)</f>
        <v>0</v>
      </c>
      <c r="BG143" s="221">
        <f>IF(N143="zákl. přenesená",J143,0)</f>
        <v>0</v>
      </c>
      <c r="BH143" s="221">
        <f>IF(N143="sníž. přenesená",J143,0)</f>
        <v>0</v>
      </c>
      <c r="BI143" s="221">
        <f>IF(N143="nulová",J143,0)</f>
        <v>0</v>
      </c>
      <c r="BJ143" s="13" t="s">
        <v>80</v>
      </c>
      <c r="BK143" s="221">
        <f>ROUND(I143*H143,2)</f>
        <v>0</v>
      </c>
      <c r="BL143" s="13" t="s">
        <v>123</v>
      </c>
      <c r="BM143" s="220" t="s">
        <v>189</v>
      </c>
    </row>
    <row r="144" s="2" customFormat="1" ht="21.75" customHeight="1">
      <c r="A144" s="34"/>
      <c r="B144" s="35"/>
      <c r="C144" s="207" t="s">
        <v>73</v>
      </c>
      <c r="D144" s="207" t="s">
        <v>118</v>
      </c>
      <c r="E144" s="208" t="s">
        <v>238</v>
      </c>
      <c r="F144" s="209" t="s">
        <v>239</v>
      </c>
      <c r="G144" s="210" t="s">
        <v>121</v>
      </c>
      <c r="H144" s="211">
        <v>150</v>
      </c>
      <c r="I144" s="212"/>
      <c r="J144" s="213">
        <f>ROUND(I144*H144,2)</f>
        <v>0</v>
      </c>
      <c r="K144" s="214"/>
      <c r="L144" s="215"/>
      <c r="M144" s="216" t="s">
        <v>1</v>
      </c>
      <c r="N144" s="217" t="s">
        <v>38</v>
      </c>
      <c r="O144" s="87"/>
      <c r="P144" s="218">
        <f>O144*H144</f>
        <v>0</v>
      </c>
      <c r="Q144" s="218">
        <v>0</v>
      </c>
      <c r="R144" s="218">
        <f>Q144*H144</f>
        <v>0</v>
      </c>
      <c r="S144" s="218">
        <v>0</v>
      </c>
      <c r="T144" s="219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20" t="s">
        <v>122</v>
      </c>
      <c r="AT144" s="220" t="s">
        <v>118</v>
      </c>
      <c r="AU144" s="220" t="s">
        <v>80</v>
      </c>
      <c r="AY144" s="13" t="s">
        <v>117</v>
      </c>
      <c r="BE144" s="221">
        <f>IF(N144="základní",J144,0)</f>
        <v>0</v>
      </c>
      <c r="BF144" s="221">
        <f>IF(N144="snížená",J144,0)</f>
        <v>0</v>
      </c>
      <c r="BG144" s="221">
        <f>IF(N144="zákl. přenesená",J144,0)</f>
        <v>0</v>
      </c>
      <c r="BH144" s="221">
        <f>IF(N144="sníž. přenesená",J144,0)</f>
        <v>0</v>
      </c>
      <c r="BI144" s="221">
        <f>IF(N144="nulová",J144,0)</f>
        <v>0</v>
      </c>
      <c r="BJ144" s="13" t="s">
        <v>80</v>
      </c>
      <c r="BK144" s="221">
        <f>ROUND(I144*H144,2)</f>
        <v>0</v>
      </c>
      <c r="BL144" s="13" t="s">
        <v>123</v>
      </c>
      <c r="BM144" s="220" t="s">
        <v>240</v>
      </c>
    </row>
    <row r="145" s="2" customFormat="1" ht="21.75" customHeight="1">
      <c r="A145" s="34"/>
      <c r="B145" s="35"/>
      <c r="C145" s="207" t="s">
        <v>73</v>
      </c>
      <c r="D145" s="207" t="s">
        <v>118</v>
      </c>
      <c r="E145" s="208" t="s">
        <v>241</v>
      </c>
      <c r="F145" s="209" t="s">
        <v>242</v>
      </c>
      <c r="G145" s="210" t="s">
        <v>121</v>
      </c>
      <c r="H145" s="211">
        <v>50</v>
      </c>
      <c r="I145" s="212"/>
      <c r="J145" s="213">
        <f>ROUND(I145*H145,2)</f>
        <v>0</v>
      </c>
      <c r="K145" s="214"/>
      <c r="L145" s="215"/>
      <c r="M145" s="216" t="s">
        <v>1</v>
      </c>
      <c r="N145" s="217" t="s">
        <v>38</v>
      </c>
      <c r="O145" s="87"/>
      <c r="P145" s="218">
        <f>O145*H145</f>
        <v>0</v>
      </c>
      <c r="Q145" s="218">
        <v>0</v>
      </c>
      <c r="R145" s="218">
        <f>Q145*H145</f>
        <v>0</v>
      </c>
      <c r="S145" s="218">
        <v>0</v>
      </c>
      <c r="T145" s="219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20" t="s">
        <v>122</v>
      </c>
      <c r="AT145" s="220" t="s">
        <v>118</v>
      </c>
      <c r="AU145" s="220" t="s">
        <v>80</v>
      </c>
      <c r="AY145" s="13" t="s">
        <v>117</v>
      </c>
      <c r="BE145" s="221">
        <f>IF(N145="základní",J145,0)</f>
        <v>0</v>
      </c>
      <c r="BF145" s="221">
        <f>IF(N145="snížená",J145,0)</f>
        <v>0</v>
      </c>
      <c r="BG145" s="221">
        <f>IF(N145="zákl. přenesená",J145,0)</f>
        <v>0</v>
      </c>
      <c r="BH145" s="221">
        <f>IF(N145="sníž. přenesená",J145,0)</f>
        <v>0</v>
      </c>
      <c r="BI145" s="221">
        <f>IF(N145="nulová",J145,0)</f>
        <v>0</v>
      </c>
      <c r="BJ145" s="13" t="s">
        <v>80</v>
      </c>
      <c r="BK145" s="221">
        <f>ROUND(I145*H145,2)</f>
        <v>0</v>
      </c>
      <c r="BL145" s="13" t="s">
        <v>123</v>
      </c>
      <c r="BM145" s="220" t="s">
        <v>243</v>
      </c>
    </row>
    <row r="146" s="2" customFormat="1" ht="21.75" customHeight="1">
      <c r="A146" s="34"/>
      <c r="B146" s="35"/>
      <c r="C146" s="207" t="s">
        <v>73</v>
      </c>
      <c r="D146" s="207" t="s">
        <v>118</v>
      </c>
      <c r="E146" s="208" t="s">
        <v>244</v>
      </c>
      <c r="F146" s="209" t="s">
        <v>245</v>
      </c>
      <c r="G146" s="210" t="s">
        <v>246</v>
      </c>
      <c r="H146" s="211">
        <v>0.10000000000000001</v>
      </c>
      <c r="I146" s="212"/>
      <c r="J146" s="213">
        <f>ROUND(I146*H146,2)</f>
        <v>0</v>
      </c>
      <c r="K146" s="214"/>
      <c r="L146" s="215"/>
      <c r="M146" s="216" t="s">
        <v>1</v>
      </c>
      <c r="N146" s="217" t="s">
        <v>38</v>
      </c>
      <c r="O146" s="87"/>
      <c r="P146" s="218">
        <f>O146*H146</f>
        <v>0</v>
      </c>
      <c r="Q146" s="218">
        <v>0</v>
      </c>
      <c r="R146" s="218">
        <f>Q146*H146</f>
        <v>0</v>
      </c>
      <c r="S146" s="218">
        <v>0</v>
      </c>
      <c r="T146" s="219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20" t="s">
        <v>122</v>
      </c>
      <c r="AT146" s="220" t="s">
        <v>118</v>
      </c>
      <c r="AU146" s="220" t="s">
        <v>80</v>
      </c>
      <c r="AY146" s="13" t="s">
        <v>117</v>
      </c>
      <c r="BE146" s="221">
        <f>IF(N146="základní",J146,0)</f>
        <v>0</v>
      </c>
      <c r="BF146" s="221">
        <f>IF(N146="snížená",J146,0)</f>
        <v>0</v>
      </c>
      <c r="BG146" s="221">
        <f>IF(N146="zákl. přenesená",J146,0)</f>
        <v>0</v>
      </c>
      <c r="BH146" s="221">
        <f>IF(N146="sníž. přenesená",J146,0)</f>
        <v>0</v>
      </c>
      <c r="BI146" s="221">
        <f>IF(N146="nulová",J146,0)</f>
        <v>0</v>
      </c>
      <c r="BJ146" s="13" t="s">
        <v>80</v>
      </c>
      <c r="BK146" s="221">
        <f>ROUND(I146*H146,2)</f>
        <v>0</v>
      </c>
      <c r="BL146" s="13" t="s">
        <v>123</v>
      </c>
      <c r="BM146" s="220" t="s">
        <v>247</v>
      </c>
    </row>
    <row r="147" s="2" customFormat="1" ht="24.15" customHeight="1">
      <c r="A147" s="34"/>
      <c r="B147" s="35"/>
      <c r="C147" s="207" t="s">
        <v>73</v>
      </c>
      <c r="D147" s="207" t="s">
        <v>118</v>
      </c>
      <c r="E147" s="208" t="s">
        <v>248</v>
      </c>
      <c r="F147" s="209" t="s">
        <v>249</v>
      </c>
      <c r="G147" s="210" t="s">
        <v>250</v>
      </c>
      <c r="H147" s="211">
        <v>2.5699999999999998</v>
      </c>
      <c r="I147" s="212"/>
      <c r="J147" s="213">
        <f>ROUND(I147*H147,2)</f>
        <v>0</v>
      </c>
      <c r="K147" s="214"/>
      <c r="L147" s="215"/>
      <c r="M147" s="216" t="s">
        <v>1</v>
      </c>
      <c r="N147" s="217" t="s">
        <v>38</v>
      </c>
      <c r="O147" s="87"/>
      <c r="P147" s="218">
        <f>O147*H147</f>
        <v>0</v>
      </c>
      <c r="Q147" s="218">
        <v>0</v>
      </c>
      <c r="R147" s="218">
        <f>Q147*H147</f>
        <v>0</v>
      </c>
      <c r="S147" s="218">
        <v>0</v>
      </c>
      <c r="T147" s="219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20" t="s">
        <v>122</v>
      </c>
      <c r="AT147" s="220" t="s">
        <v>118</v>
      </c>
      <c r="AU147" s="220" t="s">
        <v>80</v>
      </c>
      <c r="AY147" s="13" t="s">
        <v>117</v>
      </c>
      <c r="BE147" s="221">
        <f>IF(N147="základní",J147,0)</f>
        <v>0</v>
      </c>
      <c r="BF147" s="221">
        <f>IF(N147="snížená",J147,0)</f>
        <v>0</v>
      </c>
      <c r="BG147" s="221">
        <f>IF(N147="zákl. přenesená",J147,0)</f>
        <v>0</v>
      </c>
      <c r="BH147" s="221">
        <f>IF(N147="sníž. přenesená",J147,0)</f>
        <v>0</v>
      </c>
      <c r="BI147" s="221">
        <f>IF(N147="nulová",J147,0)</f>
        <v>0</v>
      </c>
      <c r="BJ147" s="13" t="s">
        <v>80</v>
      </c>
      <c r="BK147" s="221">
        <f>ROUND(I147*H147,2)</f>
        <v>0</v>
      </c>
      <c r="BL147" s="13" t="s">
        <v>123</v>
      </c>
      <c r="BM147" s="220" t="s">
        <v>251</v>
      </c>
    </row>
    <row r="148" s="2" customFormat="1" ht="24.15" customHeight="1">
      <c r="A148" s="34"/>
      <c r="B148" s="35"/>
      <c r="C148" s="207" t="s">
        <v>73</v>
      </c>
      <c r="D148" s="207" t="s">
        <v>118</v>
      </c>
      <c r="E148" s="208" t="s">
        <v>252</v>
      </c>
      <c r="F148" s="209" t="s">
        <v>253</v>
      </c>
      <c r="G148" s="210" t="s">
        <v>250</v>
      </c>
      <c r="H148" s="211">
        <v>2.5699999999999998</v>
      </c>
      <c r="I148" s="212"/>
      <c r="J148" s="213">
        <f>ROUND(I148*H148,2)</f>
        <v>0</v>
      </c>
      <c r="K148" s="214"/>
      <c r="L148" s="215"/>
      <c r="M148" s="216" t="s">
        <v>1</v>
      </c>
      <c r="N148" s="217" t="s">
        <v>38</v>
      </c>
      <c r="O148" s="87"/>
      <c r="P148" s="218">
        <f>O148*H148</f>
        <v>0</v>
      </c>
      <c r="Q148" s="218">
        <v>0</v>
      </c>
      <c r="R148" s="218">
        <f>Q148*H148</f>
        <v>0</v>
      </c>
      <c r="S148" s="218">
        <v>0</v>
      </c>
      <c r="T148" s="219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20" t="s">
        <v>122</v>
      </c>
      <c r="AT148" s="220" t="s">
        <v>118</v>
      </c>
      <c r="AU148" s="220" t="s">
        <v>80</v>
      </c>
      <c r="AY148" s="13" t="s">
        <v>117</v>
      </c>
      <c r="BE148" s="221">
        <f>IF(N148="základní",J148,0)</f>
        <v>0</v>
      </c>
      <c r="BF148" s="221">
        <f>IF(N148="snížená",J148,0)</f>
        <v>0</v>
      </c>
      <c r="BG148" s="221">
        <f>IF(N148="zákl. přenesená",J148,0)</f>
        <v>0</v>
      </c>
      <c r="BH148" s="221">
        <f>IF(N148="sníž. přenesená",J148,0)</f>
        <v>0</v>
      </c>
      <c r="BI148" s="221">
        <f>IF(N148="nulová",J148,0)</f>
        <v>0</v>
      </c>
      <c r="BJ148" s="13" t="s">
        <v>80</v>
      </c>
      <c r="BK148" s="221">
        <f>ROUND(I148*H148,2)</f>
        <v>0</v>
      </c>
      <c r="BL148" s="13" t="s">
        <v>123</v>
      </c>
      <c r="BM148" s="220" t="s">
        <v>254</v>
      </c>
    </row>
    <row r="149" s="2" customFormat="1" ht="24.15" customHeight="1">
      <c r="A149" s="34"/>
      <c r="B149" s="35"/>
      <c r="C149" s="207" t="s">
        <v>73</v>
      </c>
      <c r="D149" s="207" t="s">
        <v>118</v>
      </c>
      <c r="E149" s="208" t="s">
        <v>255</v>
      </c>
      <c r="F149" s="209" t="s">
        <v>256</v>
      </c>
      <c r="G149" s="210" t="s">
        <v>250</v>
      </c>
      <c r="H149" s="211">
        <v>20.859999999999999</v>
      </c>
      <c r="I149" s="212"/>
      <c r="J149" s="213">
        <f>ROUND(I149*H149,2)</f>
        <v>0</v>
      </c>
      <c r="K149" s="214"/>
      <c r="L149" s="215"/>
      <c r="M149" s="216" t="s">
        <v>1</v>
      </c>
      <c r="N149" s="217" t="s">
        <v>38</v>
      </c>
      <c r="O149" s="87"/>
      <c r="P149" s="218">
        <f>O149*H149</f>
        <v>0</v>
      </c>
      <c r="Q149" s="218">
        <v>0</v>
      </c>
      <c r="R149" s="218">
        <f>Q149*H149</f>
        <v>0</v>
      </c>
      <c r="S149" s="218">
        <v>0</v>
      </c>
      <c r="T149" s="219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20" t="s">
        <v>122</v>
      </c>
      <c r="AT149" s="220" t="s">
        <v>118</v>
      </c>
      <c r="AU149" s="220" t="s">
        <v>80</v>
      </c>
      <c r="AY149" s="13" t="s">
        <v>117</v>
      </c>
      <c r="BE149" s="221">
        <f>IF(N149="základní",J149,0)</f>
        <v>0</v>
      </c>
      <c r="BF149" s="221">
        <f>IF(N149="snížená",J149,0)</f>
        <v>0</v>
      </c>
      <c r="BG149" s="221">
        <f>IF(N149="zákl. přenesená",J149,0)</f>
        <v>0</v>
      </c>
      <c r="BH149" s="221">
        <f>IF(N149="sníž. přenesená",J149,0)</f>
        <v>0</v>
      </c>
      <c r="BI149" s="221">
        <f>IF(N149="nulová",J149,0)</f>
        <v>0</v>
      </c>
      <c r="BJ149" s="13" t="s">
        <v>80</v>
      </c>
      <c r="BK149" s="221">
        <f>ROUND(I149*H149,2)</f>
        <v>0</v>
      </c>
      <c r="BL149" s="13" t="s">
        <v>123</v>
      </c>
      <c r="BM149" s="220" t="s">
        <v>257</v>
      </c>
    </row>
    <row r="150" s="2" customFormat="1" ht="24.15" customHeight="1">
      <c r="A150" s="34"/>
      <c r="B150" s="35"/>
      <c r="C150" s="207" t="s">
        <v>73</v>
      </c>
      <c r="D150" s="207" t="s">
        <v>118</v>
      </c>
      <c r="E150" s="208" t="s">
        <v>258</v>
      </c>
      <c r="F150" s="209" t="s">
        <v>259</v>
      </c>
      <c r="G150" s="210" t="s">
        <v>250</v>
      </c>
      <c r="H150" s="211">
        <v>2.5699999999999998</v>
      </c>
      <c r="I150" s="212"/>
      <c r="J150" s="213">
        <f>ROUND(I150*H150,2)</f>
        <v>0</v>
      </c>
      <c r="K150" s="214"/>
      <c r="L150" s="215"/>
      <c r="M150" s="216" t="s">
        <v>1</v>
      </c>
      <c r="N150" s="217" t="s">
        <v>38</v>
      </c>
      <c r="O150" s="87"/>
      <c r="P150" s="218">
        <f>O150*H150</f>
        <v>0</v>
      </c>
      <c r="Q150" s="218">
        <v>0</v>
      </c>
      <c r="R150" s="218">
        <f>Q150*H150</f>
        <v>0</v>
      </c>
      <c r="S150" s="218">
        <v>0</v>
      </c>
      <c r="T150" s="219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20" t="s">
        <v>122</v>
      </c>
      <c r="AT150" s="220" t="s">
        <v>118</v>
      </c>
      <c r="AU150" s="220" t="s">
        <v>80</v>
      </c>
      <c r="AY150" s="13" t="s">
        <v>117</v>
      </c>
      <c r="BE150" s="221">
        <f>IF(N150="základní",J150,0)</f>
        <v>0</v>
      </c>
      <c r="BF150" s="221">
        <f>IF(N150="snížená",J150,0)</f>
        <v>0</v>
      </c>
      <c r="BG150" s="221">
        <f>IF(N150="zákl. přenesená",J150,0)</f>
        <v>0</v>
      </c>
      <c r="BH150" s="221">
        <f>IF(N150="sníž. přenesená",J150,0)</f>
        <v>0</v>
      </c>
      <c r="BI150" s="221">
        <f>IF(N150="nulová",J150,0)</f>
        <v>0</v>
      </c>
      <c r="BJ150" s="13" t="s">
        <v>80</v>
      </c>
      <c r="BK150" s="221">
        <f>ROUND(I150*H150,2)</f>
        <v>0</v>
      </c>
      <c r="BL150" s="13" t="s">
        <v>123</v>
      </c>
      <c r="BM150" s="220" t="s">
        <v>260</v>
      </c>
    </row>
    <row r="151" s="11" customFormat="1" ht="25.92" customHeight="1">
      <c r="A151" s="11"/>
      <c r="B151" s="193"/>
      <c r="C151" s="194"/>
      <c r="D151" s="195" t="s">
        <v>72</v>
      </c>
      <c r="E151" s="196" t="s">
        <v>166</v>
      </c>
      <c r="F151" s="196" t="s">
        <v>173</v>
      </c>
      <c r="G151" s="194"/>
      <c r="H151" s="194"/>
      <c r="I151" s="197"/>
      <c r="J151" s="198">
        <f>BK151</f>
        <v>0</v>
      </c>
      <c r="K151" s="194"/>
      <c r="L151" s="199"/>
      <c r="M151" s="200"/>
      <c r="N151" s="201"/>
      <c r="O151" s="201"/>
      <c r="P151" s="202">
        <f>SUM(P152:P154)</f>
        <v>0</v>
      </c>
      <c r="Q151" s="201"/>
      <c r="R151" s="202">
        <f>SUM(R152:R154)</f>
        <v>0</v>
      </c>
      <c r="S151" s="201"/>
      <c r="T151" s="203">
        <f>SUM(T152:T154)</f>
        <v>0</v>
      </c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R151" s="204" t="s">
        <v>80</v>
      </c>
      <c r="AT151" s="205" t="s">
        <v>72</v>
      </c>
      <c r="AU151" s="205" t="s">
        <v>73</v>
      </c>
      <c r="AY151" s="204" t="s">
        <v>117</v>
      </c>
      <c r="BK151" s="206">
        <f>SUM(BK152:BK154)</f>
        <v>0</v>
      </c>
    </row>
    <row r="152" s="2" customFormat="1" ht="16.5" customHeight="1">
      <c r="A152" s="34"/>
      <c r="B152" s="35"/>
      <c r="C152" s="207" t="s">
        <v>73</v>
      </c>
      <c r="D152" s="207" t="s">
        <v>118</v>
      </c>
      <c r="E152" s="208" t="s">
        <v>261</v>
      </c>
      <c r="F152" s="209" t="s">
        <v>262</v>
      </c>
      <c r="G152" s="210" t="s">
        <v>176</v>
      </c>
      <c r="H152" s="211">
        <v>10</v>
      </c>
      <c r="I152" s="212"/>
      <c r="J152" s="213">
        <f>ROUND(I152*H152,2)</f>
        <v>0</v>
      </c>
      <c r="K152" s="214"/>
      <c r="L152" s="215"/>
      <c r="M152" s="216" t="s">
        <v>1</v>
      </c>
      <c r="N152" s="217" t="s">
        <v>38</v>
      </c>
      <c r="O152" s="87"/>
      <c r="P152" s="218">
        <f>O152*H152</f>
        <v>0</v>
      </c>
      <c r="Q152" s="218">
        <v>0</v>
      </c>
      <c r="R152" s="218">
        <f>Q152*H152</f>
        <v>0</v>
      </c>
      <c r="S152" s="218">
        <v>0</v>
      </c>
      <c r="T152" s="219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20" t="s">
        <v>122</v>
      </c>
      <c r="AT152" s="220" t="s">
        <v>118</v>
      </c>
      <c r="AU152" s="220" t="s">
        <v>80</v>
      </c>
      <c r="AY152" s="13" t="s">
        <v>117</v>
      </c>
      <c r="BE152" s="221">
        <f>IF(N152="základní",J152,0)</f>
        <v>0</v>
      </c>
      <c r="BF152" s="221">
        <f>IF(N152="snížená",J152,0)</f>
        <v>0</v>
      </c>
      <c r="BG152" s="221">
        <f>IF(N152="zákl. přenesená",J152,0)</f>
        <v>0</v>
      </c>
      <c r="BH152" s="221">
        <f>IF(N152="sníž. přenesená",J152,0)</f>
        <v>0</v>
      </c>
      <c r="BI152" s="221">
        <f>IF(N152="nulová",J152,0)</f>
        <v>0</v>
      </c>
      <c r="BJ152" s="13" t="s">
        <v>80</v>
      </c>
      <c r="BK152" s="221">
        <f>ROUND(I152*H152,2)</f>
        <v>0</v>
      </c>
      <c r="BL152" s="13" t="s">
        <v>123</v>
      </c>
      <c r="BM152" s="220" t="s">
        <v>263</v>
      </c>
    </row>
    <row r="153" s="2" customFormat="1" ht="16.5" customHeight="1">
      <c r="A153" s="34"/>
      <c r="B153" s="35"/>
      <c r="C153" s="207" t="s">
        <v>73</v>
      </c>
      <c r="D153" s="207" t="s">
        <v>118</v>
      </c>
      <c r="E153" s="208" t="s">
        <v>264</v>
      </c>
      <c r="F153" s="209" t="s">
        <v>265</v>
      </c>
      <c r="G153" s="210" t="s">
        <v>176</v>
      </c>
      <c r="H153" s="211">
        <v>8</v>
      </c>
      <c r="I153" s="212"/>
      <c r="J153" s="213">
        <f>ROUND(I153*H153,2)</f>
        <v>0</v>
      </c>
      <c r="K153" s="214"/>
      <c r="L153" s="215"/>
      <c r="M153" s="216" t="s">
        <v>1</v>
      </c>
      <c r="N153" s="217" t="s">
        <v>38</v>
      </c>
      <c r="O153" s="87"/>
      <c r="P153" s="218">
        <f>O153*H153</f>
        <v>0</v>
      </c>
      <c r="Q153" s="218">
        <v>0</v>
      </c>
      <c r="R153" s="218">
        <f>Q153*H153</f>
        <v>0</v>
      </c>
      <c r="S153" s="218">
        <v>0</v>
      </c>
      <c r="T153" s="219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20" t="s">
        <v>122</v>
      </c>
      <c r="AT153" s="220" t="s">
        <v>118</v>
      </c>
      <c r="AU153" s="220" t="s">
        <v>80</v>
      </c>
      <c r="AY153" s="13" t="s">
        <v>117</v>
      </c>
      <c r="BE153" s="221">
        <f>IF(N153="základní",J153,0)</f>
        <v>0</v>
      </c>
      <c r="BF153" s="221">
        <f>IF(N153="snížená",J153,0)</f>
        <v>0</v>
      </c>
      <c r="BG153" s="221">
        <f>IF(N153="zákl. přenesená",J153,0)</f>
        <v>0</v>
      </c>
      <c r="BH153" s="221">
        <f>IF(N153="sníž. přenesená",J153,0)</f>
        <v>0</v>
      </c>
      <c r="BI153" s="221">
        <f>IF(N153="nulová",J153,0)</f>
        <v>0</v>
      </c>
      <c r="BJ153" s="13" t="s">
        <v>80</v>
      </c>
      <c r="BK153" s="221">
        <f>ROUND(I153*H153,2)</f>
        <v>0</v>
      </c>
      <c r="BL153" s="13" t="s">
        <v>123</v>
      </c>
      <c r="BM153" s="220" t="s">
        <v>266</v>
      </c>
    </row>
    <row r="154" s="2" customFormat="1" ht="16.5" customHeight="1">
      <c r="A154" s="34"/>
      <c r="B154" s="35"/>
      <c r="C154" s="207" t="s">
        <v>73</v>
      </c>
      <c r="D154" s="207" t="s">
        <v>118</v>
      </c>
      <c r="E154" s="208" t="s">
        <v>184</v>
      </c>
      <c r="F154" s="209" t="s">
        <v>185</v>
      </c>
      <c r="G154" s="210" t="s">
        <v>176</v>
      </c>
      <c r="H154" s="211">
        <v>10</v>
      </c>
      <c r="I154" s="212"/>
      <c r="J154" s="213">
        <f>ROUND(I154*H154,2)</f>
        <v>0</v>
      </c>
      <c r="K154" s="214"/>
      <c r="L154" s="215"/>
      <c r="M154" s="222" t="s">
        <v>1</v>
      </c>
      <c r="N154" s="223" t="s">
        <v>38</v>
      </c>
      <c r="O154" s="224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20" t="s">
        <v>122</v>
      </c>
      <c r="AT154" s="220" t="s">
        <v>118</v>
      </c>
      <c r="AU154" s="220" t="s">
        <v>80</v>
      </c>
      <c r="AY154" s="13" t="s">
        <v>117</v>
      </c>
      <c r="BE154" s="221">
        <f>IF(N154="základní",J154,0)</f>
        <v>0</v>
      </c>
      <c r="BF154" s="221">
        <f>IF(N154="snížená",J154,0)</f>
        <v>0</v>
      </c>
      <c r="BG154" s="221">
        <f>IF(N154="zákl. přenesená",J154,0)</f>
        <v>0</v>
      </c>
      <c r="BH154" s="221">
        <f>IF(N154="sníž. přenesená",J154,0)</f>
        <v>0</v>
      </c>
      <c r="BI154" s="221">
        <f>IF(N154="nulová",J154,0)</f>
        <v>0</v>
      </c>
      <c r="BJ154" s="13" t="s">
        <v>80</v>
      </c>
      <c r="BK154" s="221">
        <f>ROUND(I154*H154,2)</f>
        <v>0</v>
      </c>
      <c r="BL154" s="13" t="s">
        <v>123</v>
      </c>
      <c r="BM154" s="220" t="s">
        <v>267</v>
      </c>
    </row>
    <row r="155" s="2" customFormat="1" ht="6.96" customHeight="1">
      <c r="A155" s="34"/>
      <c r="B155" s="62"/>
      <c r="C155" s="63"/>
      <c r="D155" s="63"/>
      <c r="E155" s="63"/>
      <c r="F155" s="63"/>
      <c r="G155" s="63"/>
      <c r="H155" s="63"/>
      <c r="I155" s="63"/>
      <c r="J155" s="63"/>
      <c r="K155" s="63"/>
      <c r="L155" s="40"/>
      <c r="M155" s="34"/>
      <c r="O155" s="34"/>
      <c r="P155" s="34"/>
      <c r="Q155" s="34"/>
      <c r="R155" s="34"/>
      <c r="S155" s="34"/>
      <c r="T155" s="34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</row>
  </sheetData>
  <sheetProtection sheet="1" autoFilter="0" formatColumns="0" formatRows="0" objects="1" scenarios="1" spinCount="100000" saltValue="yZCTp4ZA/V65wCbkjOPRFRqhLS9xgz3Uw58FUk8l5Yk42bF4HNZlwfZm5kS6ctKDUrH76eytumYBt5Ohu5bC5g==" hashValue="kNF6b+8WNn0ZqBp3rNo79fyguNm0aGaYB6mjcVN3YU7XHn8z8b58BHKoGxOX+95+b+nifeXQS78WCbjgaf/5eA==" algorithmName="SHA-512" password="CC35"/>
  <autoFilter ref="C119:K154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86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82</v>
      </c>
    </row>
    <row r="4" s="1" customFormat="1" ht="24.96" customHeight="1">
      <c r="B4" s="16"/>
      <c r="D4" s="134" t="s">
        <v>89</v>
      </c>
      <c r="L4" s="16"/>
      <c r="M4" s="13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6" t="s">
        <v>16</v>
      </c>
      <c r="L6" s="16"/>
    </row>
    <row r="7" s="1" customFormat="1" ht="16.5" customHeight="1">
      <c r="B7" s="16"/>
      <c r="E7" s="137" t="str">
        <f>'Rekapitulace stavby'!K6</f>
        <v>ŠTERNBERK - MATEŠKÁ ŠLOLA OBLOUKOVÁ_SLP</v>
      </c>
      <c r="F7" s="136"/>
      <c r="G7" s="136"/>
      <c r="H7" s="136"/>
      <c r="L7" s="16"/>
    </row>
    <row r="8" s="2" customFormat="1" ht="12" customHeight="1">
      <c r="A8" s="34"/>
      <c r="B8" s="40"/>
      <c r="C8" s="34"/>
      <c r="D8" s="136" t="s">
        <v>90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8" t="s">
        <v>268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19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6" t="s">
        <v>20</v>
      </c>
      <c r="E12" s="34"/>
      <c r="F12" s="139" t="s">
        <v>21</v>
      </c>
      <c r="G12" s="34"/>
      <c r="H12" s="34"/>
      <c r="I12" s="136" t="s">
        <v>22</v>
      </c>
      <c r="J12" s="140" t="str">
        <f>'Rekapitulace stavby'!AN8</f>
        <v>21. 12. 2021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6" t="s">
        <v>24</v>
      </c>
      <c r="E14" s="34"/>
      <c r="F14" s="34"/>
      <c r="G14" s="34"/>
      <c r="H14" s="34"/>
      <c r="I14" s="136" t="s">
        <v>25</v>
      </c>
      <c r="J14" s="139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9" t="str">
        <f>IF('Rekapitulace stavby'!E11="","",'Rekapitulace stavby'!E11)</f>
        <v xml:space="preserve"> </v>
      </c>
      <c r="F15" s="34"/>
      <c r="G15" s="34"/>
      <c r="H15" s="34"/>
      <c r="I15" s="136" t="s">
        <v>26</v>
      </c>
      <c r="J15" s="139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6" t="s">
        <v>27</v>
      </c>
      <c r="E17" s="34"/>
      <c r="F17" s="34"/>
      <c r="G17" s="34"/>
      <c r="H17" s="34"/>
      <c r="I17" s="13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26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6" t="s">
        <v>29</v>
      </c>
      <c r="E20" s="34"/>
      <c r="F20" s="34"/>
      <c r="G20" s="34"/>
      <c r="H20" s="34"/>
      <c r="I20" s="136" t="s">
        <v>25</v>
      </c>
      <c r="J20" s="139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9" t="str">
        <f>IF('Rekapitulace stavby'!E17="","",'Rekapitulace stavby'!E17)</f>
        <v xml:space="preserve"> </v>
      </c>
      <c r="F21" s="34"/>
      <c r="G21" s="34"/>
      <c r="H21" s="34"/>
      <c r="I21" s="136" t="s">
        <v>26</v>
      </c>
      <c r="J21" s="139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6" t="s">
        <v>31</v>
      </c>
      <c r="E23" s="34"/>
      <c r="F23" s="34"/>
      <c r="G23" s="34"/>
      <c r="H23" s="34"/>
      <c r="I23" s="136" t="s">
        <v>25</v>
      </c>
      <c r="J23" s="139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9" t="str">
        <f>IF('Rekapitulace stavby'!E20="","",'Rekapitulace stavby'!E20)</f>
        <v xml:space="preserve"> </v>
      </c>
      <c r="F24" s="34"/>
      <c r="G24" s="34"/>
      <c r="H24" s="34"/>
      <c r="I24" s="136" t="s">
        <v>26</v>
      </c>
      <c r="J24" s="139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6" t="s">
        <v>32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6" t="s">
        <v>33</v>
      </c>
      <c r="E30" s="34"/>
      <c r="F30" s="34"/>
      <c r="G30" s="34"/>
      <c r="H30" s="34"/>
      <c r="I30" s="34"/>
      <c r="J30" s="147">
        <f>ROUND(J119,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8" t="s">
        <v>35</v>
      </c>
      <c r="G32" s="34"/>
      <c r="H32" s="34"/>
      <c r="I32" s="148" t="s">
        <v>34</v>
      </c>
      <c r="J32" s="148" t="s">
        <v>36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9" t="s">
        <v>37</v>
      </c>
      <c r="E33" s="136" t="s">
        <v>38</v>
      </c>
      <c r="F33" s="150">
        <f>ROUND((SUM(BE119:BE138)),  2)</f>
        <v>0</v>
      </c>
      <c r="G33" s="34"/>
      <c r="H33" s="34"/>
      <c r="I33" s="151">
        <v>0.20999999999999999</v>
      </c>
      <c r="J33" s="150">
        <f>ROUND(((SUM(BE119:BE138))*I33),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6" t="s">
        <v>39</v>
      </c>
      <c r="F34" s="150">
        <f>ROUND((SUM(BF119:BF138)),  2)</f>
        <v>0</v>
      </c>
      <c r="G34" s="34"/>
      <c r="H34" s="34"/>
      <c r="I34" s="151">
        <v>0.14999999999999999</v>
      </c>
      <c r="J34" s="150">
        <f>ROUND(((SUM(BF119:BF138))*I34),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40</v>
      </c>
      <c r="F35" s="150">
        <f>ROUND((SUM(BG119:BG138)),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41</v>
      </c>
      <c r="F36" s="150">
        <f>ROUND((SUM(BH119:BH138)),  2)</f>
        <v>0</v>
      </c>
      <c r="G36" s="34"/>
      <c r="H36" s="34"/>
      <c r="I36" s="151">
        <v>0.14999999999999999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42</v>
      </c>
      <c r="F37" s="150">
        <f>ROUND((SUM(BI119:BI138)),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92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0" t="str">
        <f>E7</f>
        <v>ŠTERNBERK - MATEŠKÁ ŠLOLA OBLOUKOVÁ_SLP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90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PZTS - PZTS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21. 12. 2021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29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6"/>
      <c r="E92" s="36"/>
      <c r="F92" s="23" t="str">
        <f>IF(E18="","",E18)</f>
        <v>Vyplň údaj</v>
      </c>
      <c r="G92" s="36"/>
      <c r="H92" s="36"/>
      <c r="I92" s="28" t="s">
        <v>31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93</v>
      </c>
      <c r="D94" s="172"/>
      <c r="E94" s="172"/>
      <c r="F94" s="172"/>
      <c r="G94" s="172"/>
      <c r="H94" s="172"/>
      <c r="I94" s="172"/>
      <c r="J94" s="173" t="s">
        <v>94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95</v>
      </c>
      <c r="D96" s="36"/>
      <c r="E96" s="36"/>
      <c r="F96" s="36"/>
      <c r="G96" s="36"/>
      <c r="H96" s="36"/>
      <c r="I96" s="36"/>
      <c r="J96" s="106">
        <f>J119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96</v>
      </c>
    </row>
    <row r="97" s="9" customFormat="1" ht="24.96" customHeight="1">
      <c r="A97" s="9"/>
      <c r="B97" s="175"/>
      <c r="C97" s="176"/>
      <c r="D97" s="177" t="s">
        <v>269</v>
      </c>
      <c r="E97" s="178"/>
      <c r="F97" s="178"/>
      <c r="G97" s="178"/>
      <c r="H97" s="178"/>
      <c r="I97" s="178"/>
      <c r="J97" s="179">
        <f>J120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5"/>
      <c r="C98" s="176"/>
      <c r="D98" s="177" t="s">
        <v>270</v>
      </c>
      <c r="E98" s="178"/>
      <c r="F98" s="178"/>
      <c r="G98" s="178"/>
      <c r="H98" s="178"/>
      <c r="I98" s="178"/>
      <c r="J98" s="179">
        <f>J132</f>
        <v>0</v>
      </c>
      <c r="K98" s="176"/>
      <c r="L98" s="18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5"/>
      <c r="C99" s="176"/>
      <c r="D99" s="177" t="s">
        <v>271</v>
      </c>
      <c r="E99" s="178"/>
      <c r="F99" s="178"/>
      <c r="G99" s="178"/>
      <c r="H99" s="178"/>
      <c r="I99" s="178"/>
      <c r="J99" s="179">
        <f>J135</f>
        <v>0</v>
      </c>
      <c r="K99" s="176"/>
      <c r="L99" s="18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="2" customFormat="1" ht="6.96" customHeight="1">
      <c r="A101" s="34"/>
      <c r="B101" s="62"/>
      <c r="C101" s="63"/>
      <c r="D101" s="63"/>
      <c r="E101" s="63"/>
      <c r="F101" s="63"/>
      <c r="G101" s="63"/>
      <c r="H101" s="63"/>
      <c r="I101" s="63"/>
      <c r="J101" s="63"/>
      <c r="K101" s="63"/>
      <c r="L101" s="59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="2" customFormat="1" ht="6.96" customHeight="1">
      <c r="A105" s="34"/>
      <c r="B105" s="64"/>
      <c r="C105" s="65"/>
      <c r="D105" s="65"/>
      <c r="E105" s="65"/>
      <c r="F105" s="65"/>
      <c r="G105" s="65"/>
      <c r="H105" s="65"/>
      <c r="I105" s="65"/>
      <c r="J105" s="65"/>
      <c r="K105" s="65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24.96" customHeight="1">
      <c r="A106" s="34"/>
      <c r="B106" s="35"/>
      <c r="C106" s="19" t="s">
        <v>102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16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170" t="str">
        <f>E7</f>
        <v>ŠTERNBERK - MATEŠKÁ ŠLOLA OBLOUKOVÁ_SLP</v>
      </c>
      <c r="F109" s="28"/>
      <c r="G109" s="28"/>
      <c r="H109" s="28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90</v>
      </c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6"/>
      <c r="D111" s="36"/>
      <c r="E111" s="72" t="str">
        <f>E9</f>
        <v>PZTS - PZTS</v>
      </c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20</v>
      </c>
      <c r="D113" s="36"/>
      <c r="E113" s="36"/>
      <c r="F113" s="23" t="str">
        <f>F12</f>
        <v xml:space="preserve"> </v>
      </c>
      <c r="G113" s="36"/>
      <c r="H113" s="36"/>
      <c r="I113" s="28" t="s">
        <v>22</v>
      </c>
      <c r="J113" s="75" t="str">
        <f>IF(J12="","",J12)</f>
        <v>21. 12. 2021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24</v>
      </c>
      <c r="D115" s="36"/>
      <c r="E115" s="36"/>
      <c r="F115" s="23" t="str">
        <f>E15</f>
        <v xml:space="preserve"> </v>
      </c>
      <c r="G115" s="36"/>
      <c r="H115" s="36"/>
      <c r="I115" s="28" t="s">
        <v>29</v>
      </c>
      <c r="J115" s="32" t="str">
        <f>E21</f>
        <v xml:space="preserve"> </v>
      </c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27</v>
      </c>
      <c r="D116" s="36"/>
      <c r="E116" s="36"/>
      <c r="F116" s="23" t="str">
        <f>IF(E18="","",E18)</f>
        <v>Vyplň údaj</v>
      </c>
      <c r="G116" s="36"/>
      <c r="H116" s="36"/>
      <c r="I116" s="28" t="s">
        <v>31</v>
      </c>
      <c r="J116" s="32" t="str">
        <f>E24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0.32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10" customFormat="1" ht="29.28" customHeight="1">
      <c r="A118" s="181"/>
      <c r="B118" s="182"/>
      <c r="C118" s="183" t="s">
        <v>103</v>
      </c>
      <c r="D118" s="184" t="s">
        <v>58</v>
      </c>
      <c r="E118" s="184" t="s">
        <v>54</v>
      </c>
      <c r="F118" s="184" t="s">
        <v>55</v>
      </c>
      <c r="G118" s="184" t="s">
        <v>104</v>
      </c>
      <c r="H118" s="184" t="s">
        <v>105</v>
      </c>
      <c r="I118" s="184" t="s">
        <v>106</v>
      </c>
      <c r="J118" s="185" t="s">
        <v>94</v>
      </c>
      <c r="K118" s="186" t="s">
        <v>107</v>
      </c>
      <c r="L118" s="187"/>
      <c r="M118" s="96" t="s">
        <v>1</v>
      </c>
      <c r="N118" s="97" t="s">
        <v>37</v>
      </c>
      <c r="O118" s="97" t="s">
        <v>108</v>
      </c>
      <c r="P118" s="97" t="s">
        <v>109</v>
      </c>
      <c r="Q118" s="97" t="s">
        <v>110</v>
      </c>
      <c r="R118" s="97" t="s">
        <v>111</v>
      </c>
      <c r="S118" s="97" t="s">
        <v>112</v>
      </c>
      <c r="T118" s="98" t="s">
        <v>113</v>
      </c>
      <c r="U118" s="181"/>
      <c r="V118" s="181"/>
      <c r="W118" s="181"/>
      <c r="X118" s="181"/>
      <c r="Y118" s="181"/>
      <c r="Z118" s="181"/>
      <c r="AA118" s="181"/>
      <c r="AB118" s="181"/>
      <c r="AC118" s="181"/>
      <c r="AD118" s="181"/>
      <c r="AE118" s="181"/>
    </row>
    <row r="119" s="2" customFormat="1" ht="22.8" customHeight="1">
      <c r="A119" s="34"/>
      <c r="B119" s="35"/>
      <c r="C119" s="103" t="s">
        <v>114</v>
      </c>
      <c r="D119" s="36"/>
      <c r="E119" s="36"/>
      <c r="F119" s="36"/>
      <c r="G119" s="36"/>
      <c r="H119" s="36"/>
      <c r="I119" s="36"/>
      <c r="J119" s="188">
        <f>BK119</f>
        <v>0</v>
      </c>
      <c r="K119" s="36"/>
      <c r="L119" s="40"/>
      <c r="M119" s="99"/>
      <c r="N119" s="189"/>
      <c r="O119" s="100"/>
      <c r="P119" s="190">
        <f>P120+P132+P135</f>
        <v>0</v>
      </c>
      <c r="Q119" s="100"/>
      <c r="R119" s="190">
        <f>R120+R132+R135</f>
        <v>0</v>
      </c>
      <c r="S119" s="100"/>
      <c r="T119" s="191">
        <f>T120+T132+T135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3" t="s">
        <v>72</v>
      </c>
      <c r="AU119" s="13" t="s">
        <v>96</v>
      </c>
      <c r="BK119" s="192">
        <f>BK120+BK132+BK135</f>
        <v>0</v>
      </c>
    </row>
    <row r="120" s="11" customFormat="1" ht="25.92" customHeight="1">
      <c r="A120" s="11"/>
      <c r="B120" s="193"/>
      <c r="C120" s="194"/>
      <c r="D120" s="195" t="s">
        <v>72</v>
      </c>
      <c r="E120" s="196" t="s">
        <v>115</v>
      </c>
      <c r="F120" s="196" t="s">
        <v>272</v>
      </c>
      <c r="G120" s="194"/>
      <c r="H120" s="194"/>
      <c r="I120" s="197"/>
      <c r="J120" s="198">
        <f>BK120</f>
        <v>0</v>
      </c>
      <c r="K120" s="194"/>
      <c r="L120" s="199"/>
      <c r="M120" s="200"/>
      <c r="N120" s="201"/>
      <c r="O120" s="201"/>
      <c r="P120" s="202">
        <f>SUM(P121:P131)</f>
        <v>0</v>
      </c>
      <c r="Q120" s="201"/>
      <c r="R120" s="202">
        <f>SUM(R121:R131)</f>
        <v>0</v>
      </c>
      <c r="S120" s="201"/>
      <c r="T120" s="203">
        <f>SUM(T121:T131)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04" t="s">
        <v>80</v>
      </c>
      <c r="AT120" s="205" t="s">
        <v>72</v>
      </c>
      <c r="AU120" s="205" t="s">
        <v>73</v>
      </c>
      <c r="AY120" s="204" t="s">
        <v>117</v>
      </c>
      <c r="BK120" s="206">
        <f>SUM(BK121:BK131)</f>
        <v>0</v>
      </c>
    </row>
    <row r="121" s="2" customFormat="1" ht="16.5" customHeight="1">
      <c r="A121" s="34"/>
      <c r="B121" s="35"/>
      <c r="C121" s="207" t="s">
        <v>73</v>
      </c>
      <c r="D121" s="207" t="s">
        <v>118</v>
      </c>
      <c r="E121" s="208" t="s">
        <v>273</v>
      </c>
      <c r="F121" s="209" t="s">
        <v>274</v>
      </c>
      <c r="G121" s="210" t="s">
        <v>121</v>
      </c>
      <c r="H121" s="211">
        <v>1</v>
      </c>
      <c r="I121" s="212"/>
      <c r="J121" s="213">
        <f>ROUND(I121*H121,2)</f>
        <v>0</v>
      </c>
      <c r="K121" s="214"/>
      <c r="L121" s="215"/>
      <c r="M121" s="216" t="s">
        <v>1</v>
      </c>
      <c r="N121" s="217" t="s">
        <v>38</v>
      </c>
      <c r="O121" s="87"/>
      <c r="P121" s="218">
        <f>O121*H121</f>
        <v>0</v>
      </c>
      <c r="Q121" s="218">
        <v>0</v>
      </c>
      <c r="R121" s="218">
        <f>Q121*H121</f>
        <v>0</v>
      </c>
      <c r="S121" s="218">
        <v>0</v>
      </c>
      <c r="T121" s="219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20" t="s">
        <v>122</v>
      </c>
      <c r="AT121" s="220" t="s">
        <v>118</v>
      </c>
      <c r="AU121" s="220" t="s">
        <v>80</v>
      </c>
      <c r="AY121" s="13" t="s">
        <v>117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13" t="s">
        <v>80</v>
      </c>
      <c r="BK121" s="221">
        <f>ROUND(I121*H121,2)</f>
        <v>0</v>
      </c>
      <c r="BL121" s="13" t="s">
        <v>123</v>
      </c>
      <c r="BM121" s="220" t="s">
        <v>82</v>
      </c>
    </row>
    <row r="122" s="2" customFormat="1" ht="16.5" customHeight="1">
      <c r="A122" s="34"/>
      <c r="B122" s="35"/>
      <c r="C122" s="207" t="s">
        <v>73</v>
      </c>
      <c r="D122" s="207" t="s">
        <v>118</v>
      </c>
      <c r="E122" s="208" t="s">
        <v>275</v>
      </c>
      <c r="F122" s="209" t="s">
        <v>276</v>
      </c>
      <c r="G122" s="210" t="s">
        <v>121</v>
      </c>
      <c r="H122" s="211">
        <v>1</v>
      </c>
      <c r="I122" s="212"/>
      <c r="J122" s="213">
        <f>ROUND(I122*H122,2)</f>
        <v>0</v>
      </c>
      <c r="K122" s="214"/>
      <c r="L122" s="215"/>
      <c r="M122" s="216" t="s">
        <v>1</v>
      </c>
      <c r="N122" s="217" t="s">
        <v>38</v>
      </c>
      <c r="O122" s="87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20" t="s">
        <v>122</v>
      </c>
      <c r="AT122" s="220" t="s">
        <v>118</v>
      </c>
      <c r="AU122" s="220" t="s">
        <v>80</v>
      </c>
      <c r="AY122" s="13" t="s">
        <v>117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13" t="s">
        <v>80</v>
      </c>
      <c r="BK122" s="221">
        <f>ROUND(I122*H122,2)</f>
        <v>0</v>
      </c>
      <c r="BL122" s="13" t="s">
        <v>123</v>
      </c>
      <c r="BM122" s="220" t="s">
        <v>123</v>
      </c>
    </row>
    <row r="123" s="2" customFormat="1" ht="16.5" customHeight="1">
      <c r="A123" s="34"/>
      <c r="B123" s="35"/>
      <c r="C123" s="207" t="s">
        <v>73</v>
      </c>
      <c r="D123" s="207" t="s">
        <v>118</v>
      </c>
      <c r="E123" s="208" t="s">
        <v>277</v>
      </c>
      <c r="F123" s="209" t="s">
        <v>278</v>
      </c>
      <c r="G123" s="210" t="s">
        <v>121</v>
      </c>
      <c r="H123" s="211">
        <v>1</v>
      </c>
      <c r="I123" s="212"/>
      <c r="J123" s="213">
        <f>ROUND(I123*H123,2)</f>
        <v>0</v>
      </c>
      <c r="K123" s="214"/>
      <c r="L123" s="215"/>
      <c r="M123" s="216" t="s">
        <v>1</v>
      </c>
      <c r="N123" s="217" t="s">
        <v>38</v>
      </c>
      <c r="O123" s="87"/>
      <c r="P123" s="218">
        <f>O123*H123</f>
        <v>0</v>
      </c>
      <c r="Q123" s="218">
        <v>0</v>
      </c>
      <c r="R123" s="218">
        <f>Q123*H123</f>
        <v>0</v>
      </c>
      <c r="S123" s="218">
        <v>0</v>
      </c>
      <c r="T123" s="219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20" t="s">
        <v>122</v>
      </c>
      <c r="AT123" s="220" t="s">
        <v>118</v>
      </c>
      <c r="AU123" s="220" t="s">
        <v>80</v>
      </c>
      <c r="AY123" s="13" t="s">
        <v>117</v>
      </c>
      <c r="BE123" s="221">
        <f>IF(N123="základní",J123,0)</f>
        <v>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13" t="s">
        <v>80</v>
      </c>
      <c r="BK123" s="221">
        <f>ROUND(I123*H123,2)</f>
        <v>0</v>
      </c>
      <c r="BL123" s="13" t="s">
        <v>123</v>
      </c>
      <c r="BM123" s="220" t="s">
        <v>128</v>
      </c>
    </row>
    <row r="124" s="2" customFormat="1" ht="16.5" customHeight="1">
      <c r="A124" s="34"/>
      <c r="B124" s="35"/>
      <c r="C124" s="207" t="s">
        <v>73</v>
      </c>
      <c r="D124" s="207" t="s">
        <v>118</v>
      </c>
      <c r="E124" s="208" t="s">
        <v>279</v>
      </c>
      <c r="F124" s="209" t="s">
        <v>280</v>
      </c>
      <c r="G124" s="210" t="s">
        <v>121</v>
      </c>
      <c r="H124" s="211">
        <v>2</v>
      </c>
      <c r="I124" s="212"/>
      <c r="J124" s="213">
        <f>ROUND(I124*H124,2)</f>
        <v>0</v>
      </c>
      <c r="K124" s="214"/>
      <c r="L124" s="215"/>
      <c r="M124" s="216" t="s">
        <v>1</v>
      </c>
      <c r="N124" s="217" t="s">
        <v>38</v>
      </c>
      <c r="O124" s="87"/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20" t="s">
        <v>122</v>
      </c>
      <c r="AT124" s="220" t="s">
        <v>118</v>
      </c>
      <c r="AU124" s="220" t="s">
        <v>80</v>
      </c>
      <c r="AY124" s="13" t="s">
        <v>117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13" t="s">
        <v>80</v>
      </c>
      <c r="BK124" s="221">
        <f>ROUND(I124*H124,2)</f>
        <v>0</v>
      </c>
      <c r="BL124" s="13" t="s">
        <v>123</v>
      </c>
      <c r="BM124" s="220" t="s">
        <v>122</v>
      </c>
    </row>
    <row r="125" s="2" customFormat="1" ht="16.5" customHeight="1">
      <c r="A125" s="34"/>
      <c r="B125" s="35"/>
      <c r="C125" s="207" t="s">
        <v>73</v>
      </c>
      <c r="D125" s="207" t="s">
        <v>118</v>
      </c>
      <c r="E125" s="208" t="s">
        <v>281</v>
      </c>
      <c r="F125" s="209" t="s">
        <v>282</v>
      </c>
      <c r="G125" s="210" t="s">
        <v>121</v>
      </c>
      <c r="H125" s="211">
        <v>1</v>
      </c>
      <c r="I125" s="212"/>
      <c r="J125" s="213">
        <f>ROUND(I125*H125,2)</f>
        <v>0</v>
      </c>
      <c r="K125" s="214"/>
      <c r="L125" s="215"/>
      <c r="M125" s="216" t="s">
        <v>1</v>
      </c>
      <c r="N125" s="217" t="s">
        <v>38</v>
      </c>
      <c r="O125" s="87"/>
      <c r="P125" s="218">
        <f>O125*H125</f>
        <v>0</v>
      </c>
      <c r="Q125" s="218">
        <v>0</v>
      </c>
      <c r="R125" s="218">
        <f>Q125*H125</f>
        <v>0</v>
      </c>
      <c r="S125" s="218">
        <v>0</v>
      </c>
      <c r="T125" s="219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20" t="s">
        <v>122</v>
      </c>
      <c r="AT125" s="220" t="s">
        <v>118</v>
      </c>
      <c r="AU125" s="220" t="s">
        <v>80</v>
      </c>
      <c r="AY125" s="13" t="s">
        <v>117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13" t="s">
        <v>80</v>
      </c>
      <c r="BK125" s="221">
        <f>ROUND(I125*H125,2)</f>
        <v>0</v>
      </c>
      <c r="BL125" s="13" t="s">
        <v>123</v>
      </c>
      <c r="BM125" s="220" t="s">
        <v>133</v>
      </c>
    </row>
    <row r="126" s="2" customFormat="1" ht="16.5" customHeight="1">
      <c r="A126" s="34"/>
      <c r="B126" s="35"/>
      <c r="C126" s="207" t="s">
        <v>73</v>
      </c>
      <c r="D126" s="207" t="s">
        <v>118</v>
      </c>
      <c r="E126" s="208" t="s">
        <v>283</v>
      </c>
      <c r="F126" s="209" t="s">
        <v>284</v>
      </c>
      <c r="G126" s="210" t="s">
        <v>121</v>
      </c>
      <c r="H126" s="211">
        <v>14</v>
      </c>
      <c r="I126" s="212"/>
      <c r="J126" s="213">
        <f>ROUND(I126*H126,2)</f>
        <v>0</v>
      </c>
      <c r="K126" s="214"/>
      <c r="L126" s="215"/>
      <c r="M126" s="216" t="s">
        <v>1</v>
      </c>
      <c r="N126" s="217" t="s">
        <v>38</v>
      </c>
      <c r="O126" s="87"/>
      <c r="P126" s="218">
        <f>O126*H126</f>
        <v>0</v>
      </c>
      <c r="Q126" s="218">
        <v>0</v>
      </c>
      <c r="R126" s="218">
        <f>Q126*H126</f>
        <v>0</v>
      </c>
      <c r="S126" s="218">
        <v>0</v>
      </c>
      <c r="T126" s="219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20" t="s">
        <v>122</v>
      </c>
      <c r="AT126" s="220" t="s">
        <v>118</v>
      </c>
      <c r="AU126" s="220" t="s">
        <v>80</v>
      </c>
      <c r="AY126" s="13" t="s">
        <v>117</v>
      </c>
      <c r="BE126" s="221">
        <f>IF(N126="základní",J126,0)</f>
        <v>0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13" t="s">
        <v>80</v>
      </c>
      <c r="BK126" s="221">
        <f>ROUND(I126*H126,2)</f>
        <v>0</v>
      </c>
      <c r="BL126" s="13" t="s">
        <v>123</v>
      </c>
      <c r="BM126" s="220" t="s">
        <v>136</v>
      </c>
    </row>
    <row r="127" s="2" customFormat="1" ht="16.5" customHeight="1">
      <c r="A127" s="34"/>
      <c r="B127" s="35"/>
      <c r="C127" s="207" t="s">
        <v>73</v>
      </c>
      <c r="D127" s="207" t="s">
        <v>118</v>
      </c>
      <c r="E127" s="208" t="s">
        <v>285</v>
      </c>
      <c r="F127" s="209" t="s">
        <v>286</v>
      </c>
      <c r="G127" s="210" t="s">
        <v>121</v>
      </c>
      <c r="H127" s="211">
        <v>14</v>
      </c>
      <c r="I127" s="212"/>
      <c r="J127" s="213">
        <f>ROUND(I127*H127,2)</f>
        <v>0</v>
      </c>
      <c r="K127" s="214"/>
      <c r="L127" s="215"/>
      <c r="M127" s="216" t="s">
        <v>1</v>
      </c>
      <c r="N127" s="217" t="s">
        <v>38</v>
      </c>
      <c r="O127" s="87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20" t="s">
        <v>122</v>
      </c>
      <c r="AT127" s="220" t="s">
        <v>118</v>
      </c>
      <c r="AU127" s="220" t="s">
        <v>80</v>
      </c>
      <c r="AY127" s="13" t="s">
        <v>117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13" t="s">
        <v>80</v>
      </c>
      <c r="BK127" s="221">
        <f>ROUND(I127*H127,2)</f>
        <v>0</v>
      </c>
      <c r="BL127" s="13" t="s">
        <v>123</v>
      </c>
      <c r="BM127" s="220" t="s">
        <v>141</v>
      </c>
    </row>
    <row r="128" s="2" customFormat="1" ht="21.75" customHeight="1">
      <c r="A128" s="34"/>
      <c r="B128" s="35"/>
      <c r="C128" s="207" t="s">
        <v>73</v>
      </c>
      <c r="D128" s="207" t="s">
        <v>118</v>
      </c>
      <c r="E128" s="208" t="s">
        <v>287</v>
      </c>
      <c r="F128" s="209" t="s">
        <v>288</v>
      </c>
      <c r="G128" s="210" t="s">
        <v>121</v>
      </c>
      <c r="H128" s="211">
        <v>1</v>
      </c>
      <c r="I128" s="212"/>
      <c r="J128" s="213">
        <f>ROUND(I128*H128,2)</f>
        <v>0</v>
      </c>
      <c r="K128" s="214"/>
      <c r="L128" s="215"/>
      <c r="M128" s="216" t="s">
        <v>1</v>
      </c>
      <c r="N128" s="217" t="s">
        <v>38</v>
      </c>
      <c r="O128" s="87"/>
      <c r="P128" s="218">
        <f>O128*H128</f>
        <v>0</v>
      </c>
      <c r="Q128" s="218">
        <v>0</v>
      </c>
      <c r="R128" s="218">
        <f>Q128*H128</f>
        <v>0</v>
      </c>
      <c r="S128" s="218">
        <v>0</v>
      </c>
      <c r="T128" s="219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20" t="s">
        <v>122</v>
      </c>
      <c r="AT128" s="220" t="s">
        <v>118</v>
      </c>
      <c r="AU128" s="220" t="s">
        <v>80</v>
      </c>
      <c r="AY128" s="13" t="s">
        <v>117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13" t="s">
        <v>80</v>
      </c>
      <c r="BK128" s="221">
        <f>ROUND(I128*H128,2)</f>
        <v>0</v>
      </c>
      <c r="BL128" s="13" t="s">
        <v>123</v>
      </c>
      <c r="BM128" s="220" t="s">
        <v>146</v>
      </c>
    </row>
    <row r="129" s="2" customFormat="1" ht="16.5" customHeight="1">
      <c r="A129" s="34"/>
      <c r="B129" s="35"/>
      <c r="C129" s="207" t="s">
        <v>73</v>
      </c>
      <c r="D129" s="207" t="s">
        <v>118</v>
      </c>
      <c r="E129" s="208" t="s">
        <v>289</v>
      </c>
      <c r="F129" s="209" t="s">
        <v>290</v>
      </c>
      <c r="G129" s="210" t="s">
        <v>121</v>
      </c>
      <c r="H129" s="211">
        <v>4</v>
      </c>
      <c r="I129" s="212"/>
      <c r="J129" s="213">
        <f>ROUND(I129*H129,2)</f>
        <v>0</v>
      </c>
      <c r="K129" s="214"/>
      <c r="L129" s="215"/>
      <c r="M129" s="216" t="s">
        <v>1</v>
      </c>
      <c r="N129" s="217" t="s">
        <v>38</v>
      </c>
      <c r="O129" s="87"/>
      <c r="P129" s="218">
        <f>O129*H129</f>
        <v>0</v>
      </c>
      <c r="Q129" s="218">
        <v>0</v>
      </c>
      <c r="R129" s="218">
        <f>Q129*H129</f>
        <v>0</v>
      </c>
      <c r="S129" s="218">
        <v>0</v>
      </c>
      <c r="T129" s="219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20" t="s">
        <v>122</v>
      </c>
      <c r="AT129" s="220" t="s">
        <v>118</v>
      </c>
      <c r="AU129" s="220" t="s">
        <v>80</v>
      </c>
      <c r="AY129" s="13" t="s">
        <v>117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13" t="s">
        <v>80</v>
      </c>
      <c r="BK129" s="221">
        <f>ROUND(I129*H129,2)</f>
        <v>0</v>
      </c>
      <c r="BL129" s="13" t="s">
        <v>123</v>
      </c>
      <c r="BM129" s="220" t="s">
        <v>149</v>
      </c>
    </row>
    <row r="130" s="2" customFormat="1" ht="21.75" customHeight="1">
      <c r="A130" s="34"/>
      <c r="B130" s="35"/>
      <c r="C130" s="207" t="s">
        <v>73</v>
      </c>
      <c r="D130" s="207" t="s">
        <v>118</v>
      </c>
      <c r="E130" s="208" t="s">
        <v>291</v>
      </c>
      <c r="F130" s="209" t="s">
        <v>292</v>
      </c>
      <c r="G130" s="210" t="s">
        <v>121</v>
      </c>
      <c r="H130" s="211">
        <v>5</v>
      </c>
      <c r="I130" s="212"/>
      <c r="J130" s="213">
        <f>ROUND(I130*H130,2)</f>
        <v>0</v>
      </c>
      <c r="K130" s="214"/>
      <c r="L130" s="215"/>
      <c r="M130" s="216" t="s">
        <v>1</v>
      </c>
      <c r="N130" s="217" t="s">
        <v>38</v>
      </c>
      <c r="O130" s="87"/>
      <c r="P130" s="218">
        <f>O130*H130</f>
        <v>0</v>
      </c>
      <c r="Q130" s="218">
        <v>0</v>
      </c>
      <c r="R130" s="218">
        <f>Q130*H130</f>
        <v>0</v>
      </c>
      <c r="S130" s="218">
        <v>0</v>
      </c>
      <c r="T130" s="219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20" t="s">
        <v>122</v>
      </c>
      <c r="AT130" s="220" t="s">
        <v>118</v>
      </c>
      <c r="AU130" s="220" t="s">
        <v>80</v>
      </c>
      <c r="AY130" s="13" t="s">
        <v>117</v>
      </c>
      <c r="BE130" s="221">
        <f>IF(N130="základní",J130,0)</f>
        <v>0</v>
      </c>
      <c r="BF130" s="221">
        <f>IF(N130="snížená",J130,0)</f>
        <v>0</v>
      </c>
      <c r="BG130" s="221">
        <f>IF(N130="zákl. přenesená",J130,0)</f>
        <v>0</v>
      </c>
      <c r="BH130" s="221">
        <f>IF(N130="sníž. přenesená",J130,0)</f>
        <v>0</v>
      </c>
      <c r="BI130" s="221">
        <f>IF(N130="nulová",J130,0)</f>
        <v>0</v>
      </c>
      <c r="BJ130" s="13" t="s">
        <v>80</v>
      </c>
      <c r="BK130" s="221">
        <f>ROUND(I130*H130,2)</f>
        <v>0</v>
      </c>
      <c r="BL130" s="13" t="s">
        <v>123</v>
      </c>
      <c r="BM130" s="220" t="s">
        <v>152</v>
      </c>
    </row>
    <row r="131" s="2" customFormat="1" ht="16.5" customHeight="1">
      <c r="A131" s="34"/>
      <c r="B131" s="35"/>
      <c r="C131" s="207" t="s">
        <v>73</v>
      </c>
      <c r="D131" s="207" t="s">
        <v>118</v>
      </c>
      <c r="E131" s="208" t="s">
        <v>293</v>
      </c>
      <c r="F131" s="209" t="s">
        <v>294</v>
      </c>
      <c r="G131" s="210" t="s">
        <v>121</v>
      </c>
      <c r="H131" s="211">
        <v>5</v>
      </c>
      <c r="I131" s="212"/>
      <c r="J131" s="213">
        <f>ROUND(I131*H131,2)</f>
        <v>0</v>
      </c>
      <c r="K131" s="214"/>
      <c r="L131" s="215"/>
      <c r="M131" s="216" t="s">
        <v>1</v>
      </c>
      <c r="N131" s="217" t="s">
        <v>38</v>
      </c>
      <c r="O131" s="87"/>
      <c r="P131" s="218">
        <f>O131*H131</f>
        <v>0</v>
      </c>
      <c r="Q131" s="218">
        <v>0</v>
      </c>
      <c r="R131" s="218">
        <f>Q131*H131</f>
        <v>0</v>
      </c>
      <c r="S131" s="218">
        <v>0</v>
      </c>
      <c r="T131" s="219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20" t="s">
        <v>122</v>
      </c>
      <c r="AT131" s="220" t="s">
        <v>118</v>
      </c>
      <c r="AU131" s="220" t="s">
        <v>80</v>
      </c>
      <c r="AY131" s="13" t="s">
        <v>117</v>
      </c>
      <c r="BE131" s="221">
        <f>IF(N131="základní",J131,0)</f>
        <v>0</v>
      </c>
      <c r="BF131" s="221">
        <f>IF(N131="snížená",J131,0)</f>
        <v>0</v>
      </c>
      <c r="BG131" s="221">
        <f>IF(N131="zákl. přenesená",J131,0)</f>
        <v>0</v>
      </c>
      <c r="BH131" s="221">
        <f>IF(N131="sníž. přenesená",J131,0)</f>
        <v>0</v>
      </c>
      <c r="BI131" s="221">
        <f>IF(N131="nulová",J131,0)</f>
        <v>0</v>
      </c>
      <c r="BJ131" s="13" t="s">
        <v>80</v>
      </c>
      <c r="BK131" s="221">
        <f>ROUND(I131*H131,2)</f>
        <v>0</v>
      </c>
      <c r="BL131" s="13" t="s">
        <v>123</v>
      </c>
      <c r="BM131" s="220" t="s">
        <v>155</v>
      </c>
    </row>
    <row r="132" s="11" customFormat="1" ht="25.92" customHeight="1">
      <c r="A132" s="11"/>
      <c r="B132" s="193"/>
      <c r="C132" s="194"/>
      <c r="D132" s="195" t="s">
        <v>72</v>
      </c>
      <c r="E132" s="196" t="s">
        <v>137</v>
      </c>
      <c r="F132" s="196" t="s">
        <v>295</v>
      </c>
      <c r="G132" s="194"/>
      <c r="H132" s="194"/>
      <c r="I132" s="197"/>
      <c r="J132" s="198">
        <f>BK132</f>
        <v>0</v>
      </c>
      <c r="K132" s="194"/>
      <c r="L132" s="199"/>
      <c r="M132" s="200"/>
      <c r="N132" s="201"/>
      <c r="O132" s="201"/>
      <c r="P132" s="202">
        <f>SUM(P133:P134)</f>
        <v>0</v>
      </c>
      <c r="Q132" s="201"/>
      <c r="R132" s="202">
        <f>SUM(R133:R134)</f>
        <v>0</v>
      </c>
      <c r="S132" s="201"/>
      <c r="T132" s="203">
        <f>SUM(T133:T134)</f>
        <v>0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204" t="s">
        <v>80</v>
      </c>
      <c r="AT132" s="205" t="s">
        <v>72</v>
      </c>
      <c r="AU132" s="205" t="s">
        <v>73</v>
      </c>
      <c r="AY132" s="204" t="s">
        <v>117</v>
      </c>
      <c r="BK132" s="206">
        <f>SUM(BK133:BK134)</f>
        <v>0</v>
      </c>
    </row>
    <row r="133" s="2" customFormat="1" ht="16.5" customHeight="1">
      <c r="A133" s="34"/>
      <c r="B133" s="35"/>
      <c r="C133" s="207" t="s">
        <v>73</v>
      </c>
      <c r="D133" s="207" t="s">
        <v>118</v>
      </c>
      <c r="E133" s="208" t="s">
        <v>296</v>
      </c>
      <c r="F133" s="209" t="s">
        <v>297</v>
      </c>
      <c r="G133" s="210" t="s">
        <v>170</v>
      </c>
      <c r="H133" s="211">
        <v>340</v>
      </c>
      <c r="I133" s="212"/>
      <c r="J133" s="213">
        <f>ROUND(I133*H133,2)</f>
        <v>0</v>
      </c>
      <c r="K133" s="214"/>
      <c r="L133" s="215"/>
      <c r="M133" s="216" t="s">
        <v>1</v>
      </c>
      <c r="N133" s="217" t="s">
        <v>38</v>
      </c>
      <c r="O133" s="87"/>
      <c r="P133" s="218">
        <f>O133*H133</f>
        <v>0</v>
      </c>
      <c r="Q133" s="218">
        <v>0</v>
      </c>
      <c r="R133" s="218">
        <f>Q133*H133</f>
        <v>0</v>
      </c>
      <c r="S133" s="218">
        <v>0</v>
      </c>
      <c r="T133" s="219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20" t="s">
        <v>122</v>
      </c>
      <c r="AT133" s="220" t="s">
        <v>118</v>
      </c>
      <c r="AU133" s="220" t="s">
        <v>80</v>
      </c>
      <c r="AY133" s="13" t="s">
        <v>117</v>
      </c>
      <c r="BE133" s="221">
        <f>IF(N133="základní",J133,0)</f>
        <v>0</v>
      </c>
      <c r="BF133" s="221">
        <f>IF(N133="snížená",J133,0)</f>
        <v>0</v>
      </c>
      <c r="BG133" s="221">
        <f>IF(N133="zákl. přenesená",J133,0)</f>
        <v>0</v>
      </c>
      <c r="BH133" s="221">
        <f>IF(N133="sníž. přenesená",J133,0)</f>
        <v>0</v>
      </c>
      <c r="BI133" s="221">
        <f>IF(N133="nulová",J133,0)</f>
        <v>0</v>
      </c>
      <c r="BJ133" s="13" t="s">
        <v>80</v>
      </c>
      <c r="BK133" s="221">
        <f>ROUND(I133*H133,2)</f>
        <v>0</v>
      </c>
      <c r="BL133" s="13" t="s">
        <v>123</v>
      </c>
      <c r="BM133" s="220" t="s">
        <v>158</v>
      </c>
    </row>
    <row r="134" s="2" customFormat="1" ht="16.5" customHeight="1">
      <c r="A134" s="34"/>
      <c r="B134" s="35"/>
      <c r="C134" s="207" t="s">
        <v>73</v>
      </c>
      <c r="D134" s="207" t="s">
        <v>118</v>
      </c>
      <c r="E134" s="208" t="s">
        <v>298</v>
      </c>
      <c r="F134" s="209" t="s">
        <v>299</v>
      </c>
      <c r="G134" s="210" t="s">
        <v>170</v>
      </c>
      <c r="H134" s="211">
        <v>140</v>
      </c>
      <c r="I134" s="212"/>
      <c r="J134" s="213">
        <f>ROUND(I134*H134,2)</f>
        <v>0</v>
      </c>
      <c r="K134" s="214"/>
      <c r="L134" s="215"/>
      <c r="M134" s="216" t="s">
        <v>1</v>
      </c>
      <c r="N134" s="217" t="s">
        <v>38</v>
      </c>
      <c r="O134" s="87"/>
      <c r="P134" s="218">
        <f>O134*H134</f>
        <v>0</v>
      </c>
      <c r="Q134" s="218">
        <v>0</v>
      </c>
      <c r="R134" s="218">
        <f>Q134*H134</f>
        <v>0</v>
      </c>
      <c r="S134" s="218">
        <v>0</v>
      </c>
      <c r="T134" s="219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20" t="s">
        <v>122</v>
      </c>
      <c r="AT134" s="220" t="s">
        <v>118</v>
      </c>
      <c r="AU134" s="220" t="s">
        <v>80</v>
      </c>
      <c r="AY134" s="13" t="s">
        <v>117</v>
      </c>
      <c r="BE134" s="221">
        <f>IF(N134="základní",J134,0)</f>
        <v>0</v>
      </c>
      <c r="BF134" s="221">
        <f>IF(N134="snížená",J134,0)</f>
        <v>0</v>
      </c>
      <c r="BG134" s="221">
        <f>IF(N134="zákl. přenesená",J134,0)</f>
        <v>0</v>
      </c>
      <c r="BH134" s="221">
        <f>IF(N134="sníž. přenesená",J134,0)</f>
        <v>0</v>
      </c>
      <c r="BI134" s="221">
        <f>IF(N134="nulová",J134,0)</f>
        <v>0</v>
      </c>
      <c r="BJ134" s="13" t="s">
        <v>80</v>
      </c>
      <c r="BK134" s="221">
        <f>ROUND(I134*H134,2)</f>
        <v>0</v>
      </c>
      <c r="BL134" s="13" t="s">
        <v>123</v>
      </c>
      <c r="BM134" s="220" t="s">
        <v>161</v>
      </c>
    </row>
    <row r="135" s="11" customFormat="1" ht="25.92" customHeight="1">
      <c r="A135" s="11"/>
      <c r="B135" s="193"/>
      <c r="C135" s="194"/>
      <c r="D135" s="195" t="s">
        <v>72</v>
      </c>
      <c r="E135" s="196" t="s">
        <v>142</v>
      </c>
      <c r="F135" s="196" t="s">
        <v>173</v>
      </c>
      <c r="G135" s="194"/>
      <c r="H135" s="194"/>
      <c r="I135" s="197"/>
      <c r="J135" s="198">
        <f>BK135</f>
        <v>0</v>
      </c>
      <c r="K135" s="194"/>
      <c r="L135" s="199"/>
      <c r="M135" s="200"/>
      <c r="N135" s="201"/>
      <c r="O135" s="201"/>
      <c r="P135" s="202">
        <f>SUM(P136:P138)</f>
        <v>0</v>
      </c>
      <c r="Q135" s="201"/>
      <c r="R135" s="202">
        <f>SUM(R136:R138)</f>
        <v>0</v>
      </c>
      <c r="S135" s="201"/>
      <c r="T135" s="203">
        <f>SUM(T136:T138)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04" t="s">
        <v>80</v>
      </c>
      <c r="AT135" s="205" t="s">
        <v>72</v>
      </c>
      <c r="AU135" s="205" t="s">
        <v>73</v>
      </c>
      <c r="AY135" s="204" t="s">
        <v>117</v>
      </c>
      <c r="BK135" s="206">
        <f>SUM(BK136:BK138)</f>
        <v>0</v>
      </c>
    </row>
    <row r="136" s="2" customFormat="1" ht="16.5" customHeight="1">
      <c r="A136" s="34"/>
      <c r="B136" s="35"/>
      <c r="C136" s="207" t="s">
        <v>73</v>
      </c>
      <c r="D136" s="207" t="s">
        <v>118</v>
      </c>
      <c r="E136" s="208" t="s">
        <v>184</v>
      </c>
      <c r="F136" s="209" t="s">
        <v>185</v>
      </c>
      <c r="G136" s="210" t="s">
        <v>176</v>
      </c>
      <c r="H136" s="211">
        <v>4</v>
      </c>
      <c r="I136" s="212"/>
      <c r="J136" s="213">
        <f>ROUND(I136*H136,2)</f>
        <v>0</v>
      </c>
      <c r="K136" s="214"/>
      <c r="L136" s="215"/>
      <c r="M136" s="216" t="s">
        <v>1</v>
      </c>
      <c r="N136" s="217" t="s">
        <v>38</v>
      </c>
      <c r="O136" s="87"/>
      <c r="P136" s="218">
        <f>O136*H136</f>
        <v>0</v>
      </c>
      <c r="Q136" s="218">
        <v>0</v>
      </c>
      <c r="R136" s="218">
        <f>Q136*H136</f>
        <v>0</v>
      </c>
      <c r="S136" s="218">
        <v>0</v>
      </c>
      <c r="T136" s="219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20" t="s">
        <v>122</v>
      </c>
      <c r="AT136" s="220" t="s">
        <v>118</v>
      </c>
      <c r="AU136" s="220" t="s">
        <v>80</v>
      </c>
      <c r="AY136" s="13" t="s">
        <v>117</v>
      </c>
      <c r="BE136" s="221">
        <f>IF(N136="základní",J136,0)</f>
        <v>0</v>
      </c>
      <c r="BF136" s="221">
        <f>IF(N136="snížená",J136,0)</f>
        <v>0</v>
      </c>
      <c r="BG136" s="221">
        <f>IF(N136="zákl. přenesená",J136,0)</f>
        <v>0</v>
      </c>
      <c r="BH136" s="221">
        <f>IF(N136="sníž. přenesená",J136,0)</f>
        <v>0</v>
      </c>
      <c r="BI136" s="221">
        <f>IF(N136="nulová",J136,0)</f>
        <v>0</v>
      </c>
      <c r="BJ136" s="13" t="s">
        <v>80</v>
      </c>
      <c r="BK136" s="221">
        <f>ROUND(I136*H136,2)</f>
        <v>0</v>
      </c>
      <c r="BL136" s="13" t="s">
        <v>123</v>
      </c>
      <c r="BM136" s="220" t="s">
        <v>165</v>
      </c>
    </row>
    <row r="137" s="2" customFormat="1" ht="16.5" customHeight="1">
      <c r="A137" s="34"/>
      <c r="B137" s="35"/>
      <c r="C137" s="207" t="s">
        <v>73</v>
      </c>
      <c r="D137" s="207" t="s">
        <v>118</v>
      </c>
      <c r="E137" s="208" t="s">
        <v>300</v>
      </c>
      <c r="F137" s="209" t="s">
        <v>182</v>
      </c>
      <c r="G137" s="210" t="s">
        <v>164</v>
      </c>
      <c r="H137" s="211">
        <v>1</v>
      </c>
      <c r="I137" s="212"/>
      <c r="J137" s="213">
        <f>ROUND(I137*H137,2)</f>
        <v>0</v>
      </c>
      <c r="K137" s="214"/>
      <c r="L137" s="215"/>
      <c r="M137" s="216" t="s">
        <v>1</v>
      </c>
      <c r="N137" s="217" t="s">
        <v>38</v>
      </c>
      <c r="O137" s="87"/>
      <c r="P137" s="218">
        <f>O137*H137</f>
        <v>0</v>
      </c>
      <c r="Q137" s="218">
        <v>0</v>
      </c>
      <c r="R137" s="218">
        <f>Q137*H137</f>
        <v>0</v>
      </c>
      <c r="S137" s="218">
        <v>0</v>
      </c>
      <c r="T137" s="219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20" t="s">
        <v>122</v>
      </c>
      <c r="AT137" s="220" t="s">
        <v>118</v>
      </c>
      <c r="AU137" s="220" t="s">
        <v>80</v>
      </c>
      <c r="AY137" s="13" t="s">
        <v>117</v>
      </c>
      <c r="BE137" s="221">
        <f>IF(N137="základní",J137,0)</f>
        <v>0</v>
      </c>
      <c r="BF137" s="221">
        <f>IF(N137="snížená",J137,0)</f>
        <v>0</v>
      </c>
      <c r="BG137" s="221">
        <f>IF(N137="zákl. přenesená",J137,0)</f>
        <v>0</v>
      </c>
      <c r="BH137" s="221">
        <f>IF(N137="sníž. přenesená",J137,0)</f>
        <v>0</v>
      </c>
      <c r="BI137" s="221">
        <f>IF(N137="nulová",J137,0)</f>
        <v>0</v>
      </c>
      <c r="BJ137" s="13" t="s">
        <v>80</v>
      </c>
      <c r="BK137" s="221">
        <f>ROUND(I137*H137,2)</f>
        <v>0</v>
      </c>
      <c r="BL137" s="13" t="s">
        <v>123</v>
      </c>
      <c r="BM137" s="220" t="s">
        <v>171</v>
      </c>
    </row>
    <row r="138" s="2" customFormat="1" ht="16.5" customHeight="1">
      <c r="A138" s="34"/>
      <c r="B138" s="35"/>
      <c r="C138" s="207" t="s">
        <v>73</v>
      </c>
      <c r="D138" s="207" t="s">
        <v>118</v>
      </c>
      <c r="E138" s="208" t="s">
        <v>187</v>
      </c>
      <c r="F138" s="209" t="s">
        <v>188</v>
      </c>
      <c r="G138" s="210" t="s">
        <v>176</v>
      </c>
      <c r="H138" s="211">
        <v>2</v>
      </c>
      <c r="I138" s="212"/>
      <c r="J138" s="213">
        <f>ROUND(I138*H138,2)</f>
        <v>0</v>
      </c>
      <c r="K138" s="214"/>
      <c r="L138" s="215"/>
      <c r="M138" s="222" t="s">
        <v>1</v>
      </c>
      <c r="N138" s="223" t="s">
        <v>38</v>
      </c>
      <c r="O138" s="224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20" t="s">
        <v>122</v>
      </c>
      <c r="AT138" s="220" t="s">
        <v>118</v>
      </c>
      <c r="AU138" s="220" t="s">
        <v>80</v>
      </c>
      <c r="AY138" s="13" t="s">
        <v>117</v>
      </c>
      <c r="BE138" s="221">
        <f>IF(N138="základní",J138,0)</f>
        <v>0</v>
      </c>
      <c r="BF138" s="221">
        <f>IF(N138="snížená",J138,0)</f>
        <v>0</v>
      </c>
      <c r="BG138" s="221">
        <f>IF(N138="zákl. přenesená",J138,0)</f>
        <v>0</v>
      </c>
      <c r="BH138" s="221">
        <f>IF(N138="sníž. přenesená",J138,0)</f>
        <v>0</v>
      </c>
      <c r="BI138" s="221">
        <f>IF(N138="nulová",J138,0)</f>
        <v>0</v>
      </c>
      <c r="BJ138" s="13" t="s">
        <v>80</v>
      </c>
      <c r="BK138" s="221">
        <f>ROUND(I138*H138,2)</f>
        <v>0</v>
      </c>
      <c r="BL138" s="13" t="s">
        <v>123</v>
      </c>
      <c r="BM138" s="220" t="s">
        <v>177</v>
      </c>
    </row>
    <row r="139" s="2" customFormat="1" ht="6.96" customHeight="1">
      <c r="A139" s="34"/>
      <c r="B139" s="62"/>
      <c r="C139" s="63"/>
      <c r="D139" s="63"/>
      <c r="E139" s="63"/>
      <c r="F139" s="63"/>
      <c r="G139" s="63"/>
      <c r="H139" s="63"/>
      <c r="I139" s="63"/>
      <c r="J139" s="63"/>
      <c r="K139" s="63"/>
      <c r="L139" s="40"/>
      <c r="M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</sheetData>
  <sheetProtection sheet="1" autoFilter="0" formatColumns="0" formatRows="0" objects="1" scenarios="1" spinCount="100000" saltValue="z9PNfYf8WdYv3NZFgTeRg41V9gmtio/z6RlZ5PXS74jr4hSu9yTE/HYL+zMHt2ZEZ3dR8qq9yy0ZkBNEym2R8w==" hashValue="9AigLmz2qVN1wUQ+lvEfVblgIjX4WOYvov0QYRsBCjyNHGIgaFQyBLfjk4AdH2ByZF/3Sex+veYUtYYzb1ZNoQ==" algorithmName="SHA-512" password="CC35"/>
  <autoFilter ref="C118:K138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88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82</v>
      </c>
    </row>
    <row r="4" s="1" customFormat="1" ht="24.96" customHeight="1">
      <c r="B4" s="16"/>
      <c r="D4" s="134" t="s">
        <v>89</v>
      </c>
      <c r="L4" s="16"/>
      <c r="M4" s="13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6" t="s">
        <v>16</v>
      </c>
      <c r="L6" s="16"/>
    </row>
    <row r="7" s="1" customFormat="1" ht="16.5" customHeight="1">
      <c r="B7" s="16"/>
      <c r="E7" s="137" t="str">
        <f>'Rekapitulace stavby'!K6</f>
        <v>ŠTERNBERK - MATEŠKÁ ŠLOLA OBLOUKOVÁ_SLP</v>
      </c>
      <c r="F7" s="136"/>
      <c r="G7" s="136"/>
      <c r="H7" s="136"/>
      <c r="L7" s="16"/>
    </row>
    <row r="8" s="2" customFormat="1" ht="12" customHeight="1">
      <c r="A8" s="34"/>
      <c r="B8" s="40"/>
      <c r="C8" s="34"/>
      <c r="D8" s="136" t="s">
        <v>90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8" t="s">
        <v>301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19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6" t="s">
        <v>20</v>
      </c>
      <c r="E12" s="34"/>
      <c r="F12" s="139" t="s">
        <v>21</v>
      </c>
      <c r="G12" s="34"/>
      <c r="H12" s="34"/>
      <c r="I12" s="136" t="s">
        <v>22</v>
      </c>
      <c r="J12" s="140" t="str">
        <f>'Rekapitulace stavby'!AN8</f>
        <v>21. 12. 2021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6" t="s">
        <v>24</v>
      </c>
      <c r="E14" s="34"/>
      <c r="F14" s="34"/>
      <c r="G14" s="34"/>
      <c r="H14" s="34"/>
      <c r="I14" s="136" t="s">
        <v>25</v>
      </c>
      <c r="J14" s="139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9" t="str">
        <f>IF('Rekapitulace stavby'!E11="","",'Rekapitulace stavby'!E11)</f>
        <v xml:space="preserve"> </v>
      </c>
      <c r="F15" s="34"/>
      <c r="G15" s="34"/>
      <c r="H15" s="34"/>
      <c r="I15" s="136" t="s">
        <v>26</v>
      </c>
      <c r="J15" s="139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6" t="s">
        <v>27</v>
      </c>
      <c r="E17" s="34"/>
      <c r="F17" s="34"/>
      <c r="G17" s="34"/>
      <c r="H17" s="34"/>
      <c r="I17" s="13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26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6" t="s">
        <v>29</v>
      </c>
      <c r="E20" s="34"/>
      <c r="F20" s="34"/>
      <c r="G20" s="34"/>
      <c r="H20" s="34"/>
      <c r="I20" s="136" t="s">
        <v>25</v>
      </c>
      <c r="J20" s="139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9" t="str">
        <f>IF('Rekapitulace stavby'!E17="","",'Rekapitulace stavby'!E17)</f>
        <v xml:space="preserve"> </v>
      </c>
      <c r="F21" s="34"/>
      <c r="G21" s="34"/>
      <c r="H21" s="34"/>
      <c r="I21" s="136" t="s">
        <v>26</v>
      </c>
      <c r="J21" s="139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6" t="s">
        <v>31</v>
      </c>
      <c r="E23" s="34"/>
      <c r="F23" s="34"/>
      <c r="G23" s="34"/>
      <c r="H23" s="34"/>
      <c r="I23" s="136" t="s">
        <v>25</v>
      </c>
      <c r="J23" s="139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9" t="str">
        <f>IF('Rekapitulace stavby'!E20="","",'Rekapitulace stavby'!E20)</f>
        <v xml:space="preserve"> </v>
      </c>
      <c r="F24" s="34"/>
      <c r="G24" s="34"/>
      <c r="H24" s="34"/>
      <c r="I24" s="136" t="s">
        <v>26</v>
      </c>
      <c r="J24" s="139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6" t="s">
        <v>32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6" t="s">
        <v>33</v>
      </c>
      <c r="E30" s="34"/>
      <c r="F30" s="34"/>
      <c r="G30" s="34"/>
      <c r="H30" s="34"/>
      <c r="I30" s="34"/>
      <c r="J30" s="147">
        <f>ROUND(J121,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8" t="s">
        <v>35</v>
      </c>
      <c r="G32" s="34"/>
      <c r="H32" s="34"/>
      <c r="I32" s="148" t="s">
        <v>34</v>
      </c>
      <c r="J32" s="148" t="s">
        <v>36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9" t="s">
        <v>37</v>
      </c>
      <c r="E33" s="136" t="s">
        <v>38</v>
      </c>
      <c r="F33" s="150">
        <f>ROUND((SUM(BE121:BE148)),  2)</f>
        <v>0</v>
      </c>
      <c r="G33" s="34"/>
      <c r="H33" s="34"/>
      <c r="I33" s="151">
        <v>0.20999999999999999</v>
      </c>
      <c r="J33" s="150">
        <f>ROUND(((SUM(BE121:BE148))*I33),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6" t="s">
        <v>39</v>
      </c>
      <c r="F34" s="150">
        <f>ROUND((SUM(BF121:BF148)),  2)</f>
        <v>0</v>
      </c>
      <c r="G34" s="34"/>
      <c r="H34" s="34"/>
      <c r="I34" s="151">
        <v>0.14999999999999999</v>
      </c>
      <c r="J34" s="150">
        <f>ROUND(((SUM(BF121:BF148))*I34),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40</v>
      </c>
      <c r="F35" s="150">
        <f>ROUND((SUM(BG121:BG148)),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41</v>
      </c>
      <c r="F36" s="150">
        <f>ROUND((SUM(BH121:BH148)),  2)</f>
        <v>0</v>
      </c>
      <c r="G36" s="34"/>
      <c r="H36" s="34"/>
      <c r="I36" s="151">
        <v>0.14999999999999999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42</v>
      </c>
      <c r="F37" s="150">
        <f>ROUND((SUM(BI121:BI148)),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92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0" t="str">
        <f>E7</f>
        <v>ŠTERNBERK - MATEŠKÁ ŠLOLA OBLOUKOVÁ_SLP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90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SK - SK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21. 12. 2021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29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6"/>
      <c r="E92" s="36"/>
      <c r="F92" s="23" t="str">
        <f>IF(E18="","",E18)</f>
        <v>Vyplň údaj</v>
      </c>
      <c r="G92" s="36"/>
      <c r="H92" s="36"/>
      <c r="I92" s="28" t="s">
        <v>31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93</v>
      </c>
      <c r="D94" s="172"/>
      <c r="E94" s="172"/>
      <c r="F94" s="172"/>
      <c r="G94" s="172"/>
      <c r="H94" s="172"/>
      <c r="I94" s="172"/>
      <c r="J94" s="173" t="s">
        <v>94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95</v>
      </c>
      <c r="D96" s="36"/>
      <c r="E96" s="36"/>
      <c r="F96" s="36"/>
      <c r="G96" s="36"/>
      <c r="H96" s="36"/>
      <c r="I96" s="36"/>
      <c r="J96" s="106">
        <f>J121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96</v>
      </c>
    </row>
    <row r="97" s="9" customFormat="1" ht="24.96" customHeight="1">
      <c r="A97" s="9"/>
      <c r="B97" s="175"/>
      <c r="C97" s="176"/>
      <c r="D97" s="177" t="s">
        <v>302</v>
      </c>
      <c r="E97" s="178"/>
      <c r="F97" s="178"/>
      <c r="G97" s="178"/>
      <c r="H97" s="178"/>
      <c r="I97" s="178"/>
      <c r="J97" s="179">
        <f>J122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5"/>
      <c r="C98" s="176"/>
      <c r="D98" s="177" t="s">
        <v>303</v>
      </c>
      <c r="E98" s="178"/>
      <c r="F98" s="178"/>
      <c r="G98" s="178"/>
      <c r="H98" s="178"/>
      <c r="I98" s="178"/>
      <c r="J98" s="179">
        <f>J129</f>
        <v>0</v>
      </c>
      <c r="K98" s="176"/>
      <c r="L98" s="18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5"/>
      <c r="C99" s="176"/>
      <c r="D99" s="177" t="s">
        <v>304</v>
      </c>
      <c r="E99" s="178"/>
      <c r="F99" s="178"/>
      <c r="G99" s="178"/>
      <c r="H99" s="178"/>
      <c r="I99" s="178"/>
      <c r="J99" s="179">
        <f>J137</f>
        <v>0</v>
      </c>
      <c r="K99" s="176"/>
      <c r="L99" s="18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5"/>
      <c r="C100" s="176"/>
      <c r="D100" s="177" t="s">
        <v>100</v>
      </c>
      <c r="E100" s="178"/>
      <c r="F100" s="178"/>
      <c r="G100" s="178"/>
      <c r="H100" s="178"/>
      <c r="I100" s="178"/>
      <c r="J100" s="179">
        <f>J139</f>
        <v>0</v>
      </c>
      <c r="K100" s="176"/>
      <c r="L100" s="18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5"/>
      <c r="C101" s="176"/>
      <c r="D101" s="177" t="s">
        <v>101</v>
      </c>
      <c r="E101" s="178"/>
      <c r="F101" s="178"/>
      <c r="G101" s="178"/>
      <c r="H101" s="178"/>
      <c r="I101" s="178"/>
      <c r="J101" s="179">
        <f>J144</f>
        <v>0</v>
      </c>
      <c r="K101" s="176"/>
      <c r="L101" s="18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="2" customFormat="1" ht="6.96" customHeight="1">
      <c r="A107" s="34"/>
      <c r="B107" s="64"/>
      <c r="C107" s="65"/>
      <c r="D107" s="65"/>
      <c r="E107" s="65"/>
      <c r="F107" s="65"/>
      <c r="G107" s="65"/>
      <c r="H107" s="65"/>
      <c r="I107" s="65"/>
      <c r="J107" s="65"/>
      <c r="K107" s="65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4.96" customHeight="1">
      <c r="A108" s="34"/>
      <c r="B108" s="35"/>
      <c r="C108" s="19" t="s">
        <v>102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16</v>
      </c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6"/>
      <c r="D111" s="36"/>
      <c r="E111" s="170" t="str">
        <f>E7</f>
        <v>ŠTERNBERK - MATEŠKÁ ŠLOLA OBLOUKOVÁ_SLP</v>
      </c>
      <c r="F111" s="28"/>
      <c r="G111" s="28"/>
      <c r="H111" s="28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90</v>
      </c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6"/>
      <c r="D113" s="36"/>
      <c r="E113" s="72" t="str">
        <f>E9</f>
        <v>SK - SK</v>
      </c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20</v>
      </c>
      <c r="D115" s="36"/>
      <c r="E115" s="36"/>
      <c r="F115" s="23" t="str">
        <f>F12</f>
        <v xml:space="preserve"> </v>
      </c>
      <c r="G115" s="36"/>
      <c r="H115" s="36"/>
      <c r="I115" s="28" t="s">
        <v>22</v>
      </c>
      <c r="J115" s="75" t="str">
        <f>IF(J12="","",J12)</f>
        <v>21. 12. 2021</v>
      </c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24</v>
      </c>
      <c r="D117" s="36"/>
      <c r="E117" s="36"/>
      <c r="F117" s="23" t="str">
        <f>E15</f>
        <v xml:space="preserve"> </v>
      </c>
      <c r="G117" s="36"/>
      <c r="H117" s="36"/>
      <c r="I117" s="28" t="s">
        <v>29</v>
      </c>
      <c r="J117" s="32" t="str">
        <f>E21</f>
        <v xml:space="preserve"> 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27</v>
      </c>
      <c r="D118" s="36"/>
      <c r="E118" s="36"/>
      <c r="F118" s="23" t="str">
        <f>IF(E18="","",E18)</f>
        <v>Vyplň údaj</v>
      </c>
      <c r="G118" s="36"/>
      <c r="H118" s="36"/>
      <c r="I118" s="28" t="s">
        <v>31</v>
      </c>
      <c r="J118" s="32" t="str">
        <f>E24</f>
        <v xml:space="preserve"> </v>
      </c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9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0" customFormat="1" ht="29.28" customHeight="1">
      <c r="A120" s="181"/>
      <c r="B120" s="182"/>
      <c r="C120" s="183" t="s">
        <v>103</v>
      </c>
      <c r="D120" s="184" t="s">
        <v>58</v>
      </c>
      <c r="E120" s="184" t="s">
        <v>54</v>
      </c>
      <c r="F120" s="184" t="s">
        <v>55</v>
      </c>
      <c r="G120" s="184" t="s">
        <v>104</v>
      </c>
      <c r="H120" s="184" t="s">
        <v>105</v>
      </c>
      <c r="I120" s="184" t="s">
        <v>106</v>
      </c>
      <c r="J120" s="185" t="s">
        <v>94</v>
      </c>
      <c r="K120" s="186" t="s">
        <v>107</v>
      </c>
      <c r="L120" s="187"/>
      <c r="M120" s="96" t="s">
        <v>1</v>
      </c>
      <c r="N120" s="97" t="s">
        <v>37</v>
      </c>
      <c r="O120" s="97" t="s">
        <v>108</v>
      </c>
      <c r="P120" s="97" t="s">
        <v>109</v>
      </c>
      <c r="Q120" s="97" t="s">
        <v>110</v>
      </c>
      <c r="R120" s="97" t="s">
        <v>111</v>
      </c>
      <c r="S120" s="97" t="s">
        <v>112</v>
      </c>
      <c r="T120" s="98" t="s">
        <v>113</v>
      </c>
      <c r="U120" s="181"/>
      <c r="V120" s="181"/>
      <c r="W120" s="181"/>
      <c r="X120" s="181"/>
      <c r="Y120" s="181"/>
      <c r="Z120" s="181"/>
      <c r="AA120" s="181"/>
      <c r="AB120" s="181"/>
      <c r="AC120" s="181"/>
      <c r="AD120" s="181"/>
      <c r="AE120" s="181"/>
    </row>
    <row r="121" s="2" customFormat="1" ht="22.8" customHeight="1">
      <c r="A121" s="34"/>
      <c r="B121" s="35"/>
      <c r="C121" s="103" t="s">
        <v>114</v>
      </c>
      <c r="D121" s="36"/>
      <c r="E121" s="36"/>
      <c r="F121" s="36"/>
      <c r="G121" s="36"/>
      <c r="H121" s="36"/>
      <c r="I121" s="36"/>
      <c r="J121" s="188">
        <f>BK121</f>
        <v>0</v>
      </c>
      <c r="K121" s="36"/>
      <c r="L121" s="40"/>
      <c r="M121" s="99"/>
      <c r="N121" s="189"/>
      <c r="O121" s="100"/>
      <c r="P121" s="190">
        <f>P122+P129+P137+P139+P144</f>
        <v>0</v>
      </c>
      <c r="Q121" s="100"/>
      <c r="R121" s="190">
        <f>R122+R129+R137+R139+R144</f>
        <v>0</v>
      </c>
      <c r="S121" s="100"/>
      <c r="T121" s="191">
        <f>T122+T129+T137+T139+T144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3" t="s">
        <v>72</v>
      </c>
      <c r="AU121" s="13" t="s">
        <v>96</v>
      </c>
      <c r="BK121" s="192">
        <f>BK122+BK129+BK137+BK139+BK144</f>
        <v>0</v>
      </c>
    </row>
    <row r="122" s="11" customFormat="1" ht="25.92" customHeight="1">
      <c r="A122" s="11"/>
      <c r="B122" s="193"/>
      <c r="C122" s="194"/>
      <c r="D122" s="195" t="s">
        <v>72</v>
      </c>
      <c r="E122" s="196" t="s">
        <v>115</v>
      </c>
      <c r="F122" s="196" t="s">
        <v>305</v>
      </c>
      <c r="G122" s="194"/>
      <c r="H122" s="194"/>
      <c r="I122" s="197"/>
      <c r="J122" s="198">
        <f>BK122</f>
        <v>0</v>
      </c>
      <c r="K122" s="194"/>
      <c r="L122" s="199"/>
      <c r="M122" s="200"/>
      <c r="N122" s="201"/>
      <c r="O122" s="201"/>
      <c r="P122" s="202">
        <f>SUM(P123:P128)</f>
        <v>0</v>
      </c>
      <c r="Q122" s="201"/>
      <c r="R122" s="202">
        <f>SUM(R123:R128)</f>
        <v>0</v>
      </c>
      <c r="S122" s="201"/>
      <c r="T122" s="203">
        <f>SUM(T123:T128)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04" t="s">
        <v>80</v>
      </c>
      <c r="AT122" s="205" t="s">
        <v>72</v>
      </c>
      <c r="AU122" s="205" t="s">
        <v>73</v>
      </c>
      <c r="AY122" s="204" t="s">
        <v>117</v>
      </c>
      <c r="BK122" s="206">
        <f>SUM(BK123:BK128)</f>
        <v>0</v>
      </c>
    </row>
    <row r="123" s="2" customFormat="1" ht="16.5" customHeight="1">
      <c r="A123" s="34"/>
      <c r="B123" s="35"/>
      <c r="C123" s="207" t="s">
        <v>73</v>
      </c>
      <c r="D123" s="207" t="s">
        <v>118</v>
      </c>
      <c r="E123" s="208" t="s">
        <v>306</v>
      </c>
      <c r="F123" s="209" t="s">
        <v>307</v>
      </c>
      <c r="G123" s="210" t="s">
        <v>121</v>
      </c>
      <c r="H123" s="211">
        <v>26</v>
      </c>
      <c r="I123" s="212"/>
      <c r="J123" s="213">
        <f>ROUND(I123*H123,2)</f>
        <v>0</v>
      </c>
      <c r="K123" s="214"/>
      <c r="L123" s="215"/>
      <c r="M123" s="216" t="s">
        <v>1</v>
      </c>
      <c r="N123" s="217" t="s">
        <v>38</v>
      </c>
      <c r="O123" s="87"/>
      <c r="P123" s="218">
        <f>O123*H123</f>
        <v>0</v>
      </c>
      <c r="Q123" s="218">
        <v>0</v>
      </c>
      <c r="R123" s="218">
        <f>Q123*H123</f>
        <v>0</v>
      </c>
      <c r="S123" s="218">
        <v>0</v>
      </c>
      <c r="T123" s="219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20" t="s">
        <v>122</v>
      </c>
      <c r="AT123" s="220" t="s">
        <v>118</v>
      </c>
      <c r="AU123" s="220" t="s">
        <v>80</v>
      </c>
      <c r="AY123" s="13" t="s">
        <v>117</v>
      </c>
      <c r="BE123" s="221">
        <f>IF(N123="základní",J123,0)</f>
        <v>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13" t="s">
        <v>80</v>
      </c>
      <c r="BK123" s="221">
        <f>ROUND(I123*H123,2)</f>
        <v>0</v>
      </c>
      <c r="BL123" s="13" t="s">
        <v>123</v>
      </c>
      <c r="BM123" s="220" t="s">
        <v>82</v>
      </c>
    </row>
    <row r="124" s="2" customFormat="1" ht="21.75" customHeight="1">
      <c r="A124" s="34"/>
      <c r="B124" s="35"/>
      <c r="C124" s="207" t="s">
        <v>73</v>
      </c>
      <c r="D124" s="207" t="s">
        <v>118</v>
      </c>
      <c r="E124" s="208" t="s">
        <v>308</v>
      </c>
      <c r="F124" s="209" t="s">
        <v>309</v>
      </c>
      <c r="G124" s="210" t="s">
        <v>121</v>
      </c>
      <c r="H124" s="211">
        <v>2</v>
      </c>
      <c r="I124" s="212"/>
      <c r="J124" s="213">
        <f>ROUND(I124*H124,2)</f>
        <v>0</v>
      </c>
      <c r="K124" s="214"/>
      <c r="L124" s="215"/>
      <c r="M124" s="216" t="s">
        <v>1</v>
      </c>
      <c r="N124" s="217" t="s">
        <v>38</v>
      </c>
      <c r="O124" s="87"/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20" t="s">
        <v>122</v>
      </c>
      <c r="AT124" s="220" t="s">
        <v>118</v>
      </c>
      <c r="AU124" s="220" t="s">
        <v>80</v>
      </c>
      <c r="AY124" s="13" t="s">
        <v>117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13" t="s">
        <v>80</v>
      </c>
      <c r="BK124" s="221">
        <f>ROUND(I124*H124,2)</f>
        <v>0</v>
      </c>
      <c r="BL124" s="13" t="s">
        <v>123</v>
      </c>
      <c r="BM124" s="220" t="s">
        <v>123</v>
      </c>
    </row>
    <row r="125" s="2" customFormat="1" ht="21.75" customHeight="1">
      <c r="A125" s="34"/>
      <c r="B125" s="35"/>
      <c r="C125" s="207" t="s">
        <v>73</v>
      </c>
      <c r="D125" s="207" t="s">
        <v>118</v>
      </c>
      <c r="E125" s="208" t="s">
        <v>310</v>
      </c>
      <c r="F125" s="209" t="s">
        <v>311</v>
      </c>
      <c r="G125" s="210" t="s">
        <v>121</v>
      </c>
      <c r="H125" s="211">
        <v>11</v>
      </c>
      <c r="I125" s="212"/>
      <c r="J125" s="213">
        <f>ROUND(I125*H125,2)</f>
        <v>0</v>
      </c>
      <c r="K125" s="214"/>
      <c r="L125" s="215"/>
      <c r="M125" s="216" t="s">
        <v>1</v>
      </c>
      <c r="N125" s="217" t="s">
        <v>38</v>
      </c>
      <c r="O125" s="87"/>
      <c r="P125" s="218">
        <f>O125*H125</f>
        <v>0</v>
      </c>
      <c r="Q125" s="218">
        <v>0</v>
      </c>
      <c r="R125" s="218">
        <f>Q125*H125</f>
        <v>0</v>
      </c>
      <c r="S125" s="218">
        <v>0</v>
      </c>
      <c r="T125" s="219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20" t="s">
        <v>122</v>
      </c>
      <c r="AT125" s="220" t="s">
        <v>118</v>
      </c>
      <c r="AU125" s="220" t="s">
        <v>80</v>
      </c>
      <c r="AY125" s="13" t="s">
        <v>117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13" t="s">
        <v>80</v>
      </c>
      <c r="BK125" s="221">
        <f>ROUND(I125*H125,2)</f>
        <v>0</v>
      </c>
      <c r="BL125" s="13" t="s">
        <v>123</v>
      </c>
      <c r="BM125" s="220" t="s">
        <v>128</v>
      </c>
    </row>
    <row r="126" s="2" customFormat="1" ht="16.5" customHeight="1">
      <c r="A126" s="34"/>
      <c r="B126" s="35"/>
      <c r="C126" s="207" t="s">
        <v>73</v>
      </c>
      <c r="D126" s="207" t="s">
        <v>118</v>
      </c>
      <c r="E126" s="208" t="s">
        <v>312</v>
      </c>
      <c r="F126" s="209" t="s">
        <v>313</v>
      </c>
      <c r="G126" s="210" t="s">
        <v>121</v>
      </c>
      <c r="H126" s="211">
        <v>13</v>
      </c>
      <c r="I126" s="212"/>
      <c r="J126" s="213">
        <f>ROUND(I126*H126,2)</f>
        <v>0</v>
      </c>
      <c r="K126" s="214"/>
      <c r="L126" s="215"/>
      <c r="M126" s="216" t="s">
        <v>1</v>
      </c>
      <c r="N126" s="217" t="s">
        <v>38</v>
      </c>
      <c r="O126" s="87"/>
      <c r="P126" s="218">
        <f>O126*H126</f>
        <v>0</v>
      </c>
      <c r="Q126" s="218">
        <v>0</v>
      </c>
      <c r="R126" s="218">
        <f>Q126*H126</f>
        <v>0</v>
      </c>
      <c r="S126" s="218">
        <v>0</v>
      </c>
      <c r="T126" s="219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20" t="s">
        <v>122</v>
      </c>
      <c r="AT126" s="220" t="s">
        <v>118</v>
      </c>
      <c r="AU126" s="220" t="s">
        <v>80</v>
      </c>
      <c r="AY126" s="13" t="s">
        <v>117</v>
      </c>
      <c r="BE126" s="221">
        <f>IF(N126="základní",J126,0)</f>
        <v>0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13" t="s">
        <v>80</v>
      </c>
      <c r="BK126" s="221">
        <f>ROUND(I126*H126,2)</f>
        <v>0</v>
      </c>
      <c r="BL126" s="13" t="s">
        <v>123</v>
      </c>
      <c r="BM126" s="220" t="s">
        <v>122</v>
      </c>
    </row>
    <row r="127" s="2" customFormat="1" ht="16.5" customHeight="1">
      <c r="A127" s="34"/>
      <c r="B127" s="35"/>
      <c r="C127" s="207" t="s">
        <v>73</v>
      </c>
      <c r="D127" s="207" t="s">
        <v>118</v>
      </c>
      <c r="E127" s="208" t="s">
        <v>314</v>
      </c>
      <c r="F127" s="209" t="s">
        <v>315</v>
      </c>
      <c r="G127" s="210" t="s">
        <v>121</v>
      </c>
      <c r="H127" s="211">
        <v>13</v>
      </c>
      <c r="I127" s="212"/>
      <c r="J127" s="213">
        <f>ROUND(I127*H127,2)</f>
        <v>0</v>
      </c>
      <c r="K127" s="214"/>
      <c r="L127" s="215"/>
      <c r="M127" s="216" t="s">
        <v>1</v>
      </c>
      <c r="N127" s="217" t="s">
        <v>38</v>
      </c>
      <c r="O127" s="87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20" t="s">
        <v>122</v>
      </c>
      <c r="AT127" s="220" t="s">
        <v>118</v>
      </c>
      <c r="AU127" s="220" t="s">
        <v>80</v>
      </c>
      <c r="AY127" s="13" t="s">
        <v>117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13" t="s">
        <v>80</v>
      </c>
      <c r="BK127" s="221">
        <f>ROUND(I127*H127,2)</f>
        <v>0</v>
      </c>
      <c r="BL127" s="13" t="s">
        <v>123</v>
      </c>
      <c r="BM127" s="220" t="s">
        <v>133</v>
      </c>
    </row>
    <row r="128" s="2" customFormat="1" ht="24.15" customHeight="1">
      <c r="A128" s="34"/>
      <c r="B128" s="35"/>
      <c r="C128" s="207" t="s">
        <v>73</v>
      </c>
      <c r="D128" s="207" t="s">
        <v>118</v>
      </c>
      <c r="E128" s="208" t="s">
        <v>316</v>
      </c>
      <c r="F128" s="209" t="s">
        <v>317</v>
      </c>
      <c r="G128" s="210" t="s">
        <v>121</v>
      </c>
      <c r="H128" s="211">
        <v>1</v>
      </c>
      <c r="I128" s="212"/>
      <c r="J128" s="213">
        <f>ROUND(I128*H128,2)</f>
        <v>0</v>
      </c>
      <c r="K128" s="214"/>
      <c r="L128" s="215"/>
      <c r="M128" s="216" t="s">
        <v>1</v>
      </c>
      <c r="N128" s="217" t="s">
        <v>38</v>
      </c>
      <c r="O128" s="87"/>
      <c r="P128" s="218">
        <f>O128*H128</f>
        <v>0</v>
      </c>
      <c r="Q128" s="218">
        <v>0</v>
      </c>
      <c r="R128" s="218">
        <f>Q128*H128</f>
        <v>0</v>
      </c>
      <c r="S128" s="218">
        <v>0</v>
      </c>
      <c r="T128" s="219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20" t="s">
        <v>122</v>
      </c>
      <c r="AT128" s="220" t="s">
        <v>118</v>
      </c>
      <c r="AU128" s="220" t="s">
        <v>80</v>
      </c>
      <c r="AY128" s="13" t="s">
        <v>117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13" t="s">
        <v>80</v>
      </c>
      <c r="BK128" s="221">
        <f>ROUND(I128*H128,2)</f>
        <v>0</v>
      </c>
      <c r="BL128" s="13" t="s">
        <v>123</v>
      </c>
      <c r="BM128" s="220" t="s">
        <v>136</v>
      </c>
    </row>
    <row r="129" s="11" customFormat="1" ht="25.92" customHeight="1">
      <c r="A129" s="11"/>
      <c r="B129" s="193"/>
      <c r="C129" s="194"/>
      <c r="D129" s="195" t="s">
        <v>72</v>
      </c>
      <c r="E129" s="196" t="s">
        <v>137</v>
      </c>
      <c r="F129" s="196" t="s">
        <v>318</v>
      </c>
      <c r="G129" s="194"/>
      <c r="H129" s="194"/>
      <c r="I129" s="197"/>
      <c r="J129" s="198">
        <f>BK129</f>
        <v>0</v>
      </c>
      <c r="K129" s="194"/>
      <c r="L129" s="199"/>
      <c r="M129" s="200"/>
      <c r="N129" s="201"/>
      <c r="O129" s="201"/>
      <c r="P129" s="202">
        <f>SUM(P130:P136)</f>
        <v>0</v>
      </c>
      <c r="Q129" s="201"/>
      <c r="R129" s="202">
        <f>SUM(R130:R136)</f>
        <v>0</v>
      </c>
      <c r="S129" s="201"/>
      <c r="T129" s="203">
        <f>SUM(T130:T136)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04" t="s">
        <v>80</v>
      </c>
      <c r="AT129" s="205" t="s">
        <v>72</v>
      </c>
      <c r="AU129" s="205" t="s">
        <v>73</v>
      </c>
      <c r="AY129" s="204" t="s">
        <v>117</v>
      </c>
      <c r="BK129" s="206">
        <f>SUM(BK130:BK136)</f>
        <v>0</v>
      </c>
    </row>
    <row r="130" s="2" customFormat="1" ht="24.15" customHeight="1">
      <c r="A130" s="34"/>
      <c r="B130" s="35"/>
      <c r="C130" s="207" t="s">
        <v>73</v>
      </c>
      <c r="D130" s="207" t="s">
        <v>118</v>
      </c>
      <c r="E130" s="208" t="s">
        <v>319</v>
      </c>
      <c r="F130" s="209" t="s">
        <v>320</v>
      </c>
      <c r="G130" s="210" t="s">
        <v>121</v>
      </c>
      <c r="H130" s="211">
        <v>1</v>
      </c>
      <c r="I130" s="212"/>
      <c r="J130" s="213">
        <f>ROUND(I130*H130,2)</f>
        <v>0</v>
      </c>
      <c r="K130" s="214"/>
      <c r="L130" s="215"/>
      <c r="M130" s="216" t="s">
        <v>1</v>
      </c>
      <c r="N130" s="217" t="s">
        <v>38</v>
      </c>
      <c r="O130" s="87"/>
      <c r="P130" s="218">
        <f>O130*H130</f>
        <v>0</v>
      </c>
      <c r="Q130" s="218">
        <v>0</v>
      </c>
      <c r="R130" s="218">
        <f>Q130*H130</f>
        <v>0</v>
      </c>
      <c r="S130" s="218">
        <v>0</v>
      </c>
      <c r="T130" s="219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20" t="s">
        <v>122</v>
      </c>
      <c r="AT130" s="220" t="s">
        <v>118</v>
      </c>
      <c r="AU130" s="220" t="s">
        <v>80</v>
      </c>
      <c r="AY130" s="13" t="s">
        <v>117</v>
      </c>
      <c r="BE130" s="221">
        <f>IF(N130="základní",J130,0)</f>
        <v>0</v>
      </c>
      <c r="BF130" s="221">
        <f>IF(N130="snížená",J130,0)</f>
        <v>0</v>
      </c>
      <c r="BG130" s="221">
        <f>IF(N130="zákl. přenesená",J130,0)</f>
        <v>0</v>
      </c>
      <c r="BH130" s="221">
        <f>IF(N130="sníž. přenesená",J130,0)</f>
        <v>0</v>
      </c>
      <c r="BI130" s="221">
        <f>IF(N130="nulová",J130,0)</f>
        <v>0</v>
      </c>
      <c r="BJ130" s="13" t="s">
        <v>80</v>
      </c>
      <c r="BK130" s="221">
        <f>ROUND(I130*H130,2)</f>
        <v>0</v>
      </c>
      <c r="BL130" s="13" t="s">
        <v>123</v>
      </c>
      <c r="BM130" s="220" t="s">
        <v>141</v>
      </c>
    </row>
    <row r="131" s="2" customFormat="1" ht="16.5" customHeight="1">
      <c r="A131" s="34"/>
      <c r="B131" s="35"/>
      <c r="C131" s="207" t="s">
        <v>73</v>
      </c>
      <c r="D131" s="207" t="s">
        <v>118</v>
      </c>
      <c r="E131" s="208" t="s">
        <v>321</v>
      </c>
      <c r="F131" s="209" t="s">
        <v>322</v>
      </c>
      <c r="G131" s="210" t="s">
        <v>121</v>
      </c>
      <c r="H131" s="211">
        <v>1</v>
      </c>
      <c r="I131" s="212"/>
      <c r="J131" s="213">
        <f>ROUND(I131*H131,2)</f>
        <v>0</v>
      </c>
      <c r="K131" s="214"/>
      <c r="L131" s="215"/>
      <c r="M131" s="216" t="s">
        <v>1</v>
      </c>
      <c r="N131" s="217" t="s">
        <v>38</v>
      </c>
      <c r="O131" s="87"/>
      <c r="P131" s="218">
        <f>O131*H131</f>
        <v>0</v>
      </c>
      <c r="Q131" s="218">
        <v>0</v>
      </c>
      <c r="R131" s="218">
        <f>Q131*H131</f>
        <v>0</v>
      </c>
      <c r="S131" s="218">
        <v>0</v>
      </c>
      <c r="T131" s="219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20" t="s">
        <v>122</v>
      </c>
      <c r="AT131" s="220" t="s">
        <v>118</v>
      </c>
      <c r="AU131" s="220" t="s">
        <v>80</v>
      </c>
      <c r="AY131" s="13" t="s">
        <v>117</v>
      </c>
      <c r="BE131" s="221">
        <f>IF(N131="základní",J131,0)</f>
        <v>0</v>
      </c>
      <c r="BF131" s="221">
        <f>IF(N131="snížená",J131,0)</f>
        <v>0</v>
      </c>
      <c r="BG131" s="221">
        <f>IF(N131="zákl. přenesená",J131,0)</f>
        <v>0</v>
      </c>
      <c r="BH131" s="221">
        <f>IF(N131="sníž. přenesená",J131,0)</f>
        <v>0</v>
      </c>
      <c r="BI131" s="221">
        <f>IF(N131="nulová",J131,0)</f>
        <v>0</v>
      </c>
      <c r="BJ131" s="13" t="s">
        <v>80</v>
      </c>
      <c r="BK131" s="221">
        <f>ROUND(I131*H131,2)</f>
        <v>0</v>
      </c>
      <c r="BL131" s="13" t="s">
        <v>123</v>
      </c>
      <c r="BM131" s="220" t="s">
        <v>146</v>
      </c>
    </row>
    <row r="132" s="2" customFormat="1" ht="16.5" customHeight="1">
      <c r="A132" s="34"/>
      <c r="B132" s="35"/>
      <c r="C132" s="207" t="s">
        <v>73</v>
      </c>
      <c r="D132" s="207" t="s">
        <v>118</v>
      </c>
      <c r="E132" s="208" t="s">
        <v>323</v>
      </c>
      <c r="F132" s="209" t="s">
        <v>324</v>
      </c>
      <c r="G132" s="210" t="s">
        <v>121</v>
      </c>
      <c r="H132" s="211">
        <v>1</v>
      </c>
      <c r="I132" s="212"/>
      <c r="J132" s="213">
        <f>ROUND(I132*H132,2)</f>
        <v>0</v>
      </c>
      <c r="K132" s="214"/>
      <c r="L132" s="215"/>
      <c r="M132" s="216" t="s">
        <v>1</v>
      </c>
      <c r="N132" s="217" t="s">
        <v>38</v>
      </c>
      <c r="O132" s="87"/>
      <c r="P132" s="218">
        <f>O132*H132</f>
        <v>0</v>
      </c>
      <c r="Q132" s="218">
        <v>0</v>
      </c>
      <c r="R132" s="218">
        <f>Q132*H132</f>
        <v>0</v>
      </c>
      <c r="S132" s="218">
        <v>0</v>
      </c>
      <c r="T132" s="219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20" t="s">
        <v>122</v>
      </c>
      <c r="AT132" s="220" t="s">
        <v>118</v>
      </c>
      <c r="AU132" s="220" t="s">
        <v>80</v>
      </c>
      <c r="AY132" s="13" t="s">
        <v>117</v>
      </c>
      <c r="BE132" s="221">
        <f>IF(N132="základní",J132,0)</f>
        <v>0</v>
      </c>
      <c r="BF132" s="221">
        <f>IF(N132="snížená",J132,0)</f>
        <v>0</v>
      </c>
      <c r="BG132" s="221">
        <f>IF(N132="zákl. přenesená",J132,0)</f>
        <v>0</v>
      </c>
      <c r="BH132" s="221">
        <f>IF(N132="sníž. přenesená",J132,0)</f>
        <v>0</v>
      </c>
      <c r="BI132" s="221">
        <f>IF(N132="nulová",J132,0)</f>
        <v>0</v>
      </c>
      <c r="BJ132" s="13" t="s">
        <v>80</v>
      </c>
      <c r="BK132" s="221">
        <f>ROUND(I132*H132,2)</f>
        <v>0</v>
      </c>
      <c r="BL132" s="13" t="s">
        <v>123</v>
      </c>
      <c r="BM132" s="220" t="s">
        <v>149</v>
      </c>
    </row>
    <row r="133" s="2" customFormat="1" ht="16.5" customHeight="1">
      <c r="A133" s="34"/>
      <c r="B133" s="35"/>
      <c r="C133" s="207" t="s">
        <v>73</v>
      </c>
      <c r="D133" s="207" t="s">
        <v>118</v>
      </c>
      <c r="E133" s="208" t="s">
        <v>325</v>
      </c>
      <c r="F133" s="209" t="s">
        <v>326</v>
      </c>
      <c r="G133" s="210" t="s">
        <v>121</v>
      </c>
      <c r="H133" s="211">
        <v>1</v>
      </c>
      <c r="I133" s="212"/>
      <c r="J133" s="213">
        <f>ROUND(I133*H133,2)</f>
        <v>0</v>
      </c>
      <c r="K133" s="214"/>
      <c r="L133" s="215"/>
      <c r="M133" s="216" t="s">
        <v>1</v>
      </c>
      <c r="N133" s="217" t="s">
        <v>38</v>
      </c>
      <c r="O133" s="87"/>
      <c r="P133" s="218">
        <f>O133*H133</f>
        <v>0</v>
      </c>
      <c r="Q133" s="218">
        <v>0</v>
      </c>
      <c r="R133" s="218">
        <f>Q133*H133</f>
        <v>0</v>
      </c>
      <c r="S133" s="218">
        <v>0</v>
      </c>
      <c r="T133" s="219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20" t="s">
        <v>122</v>
      </c>
      <c r="AT133" s="220" t="s">
        <v>118</v>
      </c>
      <c r="AU133" s="220" t="s">
        <v>80</v>
      </c>
      <c r="AY133" s="13" t="s">
        <v>117</v>
      </c>
      <c r="BE133" s="221">
        <f>IF(N133="základní",J133,0)</f>
        <v>0</v>
      </c>
      <c r="BF133" s="221">
        <f>IF(N133="snížená",J133,0)</f>
        <v>0</v>
      </c>
      <c r="BG133" s="221">
        <f>IF(N133="zákl. přenesená",J133,0)</f>
        <v>0</v>
      </c>
      <c r="BH133" s="221">
        <f>IF(N133="sníž. přenesená",J133,0)</f>
        <v>0</v>
      </c>
      <c r="BI133" s="221">
        <f>IF(N133="nulová",J133,0)</f>
        <v>0</v>
      </c>
      <c r="BJ133" s="13" t="s">
        <v>80</v>
      </c>
      <c r="BK133" s="221">
        <f>ROUND(I133*H133,2)</f>
        <v>0</v>
      </c>
      <c r="BL133" s="13" t="s">
        <v>123</v>
      </c>
      <c r="BM133" s="220" t="s">
        <v>152</v>
      </c>
    </row>
    <row r="134" s="2" customFormat="1" ht="66.75" customHeight="1">
      <c r="A134" s="34"/>
      <c r="B134" s="35"/>
      <c r="C134" s="207" t="s">
        <v>73</v>
      </c>
      <c r="D134" s="207" t="s">
        <v>118</v>
      </c>
      <c r="E134" s="208" t="s">
        <v>327</v>
      </c>
      <c r="F134" s="209" t="s">
        <v>328</v>
      </c>
      <c r="G134" s="210" t="s">
        <v>121</v>
      </c>
      <c r="H134" s="211">
        <v>1</v>
      </c>
      <c r="I134" s="212"/>
      <c r="J134" s="213">
        <f>ROUND(I134*H134,2)</f>
        <v>0</v>
      </c>
      <c r="K134" s="214"/>
      <c r="L134" s="215"/>
      <c r="M134" s="216" t="s">
        <v>1</v>
      </c>
      <c r="N134" s="217" t="s">
        <v>38</v>
      </c>
      <c r="O134" s="87"/>
      <c r="P134" s="218">
        <f>O134*H134</f>
        <v>0</v>
      </c>
      <c r="Q134" s="218">
        <v>0</v>
      </c>
      <c r="R134" s="218">
        <f>Q134*H134</f>
        <v>0</v>
      </c>
      <c r="S134" s="218">
        <v>0</v>
      </c>
      <c r="T134" s="219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20" t="s">
        <v>122</v>
      </c>
      <c r="AT134" s="220" t="s">
        <v>118</v>
      </c>
      <c r="AU134" s="220" t="s">
        <v>80</v>
      </c>
      <c r="AY134" s="13" t="s">
        <v>117</v>
      </c>
      <c r="BE134" s="221">
        <f>IF(N134="základní",J134,0)</f>
        <v>0</v>
      </c>
      <c r="BF134" s="221">
        <f>IF(N134="snížená",J134,0)</f>
        <v>0</v>
      </c>
      <c r="BG134" s="221">
        <f>IF(N134="zákl. přenesená",J134,0)</f>
        <v>0</v>
      </c>
      <c r="BH134" s="221">
        <f>IF(N134="sníž. přenesená",J134,0)</f>
        <v>0</v>
      </c>
      <c r="BI134" s="221">
        <f>IF(N134="nulová",J134,0)</f>
        <v>0</v>
      </c>
      <c r="BJ134" s="13" t="s">
        <v>80</v>
      </c>
      <c r="BK134" s="221">
        <f>ROUND(I134*H134,2)</f>
        <v>0</v>
      </c>
      <c r="BL134" s="13" t="s">
        <v>123</v>
      </c>
      <c r="BM134" s="220" t="s">
        <v>155</v>
      </c>
    </row>
    <row r="135" s="2" customFormat="1" ht="24.15" customHeight="1">
      <c r="A135" s="34"/>
      <c r="B135" s="35"/>
      <c r="C135" s="207" t="s">
        <v>73</v>
      </c>
      <c r="D135" s="207" t="s">
        <v>118</v>
      </c>
      <c r="E135" s="208" t="s">
        <v>329</v>
      </c>
      <c r="F135" s="209" t="s">
        <v>330</v>
      </c>
      <c r="G135" s="210" t="s">
        <v>121</v>
      </c>
      <c r="H135" s="211">
        <v>1</v>
      </c>
      <c r="I135" s="212"/>
      <c r="J135" s="213">
        <f>ROUND(I135*H135,2)</f>
        <v>0</v>
      </c>
      <c r="K135" s="214"/>
      <c r="L135" s="215"/>
      <c r="M135" s="216" t="s">
        <v>1</v>
      </c>
      <c r="N135" s="217" t="s">
        <v>38</v>
      </c>
      <c r="O135" s="87"/>
      <c r="P135" s="218">
        <f>O135*H135</f>
        <v>0</v>
      </c>
      <c r="Q135" s="218">
        <v>0</v>
      </c>
      <c r="R135" s="218">
        <f>Q135*H135</f>
        <v>0</v>
      </c>
      <c r="S135" s="218">
        <v>0</v>
      </c>
      <c r="T135" s="219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20" t="s">
        <v>122</v>
      </c>
      <c r="AT135" s="220" t="s">
        <v>118</v>
      </c>
      <c r="AU135" s="220" t="s">
        <v>80</v>
      </c>
      <c r="AY135" s="13" t="s">
        <v>117</v>
      </c>
      <c r="BE135" s="221">
        <f>IF(N135="základní",J135,0)</f>
        <v>0</v>
      </c>
      <c r="BF135" s="221">
        <f>IF(N135="snížená",J135,0)</f>
        <v>0</v>
      </c>
      <c r="BG135" s="221">
        <f>IF(N135="zákl. přenesená",J135,0)</f>
        <v>0</v>
      </c>
      <c r="BH135" s="221">
        <f>IF(N135="sníž. přenesená",J135,0)</f>
        <v>0</v>
      </c>
      <c r="BI135" s="221">
        <f>IF(N135="nulová",J135,0)</f>
        <v>0</v>
      </c>
      <c r="BJ135" s="13" t="s">
        <v>80</v>
      </c>
      <c r="BK135" s="221">
        <f>ROUND(I135*H135,2)</f>
        <v>0</v>
      </c>
      <c r="BL135" s="13" t="s">
        <v>123</v>
      </c>
      <c r="BM135" s="220" t="s">
        <v>158</v>
      </c>
    </row>
    <row r="136" s="2" customFormat="1" ht="16.5" customHeight="1">
      <c r="A136" s="34"/>
      <c r="B136" s="35"/>
      <c r="C136" s="207" t="s">
        <v>73</v>
      </c>
      <c r="D136" s="207" t="s">
        <v>118</v>
      </c>
      <c r="E136" s="208" t="s">
        <v>331</v>
      </c>
      <c r="F136" s="209" t="s">
        <v>332</v>
      </c>
      <c r="G136" s="210" t="s">
        <v>121</v>
      </c>
      <c r="H136" s="211">
        <v>1</v>
      </c>
      <c r="I136" s="212"/>
      <c r="J136" s="213">
        <f>ROUND(I136*H136,2)</f>
        <v>0</v>
      </c>
      <c r="K136" s="214"/>
      <c r="L136" s="215"/>
      <c r="M136" s="216" t="s">
        <v>1</v>
      </c>
      <c r="N136" s="217" t="s">
        <v>38</v>
      </c>
      <c r="O136" s="87"/>
      <c r="P136" s="218">
        <f>O136*H136</f>
        <v>0</v>
      </c>
      <c r="Q136" s="218">
        <v>0</v>
      </c>
      <c r="R136" s="218">
        <f>Q136*H136</f>
        <v>0</v>
      </c>
      <c r="S136" s="218">
        <v>0</v>
      </c>
      <c r="T136" s="219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20" t="s">
        <v>122</v>
      </c>
      <c r="AT136" s="220" t="s">
        <v>118</v>
      </c>
      <c r="AU136" s="220" t="s">
        <v>80</v>
      </c>
      <c r="AY136" s="13" t="s">
        <v>117</v>
      </c>
      <c r="BE136" s="221">
        <f>IF(N136="základní",J136,0)</f>
        <v>0</v>
      </c>
      <c r="BF136" s="221">
        <f>IF(N136="snížená",J136,0)</f>
        <v>0</v>
      </c>
      <c r="BG136" s="221">
        <f>IF(N136="zákl. přenesená",J136,0)</f>
        <v>0</v>
      </c>
      <c r="BH136" s="221">
        <f>IF(N136="sníž. přenesená",J136,0)</f>
        <v>0</v>
      </c>
      <c r="BI136" s="221">
        <f>IF(N136="nulová",J136,0)</f>
        <v>0</v>
      </c>
      <c r="BJ136" s="13" t="s">
        <v>80</v>
      </c>
      <c r="BK136" s="221">
        <f>ROUND(I136*H136,2)</f>
        <v>0</v>
      </c>
      <c r="BL136" s="13" t="s">
        <v>123</v>
      </c>
      <c r="BM136" s="220" t="s">
        <v>161</v>
      </c>
    </row>
    <row r="137" s="11" customFormat="1" ht="25.92" customHeight="1">
      <c r="A137" s="11"/>
      <c r="B137" s="193"/>
      <c r="C137" s="194"/>
      <c r="D137" s="195" t="s">
        <v>72</v>
      </c>
      <c r="E137" s="196" t="s">
        <v>142</v>
      </c>
      <c r="F137" s="196" t="s">
        <v>333</v>
      </c>
      <c r="G137" s="194"/>
      <c r="H137" s="194"/>
      <c r="I137" s="197"/>
      <c r="J137" s="198">
        <f>BK137</f>
        <v>0</v>
      </c>
      <c r="K137" s="194"/>
      <c r="L137" s="199"/>
      <c r="M137" s="200"/>
      <c r="N137" s="201"/>
      <c r="O137" s="201"/>
      <c r="P137" s="202">
        <f>P138</f>
        <v>0</v>
      </c>
      <c r="Q137" s="201"/>
      <c r="R137" s="202">
        <f>R138</f>
        <v>0</v>
      </c>
      <c r="S137" s="201"/>
      <c r="T137" s="203">
        <f>T138</f>
        <v>0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R137" s="204" t="s">
        <v>80</v>
      </c>
      <c r="AT137" s="205" t="s">
        <v>72</v>
      </c>
      <c r="AU137" s="205" t="s">
        <v>73</v>
      </c>
      <c r="AY137" s="204" t="s">
        <v>117</v>
      </c>
      <c r="BK137" s="206">
        <f>BK138</f>
        <v>0</v>
      </c>
    </row>
    <row r="138" s="2" customFormat="1" ht="21.75" customHeight="1">
      <c r="A138" s="34"/>
      <c r="B138" s="35"/>
      <c r="C138" s="207" t="s">
        <v>73</v>
      </c>
      <c r="D138" s="207" t="s">
        <v>118</v>
      </c>
      <c r="E138" s="208" t="s">
        <v>334</v>
      </c>
      <c r="F138" s="209" t="s">
        <v>335</v>
      </c>
      <c r="G138" s="210" t="s">
        <v>121</v>
      </c>
      <c r="H138" s="211">
        <v>3</v>
      </c>
      <c r="I138" s="212"/>
      <c r="J138" s="213">
        <f>ROUND(I138*H138,2)</f>
        <v>0</v>
      </c>
      <c r="K138" s="214"/>
      <c r="L138" s="215"/>
      <c r="M138" s="216" t="s">
        <v>1</v>
      </c>
      <c r="N138" s="217" t="s">
        <v>38</v>
      </c>
      <c r="O138" s="87"/>
      <c r="P138" s="218">
        <f>O138*H138</f>
        <v>0</v>
      </c>
      <c r="Q138" s="218">
        <v>0</v>
      </c>
      <c r="R138" s="218">
        <f>Q138*H138</f>
        <v>0</v>
      </c>
      <c r="S138" s="218">
        <v>0</v>
      </c>
      <c r="T138" s="219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20" t="s">
        <v>122</v>
      </c>
      <c r="AT138" s="220" t="s">
        <v>118</v>
      </c>
      <c r="AU138" s="220" t="s">
        <v>80</v>
      </c>
      <c r="AY138" s="13" t="s">
        <v>117</v>
      </c>
      <c r="BE138" s="221">
        <f>IF(N138="základní",J138,0)</f>
        <v>0</v>
      </c>
      <c r="BF138" s="221">
        <f>IF(N138="snížená",J138,0)</f>
        <v>0</v>
      </c>
      <c r="BG138" s="221">
        <f>IF(N138="zákl. přenesená",J138,0)</f>
        <v>0</v>
      </c>
      <c r="BH138" s="221">
        <f>IF(N138="sníž. přenesená",J138,0)</f>
        <v>0</v>
      </c>
      <c r="BI138" s="221">
        <f>IF(N138="nulová",J138,0)</f>
        <v>0</v>
      </c>
      <c r="BJ138" s="13" t="s">
        <v>80</v>
      </c>
      <c r="BK138" s="221">
        <f>ROUND(I138*H138,2)</f>
        <v>0</v>
      </c>
      <c r="BL138" s="13" t="s">
        <v>123</v>
      </c>
      <c r="BM138" s="220" t="s">
        <v>165</v>
      </c>
    </row>
    <row r="139" s="11" customFormat="1" ht="25.92" customHeight="1">
      <c r="A139" s="11"/>
      <c r="B139" s="193"/>
      <c r="C139" s="194"/>
      <c r="D139" s="195" t="s">
        <v>72</v>
      </c>
      <c r="E139" s="196" t="s">
        <v>166</v>
      </c>
      <c r="F139" s="196" t="s">
        <v>167</v>
      </c>
      <c r="G139" s="194"/>
      <c r="H139" s="194"/>
      <c r="I139" s="197"/>
      <c r="J139" s="198">
        <f>BK139</f>
        <v>0</v>
      </c>
      <c r="K139" s="194"/>
      <c r="L139" s="199"/>
      <c r="M139" s="200"/>
      <c r="N139" s="201"/>
      <c r="O139" s="201"/>
      <c r="P139" s="202">
        <f>SUM(P140:P143)</f>
        <v>0</v>
      </c>
      <c r="Q139" s="201"/>
      <c r="R139" s="202">
        <f>SUM(R140:R143)</f>
        <v>0</v>
      </c>
      <c r="S139" s="201"/>
      <c r="T139" s="203">
        <f>SUM(T140:T143)</f>
        <v>0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204" t="s">
        <v>80</v>
      </c>
      <c r="AT139" s="205" t="s">
        <v>72</v>
      </c>
      <c r="AU139" s="205" t="s">
        <v>73</v>
      </c>
      <c r="AY139" s="204" t="s">
        <v>117</v>
      </c>
      <c r="BK139" s="206">
        <f>SUM(BK140:BK143)</f>
        <v>0</v>
      </c>
    </row>
    <row r="140" s="2" customFormat="1" ht="16.5" customHeight="1">
      <c r="A140" s="34"/>
      <c r="B140" s="35"/>
      <c r="C140" s="207" t="s">
        <v>73</v>
      </c>
      <c r="D140" s="207" t="s">
        <v>118</v>
      </c>
      <c r="E140" s="208" t="s">
        <v>336</v>
      </c>
      <c r="F140" s="209" t="s">
        <v>337</v>
      </c>
      <c r="G140" s="210" t="s">
        <v>170</v>
      </c>
      <c r="H140" s="211">
        <v>800</v>
      </c>
      <c r="I140" s="212"/>
      <c r="J140" s="213">
        <f>ROUND(I140*H140,2)</f>
        <v>0</v>
      </c>
      <c r="K140" s="214"/>
      <c r="L140" s="215"/>
      <c r="M140" s="216" t="s">
        <v>1</v>
      </c>
      <c r="N140" s="217" t="s">
        <v>38</v>
      </c>
      <c r="O140" s="87"/>
      <c r="P140" s="218">
        <f>O140*H140</f>
        <v>0</v>
      </c>
      <c r="Q140" s="218">
        <v>0</v>
      </c>
      <c r="R140" s="218">
        <f>Q140*H140</f>
        <v>0</v>
      </c>
      <c r="S140" s="218">
        <v>0</v>
      </c>
      <c r="T140" s="219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20" t="s">
        <v>122</v>
      </c>
      <c r="AT140" s="220" t="s">
        <v>118</v>
      </c>
      <c r="AU140" s="220" t="s">
        <v>80</v>
      </c>
      <c r="AY140" s="13" t="s">
        <v>117</v>
      </c>
      <c r="BE140" s="221">
        <f>IF(N140="základní",J140,0)</f>
        <v>0</v>
      </c>
      <c r="BF140" s="221">
        <f>IF(N140="snížená",J140,0)</f>
        <v>0</v>
      </c>
      <c r="BG140" s="221">
        <f>IF(N140="zákl. přenesená",J140,0)</f>
        <v>0</v>
      </c>
      <c r="BH140" s="221">
        <f>IF(N140="sníž. přenesená",J140,0)</f>
        <v>0</v>
      </c>
      <c r="BI140" s="221">
        <f>IF(N140="nulová",J140,0)</f>
        <v>0</v>
      </c>
      <c r="BJ140" s="13" t="s">
        <v>80</v>
      </c>
      <c r="BK140" s="221">
        <f>ROUND(I140*H140,2)</f>
        <v>0</v>
      </c>
      <c r="BL140" s="13" t="s">
        <v>123</v>
      </c>
      <c r="BM140" s="220" t="s">
        <v>171</v>
      </c>
    </row>
    <row r="141" s="2" customFormat="1" ht="16.5" customHeight="1">
      <c r="A141" s="34"/>
      <c r="B141" s="35"/>
      <c r="C141" s="207" t="s">
        <v>73</v>
      </c>
      <c r="D141" s="207" t="s">
        <v>118</v>
      </c>
      <c r="E141" s="208" t="s">
        <v>338</v>
      </c>
      <c r="F141" s="209" t="s">
        <v>339</v>
      </c>
      <c r="G141" s="210" t="s">
        <v>170</v>
      </c>
      <c r="H141" s="211">
        <v>30</v>
      </c>
      <c r="I141" s="212"/>
      <c r="J141" s="213">
        <f>ROUND(I141*H141,2)</f>
        <v>0</v>
      </c>
      <c r="K141" s="214"/>
      <c r="L141" s="215"/>
      <c r="M141" s="216" t="s">
        <v>1</v>
      </c>
      <c r="N141" s="217" t="s">
        <v>38</v>
      </c>
      <c r="O141" s="87"/>
      <c r="P141" s="218">
        <f>O141*H141</f>
        <v>0</v>
      </c>
      <c r="Q141" s="218">
        <v>0</v>
      </c>
      <c r="R141" s="218">
        <f>Q141*H141</f>
        <v>0</v>
      </c>
      <c r="S141" s="218">
        <v>0</v>
      </c>
      <c r="T141" s="219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20" t="s">
        <v>122</v>
      </c>
      <c r="AT141" s="220" t="s">
        <v>118</v>
      </c>
      <c r="AU141" s="220" t="s">
        <v>80</v>
      </c>
      <c r="AY141" s="13" t="s">
        <v>117</v>
      </c>
      <c r="BE141" s="221">
        <f>IF(N141="základní",J141,0)</f>
        <v>0</v>
      </c>
      <c r="BF141" s="221">
        <f>IF(N141="snížená",J141,0)</f>
        <v>0</v>
      </c>
      <c r="BG141" s="221">
        <f>IF(N141="zákl. přenesená",J141,0)</f>
        <v>0</v>
      </c>
      <c r="BH141" s="221">
        <f>IF(N141="sníž. přenesená",J141,0)</f>
        <v>0</v>
      </c>
      <c r="BI141" s="221">
        <f>IF(N141="nulová",J141,0)</f>
        <v>0</v>
      </c>
      <c r="BJ141" s="13" t="s">
        <v>80</v>
      </c>
      <c r="BK141" s="221">
        <f>ROUND(I141*H141,2)</f>
        <v>0</v>
      </c>
      <c r="BL141" s="13" t="s">
        <v>123</v>
      </c>
      <c r="BM141" s="220" t="s">
        <v>177</v>
      </c>
    </row>
    <row r="142" s="2" customFormat="1" ht="16.5" customHeight="1">
      <c r="A142" s="34"/>
      <c r="B142" s="35"/>
      <c r="C142" s="207" t="s">
        <v>73</v>
      </c>
      <c r="D142" s="207" t="s">
        <v>118</v>
      </c>
      <c r="E142" s="208" t="s">
        <v>340</v>
      </c>
      <c r="F142" s="209" t="s">
        <v>341</v>
      </c>
      <c r="G142" s="210" t="s">
        <v>170</v>
      </c>
      <c r="H142" s="211">
        <v>40</v>
      </c>
      <c r="I142" s="212"/>
      <c r="J142" s="213">
        <f>ROUND(I142*H142,2)</f>
        <v>0</v>
      </c>
      <c r="K142" s="214"/>
      <c r="L142" s="215"/>
      <c r="M142" s="216" t="s">
        <v>1</v>
      </c>
      <c r="N142" s="217" t="s">
        <v>38</v>
      </c>
      <c r="O142" s="87"/>
      <c r="P142" s="218">
        <f>O142*H142</f>
        <v>0</v>
      </c>
      <c r="Q142" s="218">
        <v>0</v>
      </c>
      <c r="R142" s="218">
        <f>Q142*H142</f>
        <v>0</v>
      </c>
      <c r="S142" s="218">
        <v>0</v>
      </c>
      <c r="T142" s="219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20" t="s">
        <v>122</v>
      </c>
      <c r="AT142" s="220" t="s">
        <v>118</v>
      </c>
      <c r="AU142" s="220" t="s">
        <v>80</v>
      </c>
      <c r="AY142" s="13" t="s">
        <v>117</v>
      </c>
      <c r="BE142" s="221">
        <f>IF(N142="základní",J142,0)</f>
        <v>0</v>
      </c>
      <c r="BF142" s="221">
        <f>IF(N142="snížená",J142,0)</f>
        <v>0</v>
      </c>
      <c r="BG142" s="221">
        <f>IF(N142="zákl. přenesená",J142,0)</f>
        <v>0</v>
      </c>
      <c r="BH142" s="221">
        <f>IF(N142="sníž. přenesená",J142,0)</f>
        <v>0</v>
      </c>
      <c r="BI142" s="221">
        <f>IF(N142="nulová",J142,0)</f>
        <v>0</v>
      </c>
      <c r="BJ142" s="13" t="s">
        <v>80</v>
      </c>
      <c r="BK142" s="221">
        <f>ROUND(I142*H142,2)</f>
        <v>0</v>
      </c>
      <c r="BL142" s="13" t="s">
        <v>123</v>
      </c>
      <c r="BM142" s="220" t="s">
        <v>180</v>
      </c>
    </row>
    <row r="143" s="2" customFormat="1" ht="16.5" customHeight="1">
      <c r="A143" s="34"/>
      <c r="B143" s="35"/>
      <c r="C143" s="207" t="s">
        <v>73</v>
      </c>
      <c r="D143" s="207" t="s">
        <v>118</v>
      </c>
      <c r="E143" s="208" t="s">
        <v>342</v>
      </c>
      <c r="F143" s="209" t="s">
        <v>343</v>
      </c>
      <c r="G143" s="210" t="s">
        <v>121</v>
      </c>
      <c r="H143" s="211">
        <v>27</v>
      </c>
      <c r="I143" s="212"/>
      <c r="J143" s="213">
        <f>ROUND(I143*H143,2)</f>
        <v>0</v>
      </c>
      <c r="K143" s="214"/>
      <c r="L143" s="215"/>
      <c r="M143" s="216" t="s">
        <v>1</v>
      </c>
      <c r="N143" s="217" t="s">
        <v>38</v>
      </c>
      <c r="O143" s="87"/>
      <c r="P143" s="218">
        <f>O143*H143</f>
        <v>0</v>
      </c>
      <c r="Q143" s="218">
        <v>0</v>
      </c>
      <c r="R143" s="218">
        <f>Q143*H143</f>
        <v>0</v>
      </c>
      <c r="S143" s="218">
        <v>0</v>
      </c>
      <c r="T143" s="219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20" t="s">
        <v>122</v>
      </c>
      <c r="AT143" s="220" t="s">
        <v>118</v>
      </c>
      <c r="AU143" s="220" t="s">
        <v>80</v>
      </c>
      <c r="AY143" s="13" t="s">
        <v>117</v>
      </c>
      <c r="BE143" s="221">
        <f>IF(N143="základní",J143,0)</f>
        <v>0</v>
      </c>
      <c r="BF143" s="221">
        <f>IF(N143="snížená",J143,0)</f>
        <v>0</v>
      </c>
      <c r="BG143" s="221">
        <f>IF(N143="zákl. přenesená",J143,0)</f>
        <v>0</v>
      </c>
      <c r="BH143" s="221">
        <f>IF(N143="sníž. přenesená",J143,0)</f>
        <v>0</v>
      </c>
      <c r="BI143" s="221">
        <f>IF(N143="nulová",J143,0)</f>
        <v>0</v>
      </c>
      <c r="BJ143" s="13" t="s">
        <v>80</v>
      </c>
      <c r="BK143" s="221">
        <f>ROUND(I143*H143,2)</f>
        <v>0</v>
      </c>
      <c r="BL143" s="13" t="s">
        <v>123</v>
      </c>
      <c r="BM143" s="220" t="s">
        <v>183</v>
      </c>
    </row>
    <row r="144" s="11" customFormat="1" ht="25.92" customHeight="1">
      <c r="A144" s="11"/>
      <c r="B144" s="193"/>
      <c r="C144" s="194"/>
      <c r="D144" s="195" t="s">
        <v>72</v>
      </c>
      <c r="E144" s="196" t="s">
        <v>172</v>
      </c>
      <c r="F144" s="196" t="s">
        <v>173</v>
      </c>
      <c r="G144" s="194"/>
      <c r="H144" s="194"/>
      <c r="I144" s="197"/>
      <c r="J144" s="198">
        <f>BK144</f>
        <v>0</v>
      </c>
      <c r="K144" s="194"/>
      <c r="L144" s="199"/>
      <c r="M144" s="200"/>
      <c r="N144" s="201"/>
      <c r="O144" s="201"/>
      <c r="P144" s="202">
        <f>SUM(P145:P148)</f>
        <v>0</v>
      </c>
      <c r="Q144" s="201"/>
      <c r="R144" s="202">
        <f>SUM(R145:R148)</f>
        <v>0</v>
      </c>
      <c r="S144" s="201"/>
      <c r="T144" s="203">
        <f>SUM(T145:T148)</f>
        <v>0</v>
      </c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R144" s="204" t="s">
        <v>80</v>
      </c>
      <c r="AT144" s="205" t="s">
        <v>72</v>
      </c>
      <c r="AU144" s="205" t="s">
        <v>73</v>
      </c>
      <c r="AY144" s="204" t="s">
        <v>117</v>
      </c>
      <c r="BK144" s="206">
        <f>SUM(BK145:BK148)</f>
        <v>0</v>
      </c>
    </row>
    <row r="145" s="2" customFormat="1" ht="16.5" customHeight="1">
      <c r="A145" s="34"/>
      <c r="B145" s="35"/>
      <c r="C145" s="207" t="s">
        <v>73</v>
      </c>
      <c r="D145" s="207" t="s">
        <v>118</v>
      </c>
      <c r="E145" s="208" t="s">
        <v>344</v>
      </c>
      <c r="F145" s="209" t="s">
        <v>345</v>
      </c>
      <c r="G145" s="210" t="s">
        <v>121</v>
      </c>
      <c r="H145" s="211">
        <v>28</v>
      </c>
      <c r="I145" s="212"/>
      <c r="J145" s="213">
        <f>ROUND(I145*H145,2)</f>
        <v>0</v>
      </c>
      <c r="K145" s="214"/>
      <c r="L145" s="215"/>
      <c r="M145" s="216" t="s">
        <v>1</v>
      </c>
      <c r="N145" s="217" t="s">
        <v>38</v>
      </c>
      <c r="O145" s="87"/>
      <c r="P145" s="218">
        <f>O145*H145</f>
        <v>0</v>
      </c>
      <c r="Q145" s="218">
        <v>0</v>
      </c>
      <c r="R145" s="218">
        <f>Q145*H145</f>
        <v>0</v>
      </c>
      <c r="S145" s="218">
        <v>0</v>
      </c>
      <c r="T145" s="219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20" t="s">
        <v>122</v>
      </c>
      <c r="AT145" s="220" t="s">
        <v>118</v>
      </c>
      <c r="AU145" s="220" t="s">
        <v>80</v>
      </c>
      <c r="AY145" s="13" t="s">
        <v>117</v>
      </c>
      <c r="BE145" s="221">
        <f>IF(N145="základní",J145,0)</f>
        <v>0</v>
      </c>
      <c r="BF145" s="221">
        <f>IF(N145="snížená",J145,0)</f>
        <v>0</v>
      </c>
      <c r="BG145" s="221">
        <f>IF(N145="zákl. přenesená",J145,0)</f>
        <v>0</v>
      </c>
      <c r="BH145" s="221">
        <f>IF(N145="sníž. přenesená",J145,0)</f>
        <v>0</v>
      </c>
      <c r="BI145" s="221">
        <f>IF(N145="nulová",J145,0)</f>
        <v>0</v>
      </c>
      <c r="BJ145" s="13" t="s">
        <v>80</v>
      </c>
      <c r="BK145" s="221">
        <f>ROUND(I145*H145,2)</f>
        <v>0</v>
      </c>
      <c r="BL145" s="13" t="s">
        <v>123</v>
      </c>
      <c r="BM145" s="220" t="s">
        <v>186</v>
      </c>
    </row>
    <row r="146" s="2" customFormat="1" ht="16.5" customHeight="1">
      <c r="A146" s="34"/>
      <c r="B146" s="35"/>
      <c r="C146" s="207" t="s">
        <v>73</v>
      </c>
      <c r="D146" s="207" t="s">
        <v>118</v>
      </c>
      <c r="E146" s="208" t="s">
        <v>184</v>
      </c>
      <c r="F146" s="209" t="s">
        <v>185</v>
      </c>
      <c r="G146" s="210" t="s">
        <v>176</v>
      </c>
      <c r="H146" s="211">
        <v>6</v>
      </c>
      <c r="I146" s="212"/>
      <c r="J146" s="213">
        <f>ROUND(I146*H146,2)</f>
        <v>0</v>
      </c>
      <c r="K146" s="214"/>
      <c r="L146" s="215"/>
      <c r="M146" s="216" t="s">
        <v>1</v>
      </c>
      <c r="N146" s="217" t="s">
        <v>38</v>
      </c>
      <c r="O146" s="87"/>
      <c r="P146" s="218">
        <f>O146*H146</f>
        <v>0</v>
      </c>
      <c r="Q146" s="218">
        <v>0</v>
      </c>
      <c r="R146" s="218">
        <f>Q146*H146</f>
        <v>0</v>
      </c>
      <c r="S146" s="218">
        <v>0</v>
      </c>
      <c r="T146" s="219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20" t="s">
        <v>122</v>
      </c>
      <c r="AT146" s="220" t="s">
        <v>118</v>
      </c>
      <c r="AU146" s="220" t="s">
        <v>80</v>
      </c>
      <c r="AY146" s="13" t="s">
        <v>117</v>
      </c>
      <c r="BE146" s="221">
        <f>IF(N146="základní",J146,0)</f>
        <v>0</v>
      </c>
      <c r="BF146" s="221">
        <f>IF(N146="snížená",J146,0)</f>
        <v>0</v>
      </c>
      <c r="BG146" s="221">
        <f>IF(N146="zákl. přenesená",J146,0)</f>
        <v>0</v>
      </c>
      <c r="BH146" s="221">
        <f>IF(N146="sníž. přenesená",J146,0)</f>
        <v>0</v>
      </c>
      <c r="BI146" s="221">
        <f>IF(N146="nulová",J146,0)</f>
        <v>0</v>
      </c>
      <c r="BJ146" s="13" t="s">
        <v>80</v>
      </c>
      <c r="BK146" s="221">
        <f>ROUND(I146*H146,2)</f>
        <v>0</v>
      </c>
      <c r="BL146" s="13" t="s">
        <v>123</v>
      </c>
      <c r="BM146" s="220" t="s">
        <v>189</v>
      </c>
    </row>
    <row r="147" s="2" customFormat="1" ht="16.5" customHeight="1">
      <c r="A147" s="34"/>
      <c r="B147" s="35"/>
      <c r="C147" s="207" t="s">
        <v>73</v>
      </c>
      <c r="D147" s="207" t="s">
        <v>118</v>
      </c>
      <c r="E147" s="208" t="s">
        <v>187</v>
      </c>
      <c r="F147" s="209" t="s">
        <v>188</v>
      </c>
      <c r="G147" s="210" t="s">
        <v>176</v>
      </c>
      <c r="H147" s="211">
        <v>3</v>
      </c>
      <c r="I147" s="212"/>
      <c r="J147" s="213">
        <f>ROUND(I147*H147,2)</f>
        <v>0</v>
      </c>
      <c r="K147" s="214"/>
      <c r="L147" s="215"/>
      <c r="M147" s="216" t="s">
        <v>1</v>
      </c>
      <c r="N147" s="217" t="s">
        <v>38</v>
      </c>
      <c r="O147" s="87"/>
      <c r="P147" s="218">
        <f>O147*H147</f>
        <v>0</v>
      </c>
      <c r="Q147" s="218">
        <v>0</v>
      </c>
      <c r="R147" s="218">
        <f>Q147*H147</f>
        <v>0</v>
      </c>
      <c r="S147" s="218">
        <v>0</v>
      </c>
      <c r="T147" s="219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20" t="s">
        <v>122</v>
      </c>
      <c r="AT147" s="220" t="s">
        <v>118</v>
      </c>
      <c r="AU147" s="220" t="s">
        <v>80</v>
      </c>
      <c r="AY147" s="13" t="s">
        <v>117</v>
      </c>
      <c r="BE147" s="221">
        <f>IF(N147="základní",J147,0)</f>
        <v>0</v>
      </c>
      <c r="BF147" s="221">
        <f>IF(N147="snížená",J147,0)</f>
        <v>0</v>
      </c>
      <c r="BG147" s="221">
        <f>IF(N147="zákl. přenesená",J147,0)</f>
        <v>0</v>
      </c>
      <c r="BH147" s="221">
        <f>IF(N147="sníž. přenesená",J147,0)</f>
        <v>0</v>
      </c>
      <c r="BI147" s="221">
        <f>IF(N147="nulová",J147,0)</f>
        <v>0</v>
      </c>
      <c r="BJ147" s="13" t="s">
        <v>80</v>
      </c>
      <c r="BK147" s="221">
        <f>ROUND(I147*H147,2)</f>
        <v>0</v>
      </c>
      <c r="BL147" s="13" t="s">
        <v>123</v>
      </c>
      <c r="BM147" s="220" t="s">
        <v>240</v>
      </c>
    </row>
    <row r="148" s="2" customFormat="1" ht="16.5" customHeight="1">
      <c r="A148" s="34"/>
      <c r="B148" s="35"/>
      <c r="C148" s="207" t="s">
        <v>73</v>
      </c>
      <c r="D148" s="207" t="s">
        <v>118</v>
      </c>
      <c r="E148" s="208" t="s">
        <v>181</v>
      </c>
      <c r="F148" s="209" t="s">
        <v>182</v>
      </c>
      <c r="G148" s="210" t="s">
        <v>176</v>
      </c>
      <c r="H148" s="211">
        <v>5</v>
      </c>
      <c r="I148" s="212"/>
      <c r="J148" s="213">
        <f>ROUND(I148*H148,2)</f>
        <v>0</v>
      </c>
      <c r="K148" s="214"/>
      <c r="L148" s="215"/>
      <c r="M148" s="222" t="s">
        <v>1</v>
      </c>
      <c r="N148" s="223" t="s">
        <v>38</v>
      </c>
      <c r="O148" s="224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20" t="s">
        <v>122</v>
      </c>
      <c r="AT148" s="220" t="s">
        <v>118</v>
      </c>
      <c r="AU148" s="220" t="s">
        <v>80</v>
      </c>
      <c r="AY148" s="13" t="s">
        <v>117</v>
      </c>
      <c r="BE148" s="221">
        <f>IF(N148="základní",J148,0)</f>
        <v>0</v>
      </c>
      <c r="BF148" s="221">
        <f>IF(N148="snížená",J148,0)</f>
        <v>0</v>
      </c>
      <c r="BG148" s="221">
        <f>IF(N148="zákl. přenesená",J148,0)</f>
        <v>0</v>
      </c>
      <c r="BH148" s="221">
        <f>IF(N148="sníž. přenesená",J148,0)</f>
        <v>0</v>
      </c>
      <c r="BI148" s="221">
        <f>IF(N148="nulová",J148,0)</f>
        <v>0</v>
      </c>
      <c r="BJ148" s="13" t="s">
        <v>80</v>
      </c>
      <c r="BK148" s="221">
        <f>ROUND(I148*H148,2)</f>
        <v>0</v>
      </c>
      <c r="BL148" s="13" t="s">
        <v>123</v>
      </c>
      <c r="BM148" s="220" t="s">
        <v>243</v>
      </c>
    </row>
    <row r="149" s="2" customFormat="1" ht="6.96" customHeight="1">
      <c r="A149" s="34"/>
      <c r="B149" s="62"/>
      <c r="C149" s="63"/>
      <c r="D149" s="63"/>
      <c r="E149" s="63"/>
      <c r="F149" s="63"/>
      <c r="G149" s="63"/>
      <c r="H149" s="63"/>
      <c r="I149" s="63"/>
      <c r="J149" s="63"/>
      <c r="K149" s="63"/>
      <c r="L149" s="40"/>
      <c r="M149" s="34"/>
      <c r="O149" s="34"/>
      <c r="P149" s="34"/>
      <c r="Q149" s="34"/>
      <c r="R149" s="34"/>
      <c r="S149" s="34"/>
      <c r="T149" s="34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</row>
  </sheetData>
  <sheetProtection sheet="1" autoFilter="0" formatColumns="0" formatRows="0" objects="1" scenarios="1" spinCount="100000" saltValue="NjLrKwHkUzhFuf8Vpehqh+YqqDJYLSQNedhwcptvCgqLTmpAJJcH/qhIVxAnHGOVjqM3LTLj8ey8p1dYlk7x2w==" hashValue="HYvaQtT251Kwh1wFoA2roTSI5Im6Izby20tp3NR8BxN6SnQ2vW4iPxwV9eXXO7L2NGjYGEyvusgFhZrFPuquRg==" algorithmName="SHA-512" password="CC35"/>
  <autoFilter ref="C120:K148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Radim Blatak</dc:creator>
  <cp:lastModifiedBy>Radim Blatak</cp:lastModifiedBy>
  <dcterms:created xsi:type="dcterms:W3CDTF">2022-11-15T06:57:23Z</dcterms:created>
  <dcterms:modified xsi:type="dcterms:W3CDTF">2022-11-15T06:57:26Z</dcterms:modified>
</cp:coreProperties>
</file>