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C:\0_Práca\ARR PSK 2023\PSK školy\Stará ľubovňa\Gastro 06\SP\Oprava č.2\"/>
    </mc:Choice>
  </mc:AlternateContent>
  <xr:revisionPtr revIDLastSave="0" documentId="8_{866B776D-4E92-4474-931F-A7F53D030230}" xr6:coauthVersionLast="47" xr6:coauthVersionMax="47" xr10:uidLastSave="{00000000-0000-0000-0000-000000000000}"/>
  <bookViews>
    <workbookView xWindow="-108" yWindow="-108" windowWidth="23256" windowHeight="12576" tabRatio="647" activeTab="1" xr2:uid="{00000000-000D-0000-FFFF-FFFF00000000}"/>
  </bookViews>
  <sheets>
    <sheet name="1 časť" sheetId="2" r:id="rId1"/>
    <sheet name="2 časť" sheetId="3" r:id="rId2"/>
    <sheet name="3 časť" sheetId="4" r:id="rId3"/>
    <sheet name="4 časť" sheetId="5" r:id="rId4"/>
  </sheets>
  <definedNames>
    <definedName name="__xlnm._FilterDatabase_1">#REF!</definedName>
  </definedNames>
  <calcPr calcId="181029"/>
</workbook>
</file>

<file path=xl/calcChain.xml><?xml version="1.0" encoding="utf-8"?>
<calcChain xmlns="http://schemas.openxmlformats.org/spreadsheetml/2006/main">
  <c r="J52" i="2" l="1"/>
  <c r="J131" i="2"/>
  <c r="K131" i="2" s="1"/>
  <c r="J207" i="4"/>
  <c r="J206" i="4"/>
  <c r="J130" i="2"/>
  <c r="J129" i="2"/>
  <c r="J128" i="2"/>
  <c r="J127" i="2"/>
  <c r="J126" i="2"/>
  <c r="J125" i="2"/>
  <c r="J124" i="2"/>
  <c r="J122" i="2"/>
  <c r="J121" i="2"/>
  <c r="J120" i="2"/>
  <c r="J119" i="2"/>
  <c r="J117" i="2"/>
  <c r="J116" i="2"/>
  <c r="J115" i="2"/>
  <c r="J114" i="2"/>
  <c r="J113" i="2"/>
  <c r="J112" i="2"/>
  <c r="J111" i="2"/>
  <c r="J110" i="2"/>
  <c r="J204" i="4"/>
  <c r="J203" i="4"/>
  <c r="J202" i="4"/>
  <c r="J200" i="4"/>
  <c r="J199" i="4"/>
  <c r="J198" i="4"/>
  <c r="J197" i="4"/>
  <c r="J196" i="4"/>
  <c r="J108" i="2"/>
  <c r="J107" i="2"/>
  <c r="J52" i="5"/>
  <c r="J51" i="5"/>
  <c r="J50" i="5"/>
  <c r="J49" i="5"/>
  <c r="J48" i="5"/>
  <c r="J47" i="5"/>
  <c r="J46" i="5"/>
  <c r="J45" i="5"/>
  <c r="J44" i="5"/>
  <c r="J42" i="5"/>
  <c r="J41" i="5"/>
  <c r="J40" i="5"/>
  <c r="J39" i="5"/>
  <c r="J19" i="3"/>
  <c r="J18" i="3"/>
  <c r="J105" i="2"/>
  <c r="K105" i="2" s="1"/>
  <c r="J104" i="2"/>
  <c r="K104" i="2"/>
  <c r="J103" i="2"/>
  <c r="K103" i="2" s="1"/>
  <c r="J102" i="2"/>
  <c r="K102" i="2" s="1"/>
  <c r="J101" i="2"/>
  <c r="K101" i="2" s="1"/>
  <c r="J100" i="2"/>
  <c r="K100" i="2" s="1"/>
  <c r="J99" i="2"/>
  <c r="J98" i="2"/>
  <c r="J96" i="2"/>
  <c r="K96" i="2"/>
  <c r="J95" i="2"/>
  <c r="K95" i="2" s="1"/>
  <c r="J94" i="2"/>
  <c r="K94" i="2" s="1"/>
  <c r="J93" i="2"/>
  <c r="K93" i="2" s="1"/>
  <c r="J92" i="2"/>
  <c r="J91" i="2"/>
  <c r="J90" i="2"/>
  <c r="J89" i="2"/>
  <c r="J88" i="2"/>
  <c r="J87" i="2"/>
  <c r="J194" i="4"/>
  <c r="J193" i="4"/>
  <c r="J192" i="4"/>
  <c r="J191" i="4"/>
  <c r="J190" i="4"/>
  <c r="J188" i="4"/>
  <c r="J187" i="4"/>
  <c r="J186" i="4"/>
  <c r="J185" i="4"/>
  <c r="J184" i="4"/>
  <c r="J183" i="4"/>
  <c r="J182" i="4"/>
  <c r="J181" i="4"/>
  <c r="J179" i="4"/>
  <c r="J178" i="4"/>
  <c r="J177" i="4"/>
  <c r="J175" i="4"/>
  <c r="J174" i="4"/>
  <c r="J173" i="4"/>
  <c r="J172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0" i="4"/>
  <c r="J149" i="4"/>
  <c r="J148" i="4"/>
  <c r="J147" i="4"/>
  <c r="J146" i="4"/>
  <c r="J145" i="4"/>
  <c r="J144" i="4"/>
  <c r="J143" i="4"/>
  <c r="J85" i="2"/>
  <c r="J84" i="2"/>
  <c r="I83" i="2" s="1"/>
  <c r="J83" i="2" s="1"/>
  <c r="K83" i="2" s="1"/>
  <c r="J37" i="5"/>
  <c r="J36" i="5"/>
  <c r="J35" i="5"/>
  <c r="J34" i="5"/>
  <c r="J33" i="5"/>
  <c r="J32" i="5"/>
  <c r="J16" i="3"/>
  <c r="K16" i="3" s="1"/>
  <c r="J15" i="3"/>
  <c r="K15" i="3" s="1"/>
  <c r="J82" i="2"/>
  <c r="K82" i="2" s="1"/>
  <c r="J81" i="2"/>
  <c r="K81" i="2" s="1"/>
  <c r="J141" i="4"/>
  <c r="J140" i="4"/>
  <c r="J139" i="4"/>
  <c r="J80" i="2"/>
  <c r="K80" i="2" s="1"/>
  <c r="J79" i="2"/>
  <c r="K79" i="2" s="1"/>
  <c r="J78" i="2"/>
  <c r="K78" i="2" s="1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4" i="3"/>
  <c r="K14" i="3" s="1"/>
  <c r="J77" i="2"/>
  <c r="K77" i="2" s="1"/>
  <c r="J76" i="2"/>
  <c r="K76" i="2"/>
  <c r="J75" i="2"/>
  <c r="J74" i="2"/>
  <c r="J73" i="2"/>
  <c r="J72" i="2"/>
  <c r="J71" i="2"/>
  <c r="J69" i="2"/>
  <c r="J68" i="2"/>
  <c r="J67" i="2"/>
  <c r="J66" i="2"/>
  <c r="J65" i="2"/>
  <c r="J64" i="2"/>
  <c r="J63" i="2"/>
  <c r="J62" i="2"/>
  <c r="J60" i="2"/>
  <c r="J59" i="2"/>
  <c r="J58" i="2"/>
  <c r="J57" i="2"/>
  <c r="J56" i="2"/>
  <c r="J55" i="2"/>
  <c r="J54" i="2"/>
  <c r="J53" i="2"/>
  <c r="J50" i="2"/>
  <c r="K50" i="2" s="1"/>
  <c r="J137" i="4"/>
  <c r="J136" i="4"/>
  <c r="J134" i="4"/>
  <c r="J133" i="4"/>
  <c r="J132" i="4"/>
  <c r="J130" i="4"/>
  <c r="J129" i="4"/>
  <c r="J128" i="4"/>
  <c r="J126" i="4"/>
  <c r="J125" i="4"/>
  <c r="J124" i="4"/>
  <c r="J122" i="4"/>
  <c r="J121" i="4"/>
  <c r="J120" i="4"/>
  <c r="J119" i="4"/>
  <c r="J118" i="4"/>
  <c r="J49" i="2"/>
  <c r="J48" i="2"/>
  <c r="J46" i="2"/>
  <c r="K46" i="2" s="1"/>
  <c r="J45" i="2"/>
  <c r="K45" i="2" s="1"/>
  <c r="J116" i="4"/>
  <c r="J115" i="4"/>
  <c r="J114" i="4"/>
  <c r="J113" i="4"/>
  <c r="J112" i="4"/>
  <c r="J44" i="2"/>
  <c r="J43" i="2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14" i="5"/>
  <c r="J13" i="5"/>
  <c r="J12" i="5"/>
  <c r="J11" i="5"/>
  <c r="J10" i="5"/>
  <c r="J41" i="2"/>
  <c r="K41" i="2" s="1"/>
  <c r="J40" i="2"/>
  <c r="K40" i="2" s="1"/>
  <c r="J39" i="2"/>
  <c r="K39" i="2" s="1"/>
  <c r="J38" i="2"/>
  <c r="J37" i="2"/>
  <c r="J36" i="2"/>
  <c r="J96" i="4"/>
  <c r="J95" i="4"/>
  <c r="J93" i="4"/>
  <c r="J92" i="4"/>
  <c r="J91" i="4"/>
  <c r="J89" i="4"/>
  <c r="J88" i="4"/>
  <c r="J87" i="4"/>
  <c r="J86" i="4"/>
  <c r="J84" i="4"/>
  <c r="J83" i="4"/>
  <c r="J82" i="4"/>
  <c r="J81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0" i="4"/>
  <c r="J59" i="4"/>
  <c r="J58" i="4"/>
  <c r="J55" i="4"/>
  <c r="J54" i="4"/>
  <c r="J53" i="4"/>
  <c r="J52" i="4"/>
  <c r="J51" i="4"/>
  <c r="J50" i="4"/>
  <c r="J49" i="4"/>
  <c r="J48" i="4"/>
  <c r="J47" i="4"/>
  <c r="J8" i="5"/>
  <c r="J7" i="5"/>
  <c r="J6" i="5"/>
  <c r="J45" i="4"/>
  <c r="J44" i="4"/>
  <c r="J34" i="2"/>
  <c r="J33" i="2"/>
  <c r="J31" i="2"/>
  <c r="J30" i="2"/>
  <c r="J13" i="3"/>
  <c r="J12" i="3"/>
  <c r="J28" i="2"/>
  <c r="J27" i="2"/>
  <c r="J25" i="2"/>
  <c r="J24" i="2"/>
  <c r="J23" i="2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1" i="4"/>
  <c r="J20" i="4"/>
  <c r="J19" i="4"/>
  <c r="J21" i="2"/>
  <c r="K21" i="2" s="1"/>
  <c r="J16" i="4"/>
  <c r="J15" i="4"/>
  <c r="J14" i="4"/>
  <c r="J12" i="4"/>
  <c r="J11" i="4"/>
  <c r="J20" i="2"/>
  <c r="J19" i="2"/>
  <c r="I18" i="2" s="1"/>
  <c r="J18" i="2" s="1"/>
  <c r="K18" i="2" s="1"/>
  <c r="J9" i="4"/>
  <c r="J8" i="4"/>
  <c r="J7" i="4"/>
  <c r="J6" i="4"/>
  <c r="J17" i="2"/>
  <c r="K17" i="2" s="1"/>
  <c r="J16" i="2"/>
  <c r="K16" i="2" s="1"/>
  <c r="J15" i="2"/>
  <c r="K15" i="2" s="1"/>
  <c r="J14" i="2"/>
  <c r="K14" i="2" s="1"/>
  <c r="J13" i="2"/>
  <c r="K13" i="2" s="1"/>
  <c r="J10" i="3"/>
  <c r="K10" i="3" s="1"/>
  <c r="J9" i="3"/>
  <c r="K9" i="3" s="1"/>
  <c r="J12" i="2"/>
  <c r="J11" i="2"/>
  <c r="J10" i="2"/>
  <c r="J8" i="3"/>
  <c r="J7" i="3"/>
  <c r="J6" i="3"/>
  <c r="J8" i="2"/>
  <c r="J7" i="2"/>
  <c r="J6" i="2"/>
  <c r="I11" i="3"/>
  <c r="J11" i="3" s="1"/>
  <c r="K11" i="3" s="1"/>
  <c r="I38" i="5"/>
  <c r="J38" i="5" s="1"/>
  <c r="K38" i="5" s="1"/>
  <c r="I135" i="4"/>
  <c r="J135" i="4" s="1"/>
  <c r="I10" i="4"/>
  <c r="J10" i="4" s="1"/>
  <c r="K10" i="4" s="1"/>
  <c r="I94" i="4"/>
  <c r="J94" i="4" s="1"/>
  <c r="I201" i="4"/>
  <c r="J201" i="4" s="1"/>
  <c r="K201" i="4" s="1"/>
  <c r="I131" i="4"/>
  <c r="J131" i="4" s="1"/>
  <c r="I176" i="4"/>
  <c r="J176" i="4" s="1"/>
  <c r="I205" i="4"/>
  <c r="J205" i="4" s="1"/>
  <c r="K205" i="4" s="1"/>
  <c r="I5" i="4"/>
  <c r="J5" i="4" s="1"/>
  <c r="I51" i="2"/>
  <c r="J51" i="2" s="1"/>
  <c r="K51" i="2" s="1"/>
  <c r="I43" i="5" l="1"/>
  <c r="J43" i="5" s="1"/>
  <c r="K43" i="5" s="1"/>
  <c r="I31" i="5"/>
  <c r="J31" i="5" s="1"/>
  <c r="K31" i="5" s="1"/>
  <c r="I15" i="5"/>
  <c r="J15" i="5" s="1"/>
  <c r="K15" i="5" s="1"/>
  <c r="I9" i="5"/>
  <c r="J9" i="5" s="1"/>
  <c r="K9" i="5" s="1"/>
  <c r="I5" i="5"/>
  <c r="J5" i="5" s="1"/>
  <c r="I195" i="4"/>
  <c r="J195" i="4" s="1"/>
  <c r="K195" i="4" s="1"/>
  <c r="I189" i="4"/>
  <c r="J189" i="4" s="1"/>
  <c r="K189" i="4" s="1"/>
  <c r="I180" i="4"/>
  <c r="J180" i="4" s="1"/>
  <c r="I171" i="4"/>
  <c r="J171" i="4" s="1"/>
  <c r="I152" i="4"/>
  <c r="J152" i="4" s="1"/>
  <c r="I142" i="4"/>
  <c r="J142" i="4" s="1"/>
  <c r="K142" i="4" s="1"/>
  <c r="I138" i="4"/>
  <c r="J138" i="4" s="1"/>
  <c r="K138" i="4" s="1"/>
  <c r="I127" i="4"/>
  <c r="J127" i="4" s="1"/>
  <c r="I123" i="4"/>
  <c r="J123" i="4" s="1"/>
  <c r="I111" i="4"/>
  <c r="J111" i="4" s="1"/>
  <c r="K111" i="4" s="1"/>
  <c r="I97" i="4"/>
  <c r="J97" i="4" s="1"/>
  <c r="K97" i="4" s="1"/>
  <c r="I90" i="4"/>
  <c r="J90" i="4" s="1"/>
  <c r="I85" i="4"/>
  <c r="J85" i="4" s="1"/>
  <c r="I80" i="4"/>
  <c r="J80" i="4" s="1"/>
  <c r="I61" i="4"/>
  <c r="J61" i="4" s="1"/>
  <c r="I57" i="4"/>
  <c r="J57" i="4" s="1"/>
  <c r="I46" i="4"/>
  <c r="J46" i="4" s="1"/>
  <c r="K46" i="4" s="1"/>
  <c r="I43" i="4"/>
  <c r="J43" i="4" s="1"/>
  <c r="K43" i="4" s="1"/>
  <c r="I22" i="4"/>
  <c r="J22" i="4" s="1"/>
  <c r="I18" i="4"/>
  <c r="J18" i="4" s="1"/>
  <c r="I13" i="4"/>
  <c r="J13" i="4" s="1"/>
  <c r="K13" i="4" s="1"/>
  <c r="I17" i="3"/>
  <c r="J17" i="3" s="1"/>
  <c r="K17" i="3" s="1"/>
  <c r="I5" i="3"/>
  <c r="J5" i="3" s="1"/>
  <c r="K5" i="3" s="1"/>
  <c r="K20" i="3" s="1"/>
  <c r="I70" i="2"/>
  <c r="J70" i="2" s="1"/>
  <c r="K70" i="2" s="1"/>
  <c r="I61" i="2"/>
  <c r="J61" i="2" s="1"/>
  <c r="K61" i="2" s="1"/>
  <c r="I42" i="2"/>
  <c r="J42" i="2" s="1"/>
  <c r="K42" i="2" s="1"/>
  <c r="I35" i="2"/>
  <c r="J35" i="2" s="1"/>
  <c r="K35" i="2" s="1"/>
  <c r="I26" i="2"/>
  <c r="J26" i="2" s="1"/>
  <c r="K26" i="2" s="1"/>
  <c r="I22" i="2"/>
  <c r="J22" i="2" s="1"/>
  <c r="K22" i="2" s="1"/>
  <c r="I9" i="2"/>
  <c r="J9" i="2" s="1"/>
  <c r="K9" i="2" s="1"/>
  <c r="I118" i="2"/>
  <c r="J118" i="2" s="1"/>
  <c r="I109" i="2" s="1"/>
  <c r="J109" i="2" s="1"/>
  <c r="K109" i="2" s="1"/>
  <c r="I5" i="2"/>
  <c r="J5" i="2" s="1"/>
  <c r="K5" i="4"/>
  <c r="I32" i="2"/>
  <c r="J32" i="2" s="1"/>
  <c r="K32" i="2" s="1"/>
  <c r="I97" i="2"/>
  <c r="J97" i="2" s="1"/>
  <c r="K97" i="2" s="1"/>
  <c r="I123" i="2"/>
  <c r="J123" i="2" s="1"/>
  <c r="K123" i="2" s="1"/>
  <c r="I29" i="2"/>
  <c r="J29" i="2" s="1"/>
  <c r="K29" i="2" s="1"/>
  <c r="I47" i="2"/>
  <c r="J47" i="2" s="1"/>
  <c r="K47" i="2" s="1"/>
  <c r="I86" i="2"/>
  <c r="J86" i="2" s="1"/>
  <c r="K86" i="2" s="1"/>
  <c r="I106" i="2"/>
  <c r="J106" i="2" s="1"/>
  <c r="K106" i="2" s="1"/>
  <c r="K5" i="5" l="1"/>
  <c r="K53" i="5" s="1"/>
  <c r="J53" i="5"/>
  <c r="I151" i="4"/>
  <c r="J151" i="4" s="1"/>
  <c r="K151" i="4" s="1"/>
  <c r="I117" i="4"/>
  <c r="J117" i="4" s="1"/>
  <c r="K117" i="4" s="1"/>
  <c r="I56" i="4"/>
  <c r="J56" i="4" s="1"/>
  <c r="K56" i="4" s="1"/>
  <c r="I17" i="4"/>
  <c r="J17" i="4" s="1"/>
  <c r="K17" i="4" s="1"/>
  <c r="J20" i="3"/>
  <c r="J132" i="2"/>
  <c r="K5" i="2"/>
  <c r="K132" i="2" s="1"/>
  <c r="K208" i="4" l="1"/>
  <c r="J208" i="4"/>
</calcChain>
</file>

<file path=xl/sharedStrings.xml><?xml version="1.0" encoding="utf-8"?>
<sst xmlns="http://schemas.openxmlformats.org/spreadsheetml/2006/main" count="1689" uniqueCount="591">
  <si>
    <t>Názov položky</t>
  </si>
  <si>
    <t>Technická špecifikácia a min. technické parametre a vybavenie (vrátane dodania na miesto plnenia)</t>
  </si>
  <si>
    <t>Rozmer minimálny " cm"</t>
  </si>
  <si>
    <t>Rozmer maximálny "cm"</t>
  </si>
  <si>
    <t>Merná jednotka</t>
  </si>
  <si>
    <t>Počet ks</t>
  </si>
  <si>
    <t xml:space="preserve">Cena bez DPH
za 1 kus </t>
  </si>
  <si>
    <t>Cena bez DPH za počet požadovaných kusov</t>
  </si>
  <si>
    <t>Spĺňam/nespĺňam</t>
  </si>
  <si>
    <t>Názov, typ.označenie, výrobca</t>
  </si>
  <si>
    <t>Automatický kávovar s príslušenstvom pre cvičnú recepciu</t>
  </si>
  <si>
    <t>ks</t>
  </si>
  <si>
    <t xml:space="preserve">Počet zásobníkov na kávové zrná: 2                                            Minimálna kapacita zásobníkov na kávu: 2 x 0,6 kg                             Počet zásobníkov na instatnú čokoládu: 1                                    Minimálna kapacita zásobníka pre instantnú čokokádu: 1 x 0,55 kg
Počet zásobník na instatné mlieko: 1
Minimálna kapacita zásobníka pre instatné mlieko: 1 x 0,35 kg
Počet možných nápojov minimálne: 90
Priemer mlecích kameňov minimálne: 4,5 cm
Príkon maximálny: 3,1 kW
Napätie: 230 V
Minimálna kapacita bojlera: 2 l
USB rozhranie: áno
WIFI rozhranie: áno
Ovládací jazyk obrazovky: slovenský
</t>
  </si>
  <si>
    <t>32x57x68</t>
  </si>
  <si>
    <t>36x61x72</t>
  </si>
  <si>
    <t>IRL</t>
  </si>
  <si>
    <t>Áno/Nie</t>
  </si>
  <si>
    <t>Ohrievač šálok</t>
  </si>
  <si>
    <t xml:space="preserve">kapacita šálok minálne: 30
napätie: 230 V
Kompatibilný dizajn s kávovarom
</t>
  </si>
  <si>
    <t>27x41x70</t>
  </si>
  <si>
    <t xml:space="preserve">31x45x74 </t>
  </si>
  <si>
    <t>Aktívna chladiaca jednotka</t>
  </si>
  <si>
    <t xml:space="preserve">pre minimálny objem mlieka: 7 l
funkcia: ON/OFF
Nastavenie teploty mlieka s presnosťou  +/- 0,1°C 
Kompatibilný dizajn s kávovarom
</t>
  </si>
  <si>
    <t>34x45x74</t>
  </si>
  <si>
    <t>Set  chladiaceho zariadenia I.</t>
  </si>
  <si>
    <t>Chladnička s mrazničkou</t>
  </si>
  <si>
    <t>59x66x200</t>
  </si>
  <si>
    <t>63x70x204</t>
  </si>
  <si>
    <t>Obslužná stolová chladiaca vitrína</t>
  </si>
  <si>
    <t>71x70x82</t>
  </si>
  <si>
    <t>75x74x86 cm</t>
  </si>
  <si>
    <t>Panoramatická Chladiaca vitrína</t>
  </si>
  <si>
    <t>68x68x125</t>
  </si>
  <si>
    <t>72x72x130 cm</t>
  </si>
  <si>
    <t>Konvektomat s príslušenstvom I.</t>
  </si>
  <si>
    <t>Konvektomat</t>
  </si>
  <si>
    <t>Podstavec pod konvektomat</t>
  </si>
  <si>
    <t>Automatický zmäkčovač vody</t>
  </si>
  <si>
    <t xml:space="preserve">príkon maximálne: 4 W / 230 V
Objem živice minimálne: 8 l
Signalizácia nedostatku soli
Automatický program dezinfekcie živice
Zabudovaný by-pass mixer
Regenerácia na základe prietoku vody
Maximálna odporúčaný prietok: 1400 l / hodina
</t>
  </si>
  <si>
    <t>Digitálna chladnička</t>
  </si>
  <si>
    <t>65x76x200</t>
  </si>
  <si>
    <t>Digitálna mraznička</t>
  </si>
  <si>
    <t>Teleskopická umývačka riadu</t>
  </si>
  <si>
    <t xml:space="preserve">Rozmer koša minimálne: 50x60 cm
Príkon minimálne: 10,20 kW
Napätie: 400 V
Minimálny počet programov: 15
Atmosférický bojler garantuje spotrebu vody 2 l na cyklus
Materiál umývacích ramien v komore: nerez
Dvojité opláštenie dverí
Možnosť editovať dĺžku a teplotu pre každý program
Nastavenie gramáže detergentov cez ovládací panel
WIFI spojenie so servisným strediskom
Možnosť umývať gastronádoby GN 1/1
Možnosť umývať plechy o rozmere 60x40 cm
Počítadlo umývacích cyklov
Nastavenie tvrdosti vstupnej vody cez ovládací panel
Príslušenstvo v cene:
Dávkovač na umývací prostriedok
Dávkovač na oplachový prostriedok
3 x kôš, rozmer 50x60 cm
Vstupný stôl s drezom – dĺžka minimálne 120 cm
Výstupný stôl – dĺžka minimálne 120 cm
Zmäkčovač vody automatický
Tlaková sprcha s ramienkom do vstupného stola
</t>
  </si>
  <si>
    <t>70x77x145</t>
  </si>
  <si>
    <t xml:space="preserve">74x82x149 </t>
  </si>
  <si>
    <t>Škrabka zemiakov</t>
  </si>
  <si>
    <t>Kapacita bubna minimálne: 30 kg
Časovač: 0-6 min.
Prevedenie: nerez
Krytie minimálne: IP65
Príkon maximálne: 0,8 kW
Napätie: 400 V
Príslušenstvo v cene: lapač šúp a škrobu</t>
  </si>
  <si>
    <t>60x73x97</t>
  </si>
  <si>
    <t>64x77x101</t>
  </si>
  <si>
    <t>Šokový schladzovač a zmrazovač</t>
  </si>
  <si>
    <t>Kapacita minimálne: 5 x GN 1/1 alebo 5 x plech 60x40 cm
Schladzovacia kapacita: 25 kg z +90°C do +3°C za 90 minút
Zmrazovacia kapacita: 15 kg z +90°C do -18°C za 240 minút
Hrúbka pracovnej dosky minimálne: 8 cm
Teplotná sonda v cene
Napätie: 230 V
Maximálna okolitá teplota: +40°C
Kapacita minimálne: 5 x GN 1/1 alebo 5 x plech 60x40 cm
Ovládací jazyk: slovenský
Počet programov minimálne: 80
Prevádzkova teplota v komore: -40 až do +85°C
Funkcie: 
- rýchle schladenie
- rýchle zmrazenie
- rozmrazovanie
- kysnutie
- nízkoteplotné pečenie</t>
  </si>
  <si>
    <t>72x76x86</t>
  </si>
  <si>
    <t>76x80x90 cm</t>
  </si>
  <si>
    <t xml:space="preserve">Univerzálny robot 60 l
</t>
  </si>
  <si>
    <t>Objem kotlíka: 60 l
Motorický zdvih kotlíka
Minimálne krytie pre ovládací panel: IP54
Príkon minimálne: 3 kW
Počet rýchlosti minimálne: 4
Napätie: 400 V
Príslušenstvo v cene:
- Kotlík, hák, miešač, metla
- Redukčná sada s 20 l kotlíkom a kompletným príslušenstvom</t>
  </si>
  <si>
    <t>93x66x154</t>
  </si>
  <si>
    <t>97x70x160</t>
  </si>
  <si>
    <t>Set gastrozariadenia I.</t>
  </si>
  <si>
    <t>Stolový kuter</t>
  </si>
  <si>
    <t>Objem minimálne: 5,5 l
Rýchlosť otáčok: 300 – 3000 rpm
Príslušenstvo v cene: stierka, hladký nôž
Možnosť pulznej funkcie
Materiál nádoby: nerez</t>
  </si>
  <si>
    <t>25x35x45 cm</t>
  </si>
  <si>
    <t>30x40x50 cm</t>
  </si>
  <si>
    <t>Sous vide cirkulátor</t>
  </si>
  <si>
    <t xml:space="preserve">príkon minimálne: 2 kW / 230 V
Regulácia teploty: 24 až 99 °C
Krytie minimálne: IPX3
Minimálne počet programov: 5
Príslušenstvo v cene:
Kompatibilná gastronádoba GN 1/1 s vekom
</t>
  </si>
  <si>
    <t>-</t>
  </si>
  <si>
    <t>Ohrievací vozík tanierov</t>
  </si>
  <si>
    <t xml:space="preserve">minimálna kapacita: 100 tanierov
maximálny príkon: 1,5  kW 
Napätie: 230 V
4 x koliesko ( z toho 2 brzdové )
Strunový mechanizmus zdvíhania
Krycie vrchné veko z nerezovej ocele
Maximálny priemer taniera: 32 cm 
</t>
  </si>
  <si>
    <t>50x95x85</t>
  </si>
  <si>
    <t>54x99x89</t>
  </si>
  <si>
    <t>Fritéza</t>
  </si>
  <si>
    <t>objem minimálne: 10 l
Príkon minimálne: 8 kW
Napätie: 400 V
Výpustný ventil
Rozmer koša minimálne: 28x40x12 cm</t>
  </si>
  <si>
    <t>Krájač zeleniny s príslušenstvom I.</t>
  </si>
  <si>
    <t>Krájač zeleniny</t>
  </si>
  <si>
    <t>Hodinová kapacita minimálne: 400 kg
Príkon minimálne: 1,4 kW
Regulácia rýchlosti otáčok
Rýchlosť otáčok: 300 – 1000 rpm
Ukazovateľ aktuálnej rýchlosti otáčok na displeji
Minimálna veľkosť zásobníka: 270 cm2
Príslušenstvo v cene: nerezový mobilný podstavec</t>
  </si>
  <si>
    <t>37x37x63</t>
  </si>
  <si>
    <t>41x41x69</t>
  </si>
  <si>
    <t>Sada diskov ku krájaču</t>
  </si>
  <si>
    <t>Sada 7 nerezových diskov - 2 mm plátkovač, 5 mm plátkovač, 2 mm strúhač, 4mm julienne, 10 mm plátkovač, 10x10mm kockovač, 7 mm strúhač</t>
  </si>
  <si>
    <t>Set gastrozariadenia II.</t>
  </si>
  <si>
    <t>Robot univerzálny</t>
  </si>
  <si>
    <t>objem kotlíka min. 4,8 l, príkon min. 0,2 kW, zdvíhanie kotlíka manuálne, pevná hlava, príslušenstvo v cene.: hák, metla, miešač, kotlík, násypka FT, sada strúhacích kotúčov, mlynček na mäso, strúhacia komora, odšťavovač citrusových plodov, lis na ovocie a zeleninu, štít na nalievanie, otvárač konzerv, plnič klobás</t>
  </si>
  <si>
    <t>Ponorný mixér</t>
  </si>
  <si>
    <t>Mimimálna pracovná výška tyče: 40 cm
Priemer spodnej hlavice: 12 cm
Príkon maximálne: 0,8 kW 
Napätie: 230 V
Maximálna hmotnosť: 5,5 kg
Počet rýchlosti: 1
Minimálne otáčky: 10 000 rpm</t>
  </si>
  <si>
    <t>Set gastrozariadenia III.</t>
  </si>
  <si>
    <t>Nárezový stroj</t>
  </si>
  <si>
    <t xml:space="preserve">Typ stroja: poloautomatický s reguláciou otáčok
Priemer noža: 30 cm
Napätie: 230 V
Hrúbka rezu: 1-23 mm
Sklon noža: 25˚
Brúsne zariadenie
Počítadlo nárezov
Príslušenstvo v cene: hladký nôž, ozúbený nôž, teflńový nôž
</t>
  </si>
  <si>
    <t>Vákuová balička</t>
  </si>
  <si>
    <t xml:space="preserve">Výkon pumpy minimálne: 16 m³/h
Napätie: 230 V
Dĺžka zváracej lišty minimálne: 32 cm
Počet programov minimálne: 20
Príslušenstvo v cene: doska na vákuovanie tekutých surovín
</t>
  </si>
  <si>
    <t>Strúhač syra</t>
  </si>
  <si>
    <t>Hodinová kapacita minimálne: 50 kg
Príkon minimálne: 1,5 kW
Regulácia rýchlosti otáčok
Počet otáčok minimálne: 4
Rýchlosť otáčok: 300 – 1000 rpm
Ukazovateľ aktuálnej rýchlosti otáčok na displeji
Príslušenstvo: 7 diskov vhodné na syry a orechy</t>
  </si>
  <si>
    <t>Stroj na výrobu cestovín s príslušenstvom</t>
  </si>
  <si>
    <t>Minimálna hodinová produkcia: 8 kg
Hrúbka plátu: 17 cm
Kapacita miešacej nádoby minimálne: 3 kg
Napätie: 400 V
Nastaviteľná rýchlosť
Príslušenstvo v cene: 10 matríc na výrobu
( Sfoglia 1x, Spaghetti 2x, Linguine 1x, Fettucine 1x, Papardelle 1x, Rigatoni 1x, Fusilli 2x, Tagliatelle 1x )
Príslušenstvo v cene: automatický zrezávací nôž</t>
  </si>
  <si>
    <t>Set gastronádob</t>
  </si>
  <si>
    <t>Sada panvíc</t>
  </si>
  <si>
    <t xml:space="preserve">1 ks Panvica s vysokým okrajom: min. 28x7 cm (Øxv), hliníková liatina, celoplošný teplovodný povrch - min. 8 mm hrúbka, odolné voči poškriabaniu, odolnosť voči teplote do min.  400 °C, odolné voči teplote do min. 250 °C v rúre na pečenie;    </t>
  </si>
  <si>
    <t xml:space="preserve"> 1 ks Panvica hranatá liatinová: min. 28.0×28.0x6.5cm (šxdxv), hliníková liatina, celoplošný teplovodný povrch - min. 8 mm hrúbka, odolné voči poškriabaniu, odolnosť voči teplote do min.  400 °C, odolné voči teplote do min. 250 °C v rúre na pečenie;</t>
  </si>
  <si>
    <t xml:space="preserve">1 ks Panvica okrúhla liatinová: min. 32x5cm (Øxv), hliníková liatina, celoplošný teplovodný povrch - min. 8 mm hrúbka, odolné voči poškriabaniu, odolnosť voči teplote do min.  400 °C, odolné voči teplote do min. 250 °C v rúre na pečenie                                 </t>
  </si>
  <si>
    <t>Sada hrncov</t>
  </si>
  <si>
    <t>Všeobecná špecifikácia vzťahujúca sa na všetky podpoložky v rámci tejto sady: nehrdzavejúca chróm-niklová oceľ 18/10, nepriľnavý povrch, okraj pre jednoduché vyprázdnenie, brúsené telo hrncov, masívne, bodovo zvarované, izolované úchytky, nerezové dno s min. 6 mm hliníkom v sendvičovom uložení, pre všetky typy varných dosiek (aj indukčných):</t>
  </si>
  <si>
    <t>Panvica s povrchovou úpravou 1 x - min. 42x8cm (Øxv) s vrchnákom</t>
  </si>
  <si>
    <t>Hrniec na omáčky 1x - min. 1,0 l s vrchnákom</t>
  </si>
  <si>
    <t>Hrniec na omáčky 1x - min. 2,0 l s vrchnákom</t>
  </si>
  <si>
    <t>Panvica bez povrchovej úpravy 1 x - min. 42.0×7.5cm (Øxv) s vrchnákom</t>
  </si>
  <si>
    <t>Hrmiec s rúčkou 1x  - min. 3 l s vrchnákom</t>
  </si>
  <si>
    <t>Hrmiec s rúčkou 1x  - min. 5 l s vrchnákom</t>
  </si>
  <si>
    <t>Hrniec na polievku 1x - min. 15 l s vrchnákom</t>
  </si>
  <si>
    <t>Hrniec na polievku 1x - min. 20 l s vrchnákom</t>
  </si>
  <si>
    <t>Hrniec na polievku 1x - min. 36 l s vrchnákom</t>
  </si>
  <si>
    <t>Hrniec na polievku 1x - min. 50 l s vrchnákom</t>
  </si>
  <si>
    <t>Hrniec na mäso 1 x - min. 7,2 l s vrchnákom</t>
  </si>
  <si>
    <t>Hrniec na mäso 1 x - min. 16 l s vrchnákom</t>
  </si>
  <si>
    <t>Hrniec na mäso 1 x - min. 22 l s vrchnákom</t>
  </si>
  <si>
    <t>Hrniec na mäso 1 x - min. 30 l s vrchnákom</t>
  </si>
  <si>
    <t>Kastról min. 4 l s vrchnákom</t>
  </si>
  <si>
    <t>Kastról min. 8 l s vrchnákom</t>
  </si>
  <si>
    <t>Kastról min. 12 l s vrchnákom</t>
  </si>
  <si>
    <t>Kastról min. 18 l s vrchnákom</t>
  </si>
  <si>
    <t>Hrniec s trojitým dnom 1</t>
  </si>
  <si>
    <t>objem min. 59 litrov,priemer min. 50 cm, výška min. 30 cm,celonerezový mat. 18/10, trojité dno: nerez-hliník-nerez, preplatované rúčky</t>
  </si>
  <si>
    <t>Hrniec s trojitým dnom 2</t>
  </si>
  <si>
    <t>objem min. 45 litrov,priemer min. 45 cm,výška min. 28 cm, celonerezový mat. 18/10, trojité dno: nerez-hliník-nerez, preplatované rúčky</t>
  </si>
  <si>
    <t>Konvektomat s príslušenstvom II.</t>
  </si>
  <si>
    <t>Elektrický Konvektomat</t>
  </si>
  <si>
    <t>kompatibilný s konvektomatom, vodiace lišty</t>
  </si>
  <si>
    <t>Podpultová umývačka riadu s príslušenstvom</t>
  </si>
  <si>
    <t>Podpultová umývačka riadu</t>
  </si>
  <si>
    <t xml:space="preserve">Rozmer koša minimálne: 50x60 cm
Príkon minimálne: 6,3 kW / 400 V
Minimálny počet programov: 15
Možnosť editovať dĺžku a teplotu pre každý program
Nastavenie gramáže detergentov cez ovládací panel
WIFI spojenie so servisným strediskom
Možnosť umývať gastronádoby GN 1/1
Počítadlo umývacích cyklov
Nastavenie tvrdosti vstupnej vody cez ovládací panel
Príslušenstvo v cene:
Dávkovač na umývací prostriedok
Dávkovač na oplachový prostriedok
3 x kôš
</t>
  </si>
  <si>
    <t>56x65x80</t>
  </si>
  <si>
    <t>60x69x84 cm</t>
  </si>
  <si>
    <t xml:space="preserve">Set chladiaceho  zariadenia II.  </t>
  </si>
  <si>
    <t>Podpultová mraznička</t>
  </si>
  <si>
    <t>60x60x80</t>
  </si>
  <si>
    <t>64x64x84</t>
  </si>
  <si>
    <t>Sporák indukčný s podstavcom I.</t>
  </si>
  <si>
    <t>Indukčný sporák</t>
  </si>
  <si>
    <t>Príkon minimálne: 26 kW 
Rozdelenie: 4 x 6,5 kW
Napätie: 400 V
Hrúbka povrchového skla minimálne: 0,6 cm
Pre hrnce s priemerom: 28 cm
Krytie minimálne: IPX4</t>
  </si>
  <si>
    <t>76x70x28</t>
  </si>
  <si>
    <t>80x70x32</t>
  </si>
  <si>
    <t>Otvorený podstavec pod sporák</t>
  </si>
  <si>
    <t>kompatibilný s indukčný sporákom, celonerezová konstrukcia, nastaviteľné nohy</t>
  </si>
  <si>
    <t>Sporák indukčný s podstavcom II.</t>
  </si>
  <si>
    <t>Set gastrozariadenia IV.</t>
  </si>
  <si>
    <t>Set gastronábytku I.</t>
  </si>
  <si>
    <t>Pracovný stôl s drezom</t>
  </si>
  <si>
    <t>Pracovný stôl s drezom vľavo  a posuvnými dverami , rozmery stola - dĺžka min. 1 000 mm / šírka min. 700 mm / výška min. 830 mm, rozmer drezu min. 400x500x250mm, drez lisovaný, 1 x polica, posuvné dvere, zadný lem, pracovaná doska nerezová, materiál police, výstuhy, dvierka, krytovanie - nerez.</t>
  </si>
  <si>
    <t>Nástenná skrinka I.</t>
  </si>
  <si>
    <t>S výškovo nastaviteľným dnom, prepážkami a 2 posuvnými dverami.  Min. rozmery (šxvxhl) 100x55x40 cm. Materiál: ušľachtilá oceľ 18/10.</t>
  </si>
  <si>
    <t>Nástenná skrinka II.</t>
  </si>
  <si>
    <t>S výškovo nastaviteľným dnom, prepážkami a 2 posuvnými dverami.  Min. rozmery (šxvxhl) 140x55x40 cm. Materiál: ušľachtilá oceľ 18/10.</t>
  </si>
  <si>
    <t>Set gastrozariadenia V.</t>
  </si>
  <si>
    <t>elektrická  Fritéza</t>
  </si>
  <si>
    <t>Príkon: 3,00 – 3,50 kW
Napätie: 230 V
Objem vane: 3 – 5 l
Rozmer koša minimálne: 23x20x10 cm</t>
  </si>
  <si>
    <t>elektrický kontaktný gril</t>
  </si>
  <si>
    <t xml:space="preserve">Sklo-keramický gril
Rozmer platne minimálne: 33x30 cm
Regulácia teploty: 0-300 °C
Príkon: 3,00 – 3,5 kW
Napätie: 230 V
</t>
  </si>
  <si>
    <t>Prístroj na prípravu Hot-dog</t>
  </si>
  <si>
    <t>počet hrotov: 2
Dĺžka hrotu minimálne: 18 cm
Napätie: 230 V</t>
  </si>
  <si>
    <t>Ohrievač párkov</t>
  </si>
  <si>
    <t>regulácia teploty: 30-90 °C
Priemer nádoby minimálne: 18 cm
Napätie: 230 V</t>
  </si>
  <si>
    <t>Elektrický Hrniec na ryžu</t>
  </si>
  <si>
    <t>objem mnimálne: 15 l
Príkon minimálne: 2,3 kW
Napätie: 230 V
Príslušenstvo v cene: odmierka a stierka na ryžu, vložka</t>
  </si>
  <si>
    <t>Salamander</t>
  </si>
  <si>
    <t xml:space="preserve">Príkon: 3,4 – 3,8 kW
Napätie: 230 V
Vhodné pre nádoby GN 1/1
Posuvný systém 
</t>
  </si>
  <si>
    <t>Palacinkovač</t>
  </si>
  <si>
    <t>smaltovaná liatinová hladká platňa
Priemer platne minimálne: 38 cm
Regulácia teploty: 0-300 °C
Napätie: 230 V</t>
  </si>
  <si>
    <t>Vaflovač</t>
  </si>
  <si>
    <t>liatinová forma na vafle
Štvorce 4x6 
Regulácia teploty: 0-300 °C
Napätie: 230 V</t>
  </si>
  <si>
    <t>30x50x30</t>
  </si>
  <si>
    <t>34x54x34</t>
  </si>
  <si>
    <t>Toaster</t>
  </si>
  <si>
    <t>príkon minimálne: 2 kW
Napätie: 230 V
Dva páry samostatne ovládaných výhrevných telies
Časový spínač do 15 min.</t>
  </si>
  <si>
    <t>44x30x30</t>
  </si>
  <si>
    <t>48x34x34</t>
  </si>
  <si>
    <t>Set gastronádob s príslušenstvom I.</t>
  </si>
  <si>
    <t>Kastról 1x min. 4 l s vrchnákom</t>
  </si>
  <si>
    <t>Kastról 1x min. 8 l s vrchnákom</t>
  </si>
  <si>
    <t>Kastról 1x min. 12 l s vrchnákom</t>
  </si>
  <si>
    <t>Kastról 1x min. 18 l s vrchnákom</t>
  </si>
  <si>
    <t>Sada plechov na pečenie</t>
  </si>
  <si>
    <t xml:space="preserve">Všeobecná špecifikácia vzťahujúca sa na všetky podpoložky v rámci tejto sady: materiál nerez oceľ 18/10, brúsená, nitované rúčky, vhodné do rúry min. do 220 °C:                                                                                          </t>
  </si>
  <si>
    <t>Plech 1x  - min. 24x29x6cm (šxdxv)</t>
  </si>
  <si>
    <t>Plech 1x - min. 26.5×32.0x7.0cm (šxdxv)</t>
  </si>
  <si>
    <t>Plech 1x - min. 34x37x6cm (šxdxv)</t>
  </si>
  <si>
    <t>Forma na paštéty</t>
  </si>
  <si>
    <t>materiál liatina, vhodné do rúry na pečenie, rozmer min. 32 x 10 cm (dxš)</t>
  </si>
  <si>
    <t>Sada foriem na teriny</t>
  </si>
  <si>
    <t>trojuholník 1x (objem min. 0,4 l) - nerez</t>
  </si>
  <si>
    <t>lichobežník 1x (objem min. 0,6 l) - nerez</t>
  </si>
  <si>
    <t>polkruh 1x (objem min. 0,5 l) - nerez</t>
  </si>
  <si>
    <t>Gastro nádoba</t>
  </si>
  <si>
    <t>porcelán, rozmery min. 50x30x2,5 cm (dxšxv), vhodná od umývačky riadu a mikrovlnej rúry</t>
  </si>
  <si>
    <t>Sada termo konvíc</t>
  </si>
  <si>
    <t>1x Termoska s objemom 0,5 l</t>
  </si>
  <si>
    <t>1x Termoska s objemom 1 l</t>
  </si>
  <si>
    <t>1x Termoska s objemom 1,5 l</t>
  </si>
  <si>
    <t>Sada vlasových sít</t>
  </si>
  <si>
    <t>1x Vlasové sito s priemerom 20 cm</t>
  </si>
  <si>
    <t>1x Vlasové sito s priemerom 24 cm</t>
  </si>
  <si>
    <t>Krájač zeleniny s príslušenstvom II.</t>
  </si>
  <si>
    <t>Kotúče na krájanie so stojanom</t>
  </si>
  <si>
    <t xml:space="preserve">kompatibilné s krájačom so stojanom na kotúče - kotúč na strúhanie (3 mm, 7mm), vlnkovač 6 mm, plátkovač 8 mm, kockovač (8 mm, 12 mm), Julienne (2 mm, 4 mm), kotúč vyhadzovací </t>
  </si>
  <si>
    <t>Podstavec pod krájač</t>
  </si>
  <si>
    <t>4 kolieska brzdené, plocha komplatibilná s krájačom zeleniny</t>
  </si>
  <si>
    <t>Multifunkčný mobilny indukčný systém</t>
  </si>
  <si>
    <t xml:space="preserve">Možnosť pripojiť 2x zariadenie na 400 V
Možnosť pripojiť 4x zariadenie na 230 V    
Minimálne 2 x chladený priestor v spodnej časti
Hygienické sklo v prednej časti
Mobilné prevedenie
Príslušenstvo cene:
1x Indukčné varidlo o rozmere minimálne: 35x60x20 cm
- minimálny príkon pre varidlo: 4 kW / 400 V    
1 x elektrický gril o rozmere minimálne 35x60x20 cm
- minimálny príkon pre gril 5 kW / 400 V
1x Neutrálny modul o rozmere minimálne: 35x60x20 cm         
        </t>
  </si>
  <si>
    <t>160x80x120</t>
  </si>
  <si>
    <t>170x90x130 cm</t>
  </si>
  <si>
    <t>Pekárenská pec</t>
  </si>
  <si>
    <t>Príkon minimálne: 10,5 kW
Kapacita plechov minimálne: 6
Veľkosť plechov: 60x40 cm 
Rozteč zásuvov minimálne: 8 cm
Počet programov minimálne: 350
Počet cyklov pre každý program minimálne: 10
Počet rýchlosti ventilátora minimálne: 10
USB rozhranie, WIFI pripojenie
Automatické umývanie komory
Počet umývacích programov minimálne: 3
Teplovzdušné pečenie: 30°C – 260°C
Paro-pečenie: 30°C - 230°C
Para: 35°C – 130°C
Príslušenstvo v cene:
Teplotná soda, podstavec pod pec</t>
  </si>
  <si>
    <t>75x100x90</t>
  </si>
  <si>
    <t>79x104x94</t>
  </si>
  <si>
    <t>Digitálny salamander s držiakom na stenu</t>
  </si>
  <si>
    <t>príkon min. 4,5 kW, rozmer roštu min. 550 x 350 mm, polohovateľné výhrevné telesá, 3 výhrevné regulovateľné zóny, ochrana ohrevných telies pre jednoduché čistenie, možnosť zapnutia len vybranej časti telies, pracovná teplota min. do 230°C, ovládací panel s LED displejom, automatické vypnutie po skončení cyklu s akustickým signálom, možnosť montáže na stenu, príslušenstvo - držiak</t>
  </si>
  <si>
    <t>Set gastronábytku II.</t>
  </si>
  <si>
    <t>Pracovný stôl špeciálny I.</t>
  </si>
  <si>
    <t>nerezové prevedenie, min 3 x zásuvky nad sebou, min. 2 x polica, 2 x posuvné dvere, so zadným lemom, hrúbka pracovnej dosky min. 40 mm, hĺbka min. 700 mm, výška min. 850 mm, dĺžka min. 2000 mm, nastaviteľné nohy stola</t>
  </si>
  <si>
    <t>Pracovný stôl špeciálny II.</t>
  </si>
  <si>
    <t>nerezové prevedenie, min 3 x zásuvky nad sebou, min. 2 x polica, 2 x posuvné dvere, so zadným lemom, hrúbka pracovnej dosky min. 40 mm, hĺbka min. 700 mm, výška min. 850 mm, dĺžka min. 1600 mm, nastaviteľné nohy stola</t>
  </si>
  <si>
    <t>Pracovný stôl špeciálny III.</t>
  </si>
  <si>
    <t>nerezové prevedenie, min 3 x zásuvky nad sebou, min. 2 x polica, 2 x posuvné dvere, so zadným lemom, hrúbka pracovnej dosky min. 40 mm, hĺbka min. 700 mm, výška min. 850 mm, dĺžka min. 1500 mm, nastaviteľné nohy stola</t>
  </si>
  <si>
    <t>Nástenná skrinka</t>
  </si>
  <si>
    <t>s výškovo nastaviteľným dnom, rozmery min. 140x55x40cm (šxvxh), materiál nerez oceľ 18/10, 2 posuvné dvierka</t>
  </si>
  <si>
    <t>Pracovný stôl uzatvorený</t>
  </si>
  <si>
    <t>nerezové prevedenie, min. 2 x polica, 2 x posuvné dvere, so zadným lemom, hrúbka pracovnej dosky min. 40 mm, hĺbka min. 700 mm, výška min. 850 mm, dĺžka min. 1700 mm, nastaviteľné nohy stola</t>
  </si>
  <si>
    <t>Set gastrozariadenia VI.</t>
  </si>
  <si>
    <t>Elektrická fritéza</t>
  </si>
  <si>
    <t>Elektrický kontaktný  Gril</t>
  </si>
  <si>
    <t>Pištoľ na flambovanie</t>
  </si>
  <si>
    <t>plynová, plniteľná, automatické zapálenie, s podstavcom, horák použiteľný v ľubovoľnom uhle (aj dnom nahor), možnosť pripojenia horáka k plynovej náplni</t>
  </si>
  <si>
    <t>Rýchlovarná kanvica</t>
  </si>
  <si>
    <t>objem min. 1,7 l, otočná základňa 360 °C, nastavenie 5 rôznych teplôt, funkcia pre udržanie nastavenej teploty po dobu min. 20 min, vodoznak obojstranný, vyberateľný filter,tlmené otváranie veka, podsvietené tlačidlá ovládacieho panelu, automatické vypnutie a ochrana proti prehriatiu pri zapnutí bez vody, zvuková signalizácia dosiahnutia nastavenej teploty / varu vody, príkon min. 2000 W,</t>
  </si>
  <si>
    <t>Sušička</t>
  </si>
  <si>
    <t>Sušička ovocia, zeleniny, bylín, mäsa...., opláštenie - nerezová oceľ, digitálny riadiaci panel, časovač s reguláciou do 24 h, v  min. 30 minútových intervaloch. Regulácia teploty min. od 35°C do 75°C, min. 10 nerezových poschodí, priehľadné dvierka, príkon min. 1 kW</t>
  </si>
  <si>
    <t xml:space="preserve"> Lis na citrusy
</t>
  </si>
  <si>
    <t>ovládanie pomocou páky, lisovacia časť a odnímateľná miska nerezová, ochranný kryt, otáčky min. 980 ot/min, príkon min. 0,23 kW</t>
  </si>
  <si>
    <t>Elektrický stroj na cestoviny</t>
  </si>
  <si>
    <t>Digitálna váha</t>
  </si>
  <si>
    <t>Rozmer misky minimálne: 33x23 cm
Váživosť do 6/15 kg (2/5 g dielik) alebo 15/30 kg (5/10 g dielik)
Rozhranie RS-232 pre pripojenie k pokladniciam, PC
Automatický podsvietený displej pre obsluhu 
S úradným metrologickým overením - platné 24 mesiacov
Zabudovaný akumulátor
Napätie: 230 V</t>
  </si>
  <si>
    <t>Vaňa na vodný kúpeľ</t>
  </si>
  <si>
    <t>príkon min. 1,5 kW, regulácia teploty min. 30-90°C, kapacita min. 1x GN 1/1 - 150 mm, nerezová vaňa</t>
  </si>
  <si>
    <t>Pákový kávovar s príslušenstvom</t>
  </si>
  <si>
    <t>Pákový kávovar</t>
  </si>
  <si>
    <t xml:space="preserve">Objem bojlera minimálne: 10 l
Napätie: 400 V
Príkon minimálne: 4,2 kW
Počet výdajných hláv: 2
1 x parná tryska štandardná
1 x parná tryska automatická – možnosť programovania
1 x výdajník na horúcu vodu
Bluetooth rozhranie – možnosť prepojiť s mlynčekom
WIFI rozhranie
Grafický displej
3 stupňový ohrev šálok
Osvetlenie pracovného priestoru
„ECO“ režim pre úsporu energie
</t>
  </si>
  <si>
    <t>80x50x51</t>
  </si>
  <si>
    <t>Automatický mlynček na kávu</t>
  </si>
  <si>
    <t xml:space="preserve">Zásobník na zrnkovú kávu minimálne: 1,5 kg
Grafický displej
Bluetooth rozhranie – možnosť prepojiť s kávovarom
Mlietie priamo do páky
Napätie: 230 V
</t>
  </si>
  <si>
    <t>20x41x60</t>
  </si>
  <si>
    <t>24x45x64</t>
  </si>
  <si>
    <t>Set gastrozariadenia VII.</t>
  </si>
  <si>
    <t>Automatický kávovar I.</t>
  </si>
  <si>
    <t>Automatický kávovar II.</t>
  </si>
  <si>
    <t>Pec na pizzu s príslušenstvom</t>
  </si>
  <si>
    <t>Pec na pizzu</t>
  </si>
  <si>
    <t xml:space="preserve">Kapacita: 4 x pizza s priemerom 33 cm
Príkon minimálne: 5,5 kW 
Napätie: 400 V
Celošamotová komora ( šamoty vľavo, vpravo, hore aj dole )
Osvetlenie komory
</t>
  </si>
  <si>
    <t>110x100x40 cm</t>
  </si>
  <si>
    <t>120x110x50 cm</t>
  </si>
  <si>
    <t>Stojan pod pec</t>
  </si>
  <si>
    <t>stojan bez police, prevedenie nerez, kompatibilný s pecou na pizzu</t>
  </si>
  <si>
    <t>Set gastronádob s príslušenstvom III.</t>
  </si>
  <si>
    <t>Gastro nádoba I.</t>
  </si>
  <si>
    <t>Gastro nádoba II.</t>
  </si>
  <si>
    <t>porcelán, rozmery min. 32 x 26 x 2,5 cm (dxšxv), vhodná od umývačky riadu a mikrovlnej rúry, dodanie na miesto plnenia</t>
  </si>
  <si>
    <t>Gastro nádoba III.</t>
  </si>
  <si>
    <t>porcelán, rozmery min. 32 x 26 x 6,5 cm (dxšxv), vhodná od umývačky riadu a mikrovlnej rúry, dodanie na miesto plnenia</t>
  </si>
  <si>
    <t>Gastro nádoba IV.</t>
  </si>
  <si>
    <t>porcelán, rozmery min. 32 x 17 x 6,5 cm (dxšxv), vhodná od umývačky riadu a mikrovlnej rúry, dodanie na miesto plnenia</t>
  </si>
  <si>
    <t>Gastro nádoba V.</t>
  </si>
  <si>
    <t>porcelán, rozmery min. 53 x 32 x 6,5 cm (dxšxv), vhodná od umývačky riadu a mikrovlnej rúry, dodanie na miesto plnenia</t>
  </si>
  <si>
    <t>Umývačka riadu</t>
  </si>
  <si>
    <t xml:space="preserve">Rozmer koša: 40x40 cm
Príkon minimálne: 2,8 kW 
Napätie: 230 V
Minimálny počet programov: 15
Možnosť editovať dĺžku a teplotu pre každý program
Nastavenie gramáže detergentov cez ovládací panel
WIFI spojenie so servisným strediskom
Počítadlo umývacích cyklov
Nastavenie tvrdosti vstupnej vody cez ovládací panel
Príslušenstvo v cene:
Odpadové čerpadlo
Dávkovač na umývací prostriedok
Dávkovač na oplachový prostriedok
3 x kôš
</t>
  </si>
  <si>
    <t>45x55x70</t>
  </si>
  <si>
    <t>50x60x75 cm</t>
  </si>
  <si>
    <t>Set inventára na miešanie nápojov I.</t>
  </si>
  <si>
    <t>Stroj na ľadovú drť</t>
  </si>
  <si>
    <t>počet nádob: 3
Objem nádoby: 10 l
Chladenie: vzduchom
Napätie: 230 V</t>
  </si>
  <si>
    <t>60x50x70</t>
  </si>
  <si>
    <t>64x54x74</t>
  </si>
  <si>
    <t>Barový blender</t>
  </si>
  <si>
    <t xml:space="preserve">Nádoba odolná teplote v min. rozpätí od -40°C do +90°C
Objem nádoby minimálne: 1,4 l
Objem nádoby maximálne: 1,8 l
Nádoba s protihlukovým krytom
Príkon maximálne: 1,7 kW / 230 V
Počet otáčok: 3000 – 28 000 r.p.m.
</t>
  </si>
  <si>
    <t>Barmanský kufrík</t>
  </si>
  <si>
    <t>barmanský kufrík obsahuje min.: shaker 0,75 l, sitko barové, 3 x lis citrusových plodov, odmerka nerezová, 4 x lyžička, kliešte na ľad 23 cm, uzáver na fľašu, dávkovač na fľašu, barmanský nôž, 2 x orezávač kôry citrusov, ovtárač korkových uzáverov, palička</t>
  </si>
  <si>
    <t>Drvič ľadu</t>
  </si>
  <si>
    <t xml:space="preserve">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</t>
  </si>
  <si>
    <t>Frapovač</t>
  </si>
  <si>
    <t>objem nádoby minimálne: 0,8 l
Regulácia otáčok: 4 000 – 14 000
Napätie: 230 V</t>
  </si>
  <si>
    <t>Barmanské sitko</t>
  </si>
  <si>
    <t>dĺžka min. 16 cm, materiál nerez</t>
  </si>
  <si>
    <t>Barový shaker</t>
  </si>
  <si>
    <t xml:space="preserve">3 dielny shaker: pohár, násadka so sitkom, vrchnák, materiál nerez  </t>
  </si>
  <si>
    <t>Zásobník barový na ingrediencie</t>
  </si>
  <si>
    <t>6 dielny, min. dĺžka 50 cm, s otváracím priehľadným vekom</t>
  </si>
  <si>
    <t>Set inventára na miešanie nápojov II.</t>
  </si>
  <si>
    <t xml:space="preserve">Príkon maximálny: 0,2 kW
Objem minimálne: 1,9 l
Možnosť drviť ľadové kocky s rozmerom 4x4x4 cm
Materiál nožov: nerez
</t>
  </si>
  <si>
    <t>Odšťavovač ovocia a zeleniny</t>
  </si>
  <si>
    <t>Príkon minimálne: 1 kW / 230 V
Počet plniacich otvorov: 2x
Minimálny hodinový výkon: 100 l
Príslušenstvo v cene: zberná nádoba na odpad</t>
  </si>
  <si>
    <t>Lis na citrusy</t>
  </si>
  <si>
    <t>príkon min. 0,23 kW, lisovacia časť nerezová, odnímateľná miska nerezová, otáčky min. 980 ot/min</t>
  </si>
  <si>
    <t>Dvojfrapovač</t>
  </si>
  <si>
    <t>objem nádoby minimálne: 2x 0,8 l
Regulácia otáčok: 4 000 – 14 000
Napätie: 230 V</t>
  </si>
  <si>
    <t>Zásobník na ľad</t>
  </si>
  <si>
    <t>materiál nerez, objem min. 5 l, dvojplášťový</t>
  </si>
  <si>
    <t>3 dielny shaker: pohár, násadka so sitkom, vrchnák, materiál nerez</t>
  </si>
  <si>
    <t>Elektrická teplovzdušná pec s príslušenstvom</t>
  </si>
  <si>
    <t>Elektrická teplovzdušná pec s teplotnou sondou</t>
  </si>
  <si>
    <t>95x94x125</t>
  </si>
  <si>
    <t>99x98x129</t>
  </si>
  <si>
    <t>Podstavec pod pec</t>
  </si>
  <si>
    <t>kompatibilný s elektrickou teplovzdušnou pecou, vodiace lišty, nastavitelná výška podstavy</t>
  </si>
  <si>
    <t>Tukový filter</t>
  </si>
  <si>
    <t>komplatibilný s pecou, materiál obalu filtra nerez, čistiteľný</t>
  </si>
  <si>
    <t>Externá sprcha</t>
  </si>
  <si>
    <t>tlak min. 1-5 bar, s držiakom</t>
  </si>
  <si>
    <t xml:space="preserve">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</t>
  </si>
  <si>
    <t>Ohrievací stôl skriňový s ventilátorom</t>
  </si>
  <si>
    <t>príkon min. 2,4 kW, 2 posuvné dvere, pracovná doska s hrúbkou min. 40 mm, vonkajšia šírka 1200 mm, nastaviteľná vnútorná teplota v rozmedzí min. 50-75  °C, digitálny displej, výškovo nastaviteľné nohy, ohrievací systém s ventilátorom, konštrukcia nerez, výškovo nastaviteľná stredová polica</t>
  </si>
  <si>
    <t>Planetárny robot s redukčnou sadou</t>
  </si>
  <si>
    <t>Chladiaci box</t>
  </si>
  <si>
    <t>Set gastronábytku s príslušenstvom I.</t>
  </si>
  <si>
    <t>Pracovný stôl s drezom vpravo</t>
  </si>
  <si>
    <t>materiál nerez, lisovaný drez vpravo s rozmermi max. 500x500x300 mm, rozmery stola min. 1800x1000x700 mm (ŠxVxHl), zadný límec, pracovná doska sendvičová konštrukcia vysoká min. 50 mm, výškovo nastaviteľné nohy</t>
  </si>
  <si>
    <t>Umývací stôl s jedným drezom</t>
  </si>
  <si>
    <t>materiál nerez, rozmery stola min. 700x1000x700 mm (ŠxVxHl), zadný límec, pracovná doska min. 50 mm vysoká, drez s rozmermi max 550x550x350 mm, výškovo nastaviteľné nohy</t>
  </si>
  <si>
    <t>Pracovný stôl s drezom vľavo</t>
  </si>
  <si>
    <t>materiál nerez, lisovaný drez vľavo s rozmermi max. 500x500x300 mm, rozmery stola min. 1400x1000x700 mm (ŠxVxHl), zadný límec, pracovná doska sendvičová konštrukcia vysoká min. 50 mm, nohy výškovo nastaviteľné</t>
  </si>
  <si>
    <t>Umývací stôl s jedným drezom vľavo</t>
  </si>
  <si>
    <t>materiál nerez, rozmery stola min. 800x900x700 mm (šxvxh), lisovaná vaňa vľavo s rozmermi max. 450x550x350 mm (šxhxv), zadný lem, nohy výškovo nastaviteľné</t>
  </si>
  <si>
    <t>Tlaková sprcha s ramienkom</t>
  </si>
  <si>
    <t>nerezová, s pákovým ovládačom, spätné klapky, batéria z drezu, úchyt do steny, spätné klapky</t>
  </si>
  <si>
    <t>Napúšťacie rameno</t>
  </si>
  <si>
    <t>batéria s otočnou hlavicou, nerezová, výška napúšťacieho ramena min. 700 mm</t>
  </si>
  <si>
    <t>Pracovný stôl I</t>
  </si>
  <si>
    <t>materiál nerez, hrúbka pracovnej dosky min. 40 mm, 1 x polica, zadný lem, nastaviteľné nožičky, rozmery min. (výška x hĺbka x dĺžka) 900 x 700 x 800 mm</t>
  </si>
  <si>
    <t>Pracovný stôl II</t>
  </si>
  <si>
    <t>materiál nerez, hrúbka pracovnej dosky min. 40 mm, 1 x polica, zadný lem, nastaviteľné nožičky, rozmery min. (výška x hĺbka x dĺžka) 900 x 700 x 1000 mm</t>
  </si>
  <si>
    <t>Pracovný stôl III.</t>
  </si>
  <si>
    <t>materiál nerez, hrúbka pracovnej dosky min. 40 mm, 1 x polica, zadný lem, nastaviteľné nožičky, rozmery min. (výška x hĺbka x dĺžka) 900 x 700 x 1100 mm</t>
  </si>
  <si>
    <t>Pracovný stôl IV.</t>
  </si>
  <si>
    <t>materiál nerez, hrúbka pracovnej dosky min. 40 mm, 1 x polica, zadný lem, nastaviteľné nožičky, rozmery min. (výška x hĺbka x dĺžka) 900 x 700 x 1300 mm</t>
  </si>
  <si>
    <t>Pracovný stôl V.</t>
  </si>
  <si>
    <t>materiál nerez, hrúbka pracovnej dosky min. 40 mm, 1 x polica, zadný lem, nastaviteľné nožičky, rozmery min. (výška x hĺbka x dĺžka) 900 x 700 x 1400 mm</t>
  </si>
  <si>
    <t>Pracovný stôl VI.</t>
  </si>
  <si>
    <t>materiál nerez, hrúbka pracovnej dosky min. 40 mm, 1 x polica, zadný lem, nastaviteľné nožičky, rozmery min. (výška x hĺbka x dĺžka) 900 x 700 x 1500 mm</t>
  </si>
  <si>
    <t>Pracovný stôl VII.</t>
  </si>
  <si>
    <t>materiál nerez, hrúbka pracovnej dosky min. 40 mm, 1 x polica, zadný lem, nastaviteľné nožičky, rozmery min. (výška x hĺbka x dĺžka) 900 x 700 x 1800 mm</t>
  </si>
  <si>
    <t>Pracovný stôl VIII.</t>
  </si>
  <si>
    <t>materiál nerez, hrúbka pracovnej dosky min. 40 mm, 1 x polica, zadný lem, nastaviteľné nožičky, rozmery min. (výška x hĺbka x dĺžka) 900 x 700 x 1900 mm</t>
  </si>
  <si>
    <t>Regál rovný</t>
  </si>
  <si>
    <t>4 police, nastaviteľné nožičky, rozmery (š x v x hl) min. 1200 x 1700 x 475 mm, stojan a rámy políc z hliníka, jednoduché prichytenie políc do stojanu</t>
  </si>
  <si>
    <t>Čokotemper</t>
  </si>
  <si>
    <t>príkon min. 1000 W, motor s chladiacim systémom, nerezová nádoba odnímateľná s objemom min. 5 l, teplotný rozsah min. 0-70°C, nepretržitá prevádzka stroja, bezpečnostný termostat</t>
  </si>
  <si>
    <t>Automatický krájač zákuskov</t>
  </si>
  <si>
    <t>príkon min. 0,18 kW
nastaviteľná rýchlosť posuvu
rezací stôl z nehrdzavejúcej ocele
možnosť rezania do hrúbky min. 5,5 cm
možnosť krájať zamrznuté zákusky min. do -15°C
možnosť rezania tuhej zmesy (napr. mandle, lieskové oriešky, sušené ovocie)
Rozmery krájacej plochy min. 40 x 40 cm</t>
  </si>
  <si>
    <t>Vyvaľovačka cesta automatická</t>
  </si>
  <si>
    <t xml:space="preserve">rýchlosť minimálne: 47 cm / sekunda
Nastaviteľná hrúbka: 0,5 – 30 mm
Šírka pásu minimálne: 47 cm
Maximálna dĺžka v pracovnom stave: 100x210 cm
Maximálna dĺžka v zloženom stave: 95x80 cm
Napätie: 230 V / 400 V
</t>
  </si>
  <si>
    <t>Set gastrozariadenia VIII.</t>
  </si>
  <si>
    <t>Elektrický kuter</t>
  </si>
  <si>
    <t>Plošinová váha</t>
  </si>
  <si>
    <t>Váživosť do 150 kg
Funkcia: váženia, počítania kusov, tary
Zabudovaný akumulátor
Váženie v kg alebo lb
Váženie v percentách
Automaticky podsvietený displej
vážiaca plošina: 45x60 cm; dielik 50 g</t>
  </si>
  <si>
    <t>Mikrovlnná rúra</t>
  </si>
  <si>
    <t>príkon min. 2,5 kW, mikrovlný výkon min, 1,5 kW, objem min. 16 l, počet magnetronov min. 2, ovládanie elektronické programovateľné, digitálny displej</t>
  </si>
  <si>
    <t>Mraziaca platňa – výroba čokoládových ozdôb</t>
  </si>
  <si>
    <t>nastaviteľná teplota: 0°C / - 38°C
Príkon maximálne: 1,5 kW
Napätie: 400 V
Rozmer platne minimálne: 60x55
Materiál: nerez AISI 304
4 x koliesko</t>
  </si>
  <si>
    <t>80x75x90</t>
  </si>
  <si>
    <t>84x79x94</t>
  </si>
  <si>
    <t>Chladiaci stôl</t>
  </si>
  <si>
    <t>Mraziaci stôl</t>
  </si>
  <si>
    <t>Set gastronábytku s príslušenstvom II.</t>
  </si>
  <si>
    <t>Regálový vozík</t>
  </si>
  <si>
    <t>kapacita prepravovaných nádob min. 15 GN, 2/1, 4 otočné kolečká  z toho min. 2 s brzdou, materiál vozíka nerez, rozmery vonkajšie min. 630x1500x700 mm (ŠxVxHl)</t>
  </si>
  <si>
    <t>Regál skladový lakovaný</t>
  </si>
  <si>
    <t>lakovaný kov, 5 x polica, nosnosť police min. 150 kg, rozmer min. 1000x400x1900 mm (š x hl x v)</t>
  </si>
  <si>
    <t>Kombinovaná výlevka</t>
  </si>
  <si>
    <t>rozmer min. 500x700x800 mm (š x hl x v), 2 vane, odoberateľný nerezový rošt, možnosť závesného uchytenia, batéria, sifón</t>
  </si>
  <si>
    <t>Servírovací vozík</t>
  </si>
  <si>
    <t>3 police, nosnosť police min. 50 kg, rozteč medzi policami min. 270 mm, 4 kolieska z toho min. 2 brzdené, rozmer min.  800 x 520 x 900 mm (š x hl x v)</t>
  </si>
  <si>
    <t>Umývadlo s kolenovým spínaním</t>
  </si>
  <si>
    <t>rozmer min. 400x290x280 mm (š x hl x v), páka kolenového spínania, odpadová trúbka, materiál nerez</t>
  </si>
  <si>
    <t>Umývačka čierneho riadu s príslušenstvom</t>
  </si>
  <si>
    <t>Umývačka  čierneho riadu</t>
  </si>
  <si>
    <t xml:space="preserve">Rozmer koša minimálne: 60x65 cm
Príkon maximálne: 11 kW
Napätie: 400 V
Minimálny počet programov: 15
Atmosférický bojler garantuje spotrebu vody 2,5 l na cyklus
Materiál umývacích ramien v komore: nerez
Dvojité opláštenie dverí
Možnosť editovať dĺžku a teplotu pre každý program
Nastavenie gramáže detergentov cez ovládací panel
WIFI spojenie so servisným strediskom
Možnosť umývať gastronádoby GN 1/1
Možnosť umývať plechy o rozmere 60x40 cm
Počítadlo umývacích cyklov
Nastavenie tvrdosti vstupnej vody cez ovládací panel
Príslušenstvo v cene:
Dávkovač na umývací prostriedok
Dávkovač na oplachový prostriedok
1 x kôš, rozmer minimálne 60x65 cm
</t>
  </si>
  <si>
    <t>75x80x135</t>
  </si>
  <si>
    <t>79x84x139</t>
  </si>
  <si>
    <t>príkon maximálne: 4 W / 230 V
Objem živice minimálne: 8 l
Signalizácia nedostatku soli
Automatický program dezinfekcie živice
Zabudovaný by-pass mixer
Regenerácia na základe prietoku vody
Maximálna odporúčaný prietok: 1400 l / hodina</t>
  </si>
  <si>
    <t>Set gastrozariadenia IX.</t>
  </si>
  <si>
    <t>Elektrická točňa na výrobu ozdôb</t>
  </si>
  <si>
    <t>výkon min. 15 W, nosnosť min. 8 kg, veľkosť platne min. ∅  220 mm, regulácia otáčok min. od 1-80 ot/min, zmena smeru otáčania, LED indikátor</t>
  </si>
  <si>
    <t>Lampa na tvarovanie cukru</t>
  </si>
  <si>
    <t>konštrukcia lakovaný kov, regulovaný výkon min. 600-1200 W</t>
  </si>
  <si>
    <t>Gastročoko fontána</t>
  </si>
  <si>
    <t>príkon min. 0,18 kW, výška kaskády min. 350 mm, min. 3 kaskády, objem nádoby min. 3,5 l, min. množstvo čokolády 1,8 kg, doba prevádzky min. 10 hod./deň</t>
  </si>
  <si>
    <t>objem min. 1,7 l, otočná základňa 360 °C, nastavenie 5 rôznych teplôt, funkcia pre udržanie nastavenej teploty po dobu min. 20 min, vodoznak obojstranný, vyberateľný filter,tlmené otváranie veka, podsvietené tlačidlá ovládacieho panelu, automatické vypnutie a ochrana proti prehriatiu pri zapnutí bez vody, zvuková signalizácia dosiahnutia nastavenej teploty / varu vody, príkon min. 2000 W</t>
  </si>
  <si>
    <t>Set gastronádob s príslušenstvom IV.</t>
  </si>
  <si>
    <t xml:space="preserve">Všeobecná špecifikácia vzťahujúca sa na všetky podpoložky v rámci tejto sady: materiál nerez oceľ 18/10, brúsená, nitované rúčky, vhodné do rúry min. do 220 °C                                                                                 </t>
  </si>
  <si>
    <t>Sklenený zvon</t>
  </si>
  <si>
    <t>odnímateľný vrchnák, materiál sklo, farba transparentná, veľkosť min. 28x30 cm (Øxv),</t>
  </si>
  <si>
    <t>1x trojuholník (objem min. 0,4 l) - nerez</t>
  </si>
  <si>
    <t>1x lichobežník (objem min. 0,6 l) - nerez</t>
  </si>
  <si>
    <t>1x polkruh (objem min. 0,5 l) - nerez</t>
  </si>
  <si>
    <t>Gratinovacia pištoľ</t>
  </si>
  <si>
    <t>piezzo zapaľovanie, regulácia horáku</t>
  </si>
  <si>
    <t>Fľaša na šľahačku</t>
  </si>
  <si>
    <t>nerezová fľaša, objem min. 0,8 l, ozdobné nástavce, bombičky k fľaši min. 50 ks</t>
  </si>
  <si>
    <t>Odšťavovač na citrusy s nádobkou</t>
  </si>
  <si>
    <t>materiál nerez, priemer min. 12 cm, objem min. 0,35 lt</t>
  </si>
  <si>
    <t>Smaltový plech</t>
  </si>
  <si>
    <t>rozmer min. 650x530x40 mm, objem min. 9 l</t>
  </si>
  <si>
    <t>Nerezový podnos</t>
  </si>
  <si>
    <t>materiál nerez, rozmer min. 48x38 cm</t>
  </si>
  <si>
    <t>Set gastrozariadenia X.</t>
  </si>
  <si>
    <t>Stolový robot</t>
  </si>
  <si>
    <t>možnosť hnetenia, šľahania, mixovania, príkon min. 0,45 kW, kapacita nerezového kotlíka min. 5 l, ochrana proti vode, priehľadný kryt kotlíka, možnosť nastavenia otáčok príslušenstva (hnetač, pádlo, šľahač), výkon min. 1,3 kg/cyklus, príslušenstvo - hnetač, pádlo, šľahač</t>
  </si>
  <si>
    <t>Motorová jednotka s držiakom</t>
  </si>
  <si>
    <t>s rovnou základňou, príkon min. 0,35 kW, držiak na stenu, kontrolka prehriatia motora, ochrana ovládacieho panela proti vode</t>
  </si>
  <si>
    <t>Nerezová tyč nasúvateľná na motorovú jednotku</t>
  </si>
  <si>
    <t>nasúvateľná na motorickú jednotku, dĺžka min. 350 mm</t>
  </si>
  <si>
    <t>Šľahacia metla k motorovej jednotke</t>
  </si>
  <si>
    <t>šľahacia metla k motorovej jednotke, zosilnená</t>
  </si>
  <si>
    <t>Ručný tyčový mixér</t>
  </si>
  <si>
    <t>nerezová tyč 200 mm, možnosť jednoduchého oddelenia motorovej jednotky od tyče, rýchlosť min. 1500 ot/min, príkon min. 0,25 kW, ochrana proti prieniku vody, držiak na stenu</t>
  </si>
  <si>
    <t>Konvektomat s príslušenstvom do Záhradnej kuchyne</t>
  </si>
  <si>
    <t>kompatibilný s konvektomatom, vodiace lišty, nastaviteľná výška podstavy</t>
  </si>
  <si>
    <t xml:space="preserve">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</t>
  </si>
  <si>
    <t>Externá sprcha pre konvektomat</t>
  </si>
  <si>
    <t>Údiareň pre konvektomat</t>
  </si>
  <si>
    <t>materiál nerez
vhodné na údenie rýb, mäsa, syrov, zeleniny
Kompatibilná s konvektomatom
Napätie: 230 V</t>
  </si>
  <si>
    <t>Spätný ventil</t>
  </si>
  <si>
    <t>zabraňuje úniku dymu, kompatibilný s konvektomatom</t>
  </si>
  <si>
    <t>Chladený podstavec I.</t>
  </si>
  <si>
    <t>Kapacita: 3 x GN 1/1  ( hĺbka nádoby minimálne 15 cm )
Počet chladiacich zásuviek: 3
Konštrukcia: nerez
Príkon maximálne: 0,4 kW
Napätie: 230 V
Digitálny displej
Prevádzková teplota:  2°/+8°
Automatické odmrazovanie</t>
  </si>
  <si>
    <t>96x70x90</t>
  </si>
  <si>
    <t>100x74x90</t>
  </si>
  <si>
    <t>Chladený podstavec II.</t>
  </si>
  <si>
    <t xml:space="preserve">Príkon minimálne: 16 kW / 400 V
Kapacita vane minimálne: 20 l
Prevádzková teplota: 0-190°C
Automatický zdvih košov
Hrúbka pracovnej dosky minimálne: 2 mm
Príslušenstvo v cene: 2x kôš
</t>
  </si>
  <si>
    <t>40x90x90 cm</t>
  </si>
  <si>
    <t>50x100x100 cm</t>
  </si>
  <si>
    <t>Indukčný sporák bez podstavby</t>
  </si>
  <si>
    <t xml:space="preserve">2 varné zóny
Príkon minimálne: 10 kW
Napätie: 400 V
</t>
  </si>
  <si>
    <t>40x62x20</t>
  </si>
  <si>
    <t>44x66x24</t>
  </si>
  <si>
    <t>Set plynových zariadení do Záhradnej kuchyne</t>
  </si>
  <si>
    <t>Plynový sporák bez podstavby</t>
  </si>
  <si>
    <t xml:space="preserve">2 horáky  
Príkon minimálne: 16 kW
Materiál podstavby: nerez
</t>
  </si>
  <si>
    <t>40x70x90 cm</t>
  </si>
  <si>
    <t>45x75x95 cm</t>
  </si>
  <si>
    <t>Plynový gril bez podstavby</t>
  </si>
  <si>
    <t xml:space="preserve">Príkon minimálne: 8 kW
Pracovná teplota: 50-300°C
Počet roštov: 2
Rozmer roštu minimálne: 30x45 cm
Piezo zapaľovanie
Zásuvka na tuk
</t>
  </si>
  <si>
    <t>62x52x26</t>
  </si>
  <si>
    <t>66x54x30</t>
  </si>
  <si>
    <t>Multifunkčná elektrická panvica</t>
  </si>
  <si>
    <t xml:space="preserve">Príkon minimálne: 9 kW
Napätie: 400 V
Objem minimálne: 60 l
Hrúbka dna minimálne: 1 cm
Pracovná teplota: 60-300°C
Napúšťanie vody – integrované
Možnosť variť, dusiť, vyprážať
Hrúbka pracovnej dosky minimálne: 2 mm
</t>
  </si>
  <si>
    <t>80x70x90 cm</t>
  </si>
  <si>
    <t>85x75x95 cm</t>
  </si>
  <si>
    <t>Plynová opekacia platňa</t>
  </si>
  <si>
    <t xml:space="preserve">Príkon minimálne: 8 kW
Pracovná teplota: 50-300°C
Materiál platne: oceľ
Rozmer platne minimálne: 60x45 cm
</t>
  </si>
  <si>
    <t>62x60x26</t>
  </si>
  <si>
    <t>66x66x30</t>
  </si>
  <si>
    <t>Mobilný vozík s chladiacími zásuvkami</t>
  </si>
  <si>
    <t xml:space="preserve">Možnosť pripojiť 2x zariadenie na 400 V
Možnosť pripojiť 4x zariadenie na 230 V    
Minimálne 2 x chladený priestor v spodnej časti
Hygienické sklo v prednej časti
Mobilné prevedenie
</t>
  </si>
  <si>
    <t>Elektrická grilovacia platňa</t>
  </si>
  <si>
    <t xml:space="preserve">Indukčný gril
Príkon minimálne: 5 kW 
Napätie: 400 V
Pracovná teplota: 0-230°C
</t>
  </si>
  <si>
    <t>Indukčná varná platňa</t>
  </si>
  <si>
    <t>Vonkajšie ohnisko s grilom</t>
  </si>
  <si>
    <t>materiál podstavec a kužeľ práškovaná oceľ, platňa oceľ, rozmery podstavca min. 50x50x70 cm (šxhxv), rozmery platne min. Ø98 x 1,2 cm, rozmery otvoru platne min.  Ø50 x 1,2 cm, možnosť použitia ako paliva suché drevo, príslušenstvo - dvojdielna grilovacia platňa na vyvýšených nohách</t>
  </si>
  <si>
    <t>Set chladiaceho zariadenia do Záhradnej kuchyne</t>
  </si>
  <si>
    <t>Podpultová mraziaca skriňa</t>
  </si>
  <si>
    <t>Chladnička</t>
  </si>
  <si>
    <t>Set gastronábytku do Záhradnej kuchyne</t>
  </si>
  <si>
    <t>Skladový regál s plnými policami</t>
  </si>
  <si>
    <t>nosnosť 1 police min. 48 kg, celonerezové vyhodnotenie, police hrúbky min. 40 mm, 4 police výškovo nastaviteľné, rozmery min. 1800x400x1800 mm (vxšxd)</t>
  </si>
  <si>
    <t>Pracovný stôl so zásuvkou I.</t>
  </si>
  <si>
    <t>celonerezové vyhodnotenie, hrúbka pracovnej dosky min. 40 mm, so zadným lemom, 1 x zásuvka, 1 x polica, 4 nastaviteľné nožičky, rozmer min. (vxdxš) 850 x 1200 x 700 mm</t>
  </si>
  <si>
    <t>Pracovný stôl so zásuvkou II.</t>
  </si>
  <si>
    <t>celonerezové vyhodnotenie, hrúbka pracovnej dosky min. 40 mm, so zadným lemom, 1 x zásuvka, 1 x polica, 4 nastaviteľné nožičky, rozmer min. (vxdxš) 850 x 1800 x 700 mm</t>
  </si>
  <si>
    <t>Set gastronábytku s príslušenstvom do Záhradnej kuchyne</t>
  </si>
  <si>
    <t>Páková batéria</t>
  </si>
  <si>
    <t>jednootvorová, stojanková, s ramienkom, montážny otvor s priemerom Ø 29mm</t>
  </si>
  <si>
    <t>Drezový stôl I.</t>
  </si>
  <si>
    <t>rozmery drezu min. 600x600x270 mm (šxhxv), rozmery stola min. 700x700x850 mm (šxhxv), zadný lem, nerezové prevedenie</t>
  </si>
  <si>
    <t>Stôl na mäso a ryby</t>
  </si>
  <si>
    <t>min. 50 mm pracovná doska s otvorom na odpad, zadný lem výška min. 95 mm s integrovaným oblým rohom, nastaviteľné nohy, držiak nožov, nerezové prevedenie, rozmery stola min. 1600x900x700 mm (šxvxhl)</t>
  </si>
  <si>
    <t>Drezový stôl II.</t>
  </si>
  <si>
    <t>min. 50 mm pracovná doska,zadný len min. 95 mm výška s integrovaným oblým rohom, nastaviteľné nohy, ľavý drez min. 400x400x200mm s prepadovou rúrou, rozmery stola min. 1800x1000x700 mm ( šxvxhl), nerezové prevedenie</t>
  </si>
  <si>
    <t>Drezový stôl III.</t>
  </si>
  <si>
    <t>min. 50 mm pracovná doska,zadný len min. 95 mm výška s integrovaným oblým rohom, nastaviteľné nohy, pravý drez min. 400x400x200mm s prepadovou rúrou, rozmery stola min. 1400x1000x700 mm ( šxvxhl), nerezové prevedenie</t>
  </si>
  <si>
    <t>Drezový stôl IV.</t>
  </si>
  <si>
    <t>rozmery drezu min. 500x500x300 mm (šxhxv), rozmery stola min. 700x700x900 mm (šxhxv), zadný lem, nerezové prevedenie</t>
  </si>
  <si>
    <t>Plynový sporák s podstavou</t>
  </si>
  <si>
    <t>Neutrálny diel so zásuvkou</t>
  </si>
  <si>
    <t>vonkajšia konštrukcia nerez
sila plechu hornej dosky 2 mm
zásuvka v prednom panele
Rozmerovo kompatibilná s plynových sporákomvonkajšia konštrukcia nerez
sila plechu hornej dosky 2 mm
zásuvka v prednom panele
Rozmerovo kompatibilná s plynových sporákom</t>
  </si>
  <si>
    <t>Set gastrozariadenia do Záhradnej kuchyne I.</t>
  </si>
  <si>
    <t>Ohrievač tanierov</t>
  </si>
  <si>
    <t xml:space="preserve">reulácia teploty min. 30-85°C
Kapacita tanierov minimálne: 60
Príkon maximálne: 0,8 kW / 230 V
Vnútorný rozmer minimálne: 40x38x65 cm
Nastaviteľná stredová polica
</t>
  </si>
  <si>
    <t>Výdajný ohrevný pult</t>
  </si>
  <si>
    <t>príkon maximálne: 2,3 kW
kapacita 3x GN1/1
regulácia teploty 0-75°C
nedelná lisovaná vaňa
Posuvné dvere, 1 x výpustný ventil, 1 x polica</t>
  </si>
  <si>
    <t>Infračervený kuchársky teplomer</t>
  </si>
  <si>
    <t>bezdotykový infračervený, rozsah od min.  -50 do 380°C, s laserovým ukazovadlom na označenie bodu merania, podsvietený displej</t>
  </si>
  <si>
    <t>príkon min. 1,5 kW, kapacita min. 1 x GN 1/1 - 150 mm, regulácia teploty 30-90°C</t>
  </si>
  <si>
    <t>Set gastrozariadenia do Záhradnej kuchyne II.</t>
  </si>
  <si>
    <t>Výrobník ľadu</t>
  </si>
  <si>
    <t xml:space="preserve">Denná produkcia minimálne: 28 kg
Kapacita zásobníka minimálne: 11 kg
Chladenie: vzduchom
Napätie: 230 V
Tesnenie dvierok pre minimálny únik chladu
Veľkosť kocky minimálne: 28x28x22 mm
</t>
  </si>
  <si>
    <t>36x46x66 cm</t>
  </si>
  <si>
    <t>40x50x70 cm</t>
  </si>
  <si>
    <t>Odšaťavovač</t>
  </si>
  <si>
    <t xml:space="preserve">Príkon minimálne: 1 kW / 230 V
Počet plniacich otvorov: 2x
Minimálny hodinový výkon: 100 l
Príslušenstvo v cene: zberná nádoba na odpad
</t>
  </si>
  <si>
    <t>Set  inventára na udržiavanie teploty I.</t>
  </si>
  <si>
    <t>Chafing na polievku</t>
  </si>
  <si>
    <t>nerezová oceľ, 2 úchytky, veko s výrezom pre naberačku, dodávka vrátane odnímateľnej nádoby na vodu, nádoby na polievku a horáka, objem min. 10 l</t>
  </si>
  <si>
    <t>Chafing supreme GN 1/1 podlhovastý</t>
  </si>
  <si>
    <t>sklopné veko aspoň do 180°, prevedenie nerezová oceľ, vrátane min. 2 horákov, objem min, 9 l</t>
  </si>
  <si>
    <t>Chafing supreme GN 1/1 guľatý</t>
  </si>
  <si>
    <t>sklopné veko aspoň do 180°, prevedenie nerezová oceľ, 1 horák, objem min, 5,5 l</t>
  </si>
  <si>
    <t>Celonerezový termos</t>
  </si>
  <si>
    <t>objem min. 20 l, prevedenie nerez, vložka nerezová vyberateľná, veko s tesniacou gumou, ventil na vyrovnávanie tlaku, rúčka na prenos</t>
  </si>
  <si>
    <t>Gastronádoba bez veka</t>
  </si>
  <si>
    <t>GN 1/1,  objem min. 2,5 l, prevedenie nerez</t>
  </si>
  <si>
    <t>Gastronádoba s vekom I.</t>
  </si>
  <si>
    <t>GN 1/1, objem min. 5 l, kompatibilné veko, prevedenie nerez</t>
  </si>
  <si>
    <t>Gastronádoba s vekom II.</t>
  </si>
  <si>
    <t>GN 1/2, objem min. 2 l, kompatibilné veko, prevedenie nerez</t>
  </si>
  <si>
    <t>Polievková misa</t>
  </si>
  <si>
    <t>prevedenie nerez, objem min. 2 l</t>
  </si>
  <si>
    <t>Sada termosov</t>
  </si>
  <si>
    <t>Všeobecné požiadavky na sadu termosov: dvojité izolované veko s držiakom a silikónovým tesnením, ergonomické uši, dno termosov s ochranným gumovým lemom</t>
  </si>
  <si>
    <t>1x Termos s objemom 10 l</t>
  </si>
  <si>
    <t>1x Termos s objemom 20 l</t>
  </si>
  <si>
    <t>1x Termos s objemom 35 l</t>
  </si>
  <si>
    <t>Izolačná konvica</t>
  </si>
  <si>
    <t>objem min. 1 l, materiál nerez</t>
  </si>
  <si>
    <t>Set  inventára na udržiavanie teploty II.</t>
  </si>
  <si>
    <t>Transportný termobox na gastronádoby</t>
  </si>
  <si>
    <t xml:space="preserve">Kapacita: 12 x GN1/1 - 2 cm
Dvojitá stena vyplnená vysoko kvalitnou polyuretánovou penou
2x rukoväť
Vhodný do umývačky
Stohovateľný
</t>
  </si>
  <si>
    <t>Všestranný box s vrchnákom</t>
  </si>
  <si>
    <t>Rozmer vnútorný: 53,8x33,8x25,3 cm
Rozmer vonkajší: 60x40x31,6 cm
Objem: 46 l</t>
  </si>
  <si>
    <t>Termobox na gastronádoby</t>
  </si>
  <si>
    <t>Rozmer vonkajší: 69x49x36,9 cm
Rozmer vnútorný: 62,5x42,5x30,5 cm
Objem: 81 l</t>
  </si>
  <si>
    <t>Termoport  s dvierkami</t>
  </si>
  <si>
    <t>Termoport s vekom</t>
  </si>
  <si>
    <t xml:space="preserve">kapacita: GN 1/1 hĺbka 20 cm
Dvojitá stena vyplnená vysoko kvalitnou polyuretánovou penou
Uzatváreteľné veko so 4 uzávermi
Vhodný do umývačky
Stohovateľný
</t>
  </si>
  <si>
    <t>Ohrievač tanierov pojazdný</t>
  </si>
  <si>
    <t>Set gastrozariadenia XI.</t>
  </si>
  <si>
    <t>Mlynček na mak</t>
  </si>
  <si>
    <t>príkon min. 600 W, počet otáčok min. 1500 ot/min. hodinový výkon min. 12 kg/hod., nastaviteľná jemnosť mletia, zásobník s objemom min. 800 g, tepelná ochrana pre preťažením, nýsypka z priehľadného plastu</t>
  </si>
  <si>
    <t>Kuchynský robot</t>
  </si>
  <si>
    <t>príkon min. 320 W, počet otáčok min. 58-220 ot/min., objem nerezovej misy min. 4,8 l, nasívna celokovová konštrukcia, systém planetárneho mixovania, miesiaci hák,plochý šľahač, šľahacia metla, nalievací štít, mäsomlynček s jemným a hrubým mletím s posúvačom, nástavec na plnenie klobás (min. 1x plniaca trubica 9,5 mm, min. 1 x plniaca trubica 19 mm)</t>
  </si>
  <si>
    <t>Elektrický varný kotol</t>
  </si>
  <si>
    <t xml:space="preserve">Objem minimálny: 60 l
Príkon maximálne: 9,5 kW / 400 V
Hrúbka pracovnej dosky minimálne: 2 mm
Vrchná pracovna doska prelisovaná
Pripojenie na teplú a studenú vodu
Nepriamy ohrev
Konštrukcia v kvalite minimálne nerez AISI 304
</t>
  </si>
  <si>
    <t>Miesto a dátum vypracovania cenovej ponuky:</t>
  </si>
  <si>
    <t>Obchodné meno:</t>
  </si>
  <si>
    <t>Sídlo:</t>
  </si>
  <si>
    <t>IČO:</t>
  </si>
  <si>
    <t>IČ DPH:</t>
  </si>
  <si>
    <t>Podpis a pečiatka štatutárneho zástupcu uchádzača:</t>
  </si>
  <si>
    <r>
      <t>Cena s DPH za počet požadovaných 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(vypĺňa len platca DPH)Cena s DPH za počet požadovaných kusov</t>
    </r>
    <r>
      <rPr>
        <i/>
        <u/>
        <sz val="10"/>
        <color indexed="10"/>
        <rFont val="Arial"/>
        <family val="2"/>
        <charset val="238"/>
      </rPr>
      <t>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(vypĺňa len platca DPH)</t>
    </r>
  </si>
  <si>
    <r>
      <t>Cena s DPH za počet požadovaných 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Cena s DPH za počet požadovaných kusov</t>
    </r>
    <r>
      <rPr>
        <i/>
        <u/>
        <sz val="10"/>
        <color indexed="10"/>
        <rFont val="Arial"/>
        <family val="2"/>
        <charset val="238"/>
      </rPr>
      <t>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(vypĺňa len platca DPH)</t>
    </r>
  </si>
  <si>
    <t>Rozmer minimálny "cm"</t>
  </si>
  <si>
    <t>SPOLU</t>
  </si>
  <si>
    <t>Prietokový chladič nápojov</t>
  </si>
  <si>
    <t>objem chladiacej vane min. 22 l, zásoba ľadu min. 9 kg, chladiace šneky z nerezovej ocele - počet 3 ks</t>
  </si>
  <si>
    <t xml:space="preserve">Kapacita minimálne: 10 x GN 1/1
Teplotná sonda: minimálne 6 bodová
Príkon: 18,5 – 19,5 kW
Napätie: 400 V
Veľkosť dotykového displeja minimálne: 10“
Vývin pary: bojler ( nástrekový nebude akceptovaný )
Integrovaná sprcha
Počet rýchlosti ventilátora minimálne: 5
Plnoautomatické umývanie komory
Počet umývacích programov minimálne: 8
Najkratší umývací program maximálne: 14 minút
Wifi: áno
LAN: áno
Minimálny počet programov: 1100
Minimálny počet krokov v programe: 12
Automatický predohrev komory
Automatické ochladzovanie komory
Ochrana proti vode: IPX5
Varný režim para: 30-130°C
Varný režim kombinované paro-pečenie: 30-300°C
Varný režim pečenie: 30-300°C
Ovládací jazyk: slovenský
Možnosť použiť nádoby: GN 1/1, GN 2/3, GN ½
Rozteč zásuvov minimálne: 68 mm
Dotyková teplota dvierok varného priestoru maximálne: 75°C
Vonkajší a vnútorný materiál z ušľachtilej ocele podla DIN 1.4301
</t>
  </si>
  <si>
    <t>83x73x100</t>
  </si>
  <si>
    <t>88x78x105</t>
  </si>
  <si>
    <t xml:space="preserve">Kapacita minimálne: 6 x GN 1/1
Teplotná sonda: minimálne 6 bodová
Príkon: 10 – 11 kW
Napätie: 400 V
Veľkosť dotykového displeja minimálne: 10“
Vývin pary: bojler ( nástrekový nebude akceptovaný )
Integrovaná sprcha
Počet rýchlosti ventilátora minimálne: 5
Plnoautomatické umývanie komory
Počet umývacích programov minimálne: 8
Najkratší umývací program maximálne: 14 minút
Wifi: áno
LAN: áno
Minimálny počet programov: 1100
Minimálny počet krokov v programe: 12
Automatický predohrev komory
Automatické ochladzovanie komory
Ochrana proti vode: IPX5
Varný režim para: 30-130°C
Varný režim kombinované paro-pečenie: 30-300°C
Varný režim pečenie: 30-300°C
Ovládací jazyk: slovenský
Možnosť použiť nádoby: GN 1/1, GN 2/3, GN ½
Rozteč zásuvov minimálne: 68 mm
Dotyková teplota dvierok varného priestoru maximálne: 75°C
Vonkajší a vnútorný materiál z ušľachtilej ocele podla DIN 1.4301
</t>
  </si>
  <si>
    <t>83x73x80</t>
  </si>
  <si>
    <t>88x78x85</t>
  </si>
  <si>
    <t>Príkon minimálne: 13 kW 
Rozdelenie: 2 x 6,5 kW
Napätie: 400 V
Hrúbka povrchového skla minimálne: 0,6 cm
Pre hrnce s priemerom: 28 cm
Krytie minimálne: IPX4</t>
  </si>
  <si>
    <t>30x70x28</t>
  </si>
  <si>
    <t>40x70x32</t>
  </si>
  <si>
    <t xml:space="preserve">Kapacita minimálne: 6 x GN 1/1
Teplotná sonda: minimálne 6 bodová
Príkon: 10 – 11 kW
Napätie: 400 V
Veľkosť dotykového displeja minimálne: 10“
Vývin pary: bojler ( nástrekový nebude akceptovaný )
Integrovaná sprcha
Počet rýchlosti ventilátora minimálne: 5
Plnoautomatické umývanie komory
Počet umývacích programov minimálne: 8
Najkratší umývací program maximálne: 14 minút
Wifi: áno
LAN: áno
Minimálny počet programov: 1100
Minimálny počet krokov v programe: 12
Automatický predohrev komory
Automatické ochladzovanie komory
Ochrana proti vode: IPX5
Varný režim para: 30-130°C
Varný režim kombinované paro-pečenie: 30-300°C
Varný režim pečenie: 30-300°C
Ovládací jazyk: slovenský
Možnosť použiť nádoby: GN 1/1, GN 2/3, GN ½
Rozteč zásuvov minimálne: 68 mm
Dotyková teplota dvierok varného priestoru maximálne: 75°C
Vonkajší a vnútorný materiál z ušľachtilej ocele podla DIN 1.4301
</t>
  </si>
  <si>
    <t xml:space="preserve">Energetická trieda: A
Celkový objem minimálne: 350 l
Objem chladiacej časti minimálne: 250 l
Objem mraziacej časti minimálne: 100 l
Chladivo: R 600a
Min. prevádzkový teplotný rozsah pre chladiacu časť: +3 až +9°C 
Min. prevádzkový  teplotný  rozsah pre mraziacu časť: -15 až -26°C 
Doba skladovania v prípade poruchy minimálne: 18 h
Maximálna okolitá teplota: +40°C 
Vonkajšia úprava: nerezová oceľ
Možnosť zmeniť otváranie dverí: áno
</t>
  </si>
  <si>
    <t xml:space="preserve">Prevedenie: obslužná vitrína
Min. prevádzkový teplotný rozsah: +2 až +6 °C
Osvetlenie: led
Príkon maximálne: 0,4 kW / 230 V
Chladenie: ventilované
Prevedenie: obslužná vitrína
Počet políc: 3
Možnosť zabudovať do pracovnej dosky
</t>
  </si>
  <si>
    <t xml:space="preserve">Počet poličiek minimálne: 3
Chladenie: ventilované
Počet koliesok: 4
Min. prevádzkový  teplotný rozsah: +2 až +10 °C
Osvetlenie: LED
Odmrazovanie: automatické
Objem: minimálne 200 l
Príkon maximálne: 0,4 kW /230V
</t>
  </si>
  <si>
    <t xml:space="preserve">Energetická trieda: A
Brutto objem minimálne: 550
Chladenie: ventilované
Odmrazovanie: automatické
Vonkajšie prevedenie: nerezové
Vnútorné prevedenie: nerezové
Min.prevádzkový teplotný rozsah: -2 až + 8°C
Maximálna okolitá teplota: + 40°C
Hrúbka izolácie minimálne: 8 cm
</t>
  </si>
  <si>
    <t xml:space="preserve">Energetická trieda: C
Brutto objem minimálne: 550
Chladenie: ventilované
Odmrazovanie: automatické
Vonkajšie prevedenie: nerezové
Vnútorné prevedenie: nerezové
Min. prevádzkový teplotný rozsah: -18 až -22°C
Maximálna okolitá teplota: + 40°C
Hrúbka izolácie minimálne: 8 cm
</t>
  </si>
  <si>
    <t xml:space="preserve">Energetická trieda: A
Brutto objem minimálne: 550
Chladenie: ventilované
Odmrazovanie: automatické
Vonkajšie prevedenie: nerezové
Vnútorné prevedenie: nerezové
Min. prevádzkový teplotný rozsah: -2 až + 8°C
Maximálna okolitá teplota: + 40°C
Hrúbka izolácie minimálne: 8 cm
</t>
  </si>
  <si>
    <t>77x90x210</t>
  </si>
  <si>
    <t>Objem brutto minimálne: 130 l
Chladenie: statické
Vonkajšie prevedenie: nerezové
Vnútorné prevedenie: plastové
Min. prevádzkový teplotný rozsah : -9 až -26°C
Maximálna okolitá teplota: +35°C
Počet poličiek minimálne: 4</t>
  </si>
  <si>
    <t>Min. prevádzkový teplotný rozsah :   -2°C až +8 °C, Maximálna okolitá teplota: +40°C, Minimálny vnútorný objem: 12 m3
Rozmer dverí minimálne: 65 x1185 cm
S podlahou. Napätie: 230 V Skladá sa z panelov s min. 60 mm polyuletánovou penovovu izoláciou s vysokou hustotou, hnací plyn napr. cyklopentan (CFC a HCFC free). Vnútroný a vonkajší povrch stien z galvanizovanej ocele s povrchovou úpravou náterom z odolného, protišmykového šedého plastu. Spájanie prostredníctvom rýchloupínacích zámkových spojov vyrobených z vysoko odolných kompozitných materiálov.  1 pravé, samozatváracie dvere s magnetickým tesnením, madlo so zámkom a bezpečnostným otváraním zvnútra. Vnútorné osvetlenie. Chladiaca jednotka v tropikalizovanom prevedení je dodávaná už zabudovaná do jedného panelu. Chladiace médium: R290. Ovládací panel: podsvietený vypínač Zapnuté/Vypnuté, vypínač vnútorného osvetlenia. Maximálna šírka: 300cm, Maximálna hlbka : 300 cm, Maximálna výška : 240 cm</t>
  </si>
  <si>
    <t xml:space="preserve">Energetická trieda: A
Prevedenie: 2x dvere
Automatické odmrazovanie
Príkon maximálne : 0,3kW / 230 V
Min. prevádzkový teplotný rozsah : -2 až +8°C
Objem brutto minimálne  : 260 l
Maximálna okolitá teplota: +40°C
Zadný lem
Hrúbka izolácie minimálne: 6 cm
</t>
  </si>
  <si>
    <t>130x70x85</t>
  </si>
  <si>
    <t>140x75x100 cm</t>
  </si>
  <si>
    <t xml:space="preserve">Energetická trieda: D
Prevedenie: 2x dvere
Automatické odmrazovanie
Príkon maximálne: 0,6 kW / 230 V
Min. prevádzkový teplotný rozsah : -18 až -22°C
Objem brutto minimálne: 260 l
Maximálna okolitá teplota: +40°C
Zadný lem
Hrúbka izolácie minimálne: 6 cm
</t>
  </si>
  <si>
    <t>Objem brutto minimálne: 130 l
Chladenie: statické
Vonkajšie prevedenie: nerezové
Vnútorné prevedenie: plastové
Min. prevádzkový teplotný rozsah: -9 až -26°C
Maximálna okolitá teplota: +35°C
Počet poličiek minimálne: 4</t>
  </si>
  <si>
    <t>130x92x110</t>
  </si>
  <si>
    <t>100x70x105</t>
  </si>
  <si>
    <t>84x85x55</t>
  </si>
  <si>
    <t>28x40x48</t>
  </si>
  <si>
    <t>Kapacita minimálne: 10 x GN 2/1 
Rozteč zásuvov minimálne: 8 cm
Príkon: min 18 kW
Napätie: 400 V
Osvetlenie komory
Počet rýchlosti ventilátora minimálne: 2
Plnoautomatické umývanie komory
Minimálny počet programov: 90
Minimálny počet krokov v programe: 3
Automaticky riadený prívod pary
Automatický predohrev komory
Automatické ochladzovanie komory
Varný režim para: 35-130°C
Varný režim kombinované paro-pečenie: 30-260°C
Varný režim pečenie: 30-260°C</t>
  </si>
  <si>
    <t>Objem kotlíka:min 30 l
Motorický zdvih kotlíka
Minimálne krytie pre ovládací panel: IP54
Príkon minimálne: 2,2 kW
Počet rýchlosti minimálne: 4
Napätie: 400 V
Príslušenstvo v cene:
- Kotlík, hák, miešač, metla
- Redukčná sada s  min 10 l kotlíkom a kompletným príslušenstvom</t>
  </si>
  <si>
    <t xml:space="preserve">Počet zásobníkov na kávové zrná: 2                  Minimálna kapacita zásobníkov na kávu: 2 x 0,6 kg      Počet zásobníkov na instatnú čokoládu: 1                    Minimálna kapacita zásobníka pre instantnú čokokádu: 1 x 0,55 kg
Počet zásobník na instatné mlieko: 1
Minimálna kapacita zásobníka pre instatné mlieko: 1 x 0,35 kg
Počet možných nápojov minimálne: 90
Priemer mlecích kameňov minimálne: 4,5 cm
Príkon maximálny: 3,1 kW
Napätie: 230 V
Minimálna kapacita bojlera: 2 l
USB rozhranie: áno
WIFI rozhranie: áno
Ovládací jazyk obrazovky: slovenský
</t>
  </si>
  <si>
    <t xml:space="preserve">Príkon max.: 14kW
Napätie: 400 V
Objem minimálne: 2x16 l
Sklápanie: motorové automatické
Ovladací jazyk: slovenský
Počet programov minimálne: 1000
Počet krokov v programe minimálne: 11
USB rozhranie
WIFI konektivita
Príslušenstvo v cene:
-pokrmová teplotná sonda
- funkcia automatického zdvíhania a spúštania varných košov
- integrované elektricky riadené napúštanie vody
- integrovaná zásuvka na 230V na pridavné zariadenia
- varný kôš 1 ks
- filtrovací kôš 1 ks
- špachtla 1ks
- rôsť na dno panvice 1ks
- sito pre voľné varné produkty 1ks
- vypúštacie sito 1ks
- vozík manipulačný na varné fritovacie koše 1ks
</t>
  </si>
  <si>
    <t xml:space="preserve">Počet zásobníkov na kávové zrná: 2                             Minimálna kapacita zásobníkov na kávu: 2 x 0,6 kg      Počet zásobníkov na instatnú čokoládu: 1                    Minimálna kapacita zásobníka pre instantnú čokokádu: 1 x 0,55 kg
Počet zásobník na instatné mlieko: 1
Minimálna kapacita zásobníka pre instatné mlieko: 1 x 0,35 kg
Počet možných nápojov minimálne: 90
Priemer mlecích kameňov minimálne: 4,5 cm
Príkon maximálny: 3,1 kW
Napätie: 230 V
Minimálna kapacita bojlera: 2 l
USB rozhranie: áno
WIFI rozhranie: áno
Ovládací jazyk obrazovky: slovenský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</si>
</sst>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€ &quot;;\-#,##0.00&quot; € &quot;;&quot; -&quot;#&quot; € &quot;;@\ "/>
    <numFmt numFmtId="165" formatCode="#,##0.00\ [$€-41B];[Red]\-#,##0.00\ [$€-41B]"/>
  </numFmts>
  <fonts count="17" x14ac:knownFonts="1"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u/>
      <sz val="11"/>
      <color indexed="30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u/>
      <sz val="10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8"/>
      <name val="Arial"/>
      <family val="2"/>
      <charset val="1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indexed="26"/>
        <bgColor indexed="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0000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5" fontId="4" fillId="0" borderId="0"/>
  </cellStyleXfs>
  <cellXfs count="160">
    <xf numFmtId="0" fontId="0" fillId="0" borderId="0" xfId="0"/>
    <xf numFmtId="0" fontId="5" fillId="0" borderId="0" xfId="2" applyFont="1" applyAlignment="1" applyProtection="1">
      <alignment vertical="top"/>
      <protection locked="0"/>
    </xf>
    <xf numFmtId="0" fontId="6" fillId="0" borderId="0" xfId="1" applyAlignment="1">
      <alignment vertical="top"/>
    </xf>
    <xf numFmtId="0" fontId="7" fillId="0" borderId="1" xfId="16" applyFont="1" applyBorder="1" applyAlignment="1">
      <alignment horizontal="center" vertical="top" wrapText="1"/>
    </xf>
    <xf numFmtId="0" fontId="7" fillId="2" borderId="1" xfId="16" applyFont="1" applyFill="1" applyBorder="1" applyAlignment="1">
      <alignment horizontal="center" vertical="top"/>
    </xf>
    <xf numFmtId="0" fontId="7" fillId="2" borderId="1" xfId="15" applyFont="1" applyFill="1" applyBorder="1" applyAlignment="1">
      <alignment horizontal="left" vertical="top" wrapText="1"/>
    </xf>
    <xf numFmtId="0" fontId="5" fillId="2" borderId="1" xfId="15" applyFont="1" applyFill="1" applyBorder="1" applyAlignment="1">
      <alignment horizontal="left" vertical="top" wrapText="1"/>
    </xf>
    <xf numFmtId="0" fontId="5" fillId="2" borderId="1" xfId="15" applyFont="1" applyFill="1" applyBorder="1" applyAlignment="1">
      <alignment horizontal="center" vertical="top" wrapText="1"/>
    </xf>
    <xf numFmtId="0" fontId="5" fillId="2" borderId="1" xfId="15" applyFont="1" applyFill="1" applyBorder="1" applyAlignment="1">
      <alignment horizontal="center" vertical="top"/>
    </xf>
    <xf numFmtId="4" fontId="7" fillId="2" borderId="2" xfId="16" applyNumberFormat="1" applyFont="1" applyFill="1" applyBorder="1" applyAlignment="1">
      <alignment horizontal="center" vertical="top"/>
    </xf>
    <xf numFmtId="4" fontId="7" fillId="2" borderId="3" xfId="16" applyNumberFormat="1" applyFont="1" applyFill="1" applyBorder="1" applyAlignment="1">
      <alignment horizontal="center" vertical="top"/>
    </xf>
    <xf numFmtId="4" fontId="7" fillId="2" borderId="1" xfId="16" applyNumberFormat="1" applyFont="1" applyFill="1" applyBorder="1" applyAlignment="1" applyProtection="1">
      <alignment horizontal="center" vertical="top"/>
      <protection locked="0"/>
    </xf>
    <xf numFmtId="4" fontId="7" fillId="0" borderId="2" xfId="16" applyNumberFormat="1" applyFont="1" applyBorder="1" applyAlignment="1">
      <alignment horizontal="center" vertical="top"/>
    </xf>
    <xf numFmtId="4" fontId="7" fillId="0" borderId="3" xfId="16" applyNumberFormat="1" applyFont="1" applyBorder="1" applyAlignment="1">
      <alignment horizontal="center" vertical="top"/>
    </xf>
    <xf numFmtId="0" fontId="5" fillId="0" borderId="1" xfId="16" applyFont="1" applyBorder="1" applyAlignment="1">
      <alignment vertical="top"/>
    </xf>
    <xf numFmtId="0" fontId="5" fillId="0" borderId="1" xfId="15" applyFont="1" applyBorder="1" applyAlignment="1">
      <alignment horizontal="left" vertical="top" wrapText="1"/>
    </xf>
    <xf numFmtId="0" fontId="5" fillId="0" borderId="1" xfId="15" applyFont="1" applyBorder="1" applyAlignment="1">
      <alignment horizontal="center" vertical="top" wrapText="1"/>
    </xf>
    <xf numFmtId="0" fontId="5" fillId="0" borderId="1" xfId="15" applyFont="1" applyBorder="1" applyAlignment="1">
      <alignment horizontal="center" vertical="top"/>
    </xf>
    <xf numFmtId="4" fontId="7" fillId="3" borderId="2" xfId="16" applyNumberFormat="1" applyFont="1" applyFill="1" applyBorder="1" applyAlignment="1" applyProtection="1">
      <alignment horizontal="center" vertical="top"/>
      <protection locked="0"/>
    </xf>
    <xf numFmtId="4" fontId="7" fillId="2" borderId="1" xfId="16" applyNumberFormat="1" applyFont="1" applyFill="1" applyBorder="1" applyAlignment="1">
      <alignment horizontal="center" vertical="top"/>
    </xf>
    <xf numFmtId="4" fontId="7" fillId="0" borderId="2" xfId="16" applyNumberFormat="1" applyFont="1" applyBorder="1" applyAlignment="1" applyProtection="1">
      <alignment horizontal="center" vertical="top"/>
      <protection locked="0"/>
    </xf>
    <xf numFmtId="4" fontId="7" fillId="0" borderId="1" xfId="16" applyNumberFormat="1" applyFont="1" applyBorder="1" applyAlignment="1">
      <alignment horizontal="center" vertical="top"/>
    </xf>
    <xf numFmtId="0" fontId="5" fillId="0" borderId="1" xfId="16" applyFont="1" applyBorder="1" applyAlignment="1">
      <alignment vertical="top" wrapText="1"/>
    </xf>
    <xf numFmtId="0" fontId="5" fillId="0" borderId="1" xfId="16" applyFont="1" applyBorder="1" applyAlignment="1">
      <alignment horizontal="center" vertical="top" wrapText="1"/>
    </xf>
    <xf numFmtId="0" fontId="5" fillId="0" borderId="1" xfId="16" applyFont="1" applyBorder="1" applyAlignment="1">
      <alignment horizontal="left" vertical="top" wrapText="1"/>
    </xf>
    <xf numFmtId="0" fontId="10" fillId="2" borderId="1" xfId="16" applyFont="1" applyFill="1" applyBorder="1" applyAlignment="1">
      <alignment vertical="top" wrapText="1"/>
    </xf>
    <xf numFmtId="0" fontId="10" fillId="2" borderId="1" xfId="16" applyFont="1" applyFill="1" applyBorder="1" applyAlignment="1">
      <alignment horizontal="center" vertical="top" wrapText="1"/>
    </xf>
    <xf numFmtId="4" fontId="7" fillId="4" borderId="2" xfId="16" applyNumberFormat="1" applyFont="1" applyFill="1" applyBorder="1" applyAlignment="1">
      <alignment horizontal="center" vertical="top"/>
    </xf>
    <xf numFmtId="4" fontId="7" fillId="4" borderId="3" xfId="16" applyNumberFormat="1" applyFont="1" applyFill="1" applyBorder="1" applyAlignment="1">
      <alignment horizontal="center" vertical="top"/>
    </xf>
    <xf numFmtId="0" fontId="7" fillId="2" borderId="1" xfId="16" applyFont="1" applyFill="1" applyBorder="1" applyAlignment="1">
      <alignment horizontal="left" vertical="top" wrapText="1"/>
    </xf>
    <xf numFmtId="0" fontId="5" fillId="2" borderId="1" xfId="16" applyFont="1" applyFill="1" applyBorder="1" applyAlignment="1">
      <alignment horizontal="left" vertical="top"/>
    </xf>
    <xf numFmtId="0" fontId="5" fillId="2" borderId="1" xfId="16" applyFont="1" applyFill="1" applyBorder="1" applyAlignment="1">
      <alignment horizontal="center" vertical="top"/>
    </xf>
    <xf numFmtId="0" fontId="5" fillId="0" borderId="1" xfId="16" applyFont="1" applyBorder="1" applyAlignment="1">
      <alignment horizontal="center" vertical="top"/>
    </xf>
    <xf numFmtId="0" fontId="7" fillId="2" borderId="4" xfId="16" applyFont="1" applyFill="1" applyBorder="1" applyAlignment="1">
      <alignment horizontal="left" vertical="top"/>
    </xf>
    <xf numFmtId="0" fontId="5" fillId="2" borderId="1" xfId="16" applyFont="1" applyFill="1" applyBorder="1" applyAlignment="1">
      <alignment horizontal="left" vertical="top" wrapText="1"/>
    </xf>
    <xf numFmtId="0" fontId="5" fillId="2" borderId="1" xfId="16" applyFont="1" applyFill="1" applyBorder="1" applyAlignment="1">
      <alignment horizontal="center" vertical="top" wrapText="1"/>
    </xf>
    <xf numFmtId="4" fontId="7" fillId="2" borderId="4" xfId="16" applyNumberFormat="1" applyFont="1" applyFill="1" applyBorder="1" applyAlignment="1" applyProtection="1">
      <alignment horizontal="center" vertical="top"/>
      <protection locked="0"/>
    </xf>
    <xf numFmtId="0" fontId="5" fillId="2" borderId="1" xfId="16" applyFont="1" applyFill="1" applyBorder="1" applyAlignment="1">
      <alignment vertical="top" wrapText="1"/>
    </xf>
    <xf numFmtId="0" fontId="7" fillId="0" borderId="1" xfId="16" applyFont="1" applyBorder="1" applyAlignment="1">
      <alignment horizontal="center" vertical="top"/>
    </xf>
    <xf numFmtId="0" fontId="5" fillId="0" borderId="1" xfId="16" applyFont="1" applyBorder="1" applyAlignment="1">
      <alignment horizontal="left" vertical="top"/>
    </xf>
    <xf numFmtId="4" fontId="7" fillId="2" borderId="1" xfId="2" applyNumberFormat="1" applyFont="1" applyFill="1" applyBorder="1" applyAlignment="1">
      <alignment horizontal="center" vertical="top"/>
    </xf>
    <xf numFmtId="0" fontId="11" fillId="2" borderId="1" xfId="16" applyFont="1" applyFill="1" applyBorder="1" applyAlignment="1">
      <alignment horizontal="left" vertical="top" wrapText="1"/>
    </xf>
    <xf numFmtId="0" fontId="11" fillId="2" borderId="1" xfId="16" applyFont="1" applyFill="1" applyBorder="1" applyAlignment="1">
      <alignment horizontal="center" vertical="top" wrapText="1"/>
    </xf>
    <xf numFmtId="4" fontId="7" fillId="5" borderId="3" xfId="16" applyNumberFormat="1" applyFont="1" applyFill="1" applyBorder="1" applyAlignment="1">
      <alignment horizontal="center" vertical="top"/>
    </xf>
    <xf numFmtId="4" fontId="7" fillId="5" borderId="1" xfId="16" applyNumberFormat="1" applyFont="1" applyFill="1" applyBorder="1" applyAlignment="1">
      <alignment horizontal="center" vertical="top"/>
    </xf>
    <xf numFmtId="0" fontId="5" fillId="0" borderId="4" xfId="16" applyFont="1" applyBorder="1" applyAlignment="1">
      <alignment horizontal="center" vertical="top" wrapText="1"/>
    </xf>
    <xf numFmtId="4" fontId="7" fillId="2" borderId="5" xfId="2" applyNumberFormat="1" applyFont="1" applyFill="1" applyBorder="1" applyAlignment="1">
      <alignment horizontal="center" vertical="top"/>
    </xf>
    <xf numFmtId="4" fontId="7" fillId="4" borderId="1" xfId="16" applyNumberFormat="1" applyFont="1" applyFill="1" applyBorder="1" applyAlignment="1">
      <alignment horizontal="center" vertical="top"/>
    </xf>
    <xf numFmtId="4" fontId="7" fillId="2" borderId="3" xfId="2" applyNumberFormat="1" applyFont="1" applyFill="1" applyBorder="1" applyAlignment="1">
      <alignment horizontal="center" vertical="top"/>
    </xf>
    <xf numFmtId="0" fontId="7" fillId="2" borderId="1" xfId="16" applyFont="1" applyFill="1" applyBorder="1" applyAlignment="1">
      <alignment horizontal="left" vertical="top"/>
    </xf>
    <xf numFmtId="0" fontId="12" fillId="2" borderId="1" xfId="16" applyFont="1" applyFill="1" applyBorder="1" applyAlignment="1">
      <alignment vertical="top" wrapText="1"/>
    </xf>
    <xf numFmtId="0" fontId="12" fillId="2" borderId="1" xfId="16" applyFont="1" applyFill="1" applyBorder="1" applyAlignment="1">
      <alignment horizontal="center" vertical="top" wrapText="1"/>
    </xf>
    <xf numFmtId="0" fontId="11" fillId="2" borderId="1" xfId="16" applyFont="1" applyFill="1" applyBorder="1" applyAlignment="1">
      <alignment vertical="top" wrapText="1"/>
    </xf>
    <xf numFmtId="0" fontId="7" fillId="2" borderId="1" xfId="16" applyFont="1" applyFill="1" applyBorder="1" applyAlignment="1">
      <alignment vertical="top" wrapText="1"/>
    </xf>
    <xf numFmtId="0" fontId="5" fillId="0" borderId="5" xfId="16" applyFont="1" applyBorder="1" applyAlignment="1">
      <alignment vertical="top" wrapText="1"/>
    </xf>
    <xf numFmtId="0" fontId="5" fillId="0" borderId="5" xfId="16" applyFont="1" applyBorder="1" applyAlignment="1">
      <alignment horizontal="center" vertical="top" wrapText="1"/>
    </xf>
    <xf numFmtId="0" fontId="7" fillId="2" borderId="5" xfId="16" applyFont="1" applyFill="1" applyBorder="1" applyAlignment="1">
      <alignment horizontal="center" vertical="top"/>
    </xf>
    <xf numFmtId="0" fontId="7" fillId="2" borderId="5" xfId="16" applyFont="1" applyFill="1" applyBorder="1" applyAlignment="1">
      <alignment horizontal="left" vertical="top" wrapText="1"/>
    </xf>
    <xf numFmtId="0" fontId="5" fillId="2" borderId="5" xfId="16" applyFont="1" applyFill="1" applyBorder="1" applyAlignment="1">
      <alignment horizontal="left" vertical="top" wrapText="1"/>
    </xf>
    <xf numFmtId="0" fontId="5" fillId="2" borderId="5" xfId="16" applyFont="1" applyFill="1" applyBorder="1" applyAlignment="1">
      <alignment horizontal="center" vertical="top" wrapText="1"/>
    </xf>
    <xf numFmtId="0" fontId="5" fillId="2" borderId="5" xfId="15" applyFont="1" applyFill="1" applyBorder="1" applyAlignment="1">
      <alignment horizontal="center" vertical="top" wrapText="1"/>
    </xf>
    <xf numFmtId="0" fontId="5" fillId="2" borderId="5" xfId="16" applyFont="1" applyFill="1" applyBorder="1" applyAlignment="1">
      <alignment horizontal="center" vertical="top"/>
    </xf>
    <xf numFmtId="4" fontId="7" fillId="2" borderId="5" xfId="16" applyNumberFormat="1" applyFont="1" applyFill="1" applyBorder="1" applyAlignment="1" applyProtection="1">
      <alignment horizontal="center" vertical="top"/>
      <protection locked="0"/>
    </xf>
    <xf numFmtId="0" fontId="3" fillId="0" borderId="0" xfId="16" applyAlignment="1">
      <alignment vertical="top" wrapText="1"/>
    </xf>
    <xf numFmtId="0" fontId="5" fillId="2" borderId="1" xfId="11" applyFont="1" applyFill="1" applyBorder="1" applyAlignment="1">
      <alignment horizontal="center" vertical="top"/>
    </xf>
    <xf numFmtId="0" fontId="5" fillId="0" borderId="1" xfId="11" applyFont="1" applyBorder="1" applyAlignment="1">
      <alignment horizontal="center" vertical="top" wrapText="1"/>
    </xf>
    <xf numFmtId="0" fontId="5" fillId="0" borderId="1" xfId="11" applyFont="1" applyBorder="1" applyAlignment="1">
      <alignment horizontal="center" vertical="top"/>
    </xf>
    <xf numFmtId="0" fontId="5" fillId="2" borderId="1" xfId="11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vertical="top"/>
    </xf>
    <xf numFmtId="0" fontId="13" fillId="0" borderId="0" xfId="16" applyFont="1" applyAlignment="1">
      <alignment vertical="top" wrapText="1"/>
    </xf>
    <xf numFmtId="0" fontId="5" fillId="0" borderId="3" xfId="16" applyFont="1" applyBorder="1" applyAlignment="1">
      <alignment vertical="top"/>
    </xf>
    <xf numFmtId="0" fontId="5" fillId="0" borderId="3" xfId="16" applyFont="1" applyBorder="1" applyAlignment="1">
      <alignment horizontal="left" vertical="top" wrapText="1"/>
    </xf>
    <xf numFmtId="0" fontId="5" fillId="0" borderId="3" xfId="16" applyFont="1" applyBorder="1" applyAlignment="1">
      <alignment horizontal="center" vertical="top" wrapText="1"/>
    </xf>
    <xf numFmtId="0" fontId="5" fillId="0" borderId="3" xfId="15" applyFont="1" applyBorder="1" applyAlignment="1">
      <alignment horizontal="center" vertical="top" wrapText="1"/>
    </xf>
    <xf numFmtId="0" fontId="5" fillId="5" borderId="1" xfId="16" applyFont="1" applyFill="1" applyBorder="1" applyAlignment="1">
      <alignment vertical="top"/>
    </xf>
    <xf numFmtId="0" fontId="5" fillId="5" borderId="1" xfId="16" applyFont="1" applyFill="1" applyBorder="1" applyAlignment="1">
      <alignment horizontal="left" vertical="top" wrapText="1"/>
    </xf>
    <xf numFmtId="0" fontId="5" fillId="5" borderId="1" xfId="16" applyFont="1" applyFill="1" applyBorder="1" applyAlignment="1">
      <alignment horizontal="center" vertical="top" wrapText="1"/>
    </xf>
    <xf numFmtId="0" fontId="5" fillId="5" borderId="1" xfId="15" applyFont="1" applyFill="1" applyBorder="1" applyAlignment="1">
      <alignment horizontal="center" vertical="top" wrapText="1"/>
    </xf>
    <xf numFmtId="0" fontId="5" fillId="5" borderId="1" xfId="16" applyFont="1" applyFill="1" applyBorder="1" applyAlignment="1">
      <alignment horizontal="center" vertical="top"/>
    </xf>
    <xf numFmtId="0" fontId="7" fillId="5" borderId="1" xfId="16" applyFont="1" applyFill="1" applyBorder="1" applyAlignment="1">
      <alignment horizontal="center" vertical="top"/>
    </xf>
    <xf numFmtId="0" fontId="5" fillId="5" borderId="1" xfId="16" applyFont="1" applyFill="1" applyBorder="1" applyAlignment="1">
      <alignment vertical="top" wrapText="1"/>
    </xf>
    <xf numFmtId="0" fontId="5" fillId="0" borderId="5" xfId="16" applyFont="1" applyBorder="1" applyAlignment="1">
      <alignment vertical="top"/>
    </xf>
    <xf numFmtId="0" fontId="5" fillId="0" borderId="5" xfId="16" applyFont="1" applyBorder="1" applyAlignment="1">
      <alignment horizontal="left" vertical="top" wrapText="1"/>
    </xf>
    <xf numFmtId="4" fontId="7" fillId="2" borderId="6" xfId="16" applyNumberFormat="1" applyFont="1" applyFill="1" applyBorder="1" applyAlignment="1">
      <alignment horizontal="center" vertical="top"/>
    </xf>
    <xf numFmtId="4" fontId="7" fillId="4" borderId="6" xfId="16" applyNumberFormat="1" applyFont="1" applyFill="1" applyBorder="1" applyAlignment="1">
      <alignment horizontal="center" vertical="top"/>
    </xf>
    <xf numFmtId="0" fontId="7" fillId="2" borderId="1" xfId="14" applyFont="1" applyFill="1" applyBorder="1" applyAlignment="1">
      <alignment horizontal="left" vertical="top" wrapText="1"/>
    </xf>
    <xf numFmtId="0" fontId="7" fillId="2" borderId="1" xfId="14" applyFont="1" applyFill="1" applyBorder="1" applyAlignment="1">
      <alignment vertical="top" wrapText="1"/>
    </xf>
    <xf numFmtId="0" fontId="7" fillId="2" borderId="7" xfId="14" applyFont="1" applyFill="1" applyBorder="1" applyAlignment="1">
      <alignment horizontal="center" vertical="top" wrapText="1"/>
    </xf>
    <xf numFmtId="0" fontId="5" fillId="2" borderId="1" xfId="14" applyFont="1" applyFill="1" applyBorder="1" applyAlignment="1">
      <alignment horizontal="center" vertical="top"/>
    </xf>
    <xf numFmtId="4" fontId="7" fillId="6" borderId="2" xfId="16" applyNumberFormat="1" applyFont="1" applyFill="1" applyBorder="1" applyAlignment="1">
      <alignment horizontal="center" vertical="top"/>
    </xf>
    <xf numFmtId="4" fontId="7" fillId="6" borderId="3" xfId="16" applyNumberFormat="1" applyFont="1" applyFill="1" applyBorder="1" applyAlignment="1">
      <alignment horizontal="center" vertical="top"/>
    </xf>
    <xf numFmtId="0" fontId="5" fillId="0" borderId="3" xfId="14" applyFont="1" applyBorder="1" applyAlignment="1">
      <alignment horizontal="left" vertical="top" wrapText="1"/>
    </xf>
    <xf numFmtId="0" fontId="5" fillId="0" borderId="0" xfId="14" applyFont="1" applyAlignment="1">
      <alignment horizontal="center" vertical="top" wrapText="1"/>
    </xf>
    <xf numFmtId="0" fontId="5" fillId="0" borderId="3" xfId="14" applyFont="1" applyBorder="1" applyAlignment="1">
      <alignment horizontal="center" vertical="top" wrapText="1"/>
    </xf>
    <xf numFmtId="0" fontId="5" fillId="0" borderId="5" xfId="14" applyFont="1" applyBorder="1" applyAlignment="1">
      <alignment horizontal="left" vertical="top" wrapText="1"/>
    </xf>
    <xf numFmtId="0" fontId="5" fillId="0" borderId="5" xfId="15" applyFont="1" applyBorder="1" applyAlignment="1">
      <alignment horizontal="center" vertical="top" wrapText="1"/>
    </xf>
    <xf numFmtId="0" fontId="5" fillId="0" borderId="5" xfId="14" applyFont="1" applyBorder="1" applyAlignment="1">
      <alignment horizontal="center" vertical="top" wrapText="1"/>
    </xf>
    <xf numFmtId="0" fontId="5" fillId="2" borderId="1" xfId="14" applyFont="1" applyFill="1" applyBorder="1" applyAlignment="1">
      <alignment vertical="top" wrapText="1"/>
    </xf>
    <xf numFmtId="0" fontId="5" fillId="2" borderId="7" xfId="14" applyFont="1" applyFill="1" applyBorder="1" applyAlignment="1">
      <alignment horizontal="center" vertical="top" wrapText="1"/>
    </xf>
    <xf numFmtId="0" fontId="5" fillId="2" borderId="2" xfId="14" applyFont="1" applyFill="1" applyBorder="1" applyAlignment="1">
      <alignment horizontal="center" vertical="top"/>
    </xf>
    <xf numFmtId="4" fontId="7" fillId="2" borderId="1" xfId="2" applyNumberFormat="1" applyFont="1" applyFill="1" applyBorder="1" applyAlignment="1" applyProtection="1">
      <alignment horizontal="center" vertical="top"/>
      <protection locked="0"/>
    </xf>
    <xf numFmtId="0" fontId="7" fillId="8" borderId="1" xfId="16" applyFont="1" applyFill="1" applyBorder="1" applyAlignment="1">
      <alignment horizontal="center" vertical="top"/>
    </xf>
    <xf numFmtId="0" fontId="7" fillId="8" borderId="1" xfId="16" applyFont="1" applyFill="1" applyBorder="1" applyAlignment="1">
      <alignment horizontal="left" vertical="top" wrapText="1"/>
    </xf>
    <xf numFmtId="0" fontId="5" fillId="8" borderId="1" xfId="16" applyFont="1" applyFill="1" applyBorder="1" applyAlignment="1">
      <alignment horizontal="left" vertical="top" wrapText="1"/>
    </xf>
    <xf numFmtId="0" fontId="5" fillId="8" borderId="1" xfId="16" applyFont="1" applyFill="1" applyBorder="1" applyAlignment="1">
      <alignment horizontal="center" vertical="top" wrapText="1"/>
    </xf>
    <xf numFmtId="0" fontId="5" fillId="8" borderId="1" xfId="15" applyFont="1" applyFill="1" applyBorder="1" applyAlignment="1">
      <alignment horizontal="center" vertical="top" wrapText="1"/>
    </xf>
    <xf numFmtId="4" fontId="7" fillId="8" borderId="1" xfId="16" applyNumberFormat="1" applyFont="1" applyFill="1" applyBorder="1" applyAlignment="1">
      <alignment horizontal="center" vertical="top"/>
    </xf>
    <xf numFmtId="4" fontId="7" fillId="8" borderId="1" xfId="16" applyNumberFormat="1" applyFont="1" applyFill="1" applyBorder="1" applyAlignment="1" applyProtection="1">
      <alignment horizontal="center" vertical="top"/>
      <protection locked="0"/>
    </xf>
    <xf numFmtId="4" fontId="7" fillId="9" borderId="2" xfId="16" applyNumberFormat="1" applyFont="1" applyFill="1" applyBorder="1" applyAlignment="1" applyProtection="1">
      <alignment horizontal="center" vertical="top"/>
      <protection locked="0"/>
    </xf>
    <xf numFmtId="0" fontId="14" fillId="9" borderId="0" xfId="0" applyFont="1" applyFill="1"/>
    <xf numFmtId="4" fontId="14" fillId="0" borderId="0" xfId="0" applyNumberFormat="1" applyFont="1"/>
    <xf numFmtId="0" fontId="15" fillId="0" borderId="10" xfId="16" applyFont="1" applyBorder="1" applyAlignment="1">
      <alignment horizontal="left" vertical="center" wrapText="1"/>
    </xf>
    <xf numFmtId="4" fontId="7" fillId="9" borderId="2" xfId="1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4" fontId="7" fillId="10" borderId="2" xfId="16" applyNumberFormat="1" applyFont="1" applyFill="1" applyBorder="1" applyAlignment="1" applyProtection="1">
      <alignment horizontal="center" vertical="top"/>
      <protection locked="0"/>
    </xf>
    <xf numFmtId="0" fontId="7" fillId="0" borderId="1" xfId="16" applyFont="1" applyBorder="1" applyAlignment="1">
      <alignment horizontal="left" vertical="top" wrapText="1"/>
    </xf>
    <xf numFmtId="0" fontId="7" fillId="11" borderId="1" xfId="16" applyFont="1" applyFill="1" applyBorder="1" applyAlignment="1">
      <alignment horizontal="center" vertical="top"/>
    </xf>
    <xf numFmtId="0" fontId="7" fillId="11" borderId="1" xfId="16" applyFont="1" applyFill="1" applyBorder="1" applyAlignment="1">
      <alignment horizontal="left" vertical="top" wrapText="1"/>
    </xf>
    <xf numFmtId="0" fontId="5" fillId="11" borderId="1" xfId="16" applyFont="1" applyFill="1" applyBorder="1" applyAlignment="1">
      <alignment horizontal="left" vertical="top" wrapText="1"/>
    </xf>
    <xf numFmtId="0" fontId="5" fillId="11" borderId="1" xfId="16" applyFont="1" applyFill="1" applyBorder="1" applyAlignment="1">
      <alignment horizontal="center" vertical="top" wrapText="1"/>
    </xf>
    <xf numFmtId="0" fontId="5" fillId="11" borderId="1" xfId="15" applyFont="1" applyFill="1" applyBorder="1" applyAlignment="1">
      <alignment horizontal="center" vertical="top" wrapText="1"/>
    </xf>
    <xf numFmtId="0" fontId="5" fillId="11" borderId="1" xfId="16" applyFont="1" applyFill="1" applyBorder="1" applyAlignment="1">
      <alignment horizontal="center" vertical="top"/>
    </xf>
    <xf numFmtId="4" fontId="7" fillId="11" borderId="1" xfId="16" applyNumberFormat="1" applyFont="1" applyFill="1" applyBorder="1" applyAlignment="1">
      <alignment horizontal="center" vertical="top"/>
    </xf>
    <xf numFmtId="4" fontId="7" fillId="11" borderId="4" xfId="16" applyNumberFormat="1" applyFont="1" applyFill="1" applyBorder="1" applyAlignment="1" applyProtection="1">
      <alignment horizontal="center" vertical="top"/>
      <protection locked="0"/>
    </xf>
    <xf numFmtId="0" fontId="15" fillId="0" borderId="1" xfId="15" applyFont="1" applyBorder="1" applyAlignment="1">
      <alignment horizontal="left" vertical="top" wrapText="1"/>
    </xf>
    <xf numFmtId="0" fontId="15" fillId="0" borderId="1" xfId="15" applyFont="1" applyBorder="1" applyAlignment="1">
      <alignment horizontal="center" vertical="top" wrapText="1"/>
    </xf>
    <xf numFmtId="0" fontId="15" fillId="0" borderId="1" xfId="15" applyFont="1" applyBorder="1" applyAlignment="1">
      <alignment horizontal="center" vertical="top"/>
    </xf>
    <xf numFmtId="4" fontId="16" fillId="0" borderId="2" xfId="16" applyNumberFormat="1" applyFont="1" applyBorder="1" applyAlignment="1" applyProtection="1">
      <alignment horizontal="center" vertical="top"/>
      <protection locked="0"/>
    </xf>
    <xf numFmtId="4" fontId="16" fillId="0" borderId="1" xfId="16" applyNumberFormat="1" applyFont="1" applyBorder="1" applyAlignment="1">
      <alignment horizontal="center" vertical="top"/>
    </xf>
    <xf numFmtId="4" fontId="16" fillId="0" borderId="1" xfId="16" applyNumberFormat="1" applyFont="1" applyBorder="1" applyAlignment="1" applyProtection="1">
      <alignment horizontal="center" vertical="top"/>
      <protection locked="0"/>
    </xf>
    <xf numFmtId="0" fontId="16" fillId="11" borderId="1" xfId="16" applyFont="1" applyFill="1" applyBorder="1" applyAlignment="1">
      <alignment horizontal="left" vertical="top" wrapText="1"/>
    </xf>
    <xf numFmtId="4" fontId="16" fillId="9" borderId="2" xfId="16" applyNumberFormat="1" applyFont="1" applyFill="1" applyBorder="1" applyAlignment="1" applyProtection="1">
      <alignment horizontal="center" vertical="top"/>
      <protection locked="0"/>
    </xf>
    <xf numFmtId="4" fontId="7" fillId="12" borderId="1" xfId="16" applyNumberFormat="1" applyFont="1" applyFill="1" applyBorder="1" applyAlignment="1">
      <alignment horizontal="center" vertical="top"/>
    </xf>
    <xf numFmtId="4" fontId="7" fillId="12" borderId="1" xfId="16" applyNumberFormat="1" applyFont="1" applyFill="1" applyBorder="1" applyAlignment="1" applyProtection="1">
      <alignment horizontal="center" vertical="top"/>
      <protection locked="0"/>
    </xf>
    <xf numFmtId="0" fontId="7" fillId="12" borderId="1" xfId="16" applyFont="1" applyFill="1" applyBorder="1" applyAlignment="1">
      <alignment horizontal="center" vertical="top"/>
    </xf>
    <xf numFmtId="0" fontId="7" fillId="12" borderId="1" xfId="16" applyFont="1" applyFill="1" applyBorder="1" applyAlignment="1">
      <alignment horizontal="left" vertical="top" wrapText="1"/>
    </xf>
    <xf numFmtId="0" fontId="5" fillId="12" borderId="1" xfId="16" applyFont="1" applyFill="1" applyBorder="1" applyAlignment="1">
      <alignment horizontal="left" vertical="top" wrapText="1"/>
    </xf>
    <xf numFmtId="0" fontId="5" fillId="12" borderId="1" xfId="16" applyFont="1" applyFill="1" applyBorder="1" applyAlignment="1">
      <alignment horizontal="center" vertical="top" wrapText="1"/>
    </xf>
    <xf numFmtId="0" fontId="5" fillId="12" borderId="1" xfId="15" applyFont="1" applyFill="1" applyBorder="1" applyAlignment="1">
      <alignment horizontal="center" vertical="top" wrapText="1"/>
    </xf>
    <xf numFmtId="4" fontId="7" fillId="0" borderId="1" xfId="16" applyNumberFormat="1" applyFont="1" applyBorder="1" applyAlignment="1" applyProtection="1">
      <alignment horizontal="center" vertical="top"/>
      <protection locked="0"/>
    </xf>
    <xf numFmtId="4" fontId="7" fillId="2" borderId="1" xfId="16" applyNumberFormat="1" applyFont="1" applyFill="1" applyBorder="1" applyAlignment="1">
      <alignment horizontal="center" vertical="top"/>
    </xf>
    <xf numFmtId="4" fontId="7" fillId="2" borderId="1" xfId="2" applyNumberFormat="1" applyFont="1" applyFill="1" applyBorder="1" applyAlignment="1">
      <alignment horizontal="center" vertical="top"/>
    </xf>
    <xf numFmtId="4" fontId="7" fillId="0" borderId="1" xfId="2" applyNumberFormat="1" applyFont="1" applyBorder="1" applyAlignment="1">
      <alignment horizontal="center" vertical="top"/>
    </xf>
    <xf numFmtId="4" fontId="7" fillId="2" borderId="5" xfId="2" applyNumberFormat="1" applyFont="1" applyFill="1" applyBorder="1" applyAlignment="1">
      <alignment horizontal="center" vertical="top" wrapText="1"/>
    </xf>
    <xf numFmtId="4" fontId="7" fillId="2" borderId="8" xfId="2" applyNumberFormat="1" applyFont="1" applyFill="1" applyBorder="1" applyAlignment="1">
      <alignment horizontal="center" vertical="top" wrapText="1"/>
    </xf>
    <xf numFmtId="4" fontId="7" fillId="2" borderId="3" xfId="2" applyNumberFormat="1" applyFont="1" applyFill="1" applyBorder="1" applyAlignment="1">
      <alignment horizontal="center" vertical="top" wrapText="1"/>
    </xf>
    <xf numFmtId="0" fontId="6" fillId="0" borderId="1" xfId="1" applyBorder="1"/>
    <xf numFmtId="0" fontId="6" fillId="7" borderId="9" xfId="1" applyFill="1" applyBorder="1" applyAlignment="1">
      <alignment vertical="top" wrapText="1"/>
    </xf>
    <xf numFmtId="0" fontId="6" fillId="7" borderId="0" xfId="1" applyFill="1" applyAlignment="1">
      <alignment vertical="top" wrapText="1"/>
    </xf>
    <xf numFmtId="0" fontId="0" fillId="0" borderId="0" xfId="0"/>
    <xf numFmtId="0" fontId="6" fillId="7" borderId="9" xfId="1" applyFill="1" applyBorder="1" applyAlignment="1">
      <alignment wrapText="1"/>
    </xf>
    <xf numFmtId="0" fontId="6" fillId="7" borderId="0" xfId="1" applyFill="1" applyAlignment="1">
      <alignment wrapText="1"/>
    </xf>
    <xf numFmtId="0" fontId="5" fillId="0" borderId="1" xfId="16" applyFont="1" applyBorder="1" applyAlignment="1">
      <alignment horizontal="left" vertical="top" wrapText="1"/>
    </xf>
    <xf numFmtId="4" fontId="7" fillId="2" borderId="5" xfId="2" applyNumberFormat="1" applyFont="1" applyFill="1" applyBorder="1" applyAlignment="1">
      <alignment horizontal="center" vertical="top"/>
    </xf>
    <xf numFmtId="0" fontId="6" fillId="0" borderId="5" xfId="1" applyBorder="1"/>
    <xf numFmtId="0" fontId="6" fillId="0" borderId="3" xfId="1" applyBorder="1"/>
    <xf numFmtId="4" fontId="7" fillId="2" borderId="1" xfId="2" applyNumberFormat="1" applyFont="1" applyFill="1" applyBorder="1" applyAlignment="1">
      <alignment horizontal="center" vertical="top" wrapText="1"/>
    </xf>
    <xf numFmtId="4" fontId="7" fillId="2" borderId="8" xfId="2" applyNumberFormat="1" applyFont="1" applyFill="1" applyBorder="1" applyAlignment="1">
      <alignment horizontal="center" vertical="top"/>
    </xf>
    <xf numFmtId="4" fontId="7" fillId="2" borderId="3" xfId="2" applyNumberFormat="1" applyFont="1" applyFill="1" applyBorder="1" applyAlignment="1">
      <alignment horizontal="center" vertical="top"/>
    </xf>
    <xf numFmtId="0" fontId="5" fillId="13" borderId="1" xfId="16" applyFont="1" applyFill="1" applyBorder="1" applyAlignment="1">
      <alignment horizontal="center" vertical="top" wrapText="1"/>
    </xf>
  </cellXfs>
  <cellStyles count="19">
    <cellStyle name="Excel Built-in Normal" xfId="1" xr:uid="{00000000-0005-0000-0000-000000000000}"/>
    <cellStyle name="Excel Built-in Normal 1" xfId="2" xr:uid="{00000000-0005-0000-0000-000001000000}"/>
    <cellStyle name="Heading 1" xfId="3" xr:uid="{00000000-0005-0000-0000-000002000000}"/>
    <cellStyle name="Heading1 1" xfId="4" xr:uid="{00000000-0005-0000-0000-000003000000}"/>
    <cellStyle name="Hypertextové prepojenie 2" xfId="5" xr:uid="{00000000-0005-0000-0000-000004000000}"/>
    <cellStyle name="Hypertextové prepojenie 3" xfId="6" xr:uid="{00000000-0005-0000-0000-000005000000}"/>
    <cellStyle name="Hypertextové prepojenie 3 2" xfId="7" xr:uid="{00000000-0005-0000-0000-000006000000}"/>
    <cellStyle name="Hypertextové prepojenie 4" xfId="8" xr:uid="{00000000-0005-0000-0000-000007000000}"/>
    <cellStyle name="Mena 3" xfId="9" xr:uid="{00000000-0005-0000-0000-000008000000}"/>
    <cellStyle name="Normálna" xfId="0" builtinId="0"/>
    <cellStyle name="Normálna 2" xfId="10" xr:uid="{00000000-0005-0000-0000-000009000000}"/>
    <cellStyle name="Normálna 2 2" xfId="11" xr:uid="{00000000-0005-0000-0000-00000A000000}"/>
    <cellStyle name="Normálna 2 3" xfId="12" xr:uid="{00000000-0005-0000-0000-00000B000000}"/>
    <cellStyle name="Normálna 3" xfId="13" xr:uid="{00000000-0005-0000-0000-00000C000000}"/>
    <cellStyle name="Normálne 2 2" xfId="14" xr:uid="{00000000-0005-0000-0000-00000E000000}"/>
    <cellStyle name="Normálne 2 2 2" xfId="15" xr:uid="{00000000-0005-0000-0000-00000F000000}"/>
    <cellStyle name="Normálne 4" xfId="16" xr:uid="{00000000-0005-0000-0000-000010000000}"/>
    <cellStyle name="Result 1" xfId="17" xr:uid="{00000000-0005-0000-0000-000011000000}"/>
    <cellStyle name="Result2 1" xfId="18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FABAB"/>
      <rgbColor rgb="00808080"/>
      <rgbColor rgb="009999FF"/>
      <rgbColor rgb="00993366"/>
      <rgbColor rgb="00FFF2CC"/>
      <rgbColor rgb="00CCFFFF"/>
      <rgbColor rgb="00660066"/>
      <rgbColor rgb="00FF8080"/>
      <rgbColor rgb="000563C1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109</xdr:row>
      <xdr:rowOff>9525</xdr:rowOff>
    </xdr:from>
    <xdr:to>
      <xdr:col>5</xdr:col>
      <xdr:colOff>1609725</xdr:colOff>
      <xdr:row>109</xdr:row>
      <xdr:rowOff>76200</xdr:rowOff>
    </xdr:to>
    <xdr:pic>
      <xdr:nvPicPr>
        <xdr:cNvPr id="2277" name="Obrázok 3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50" y="141436725"/>
          <a:ext cx="4133850" cy="666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N140"/>
  <sheetViews>
    <sheetView view="pageBreakPreview" zoomScale="90" zoomScaleNormal="100" zoomScaleSheetLayoutView="90" workbookViewId="0">
      <selection activeCell="L5" sqref="L5"/>
    </sheetView>
  </sheetViews>
  <sheetFormatPr defaultRowHeight="13.2" x14ac:dyDescent="0.25"/>
  <cols>
    <col min="1" max="1" width="5" customWidth="1"/>
    <col min="2" max="2" width="4.33203125" customWidth="1"/>
    <col min="3" max="3" width="16" customWidth="1"/>
    <col min="4" max="4" width="43.5546875" customWidth="1"/>
    <col min="5" max="5" width="12" customWidth="1"/>
    <col min="6" max="6" width="12.44140625" customWidth="1"/>
    <col min="9" max="9" width="14.6640625" customWidth="1"/>
    <col min="10" max="10" width="15.6640625" customWidth="1"/>
    <col min="11" max="11" width="20.44140625" customWidth="1"/>
    <col min="12" max="12" width="16.44140625" customWidth="1"/>
    <col min="13" max="13" width="14" customWidth="1"/>
  </cols>
  <sheetData>
    <row r="4" spans="1:14" ht="92.4" x14ac:dyDescent="0.25">
      <c r="A4" s="2"/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552</v>
      </c>
      <c r="L4" s="3" t="s">
        <v>8</v>
      </c>
      <c r="M4" s="3" t="s">
        <v>9</v>
      </c>
    </row>
    <row r="5" spans="1:14" ht="66" x14ac:dyDescent="0.25">
      <c r="A5" s="4">
        <v>1</v>
      </c>
      <c r="B5" s="4">
        <v>1</v>
      </c>
      <c r="C5" s="5" t="s">
        <v>10</v>
      </c>
      <c r="D5" s="6"/>
      <c r="E5" s="7"/>
      <c r="F5" s="7"/>
      <c r="G5" s="7" t="s">
        <v>11</v>
      </c>
      <c r="H5" s="8">
        <v>1</v>
      </c>
      <c r="I5" s="9">
        <f>J6+J7+J8</f>
        <v>0</v>
      </c>
      <c r="J5" s="10">
        <f t="shared" ref="J5:J69" si="0">SUM(H5*I5)</f>
        <v>0</v>
      </c>
      <c r="K5" s="11">
        <f>SUM(J5*1.2)</f>
        <v>0</v>
      </c>
      <c r="L5" s="12"/>
      <c r="M5" s="13"/>
    </row>
    <row r="6" spans="1:14" ht="224.4" x14ac:dyDescent="0.25">
      <c r="A6" s="14"/>
      <c r="B6" s="14"/>
      <c r="C6" s="115" t="s">
        <v>250</v>
      </c>
      <c r="D6" s="15" t="s">
        <v>588</v>
      </c>
      <c r="E6" s="16" t="s">
        <v>585</v>
      </c>
      <c r="F6" s="16" t="s">
        <v>14</v>
      </c>
      <c r="G6" s="16" t="s">
        <v>11</v>
      </c>
      <c r="H6" s="17">
        <v>1</v>
      </c>
      <c r="I6" s="108">
        <v>0</v>
      </c>
      <c r="J6" s="13">
        <f t="shared" si="0"/>
        <v>0</v>
      </c>
      <c r="K6" s="140" t="s">
        <v>15</v>
      </c>
      <c r="L6" s="20" t="s">
        <v>16</v>
      </c>
      <c r="M6" s="21"/>
      <c r="N6" s="113"/>
    </row>
    <row r="7" spans="1:14" ht="52.8" x14ac:dyDescent="0.25">
      <c r="A7" s="14"/>
      <c r="B7" s="14"/>
      <c r="C7" s="15" t="s">
        <v>17</v>
      </c>
      <c r="D7" s="22" t="s">
        <v>18</v>
      </c>
      <c r="E7" s="23" t="s">
        <v>19</v>
      </c>
      <c r="F7" s="23" t="s">
        <v>20</v>
      </c>
      <c r="G7" s="16" t="s">
        <v>11</v>
      </c>
      <c r="H7" s="17">
        <v>1</v>
      </c>
      <c r="I7" s="108">
        <v>0</v>
      </c>
      <c r="J7" s="13">
        <f t="shared" si="0"/>
        <v>0</v>
      </c>
      <c r="K7" s="140"/>
      <c r="L7" s="20" t="s">
        <v>16</v>
      </c>
      <c r="M7" s="21"/>
    </row>
    <row r="8" spans="1:14" ht="66" x14ac:dyDescent="0.25">
      <c r="A8" s="14"/>
      <c r="B8" s="14"/>
      <c r="C8" s="24" t="s">
        <v>21</v>
      </c>
      <c r="D8" s="22" t="s">
        <v>22</v>
      </c>
      <c r="E8" s="23" t="s">
        <v>19</v>
      </c>
      <c r="F8" s="23" t="s">
        <v>23</v>
      </c>
      <c r="G8" s="16" t="s">
        <v>11</v>
      </c>
      <c r="H8" s="17">
        <v>1</v>
      </c>
      <c r="I8" s="108">
        <v>0</v>
      </c>
      <c r="J8" s="21">
        <f t="shared" si="0"/>
        <v>0</v>
      </c>
      <c r="K8" s="140"/>
      <c r="L8" s="20" t="s">
        <v>16</v>
      </c>
      <c r="M8" s="21"/>
    </row>
    <row r="9" spans="1:14" ht="39.6" x14ac:dyDescent="0.25">
      <c r="A9" s="4">
        <v>3</v>
      </c>
      <c r="B9" s="4">
        <v>3</v>
      </c>
      <c r="C9" s="29" t="s">
        <v>34</v>
      </c>
      <c r="D9" s="30"/>
      <c r="E9" s="31"/>
      <c r="F9" s="31"/>
      <c r="G9" s="7" t="s">
        <v>11</v>
      </c>
      <c r="H9" s="31">
        <v>1</v>
      </c>
      <c r="I9" s="9">
        <f>J10+J11+J12</f>
        <v>0</v>
      </c>
      <c r="J9" s="10">
        <f t="shared" si="0"/>
        <v>0</v>
      </c>
      <c r="K9" s="11">
        <f>SUM(J9*1.2)</f>
        <v>0</v>
      </c>
      <c r="L9" s="27"/>
      <c r="M9" s="28"/>
    </row>
    <row r="10" spans="1:14" ht="408.6" customHeight="1" x14ac:dyDescent="0.25">
      <c r="A10" s="14"/>
      <c r="B10" s="14"/>
      <c r="C10" s="24" t="s">
        <v>35</v>
      </c>
      <c r="D10" s="24" t="s">
        <v>558</v>
      </c>
      <c r="E10" s="23" t="s">
        <v>559</v>
      </c>
      <c r="F10" s="23" t="s">
        <v>560</v>
      </c>
      <c r="G10" s="16" t="s">
        <v>11</v>
      </c>
      <c r="H10" s="32">
        <v>1</v>
      </c>
      <c r="I10" s="18">
        <v>0</v>
      </c>
      <c r="J10" s="10">
        <f t="shared" si="0"/>
        <v>0</v>
      </c>
      <c r="K10" s="140" t="s">
        <v>15</v>
      </c>
      <c r="L10" s="20" t="s">
        <v>16</v>
      </c>
      <c r="M10" s="13"/>
    </row>
    <row r="11" spans="1:14" ht="26.4" x14ac:dyDescent="0.25">
      <c r="A11" s="14"/>
      <c r="B11" s="14"/>
      <c r="C11" s="24" t="s">
        <v>36</v>
      </c>
      <c r="D11" s="24"/>
      <c r="E11" s="23"/>
      <c r="F11" s="23"/>
      <c r="G11" s="16" t="s">
        <v>11</v>
      </c>
      <c r="H11" s="32">
        <v>1</v>
      </c>
      <c r="I11" s="18">
        <v>0</v>
      </c>
      <c r="J11" s="10">
        <f t="shared" si="0"/>
        <v>0</v>
      </c>
      <c r="K11" s="140"/>
      <c r="L11" s="20" t="s">
        <v>16</v>
      </c>
      <c r="M11" s="21"/>
    </row>
    <row r="12" spans="1:14" ht="118.8" x14ac:dyDescent="0.25">
      <c r="A12" s="14"/>
      <c r="B12" s="14"/>
      <c r="C12" s="24" t="s">
        <v>37</v>
      </c>
      <c r="D12" s="24" t="s">
        <v>38</v>
      </c>
      <c r="E12" s="23"/>
      <c r="F12" s="23"/>
      <c r="G12" s="16" t="s">
        <v>11</v>
      </c>
      <c r="H12" s="32">
        <v>1</v>
      </c>
      <c r="I12" s="18">
        <v>0</v>
      </c>
      <c r="J12" s="19">
        <f t="shared" si="0"/>
        <v>0</v>
      </c>
      <c r="K12" s="140"/>
      <c r="L12" s="20" t="s">
        <v>16</v>
      </c>
      <c r="M12" s="21"/>
    </row>
    <row r="13" spans="1:14" ht="363.75" customHeight="1" x14ac:dyDescent="0.25">
      <c r="A13" s="4">
        <v>6</v>
      </c>
      <c r="B13" s="4">
        <v>6</v>
      </c>
      <c r="C13" s="29" t="s">
        <v>42</v>
      </c>
      <c r="D13" s="34" t="s">
        <v>43</v>
      </c>
      <c r="E13" s="35" t="s">
        <v>44</v>
      </c>
      <c r="F13" s="35" t="s">
        <v>45</v>
      </c>
      <c r="G13" s="7" t="s">
        <v>11</v>
      </c>
      <c r="H13" s="31">
        <v>1</v>
      </c>
      <c r="I13" s="18">
        <v>0</v>
      </c>
      <c r="J13" s="19">
        <f t="shared" si="0"/>
        <v>0</v>
      </c>
      <c r="K13" s="36">
        <f t="shared" ref="K13:K18" si="1">SUM(J13*1.2)</f>
        <v>0</v>
      </c>
      <c r="L13" s="20" t="s">
        <v>16</v>
      </c>
      <c r="M13" s="21"/>
    </row>
    <row r="14" spans="1:14" ht="92.4" x14ac:dyDescent="0.25">
      <c r="A14" s="4">
        <v>7</v>
      </c>
      <c r="B14" s="4">
        <v>7</v>
      </c>
      <c r="C14" s="29" t="s">
        <v>46</v>
      </c>
      <c r="D14" s="34" t="s">
        <v>47</v>
      </c>
      <c r="E14" s="35" t="s">
        <v>48</v>
      </c>
      <c r="F14" s="35" t="s">
        <v>49</v>
      </c>
      <c r="G14" s="7" t="s">
        <v>11</v>
      </c>
      <c r="H14" s="31">
        <v>1</v>
      </c>
      <c r="I14" s="18">
        <v>0</v>
      </c>
      <c r="J14" s="19">
        <f t="shared" si="0"/>
        <v>0</v>
      </c>
      <c r="K14" s="36">
        <f t="shared" si="1"/>
        <v>0</v>
      </c>
      <c r="L14" s="20" t="s">
        <v>16</v>
      </c>
      <c r="M14" s="21"/>
    </row>
    <row r="15" spans="1:14" ht="277.2" x14ac:dyDescent="0.25">
      <c r="A15" s="4">
        <v>8</v>
      </c>
      <c r="B15" s="4">
        <v>8</v>
      </c>
      <c r="C15" s="29" t="s">
        <v>50</v>
      </c>
      <c r="D15" s="34" t="s">
        <v>51</v>
      </c>
      <c r="E15" s="35" t="s">
        <v>52</v>
      </c>
      <c r="F15" s="35" t="s">
        <v>53</v>
      </c>
      <c r="G15" s="7" t="s">
        <v>11</v>
      </c>
      <c r="H15" s="31">
        <v>2</v>
      </c>
      <c r="I15" s="18">
        <v>0</v>
      </c>
      <c r="J15" s="19">
        <f t="shared" si="0"/>
        <v>0</v>
      </c>
      <c r="K15" s="36">
        <f t="shared" si="1"/>
        <v>0</v>
      </c>
      <c r="L15" s="20" t="s">
        <v>16</v>
      </c>
      <c r="M15" s="21"/>
    </row>
    <row r="16" spans="1:14" ht="132" x14ac:dyDescent="0.25">
      <c r="A16" s="4">
        <v>9</v>
      </c>
      <c r="B16" s="4">
        <v>9</v>
      </c>
      <c r="C16" s="29" t="s">
        <v>54</v>
      </c>
      <c r="D16" s="34" t="s">
        <v>55</v>
      </c>
      <c r="E16" s="35" t="s">
        <v>56</v>
      </c>
      <c r="F16" s="35" t="s">
        <v>57</v>
      </c>
      <c r="G16" s="7" t="s">
        <v>11</v>
      </c>
      <c r="H16" s="31">
        <v>1</v>
      </c>
      <c r="I16" s="18">
        <v>0</v>
      </c>
      <c r="J16" s="19">
        <f t="shared" si="0"/>
        <v>0</v>
      </c>
      <c r="K16" s="36">
        <f t="shared" si="1"/>
        <v>0</v>
      </c>
      <c r="L16" s="20" t="s">
        <v>16</v>
      </c>
      <c r="M16" s="21"/>
    </row>
    <row r="17" spans="1:14" ht="330" x14ac:dyDescent="0.25">
      <c r="A17" s="116">
        <v>10</v>
      </c>
      <c r="B17" s="116">
        <v>10</v>
      </c>
      <c r="C17" s="117" t="s">
        <v>448</v>
      </c>
      <c r="D17" s="118" t="s">
        <v>589</v>
      </c>
      <c r="E17" s="119" t="s">
        <v>583</v>
      </c>
      <c r="F17" s="119" t="s">
        <v>582</v>
      </c>
      <c r="G17" s="120" t="s">
        <v>11</v>
      </c>
      <c r="H17" s="121">
        <v>3</v>
      </c>
      <c r="I17" s="108">
        <v>0</v>
      </c>
      <c r="J17" s="122">
        <f t="shared" si="0"/>
        <v>0</v>
      </c>
      <c r="K17" s="123">
        <f t="shared" si="1"/>
        <v>0</v>
      </c>
      <c r="L17" s="20" t="s">
        <v>16</v>
      </c>
      <c r="M17" s="21"/>
      <c r="N17" s="113"/>
    </row>
    <row r="18" spans="1:14" ht="39.6" x14ac:dyDescent="0.25">
      <c r="A18" s="4">
        <v>12</v>
      </c>
      <c r="B18" s="4">
        <v>12</v>
      </c>
      <c r="C18" s="29" t="s">
        <v>72</v>
      </c>
      <c r="D18" s="34"/>
      <c r="E18" s="35"/>
      <c r="F18" s="35"/>
      <c r="G18" s="7" t="s">
        <v>11</v>
      </c>
      <c r="H18" s="31">
        <v>2</v>
      </c>
      <c r="I18" s="9">
        <f>J19+J20</f>
        <v>0</v>
      </c>
      <c r="J18" s="10">
        <f t="shared" si="0"/>
        <v>0</v>
      </c>
      <c r="K18" s="11">
        <f t="shared" si="1"/>
        <v>0</v>
      </c>
      <c r="L18" s="27"/>
      <c r="M18" s="28"/>
    </row>
    <row r="19" spans="1:14" ht="92.4" x14ac:dyDescent="0.25">
      <c r="A19" s="14"/>
      <c r="B19" s="14"/>
      <c r="C19" s="24" t="s">
        <v>73</v>
      </c>
      <c r="D19" s="24" t="s">
        <v>74</v>
      </c>
      <c r="E19" s="23" t="s">
        <v>75</v>
      </c>
      <c r="F19" s="23" t="s">
        <v>76</v>
      </c>
      <c r="G19" s="16" t="s">
        <v>11</v>
      </c>
      <c r="H19" s="32">
        <v>1</v>
      </c>
      <c r="I19" s="18">
        <v>0</v>
      </c>
      <c r="J19" s="10">
        <f t="shared" si="0"/>
        <v>0</v>
      </c>
      <c r="K19" s="141" t="s">
        <v>15</v>
      </c>
      <c r="L19" s="20" t="s">
        <v>16</v>
      </c>
      <c r="M19" s="13"/>
    </row>
    <row r="20" spans="1:14" ht="39.6" x14ac:dyDescent="0.25">
      <c r="A20" s="14"/>
      <c r="B20" s="14"/>
      <c r="C20" s="24" t="s">
        <v>77</v>
      </c>
      <c r="D20" s="24" t="s">
        <v>78</v>
      </c>
      <c r="E20" s="23" t="s">
        <v>65</v>
      </c>
      <c r="F20" s="23" t="s">
        <v>65</v>
      </c>
      <c r="G20" s="16" t="s">
        <v>11</v>
      </c>
      <c r="H20" s="32">
        <v>1</v>
      </c>
      <c r="I20" s="18">
        <v>0</v>
      </c>
      <c r="J20" s="19">
        <f t="shared" si="0"/>
        <v>0</v>
      </c>
      <c r="K20" s="141"/>
      <c r="L20" s="20" t="s">
        <v>16</v>
      </c>
      <c r="M20" s="21"/>
    </row>
    <row r="21" spans="1:14" ht="132" x14ac:dyDescent="0.25">
      <c r="A21" s="4">
        <v>15</v>
      </c>
      <c r="B21" s="4">
        <v>15</v>
      </c>
      <c r="C21" s="29" t="s">
        <v>91</v>
      </c>
      <c r="D21" s="34" t="s">
        <v>92</v>
      </c>
      <c r="E21" s="35"/>
      <c r="F21" s="35"/>
      <c r="G21" s="7" t="s">
        <v>11</v>
      </c>
      <c r="H21" s="31">
        <v>1</v>
      </c>
      <c r="I21" s="18">
        <v>0</v>
      </c>
      <c r="J21" s="19">
        <f t="shared" si="0"/>
        <v>0</v>
      </c>
      <c r="K21" s="11">
        <f>SUM(J21*1.2)</f>
        <v>0</v>
      </c>
      <c r="L21" s="20" t="s">
        <v>16</v>
      </c>
      <c r="M21" s="21"/>
    </row>
    <row r="22" spans="1:14" x14ac:dyDescent="0.25">
      <c r="A22" s="4">
        <v>17</v>
      </c>
      <c r="B22" s="4">
        <v>17</v>
      </c>
      <c r="C22" s="49" t="s">
        <v>122</v>
      </c>
      <c r="D22" s="50"/>
      <c r="E22" s="51"/>
      <c r="F22" s="51"/>
      <c r="G22" s="7" t="s">
        <v>11</v>
      </c>
      <c r="H22" s="31">
        <v>1</v>
      </c>
      <c r="I22" s="9">
        <f>J23+J24+J25</f>
        <v>0</v>
      </c>
      <c r="J22" s="10">
        <f t="shared" si="0"/>
        <v>0</v>
      </c>
      <c r="K22" s="11">
        <f>SUM(J22*1.2)</f>
        <v>0</v>
      </c>
      <c r="L22" s="27"/>
      <c r="M22" s="28"/>
    </row>
    <row r="23" spans="1:14" ht="408.6" customHeight="1" x14ac:dyDescent="0.25">
      <c r="A23" s="14"/>
      <c r="B23" s="14"/>
      <c r="C23" s="24" t="s">
        <v>123</v>
      </c>
      <c r="D23" s="24" t="s">
        <v>561</v>
      </c>
      <c r="E23" s="23" t="s">
        <v>562</v>
      </c>
      <c r="F23" s="23" t="s">
        <v>563</v>
      </c>
      <c r="G23" s="16" t="s">
        <v>11</v>
      </c>
      <c r="H23" s="32">
        <v>1</v>
      </c>
      <c r="I23" s="18">
        <v>0</v>
      </c>
      <c r="J23" s="10">
        <f t="shared" si="0"/>
        <v>0</v>
      </c>
      <c r="K23" s="141" t="s">
        <v>15</v>
      </c>
      <c r="L23" s="20" t="s">
        <v>16</v>
      </c>
      <c r="M23" s="13"/>
    </row>
    <row r="24" spans="1:14" ht="26.4" x14ac:dyDescent="0.25">
      <c r="A24" s="14"/>
      <c r="B24" s="14"/>
      <c r="C24" s="24" t="s">
        <v>36</v>
      </c>
      <c r="D24" s="39" t="s">
        <v>124</v>
      </c>
      <c r="E24" s="32" t="s">
        <v>65</v>
      </c>
      <c r="F24" s="32" t="s">
        <v>65</v>
      </c>
      <c r="G24" s="16" t="s">
        <v>11</v>
      </c>
      <c r="H24" s="32">
        <v>1</v>
      </c>
      <c r="I24" s="18"/>
      <c r="J24" s="10">
        <f t="shared" si="0"/>
        <v>0</v>
      </c>
      <c r="K24" s="141"/>
      <c r="L24" s="20" t="s">
        <v>16</v>
      </c>
      <c r="M24" s="21"/>
    </row>
    <row r="25" spans="1:14" ht="118.8" x14ac:dyDescent="0.25">
      <c r="A25" s="14"/>
      <c r="B25" s="14"/>
      <c r="C25" s="24" t="s">
        <v>37</v>
      </c>
      <c r="D25" s="24" t="s">
        <v>38</v>
      </c>
      <c r="E25" s="32" t="s">
        <v>65</v>
      </c>
      <c r="F25" s="32" t="s">
        <v>65</v>
      </c>
      <c r="G25" s="16" t="s">
        <v>11</v>
      </c>
      <c r="H25" s="32">
        <v>1</v>
      </c>
      <c r="I25" s="18">
        <v>0</v>
      </c>
      <c r="J25" s="19">
        <f t="shared" si="0"/>
        <v>0</v>
      </c>
      <c r="K25" s="141"/>
      <c r="L25" s="20" t="s">
        <v>16</v>
      </c>
      <c r="M25" s="21"/>
    </row>
    <row r="26" spans="1:14" x14ac:dyDescent="0.25">
      <c r="A26" s="4">
        <v>18</v>
      </c>
      <c r="B26" s="4">
        <v>18</v>
      </c>
      <c r="C26" s="49" t="s">
        <v>125</v>
      </c>
      <c r="D26" s="37"/>
      <c r="E26" s="35"/>
      <c r="F26" s="35"/>
      <c r="G26" s="7" t="s">
        <v>11</v>
      </c>
      <c r="H26" s="31">
        <v>6</v>
      </c>
      <c r="I26" s="9">
        <f>J27+J28</f>
        <v>0</v>
      </c>
      <c r="J26" s="10">
        <f t="shared" si="0"/>
        <v>0</v>
      </c>
      <c r="K26" s="11">
        <f>SUM(J26*1.2)</f>
        <v>0</v>
      </c>
      <c r="L26" s="27"/>
      <c r="M26" s="28"/>
    </row>
    <row r="27" spans="1:14" ht="224.4" x14ac:dyDescent="0.25">
      <c r="A27" s="14"/>
      <c r="B27" s="14"/>
      <c r="C27" s="24" t="s">
        <v>126</v>
      </c>
      <c r="D27" s="34" t="s">
        <v>127</v>
      </c>
      <c r="E27" s="23" t="s">
        <v>128</v>
      </c>
      <c r="F27" s="23" t="s">
        <v>129</v>
      </c>
      <c r="G27" s="16" t="s">
        <v>11</v>
      </c>
      <c r="H27" s="32">
        <v>1</v>
      </c>
      <c r="I27" s="18">
        <v>0</v>
      </c>
      <c r="J27" s="10">
        <f t="shared" si="0"/>
        <v>0</v>
      </c>
      <c r="K27" s="141" t="s">
        <v>15</v>
      </c>
      <c r="L27" s="20" t="s">
        <v>16</v>
      </c>
      <c r="M27" s="43"/>
    </row>
    <row r="28" spans="1:14" ht="118.8" x14ac:dyDescent="0.25">
      <c r="A28" s="14"/>
      <c r="B28" s="14"/>
      <c r="C28" s="24" t="s">
        <v>37</v>
      </c>
      <c r="D28" s="24" t="s">
        <v>38</v>
      </c>
      <c r="E28" s="23" t="s">
        <v>65</v>
      </c>
      <c r="F28" s="23" t="s">
        <v>65</v>
      </c>
      <c r="G28" s="16" t="s">
        <v>11</v>
      </c>
      <c r="H28" s="32">
        <v>1</v>
      </c>
      <c r="I28" s="18">
        <v>0</v>
      </c>
      <c r="J28" s="19">
        <f t="shared" si="0"/>
        <v>0</v>
      </c>
      <c r="K28" s="141"/>
      <c r="L28" s="20" t="s">
        <v>16</v>
      </c>
      <c r="M28" s="44"/>
    </row>
    <row r="29" spans="1:14" x14ac:dyDescent="0.25">
      <c r="A29" s="4">
        <v>20</v>
      </c>
      <c r="B29" s="4">
        <v>20</v>
      </c>
      <c r="C29" s="49" t="s">
        <v>134</v>
      </c>
      <c r="D29" s="52"/>
      <c r="E29" s="42"/>
      <c r="F29" s="42"/>
      <c r="G29" s="7" t="s">
        <v>11</v>
      </c>
      <c r="H29" s="31">
        <v>3</v>
      </c>
      <c r="I29" s="9">
        <f>J30+J31</f>
        <v>0</v>
      </c>
      <c r="J29" s="10">
        <f t="shared" si="0"/>
        <v>0</v>
      </c>
      <c r="K29" s="11">
        <f>SUM(J29*1.2)</f>
        <v>0</v>
      </c>
      <c r="L29" s="27"/>
      <c r="M29" s="28"/>
    </row>
    <row r="30" spans="1:14" ht="79.2" x14ac:dyDescent="0.25">
      <c r="A30" s="14"/>
      <c r="B30" s="14"/>
      <c r="C30" s="24" t="s">
        <v>135</v>
      </c>
      <c r="D30" s="24" t="s">
        <v>564</v>
      </c>
      <c r="E30" s="23" t="s">
        <v>565</v>
      </c>
      <c r="F30" s="23" t="s">
        <v>566</v>
      </c>
      <c r="G30" s="16" t="s">
        <v>11</v>
      </c>
      <c r="H30" s="32">
        <v>1</v>
      </c>
      <c r="I30" s="18">
        <v>0</v>
      </c>
      <c r="J30" s="10">
        <f t="shared" si="0"/>
        <v>0</v>
      </c>
      <c r="K30" s="141" t="s">
        <v>15</v>
      </c>
      <c r="L30" s="20" t="s">
        <v>16</v>
      </c>
      <c r="M30" s="13"/>
    </row>
    <row r="31" spans="1:14" ht="39.6" x14ac:dyDescent="0.25">
      <c r="A31" s="14"/>
      <c r="B31" s="14"/>
      <c r="C31" s="24" t="s">
        <v>139</v>
      </c>
      <c r="D31" s="24" t="s">
        <v>140</v>
      </c>
      <c r="E31" s="23" t="s">
        <v>65</v>
      </c>
      <c r="F31" s="23" t="s">
        <v>65</v>
      </c>
      <c r="G31" s="16" t="s">
        <v>11</v>
      </c>
      <c r="H31" s="32">
        <v>1</v>
      </c>
      <c r="I31" s="18">
        <v>0</v>
      </c>
      <c r="J31" s="19">
        <f t="shared" si="0"/>
        <v>0</v>
      </c>
      <c r="K31" s="141"/>
      <c r="L31" s="20" t="s">
        <v>16</v>
      </c>
      <c r="M31" s="21"/>
    </row>
    <row r="32" spans="1:14" x14ac:dyDescent="0.25">
      <c r="A32" s="4">
        <v>21</v>
      </c>
      <c r="B32" s="4">
        <v>21</v>
      </c>
      <c r="C32" s="49" t="s">
        <v>141</v>
      </c>
      <c r="D32" s="41"/>
      <c r="E32" s="42"/>
      <c r="F32" s="42"/>
      <c r="G32" s="7" t="s">
        <v>11</v>
      </c>
      <c r="H32" s="31">
        <v>2</v>
      </c>
      <c r="I32" s="9">
        <f>J33+J34</f>
        <v>0</v>
      </c>
      <c r="J32" s="10">
        <f t="shared" si="0"/>
        <v>0</v>
      </c>
      <c r="K32" s="11">
        <f>SUM(J32*1.2)</f>
        <v>0</v>
      </c>
      <c r="L32" s="27"/>
      <c r="M32" s="28"/>
    </row>
    <row r="33" spans="1:14" ht="79.2" x14ac:dyDescent="0.25">
      <c r="A33" s="14"/>
      <c r="B33" s="14"/>
      <c r="C33" s="24" t="s">
        <v>135</v>
      </c>
      <c r="D33" s="24" t="s">
        <v>136</v>
      </c>
      <c r="E33" s="23" t="s">
        <v>137</v>
      </c>
      <c r="F33" s="23" t="s">
        <v>138</v>
      </c>
      <c r="G33" s="16" t="s">
        <v>11</v>
      </c>
      <c r="H33" s="32">
        <v>1</v>
      </c>
      <c r="I33" s="18">
        <v>0</v>
      </c>
      <c r="J33" s="10">
        <f t="shared" si="0"/>
        <v>0</v>
      </c>
      <c r="K33" s="141" t="s">
        <v>15</v>
      </c>
      <c r="L33" s="20" t="s">
        <v>16</v>
      </c>
      <c r="M33" s="13"/>
    </row>
    <row r="34" spans="1:14" ht="39.6" x14ac:dyDescent="0.25">
      <c r="A34" s="14"/>
      <c r="B34" s="14"/>
      <c r="C34" s="24" t="s">
        <v>139</v>
      </c>
      <c r="D34" s="24" t="s">
        <v>140</v>
      </c>
      <c r="E34" s="23" t="s">
        <v>65</v>
      </c>
      <c r="F34" s="23" t="s">
        <v>65</v>
      </c>
      <c r="G34" s="16" t="s">
        <v>11</v>
      </c>
      <c r="H34" s="32">
        <v>1</v>
      </c>
      <c r="I34" s="18">
        <v>0</v>
      </c>
      <c r="J34" s="19">
        <f t="shared" si="0"/>
        <v>0</v>
      </c>
      <c r="K34" s="141"/>
      <c r="L34" s="20" t="s">
        <v>16</v>
      </c>
      <c r="M34" s="21"/>
    </row>
    <row r="35" spans="1:14" ht="39.6" x14ac:dyDescent="0.25">
      <c r="A35" s="4">
        <v>26</v>
      </c>
      <c r="B35" s="4">
        <v>27</v>
      </c>
      <c r="C35" s="29" t="s">
        <v>198</v>
      </c>
      <c r="D35" s="30"/>
      <c r="E35" s="31"/>
      <c r="F35" s="31"/>
      <c r="G35" s="7" t="s">
        <v>11</v>
      </c>
      <c r="H35" s="31">
        <v>2</v>
      </c>
      <c r="I35" s="9">
        <f>J36+J37+J38</f>
        <v>0</v>
      </c>
      <c r="J35" s="10">
        <f t="shared" si="0"/>
        <v>0</v>
      </c>
      <c r="K35" s="11">
        <f>SUM(J35*1.2)</f>
        <v>0</v>
      </c>
      <c r="L35" s="27"/>
      <c r="M35" s="28"/>
    </row>
    <row r="36" spans="1:14" ht="92.4" x14ac:dyDescent="0.25">
      <c r="A36" s="14"/>
      <c r="B36" s="14"/>
      <c r="C36" s="24" t="s">
        <v>73</v>
      </c>
      <c r="D36" s="24" t="s">
        <v>74</v>
      </c>
      <c r="E36" s="23" t="s">
        <v>75</v>
      </c>
      <c r="F36" s="23" t="s">
        <v>76</v>
      </c>
      <c r="G36" s="16" t="s">
        <v>11</v>
      </c>
      <c r="H36" s="32">
        <v>1</v>
      </c>
      <c r="I36" s="18">
        <v>0</v>
      </c>
      <c r="J36" s="10">
        <f t="shared" si="0"/>
        <v>0</v>
      </c>
      <c r="K36" s="141" t="s">
        <v>15</v>
      </c>
      <c r="L36" s="20" t="s">
        <v>16</v>
      </c>
      <c r="M36" s="13"/>
    </row>
    <row r="37" spans="1:14" ht="52.8" x14ac:dyDescent="0.25">
      <c r="A37" s="14"/>
      <c r="B37" s="14"/>
      <c r="C37" s="24" t="s">
        <v>199</v>
      </c>
      <c r="D37" s="24" t="s">
        <v>200</v>
      </c>
      <c r="E37" s="23"/>
      <c r="F37" s="23"/>
      <c r="G37" s="16" t="s">
        <v>11</v>
      </c>
      <c r="H37" s="32">
        <v>1</v>
      </c>
      <c r="I37" s="18">
        <v>0</v>
      </c>
      <c r="J37" s="10">
        <f t="shared" si="0"/>
        <v>0</v>
      </c>
      <c r="K37" s="141"/>
      <c r="L37" s="20" t="s">
        <v>16</v>
      </c>
      <c r="M37" s="21"/>
    </row>
    <row r="38" spans="1:14" ht="26.4" x14ac:dyDescent="0.25">
      <c r="A38" s="14"/>
      <c r="B38" s="14"/>
      <c r="C38" s="24" t="s">
        <v>201</v>
      </c>
      <c r="D38" s="24" t="s">
        <v>202</v>
      </c>
      <c r="E38" s="23"/>
      <c r="F38" s="23"/>
      <c r="G38" s="16" t="s">
        <v>11</v>
      </c>
      <c r="H38" s="32">
        <v>1</v>
      </c>
      <c r="I38" s="18">
        <v>0</v>
      </c>
      <c r="J38" s="19">
        <f t="shared" si="0"/>
        <v>0</v>
      </c>
      <c r="K38" s="141"/>
      <c r="L38" s="20" t="s">
        <v>16</v>
      </c>
      <c r="M38" s="21"/>
    </row>
    <row r="39" spans="1:14" ht="198" x14ac:dyDescent="0.25">
      <c r="A39" s="56">
        <v>27</v>
      </c>
      <c r="B39" s="56">
        <v>28</v>
      </c>
      <c r="C39" s="57" t="s">
        <v>203</v>
      </c>
      <c r="D39" s="58" t="s">
        <v>204</v>
      </c>
      <c r="E39" s="59" t="s">
        <v>205</v>
      </c>
      <c r="F39" s="59" t="s">
        <v>206</v>
      </c>
      <c r="G39" s="60" t="s">
        <v>11</v>
      </c>
      <c r="H39" s="61">
        <v>1</v>
      </c>
      <c r="I39" s="18"/>
      <c r="J39" s="10">
        <f t="shared" si="0"/>
        <v>0</v>
      </c>
      <c r="K39" s="62">
        <f>SUM(J39*1.2)</f>
        <v>0</v>
      </c>
      <c r="L39" s="20" t="s">
        <v>16</v>
      </c>
      <c r="M39" s="21"/>
    </row>
    <row r="40" spans="1:14" ht="198" x14ac:dyDescent="0.25">
      <c r="A40" s="4">
        <v>28</v>
      </c>
      <c r="B40" s="4">
        <v>29</v>
      </c>
      <c r="C40" s="29" t="s">
        <v>207</v>
      </c>
      <c r="D40" s="34" t="s">
        <v>208</v>
      </c>
      <c r="E40" s="35" t="s">
        <v>209</v>
      </c>
      <c r="F40" s="35" t="s">
        <v>210</v>
      </c>
      <c r="G40" s="7" t="s">
        <v>11</v>
      </c>
      <c r="H40" s="31">
        <v>1</v>
      </c>
      <c r="I40" s="18">
        <v>0</v>
      </c>
      <c r="J40" s="19">
        <f t="shared" si="0"/>
        <v>0</v>
      </c>
      <c r="K40" s="62">
        <f>SUM(J40*1.2)</f>
        <v>0</v>
      </c>
      <c r="L40" s="20" t="s">
        <v>16</v>
      </c>
      <c r="M40" s="21"/>
    </row>
    <row r="41" spans="1:14" ht="118.8" x14ac:dyDescent="0.25">
      <c r="A41" s="4">
        <v>29</v>
      </c>
      <c r="B41" s="4">
        <v>30</v>
      </c>
      <c r="C41" s="29" t="s">
        <v>211</v>
      </c>
      <c r="D41" s="37" t="s">
        <v>212</v>
      </c>
      <c r="E41" s="59"/>
      <c r="F41" s="35"/>
      <c r="G41" s="7" t="s">
        <v>11</v>
      </c>
      <c r="H41" s="31">
        <v>1</v>
      </c>
      <c r="I41" s="18">
        <v>0</v>
      </c>
      <c r="J41" s="19">
        <f t="shared" si="0"/>
        <v>0</v>
      </c>
      <c r="K41" s="62">
        <f>SUM(J41*1.2)</f>
        <v>0</v>
      </c>
      <c r="L41" s="20" t="s">
        <v>16</v>
      </c>
      <c r="M41" s="21"/>
    </row>
    <row r="42" spans="1:14" ht="39.6" x14ac:dyDescent="0.25">
      <c r="A42" s="4">
        <v>32</v>
      </c>
      <c r="B42" s="4">
        <v>33</v>
      </c>
      <c r="C42" s="29" t="s">
        <v>240</v>
      </c>
      <c r="D42" s="34"/>
      <c r="E42" s="35"/>
      <c r="F42" s="35"/>
      <c r="G42" s="7" t="s">
        <v>11</v>
      </c>
      <c r="H42" s="64">
        <v>1</v>
      </c>
      <c r="I42" s="9">
        <f>J43+J44</f>
        <v>0</v>
      </c>
      <c r="J42" s="10">
        <f t="shared" si="0"/>
        <v>0</v>
      </c>
      <c r="K42" s="11">
        <f>SUM(J42*1.2)</f>
        <v>0</v>
      </c>
      <c r="L42" s="27"/>
      <c r="M42" s="28"/>
    </row>
    <row r="43" spans="1:14" ht="211.2" x14ac:dyDescent="0.25">
      <c r="A43" s="14"/>
      <c r="B43" s="14"/>
      <c r="C43" s="24" t="s">
        <v>241</v>
      </c>
      <c r="D43" s="24" t="s">
        <v>242</v>
      </c>
      <c r="E43" s="23" t="s">
        <v>243</v>
      </c>
      <c r="F43" s="23" t="s">
        <v>584</v>
      </c>
      <c r="G43" s="16" t="s">
        <v>11</v>
      </c>
      <c r="H43" s="65">
        <v>1</v>
      </c>
      <c r="I43" s="108">
        <v>0</v>
      </c>
      <c r="J43" s="13">
        <f t="shared" si="0"/>
        <v>0</v>
      </c>
      <c r="K43" s="142" t="s">
        <v>15</v>
      </c>
      <c r="L43" s="20" t="s">
        <v>16</v>
      </c>
      <c r="M43" s="13"/>
      <c r="N43" s="113"/>
    </row>
    <row r="44" spans="1:14" ht="105.6" x14ac:dyDescent="0.25">
      <c r="A44" s="14"/>
      <c r="B44" s="14"/>
      <c r="C44" s="24" t="s">
        <v>244</v>
      </c>
      <c r="D44" s="24" t="s">
        <v>245</v>
      </c>
      <c r="E44" s="23" t="s">
        <v>246</v>
      </c>
      <c r="F44" s="23" t="s">
        <v>247</v>
      </c>
      <c r="G44" s="16" t="s">
        <v>11</v>
      </c>
      <c r="H44" s="65">
        <v>1</v>
      </c>
      <c r="I44" s="108">
        <v>0</v>
      </c>
      <c r="J44" s="21">
        <f t="shared" si="0"/>
        <v>0</v>
      </c>
      <c r="K44" s="142"/>
      <c r="L44" s="20" t="s">
        <v>16</v>
      </c>
      <c r="M44" s="21"/>
      <c r="N44" s="113"/>
    </row>
    <row r="45" spans="1:14" ht="224.4" x14ac:dyDescent="0.25">
      <c r="A45" s="4">
        <v>34</v>
      </c>
      <c r="B45" s="4">
        <v>36</v>
      </c>
      <c r="C45" s="29" t="s">
        <v>249</v>
      </c>
      <c r="D45" s="15" t="s">
        <v>12</v>
      </c>
      <c r="E45" s="16" t="s">
        <v>13</v>
      </c>
      <c r="F45" s="16" t="s">
        <v>14</v>
      </c>
      <c r="G45" s="7" t="s">
        <v>11</v>
      </c>
      <c r="H45" s="64">
        <v>1</v>
      </c>
      <c r="I45" s="18">
        <v>0</v>
      </c>
      <c r="J45" s="19">
        <f t="shared" si="0"/>
        <v>0</v>
      </c>
      <c r="K45" s="11">
        <f>SUM(J45*1.2)</f>
        <v>0</v>
      </c>
      <c r="L45" s="20" t="s">
        <v>16</v>
      </c>
      <c r="M45" s="21"/>
    </row>
    <row r="46" spans="1:14" ht="224.4" x14ac:dyDescent="0.25">
      <c r="A46" s="4">
        <v>35</v>
      </c>
      <c r="B46" s="4">
        <v>37</v>
      </c>
      <c r="C46" s="130" t="s">
        <v>250</v>
      </c>
      <c r="D46" s="124" t="s">
        <v>590</v>
      </c>
      <c r="E46" s="125" t="s">
        <v>13</v>
      </c>
      <c r="F46" s="125" t="s">
        <v>14</v>
      </c>
      <c r="G46" s="125" t="s">
        <v>11</v>
      </c>
      <c r="H46" s="126">
        <v>2</v>
      </c>
      <c r="I46" s="131">
        <v>0</v>
      </c>
      <c r="J46" s="128">
        <f t="shared" si="0"/>
        <v>0</v>
      </c>
      <c r="K46" s="129">
        <f>SUM(J46*1.2)</f>
        <v>0</v>
      </c>
      <c r="L46" s="127" t="s">
        <v>16</v>
      </c>
      <c r="M46" s="128"/>
      <c r="N46" s="113"/>
    </row>
    <row r="47" spans="1:14" x14ac:dyDescent="0.25">
      <c r="A47" s="4">
        <v>36</v>
      </c>
      <c r="B47" s="4">
        <v>38</v>
      </c>
      <c r="C47" s="49" t="s">
        <v>251</v>
      </c>
      <c r="D47" s="30"/>
      <c r="E47" s="31"/>
      <c r="F47" s="31"/>
      <c r="G47" s="7" t="s">
        <v>11</v>
      </c>
      <c r="H47" s="31">
        <v>1</v>
      </c>
      <c r="I47" s="9">
        <f>J48+J49</f>
        <v>0</v>
      </c>
      <c r="J47" s="10">
        <f t="shared" si="0"/>
        <v>0</v>
      </c>
      <c r="K47" s="11">
        <f>SUM(J47*1.2)</f>
        <v>0</v>
      </c>
      <c r="L47" s="27"/>
      <c r="M47" s="28"/>
    </row>
    <row r="48" spans="1:14" ht="92.4" x14ac:dyDescent="0.25">
      <c r="A48" s="14"/>
      <c r="B48" s="14"/>
      <c r="C48" s="24" t="s">
        <v>252</v>
      </c>
      <c r="D48" s="24" t="s">
        <v>253</v>
      </c>
      <c r="E48" s="23" t="s">
        <v>254</v>
      </c>
      <c r="F48" s="23" t="s">
        <v>255</v>
      </c>
      <c r="G48" s="16" t="s">
        <v>11</v>
      </c>
      <c r="H48" s="66">
        <v>1</v>
      </c>
      <c r="I48" s="18">
        <v>0</v>
      </c>
      <c r="J48" s="10">
        <f t="shared" si="0"/>
        <v>0</v>
      </c>
      <c r="K48" s="141" t="s">
        <v>15</v>
      </c>
      <c r="L48" s="20" t="s">
        <v>16</v>
      </c>
      <c r="M48" s="13"/>
    </row>
    <row r="49" spans="1:13" ht="26.4" x14ac:dyDescent="0.25">
      <c r="A49" s="14"/>
      <c r="B49" s="14"/>
      <c r="C49" s="24" t="s">
        <v>256</v>
      </c>
      <c r="D49" s="24" t="s">
        <v>257</v>
      </c>
      <c r="E49" s="23"/>
      <c r="F49" s="23"/>
      <c r="G49" s="16" t="s">
        <v>11</v>
      </c>
      <c r="H49" s="66">
        <v>1</v>
      </c>
      <c r="I49" s="18">
        <v>0</v>
      </c>
      <c r="J49" s="19">
        <f t="shared" si="0"/>
        <v>0</v>
      </c>
      <c r="K49" s="141"/>
      <c r="L49" s="20" t="s">
        <v>16</v>
      </c>
      <c r="M49" s="21"/>
    </row>
    <row r="50" spans="1:13" ht="250.8" x14ac:dyDescent="0.25">
      <c r="A50" s="4">
        <v>38</v>
      </c>
      <c r="B50" s="4">
        <v>40</v>
      </c>
      <c r="C50" s="49" t="s">
        <v>268</v>
      </c>
      <c r="D50" s="34" t="s">
        <v>269</v>
      </c>
      <c r="E50" s="35" t="s">
        <v>270</v>
      </c>
      <c r="F50" s="35" t="s">
        <v>271</v>
      </c>
      <c r="G50" s="7" t="s">
        <v>11</v>
      </c>
      <c r="H50" s="67">
        <v>2</v>
      </c>
      <c r="I50" s="18">
        <v>0</v>
      </c>
      <c r="J50" s="19">
        <f t="shared" si="0"/>
        <v>0</v>
      </c>
      <c r="K50" s="11">
        <f>SUM(J50*1.2)</f>
        <v>0</v>
      </c>
      <c r="L50" s="20" t="s">
        <v>16</v>
      </c>
      <c r="M50" s="21"/>
    </row>
    <row r="51" spans="1:13" ht="39.6" x14ac:dyDescent="0.25">
      <c r="A51" s="4">
        <v>39</v>
      </c>
      <c r="B51" s="4">
        <v>41</v>
      </c>
      <c r="C51" s="29" t="s">
        <v>272</v>
      </c>
      <c r="D51" s="68"/>
      <c r="E51" s="31"/>
      <c r="F51" s="31"/>
      <c r="G51" s="7" t="s">
        <v>11</v>
      </c>
      <c r="H51" s="67">
        <v>2</v>
      </c>
      <c r="I51" s="9">
        <f>J52+J53+J54+J55+J56+J57+J58+J59+J60</f>
        <v>0</v>
      </c>
      <c r="J51" s="10">
        <f t="shared" si="0"/>
        <v>0</v>
      </c>
      <c r="K51" s="11">
        <f>SUM(J51*1.2)</f>
        <v>0</v>
      </c>
      <c r="L51" s="27"/>
      <c r="M51" s="28"/>
    </row>
    <row r="52" spans="1:13" ht="60" customHeight="1" x14ac:dyDescent="0.25">
      <c r="A52" s="38"/>
      <c r="B52" s="38"/>
      <c r="C52" s="111" t="s">
        <v>556</v>
      </c>
      <c r="D52" s="22" t="s">
        <v>557</v>
      </c>
      <c r="E52" s="32"/>
      <c r="F52" s="32"/>
      <c r="G52" s="16" t="s">
        <v>11</v>
      </c>
      <c r="H52" s="65">
        <v>1</v>
      </c>
      <c r="I52" s="112">
        <v>0</v>
      </c>
      <c r="J52" s="10">
        <f t="shared" si="0"/>
        <v>0</v>
      </c>
      <c r="K52" s="143" t="s">
        <v>15</v>
      </c>
      <c r="L52" s="12"/>
      <c r="M52" s="13"/>
    </row>
    <row r="53" spans="1:13" ht="52.8" x14ac:dyDescent="0.25">
      <c r="A53" s="14"/>
      <c r="B53" s="14"/>
      <c r="C53" s="24" t="s">
        <v>273</v>
      </c>
      <c r="D53" s="24" t="s">
        <v>274</v>
      </c>
      <c r="E53" s="23" t="s">
        <v>275</v>
      </c>
      <c r="F53" s="23" t="s">
        <v>276</v>
      </c>
      <c r="G53" s="16" t="s">
        <v>11</v>
      </c>
      <c r="H53" s="65">
        <v>1</v>
      </c>
      <c r="I53" s="18">
        <v>0</v>
      </c>
      <c r="J53" s="10">
        <f t="shared" si="0"/>
        <v>0</v>
      </c>
      <c r="K53" s="144"/>
      <c r="L53" s="20" t="s">
        <v>16</v>
      </c>
      <c r="M53" s="13"/>
    </row>
    <row r="54" spans="1:13" ht="105.6" x14ac:dyDescent="0.25">
      <c r="A54" s="14"/>
      <c r="B54" s="14"/>
      <c r="C54" s="24" t="s">
        <v>277</v>
      </c>
      <c r="D54" s="22" t="s">
        <v>278</v>
      </c>
      <c r="E54" s="23" t="s">
        <v>65</v>
      </c>
      <c r="F54" s="23" t="s">
        <v>65</v>
      </c>
      <c r="G54" s="16" t="s">
        <v>11</v>
      </c>
      <c r="H54" s="65">
        <v>1</v>
      </c>
      <c r="I54" s="18">
        <v>0</v>
      </c>
      <c r="J54" s="10">
        <f t="shared" si="0"/>
        <v>0</v>
      </c>
      <c r="K54" s="144"/>
      <c r="L54" s="20" t="s">
        <v>16</v>
      </c>
      <c r="M54" s="21"/>
    </row>
    <row r="55" spans="1:13" ht="79.2" x14ac:dyDescent="0.25">
      <c r="A55" s="14"/>
      <c r="B55" s="14"/>
      <c r="C55" s="24" t="s">
        <v>279</v>
      </c>
      <c r="D55" s="24" t="s">
        <v>280</v>
      </c>
      <c r="E55" s="23"/>
      <c r="F55" s="23"/>
      <c r="G55" s="16" t="s">
        <v>11</v>
      </c>
      <c r="H55" s="65">
        <v>4</v>
      </c>
      <c r="I55" s="18">
        <v>0</v>
      </c>
      <c r="J55" s="10">
        <f t="shared" si="0"/>
        <v>0</v>
      </c>
      <c r="K55" s="144"/>
      <c r="L55" s="20" t="s">
        <v>16</v>
      </c>
      <c r="M55" s="21"/>
    </row>
    <row r="56" spans="1:13" ht="409.6" x14ac:dyDescent="0.25">
      <c r="A56" s="14"/>
      <c r="B56" s="14"/>
      <c r="C56" s="24" t="s">
        <v>281</v>
      </c>
      <c r="D56" s="22" t="s">
        <v>282</v>
      </c>
      <c r="E56" s="23" t="s">
        <v>65</v>
      </c>
      <c r="F56" s="23" t="s">
        <v>65</v>
      </c>
      <c r="G56" s="16" t="s">
        <v>11</v>
      </c>
      <c r="H56" s="65">
        <v>1</v>
      </c>
      <c r="I56" s="18">
        <v>0</v>
      </c>
      <c r="J56" s="10">
        <f t="shared" si="0"/>
        <v>0</v>
      </c>
      <c r="K56" s="144"/>
      <c r="L56" s="20" t="s">
        <v>16</v>
      </c>
      <c r="M56" s="21"/>
    </row>
    <row r="57" spans="1:13" ht="39.6" x14ac:dyDescent="0.25">
      <c r="A57" s="14"/>
      <c r="B57" s="14"/>
      <c r="C57" s="24" t="s">
        <v>283</v>
      </c>
      <c r="D57" s="22" t="s">
        <v>284</v>
      </c>
      <c r="E57" s="23"/>
      <c r="F57" s="23"/>
      <c r="G57" s="16" t="s">
        <v>11</v>
      </c>
      <c r="H57" s="65">
        <v>1</v>
      </c>
      <c r="I57" s="18">
        <v>0</v>
      </c>
      <c r="J57" s="10">
        <f t="shared" si="0"/>
        <v>0</v>
      </c>
      <c r="K57" s="144"/>
      <c r="L57" s="20" t="s">
        <v>16</v>
      </c>
      <c r="M57" s="21"/>
    </row>
    <row r="58" spans="1:13" x14ac:dyDescent="0.25">
      <c r="A58" s="14"/>
      <c r="B58" s="14"/>
      <c r="C58" s="24" t="s">
        <v>285</v>
      </c>
      <c r="D58" s="24" t="s">
        <v>286</v>
      </c>
      <c r="E58" s="23"/>
      <c r="F58" s="23"/>
      <c r="G58" s="16" t="s">
        <v>11</v>
      </c>
      <c r="H58" s="65">
        <v>3</v>
      </c>
      <c r="I58" s="18">
        <v>0</v>
      </c>
      <c r="J58" s="10">
        <f t="shared" si="0"/>
        <v>0</v>
      </c>
      <c r="K58" s="144"/>
      <c r="L58" s="20" t="s">
        <v>16</v>
      </c>
      <c r="M58" s="21"/>
    </row>
    <row r="59" spans="1:13" ht="26.4" x14ac:dyDescent="0.25">
      <c r="A59" s="14"/>
      <c r="B59" s="14"/>
      <c r="C59" s="24" t="s">
        <v>287</v>
      </c>
      <c r="D59" s="22" t="s">
        <v>288</v>
      </c>
      <c r="E59" s="23"/>
      <c r="F59" s="23"/>
      <c r="G59" s="16" t="s">
        <v>11</v>
      </c>
      <c r="H59" s="65">
        <v>5</v>
      </c>
      <c r="I59" s="18">
        <v>0</v>
      </c>
      <c r="J59" s="10">
        <f t="shared" si="0"/>
        <v>0</v>
      </c>
      <c r="K59" s="144"/>
      <c r="L59" s="20" t="s">
        <v>16</v>
      </c>
      <c r="M59" s="21"/>
    </row>
    <row r="60" spans="1:13" ht="26.4" x14ac:dyDescent="0.25">
      <c r="A60" s="14"/>
      <c r="B60" s="14"/>
      <c r="C60" s="24" t="s">
        <v>289</v>
      </c>
      <c r="D60" s="24" t="s">
        <v>290</v>
      </c>
      <c r="E60" s="23"/>
      <c r="F60" s="23"/>
      <c r="G60" s="16" t="s">
        <v>11</v>
      </c>
      <c r="H60" s="65">
        <v>2</v>
      </c>
      <c r="I60" s="18">
        <v>0</v>
      </c>
      <c r="J60" s="19">
        <f t="shared" si="0"/>
        <v>0</v>
      </c>
      <c r="K60" s="145"/>
      <c r="L60" s="20" t="s">
        <v>16</v>
      </c>
      <c r="M60" s="21"/>
    </row>
    <row r="61" spans="1:13" ht="39.6" x14ac:dyDescent="0.25">
      <c r="A61" s="4">
        <v>40</v>
      </c>
      <c r="B61" s="4">
        <v>42</v>
      </c>
      <c r="C61" s="29" t="s">
        <v>291</v>
      </c>
      <c r="D61" s="68"/>
      <c r="E61" s="31"/>
      <c r="F61" s="31"/>
      <c r="G61" s="7" t="s">
        <v>11</v>
      </c>
      <c r="H61" s="67">
        <v>2</v>
      </c>
      <c r="I61" s="9">
        <f>J62+J63+J64+J65+J66+J67+J68+J69</f>
        <v>0</v>
      </c>
      <c r="J61" s="10">
        <f t="shared" si="0"/>
        <v>0</v>
      </c>
      <c r="K61" s="11">
        <f>SUM(J61*1.2)</f>
        <v>0</v>
      </c>
      <c r="L61" s="27"/>
      <c r="M61" s="47"/>
    </row>
    <row r="62" spans="1:13" ht="66" x14ac:dyDescent="0.25">
      <c r="A62" s="14"/>
      <c r="B62" s="14"/>
      <c r="C62" s="24" t="s">
        <v>281</v>
      </c>
      <c r="D62" s="22" t="s">
        <v>292</v>
      </c>
      <c r="E62" s="23" t="s">
        <v>65</v>
      </c>
      <c r="F62" s="23" t="s">
        <v>65</v>
      </c>
      <c r="G62" s="16" t="s">
        <v>11</v>
      </c>
      <c r="H62" s="65">
        <v>1</v>
      </c>
      <c r="I62" s="18">
        <v>0</v>
      </c>
      <c r="J62" s="10">
        <f t="shared" si="0"/>
        <v>0</v>
      </c>
      <c r="K62" s="141" t="s">
        <v>15</v>
      </c>
      <c r="L62" s="20" t="s">
        <v>16</v>
      </c>
      <c r="M62" s="13"/>
    </row>
    <row r="63" spans="1:13" ht="52.8" x14ac:dyDescent="0.25">
      <c r="A63" s="14"/>
      <c r="B63" s="14"/>
      <c r="C63" s="24" t="s">
        <v>293</v>
      </c>
      <c r="D63" s="24" t="s">
        <v>294</v>
      </c>
      <c r="E63" s="23" t="s">
        <v>65</v>
      </c>
      <c r="F63" s="23" t="s">
        <v>65</v>
      </c>
      <c r="G63" s="16" t="s">
        <v>11</v>
      </c>
      <c r="H63" s="65">
        <v>1</v>
      </c>
      <c r="I63" s="18">
        <v>0</v>
      </c>
      <c r="J63" s="10">
        <f t="shared" si="0"/>
        <v>0</v>
      </c>
      <c r="K63" s="141"/>
      <c r="L63" s="20" t="s">
        <v>16</v>
      </c>
      <c r="M63" s="21"/>
    </row>
    <row r="64" spans="1:13" ht="39.6" x14ac:dyDescent="0.25">
      <c r="A64" s="14"/>
      <c r="B64" s="14"/>
      <c r="C64" s="24" t="s">
        <v>295</v>
      </c>
      <c r="D64" s="22" t="s">
        <v>296</v>
      </c>
      <c r="E64" s="23"/>
      <c r="F64" s="23"/>
      <c r="G64" s="16" t="s">
        <v>11</v>
      </c>
      <c r="H64" s="65">
        <v>1</v>
      </c>
      <c r="I64" s="18">
        <v>0</v>
      </c>
      <c r="J64" s="10">
        <f t="shared" si="0"/>
        <v>0</v>
      </c>
      <c r="K64" s="141"/>
      <c r="L64" s="20" t="s">
        <v>16</v>
      </c>
      <c r="M64" s="21"/>
    </row>
    <row r="65" spans="1:14" ht="39.6" x14ac:dyDescent="0.25">
      <c r="A65" s="14"/>
      <c r="B65" s="14"/>
      <c r="C65" s="24" t="s">
        <v>297</v>
      </c>
      <c r="D65" s="22" t="s">
        <v>298</v>
      </c>
      <c r="E65" s="23"/>
      <c r="F65" s="23"/>
      <c r="G65" s="16" t="s">
        <v>11</v>
      </c>
      <c r="H65" s="65">
        <v>1</v>
      </c>
      <c r="I65" s="18">
        <v>0</v>
      </c>
      <c r="J65" s="10">
        <f t="shared" si="0"/>
        <v>0</v>
      </c>
      <c r="K65" s="141"/>
      <c r="L65" s="20" t="s">
        <v>16</v>
      </c>
      <c r="M65" s="21"/>
    </row>
    <row r="66" spans="1:14" x14ac:dyDescent="0.25">
      <c r="A66" s="14"/>
      <c r="B66" s="14"/>
      <c r="C66" s="24" t="s">
        <v>299</v>
      </c>
      <c r="D66" s="24" t="s">
        <v>300</v>
      </c>
      <c r="E66" s="23"/>
      <c r="F66" s="23"/>
      <c r="G66" s="16" t="s">
        <v>11</v>
      </c>
      <c r="H66" s="65">
        <v>1</v>
      </c>
      <c r="I66" s="18">
        <v>0</v>
      </c>
      <c r="J66" s="10">
        <f t="shared" si="0"/>
        <v>0</v>
      </c>
      <c r="K66" s="141"/>
      <c r="L66" s="20" t="s">
        <v>16</v>
      </c>
      <c r="M66" s="21"/>
    </row>
    <row r="67" spans="1:14" x14ac:dyDescent="0.25">
      <c r="A67" s="14"/>
      <c r="B67" s="14"/>
      <c r="C67" s="24" t="s">
        <v>285</v>
      </c>
      <c r="D67" s="24" t="s">
        <v>286</v>
      </c>
      <c r="E67" s="23"/>
      <c r="F67" s="23"/>
      <c r="G67" s="16" t="s">
        <v>11</v>
      </c>
      <c r="H67" s="65">
        <v>2</v>
      </c>
      <c r="I67" s="18">
        <v>0</v>
      </c>
      <c r="J67" s="10">
        <f t="shared" si="0"/>
        <v>0</v>
      </c>
      <c r="K67" s="141"/>
      <c r="L67" s="20" t="s">
        <v>16</v>
      </c>
      <c r="M67" s="21"/>
    </row>
    <row r="68" spans="1:14" ht="26.4" x14ac:dyDescent="0.25">
      <c r="A68" s="14"/>
      <c r="B68" s="14"/>
      <c r="C68" s="24" t="s">
        <v>287</v>
      </c>
      <c r="D68" s="22" t="s">
        <v>301</v>
      </c>
      <c r="E68" s="23"/>
      <c r="F68" s="23"/>
      <c r="G68" s="16" t="s">
        <v>11</v>
      </c>
      <c r="H68" s="65">
        <v>5</v>
      </c>
      <c r="I68" s="18">
        <v>0</v>
      </c>
      <c r="J68" s="10">
        <f t="shared" si="0"/>
        <v>0</v>
      </c>
      <c r="K68" s="141"/>
      <c r="L68" s="20" t="s">
        <v>16</v>
      </c>
      <c r="M68" s="21"/>
    </row>
    <row r="69" spans="1:14" ht="26.4" x14ac:dyDescent="0.25">
      <c r="A69" s="14"/>
      <c r="B69" s="14"/>
      <c r="C69" s="24" t="s">
        <v>289</v>
      </c>
      <c r="D69" s="24" t="s">
        <v>290</v>
      </c>
      <c r="E69" s="23"/>
      <c r="F69" s="23"/>
      <c r="G69" s="16" t="s">
        <v>11</v>
      </c>
      <c r="H69" s="65">
        <v>2</v>
      </c>
      <c r="I69" s="18">
        <v>0</v>
      </c>
      <c r="J69" s="19">
        <f t="shared" si="0"/>
        <v>0</v>
      </c>
      <c r="K69" s="141"/>
      <c r="L69" s="20" t="s">
        <v>16</v>
      </c>
      <c r="M69" s="21"/>
    </row>
    <row r="70" spans="1:14" ht="52.8" x14ac:dyDescent="0.25">
      <c r="A70" s="4">
        <v>41</v>
      </c>
      <c r="B70" s="4">
        <v>43</v>
      </c>
      <c r="C70" s="29" t="s">
        <v>302</v>
      </c>
      <c r="D70" s="37"/>
      <c r="E70" s="35"/>
      <c r="F70" s="35"/>
      <c r="G70" s="7" t="s">
        <v>11</v>
      </c>
      <c r="H70" s="64">
        <v>1</v>
      </c>
      <c r="I70" s="9">
        <f>J71+J72+J73+J74+J75</f>
        <v>0</v>
      </c>
      <c r="J70" s="10">
        <f t="shared" ref="J70:J131" si="2">SUM(H70*I70)</f>
        <v>0</v>
      </c>
      <c r="K70" s="11">
        <f>SUM(J70*1.2)</f>
        <v>0</v>
      </c>
      <c r="L70" s="27"/>
      <c r="M70" s="28"/>
    </row>
    <row r="71" spans="1:14" ht="272.39999999999998" customHeight="1" x14ac:dyDescent="0.25">
      <c r="A71" s="14"/>
      <c r="B71" s="14"/>
      <c r="C71" s="24" t="s">
        <v>303</v>
      </c>
      <c r="D71" s="24" t="s">
        <v>586</v>
      </c>
      <c r="E71" s="23" t="s">
        <v>304</v>
      </c>
      <c r="F71" s="23" t="s">
        <v>305</v>
      </c>
      <c r="G71" s="16" t="s">
        <v>11</v>
      </c>
      <c r="H71" s="23">
        <v>1</v>
      </c>
      <c r="I71" s="108">
        <v>0</v>
      </c>
      <c r="J71" s="13">
        <f t="shared" si="2"/>
        <v>0</v>
      </c>
      <c r="K71" s="141" t="s">
        <v>15</v>
      </c>
      <c r="L71" s="20" t="s">
        <v>16</v>
      </c>
      <c r="M71" s="13"/>
      <c r="N71" s="113"/>
    </row>
    <row r="72" spans="1:14" ht="26.4" x14ac:dyDescent="0.25">
      <c r="A72" s="14"/>
      <c r="B72" s="14"/>
      <c r="C72" s="24" t="s">
        <v>306</v>
      </c>
      <c r="D72" s="24" t="s">
        <v>307</v>
      </c>
      <c r="E72" s="23"/>
      <c r="F72" s="23"/>
      <c r="G72" s="16" t="s">
        <v>11</v>
      </c>
      <c r="H72" s="32">
        <v>1</v>
      </c>
      <c r="I72" s="18">
        <v>0</v>
      </c>
      <c r="J72" s="10">
        <f t="shared" si="2"/>
        <v>0</v>
      </c>
      <c r="K72" s="141"/>
      <c r="L72" s="20" t="s">
        <v>16</v>
      </c>
      <c r="M72" s="21"/>
    </row>
    <row r="73" spans="1:14" ht="26.4" x14ac:dyDescent="0.25">
      <c r="A73" s="14"/>
      <c r="B73" s="14"/>
      <c r="C73" s="24" t="s">
        <v>308</v>
      </c>
      <c r="D73" s="24" t="s">
        <v>309</v>
      </c>
      <c r="E73" s="23"/>
      <c r="F73" s="23"/>
      <c r="G73" s="16" t="s">
        <v>11</v>
      </c>
      <c r="H73" s="23">
        <v>1</v>
      </c>
      <c r="I73" s="18">
        <v>0</v>
      </c>
      <c r="J73" s="10">
        <f t="shared" si="2"/>
        <v>0</v>
      </c>
      <c r="K73" s="141"/>
      <c r="L73" s="20" t="s">
        <v>16</v>
      </c>
      <c r="M73" s="21"/>
    </row>
    <row r="74" spans="1:14" x14ac:dyDescent="0.25">
      <c r="A74" s="14"/>
      <c r="B74" s="14"/>
      <c r="C74" s="24" t="s">
        <v>310</v>
      </c>
      <c r="D74" s="39" t="s">
        <v>311</v>
      </c>
      <c r="E74" s="32"/>
      <c r="F74" s="32"/>
      <c r="G74" s="16" t="s">
        <v>11</v>
      </c>
      <c r="H74" s="23">
        <v>1</v>
      </c>
      <c r="I74" s="18">
        <v>0</v>
      </c>
      <c r="J74" s="10">
        <f t="shared" si="2"/>
        <v>0</v>
      </c>
      <c r="K74" s="141"/>
      <c r="L74" s="20" t="s">
        <v>16</v>
      </c>
      <c r="M74" s="21"/>
    </row>
    <row r="75" spans="1:14" ht="118.8" x14ac:dyDescent="0.25">
      <c r="A75" s="14"/>
      <c r="B75" s="14"/>
      <c r="C75" s="24" t="s">
        <v>37</v>
      </c>
      <c r="D75" s="24" t="s">
        <v>312</v>
      </c>
      <c r="E75" s="23"/>
      <c r="F75" s="23"/>
      <c r="G75" s="16" t="s">
        <v>11</v>
      </c>
      <c r="H75" s="23">
        <v>1</v>
      </c>
      <c r="I75" s="18">
        <v>0</v>
      </c>
      <c r="J75" s="19">
        <f t="shared" si="2"/>
        <v>0</v>
      </c>
      <c r="K75" s="141"/>
      <c r="L75" s="20" t="s">
        <v>16</v>
      </c>
      <c r="M75" s="21"/>
    </row>
    <row r="76" spans="1:14" ht="79.2" x14ac:dyDescent="0.25">
      <c r="A76" s="4">
        <v>42</v>
      </c>
      <c r="B76" s="4">
        <v>44</v>
      </c>
      <c r="C76" s="29" t="s">
        <v>313</v>
      </c>
      <c r="D76" s="34" t="s">
        <v>314</v>
      </c>
      <c r="E76" s="35"/>
      <c r="F76" s="35"/>
      <c r="G76" s="7" t="s">
        <v>11</v>
      </c>
      <c r="H76" s="35">
        <v>1</v>
      </c>
      <c r="I76" s="18">
        <v>0</v>
      </c>
      <c r="J76" s="19">
        <f t="shared" si="2"/>
        <v>0</v>
      </c>
      <c r="K76" s="11">
        <f t="shared" ref="K76:K83" si="3">SUM(J76*1.2)</f>
        <v>0</v>
      </c>
      <c r="L76" s="20" t="s">
        <v>16</v>
      </c>
      <c r="M76" s="21"/>
    </row>
    <row r="77" spans="1:14" ht="132" x14ac:dyDescent="0.25">
      <c r="A77" s="134">
        <v>43</v>
      </c>
      <c r="B77" s="134">
        <v>45</v>
      </c>
      <c r="C77" s="135" t="s">
        <v>315</v>
      </c>
      <c r="D77" s="136" t="s">
        <v>587</v>
      </c>
      <c r="E77" s="137"/>
      <c r="F77" s="137"/>
      <c r="G77" s="138" t="s">
        <v>11</v>
      </c>
      <c r="H77" s="137">
        <v>1</v>
      </c>
      <c r="I77" s="114">
        <v>0</v>
      </c>
      <c r="J77" s="132">
        <f t="shared" si="2"/>
        <v>0</v>
      </c>
      <c r="K77" s="133">
        <f t="shared" si="3"/>
        <v>0</v>
      </c>
      <c r="L77" s="20" t="s">
        <v>16</v>
      </c>
      <c r="M77" s="21"/>
      <c r="N77" s="113"/>
    </row>
    <row r="78" spans="1:14" ht="66" x14ac:dyDescent="0.25">
      <c r="A78" s="4">
        <v>46</v>
      </c>
      <c r="B78" s="4">
        <v>48</v>
      </c>
      <c r="C78" s="29" t="s">
        <v>348</v>
      </c>
      <c r="D78" s="34" t="s">
        <v>349</v>
      </c>
      <c r="E78" s="35"/>
      <c r="F78" s="35"/>
      <c r="G78" s="7" t="s">
        <v>11</v>
      </c>
      <c r="H78" s="35">
        <v>1</v>
      </c>
      <c r="I78" s="18">
        <v>0</v>
      </c>
      <c r="J78" s="19">
        <f t="shared" si="2"/>
        <v>0</v>
      </c>
      <c r="K78" s="11">
        <f t="shared" si="3"/>
        <v>0</v>
      </c>
      <c r="L78" s="20" t="s">
        <v>16</v>
      </c>
      <c r="M78" s="21"/>
    </row>
    <row r="79" spans="1:14" ht="105.6" x14ac:dyDescent="0.25">
      <c r="A79" s="4">
        <v>47</v>
      </c>
      <c r="B79" s="4">
        <v>49</v>
      </c>
      <c r="C79" s="29" t="s">
        <v>350</v>
      </c>
      <c r="D79" s="34" t="s">
        <v>351</v>
      </c>
      <c r="E79" s="35"/>
      <c r="F79" s="35"/>
      <c r="G79" s="7" t="s">
        <v>11</v>
      </c>
      <c r="H79" s="35">
        <v>1</v>
      </c>
      <c r="I79" s="18">
        <v>0</v>
      </c>
      <c r="J79" s="19">
        <f t="shared" si="2"/>
        <v>0</v>
      </c>
      <c r="K79" s="11">
        <f t="shared" si="3"/>
        <v>0</v>
      </c>
      <c r="L79" s="20" t="s">
        <v>16</v>
      </c>
      <c r="M79" s="21"/>
    </row>
    <row r="80" spans="1:14" ht="92.4" x14ac:dyDescent="0.25">
      <c r="A80" s="4">
        <v>48</v>
      </c>
      <c r="B80" s="4">
        <v>50</v>
      </c>
      <c r="C80" s="29" t="s">
        <v>352</v>
      </c>
      <c r="D80" s="34" t="s">
        <v>353</v>
      </c>
      <c r="E80" s="35"/>
      <c r="F80" s="35"/>
      <c r="G80" s="7" t="s">
        <v>11</v>
      </c>
      <c r="H80" s="35">
        <v>1</v>
      </c>
      <c r="I80" s="18">
        <v>0</v>
      </c>
      <c r="J80" s="19">
        <f t="shared" si="2"/>
        <v>0</v>
      </c>
      <c r="K80" s="11">
        <f t="shared" si="3"/>
        <v>0</v>
      </c>
      <c r="L80" s="20" t="s">
        <v>16</v>
      </c>
      <c r="M80" s="21"/>
    </row>
    <row r="81" spans="1:13" ht="52.8" x14ac:dyDescent="0.25">
      <c r="A81" s="4">
        <v>50</v>
      </c>
      <c r="B81" s="4">
        <v>52</v>
      </c>
      <c r="C81" s="29" t="s">
        <v>358</v>
      </c>
      <c r="D81" s="34" t="s">
        <v>359</v>
      </c>
      <c r="E81" s="35"/>
      <c r="F81" s="35"/>
      <c r="G81" s="7" t="s">
        <v>11</v>
      </c>
      <c r="H81" s="35">
        <v>1</v>
      </c>
      <c r="I81" s="18">
        <v>0</v>
      </c>
      <c r="J81" s="19">
        <f t="shared" si="2"/>
        <v>0</v>
      </c>
      <c r="K81" s="11">
        <f t="shared" si="3"/>
        <v>0</v>
      </c>
      <c r="L81" s="20" t="s">
        <v>16</v>
      </c>
      <c r="M81" s="21"/>
    </row>
    <row r="82" spans="1:13" ht="79.2" x14ac:dyDescent="0.25">
      <c r="A82" s="4">
        <v>51</v>
      </c>
      <c r="B82" s="4">
        <v>53</v>
      </c>
      <c r="C82" s="29" t="s">
        <v>360</v>
      </c>
      <c r="D82" s="37" t="s">
        <v>361</v>
      </c>
      <c r="E82" s="35" t="s">
        <v>362</v>
      </c>
      <c r="F82" s="35" t="s">
        <v>363</v>
      </c>
      <c r="G82" s="7" t="s">
        <v>11</v>
      </c>
      <c r="H82" s="35">
        <v>1</v>
      </c>
      <c r="I82" s="18">
        <v>0</v>
      </c>
      <c r="J82" s="19">
        <f t="shared" si="2"/>
        <v>0</v>
      </c>
      <c r="K82" s="11">
        <f t="shared" si="3"/>
        <v>0</v>
      </c>
      <c r="L82" s="20" t="s">
        <v>16</v>
      </c>
      <c r="M82" s="21"/>
    </row>
    <row r="83" spans="1:13" ht="39.6" x14ac:dyDescent="0.25">
      <c r="A83" s="4">
        <v>54</v>
      </c>
      <c r="B83" s="4">
        <v>56</v>
      </c>
      <c r="C83" s="29" t="s">
        <v>377</v>
      </c>
      <c r="D83" s="30"/>
      <c r="E83" s="31"/>
      <c r="F83" s="31"/>
      <c r="G83" s="7" t="s">
        <v>11</v>
      </c>
      <c r="H83" s="35">
        <v>1</v>
      </c>
      <c r="I83" s="9">
        <f>J84+J85</f>
        <v>0</v>
      </c>
      <c r="J83" s="10">
        <f t="shared" si="2"/>
        <v>0</v>
      </c>
      <c r="K83" s="11">
        <f t="shared" si="3"/>
        <v>0</v>
      </c>
      <c r="L83" s="27"/>
      <c r="M83" s="28"/>
    </row>
    <row r="84" spans="1:13" ht="343.2" x14ac:dyDescent="0.25">
      <c r="A84" s="14"/>
      <c r="B84" s="14"/>
      <c r="C84" s="24" t="s">
        <v>378</v>
      </c>
      <c r="D84" s="34" t="s">
        <v>379</v>
      </c>
      <c r="E84" s="23" t="s">
        <v>380</v>
      </c>
      <c r="F84" s="23" t="s">
        <v>381</v>
      </c>
      <c r="G84" s="16" t="s">
        <v>11</v>
      </c>
      <c r="H84" s="23">
        <v>1</v>
      </c>
      <c r="I84" s="18">
        <v>0</v>
      </c>
      <c r="J84" s="10">
        <f t="shared" si="2"/>
        <v>0</v>
      </c>
      <c r="K84" s="141" t="s">
        <v>15</v>
      </c>
      <c r="L84" s="20" t="s">
        <v>16</v>
      </c>
      <c r="M84" s="13"/>
    </row>
    <row r="85" spans="1:13" ht="92.4" x14ac:dyDescent="0.25">
      <c r="A85" s="14"/>
      <c r="B85" s="14"/>
      <c r="C85" s="24" t="s">
        <v>37</v>
      </c>
      <c r="D85" s="24" t="s">
        <v>382</v>
      </c>
      <c r="E85" s="23"/>
      <c r="F85" s="23"/>
      <c r="G85" s="16" t="s">
        <v>11</v>
      </c>
      <c r="H85" s="23">
        <v>1</v>
      </c>
      <c r="I85" s="18"/>
      <c r="J85" s="19">
        <f t="shared" si="2"/>
        <v>0</v>
      </c>
      <c r="K85" s="141"/>
      <c r="L85" s="20" t="s">
        <v>16</v>
      </c>
      <c r="M85" s="21"/>
    </row>
    <row r="86" spans="1:13" ht="52.8" x14ac:dyDescent="0.25">
      <c r="A86" s="4">
        <v>58</v>
      </c>
      <c r="B86" s="4">
        <v>60</v>
      </c>
      <c r="C86" s="29" t="s">
        <v>419</v>
      </c>
      <c r="D86" s="30"/>
      <c r="E86" s="31"/>
      <c r="F86" s="31"/>
      <c r="G86" s="7" t="s">
        <v>11</v>
      </c>
      <c r="H86" s="35">
        <v>1</v>
      </c>
      <c r="I86" s="9">
        <f>J87+J88+J89+J90+J91+J92</f>
        <v>0</v>
      </c>
      <c r="J86" s="10">
        <f t="shared" si="2"/>
        <v>0</v>
      </c>
      <c r="K86" s="11">
        <f>SUM(J86*1.2)</f>
        <v>0</v>
      </c>
      <c r="L86" s="27"/>
      <c r="M86" s="28"/>
    </row>
    <row r="87" spans="1:13" ht="396" x14ac:dyDescent="0.25">
      <c r="A87" s="14"/>
      <c r="B87" s="14"/>
      <c r="C87" s="24" t="s">
        <v>123</v>
      </c>
      <c r="D87" s="24" t="s">
        <v>567</v>
      </c>
      <c r="E87" s="23" t="s">
        <v>562</v>
      </c>
      <c r="F87" s="23" t="s">
        <v>563</v>
      </c>
      <c r="G87" s="16" t="s">
        <v>11</v>
      </c>
      <c r="H87" s="23">
        <v>1</v>
      </c>
      <c r="I87" s="18">
        <v>0</v>
      </c>
      <c r="J87" s="10">
        <f t="shared" si="2"/>
        <v>0</v>
      </c>
      <c r="K87" s="141" t="s">
        <v>15</v>
      </c>
      <c r="L87" s="20" t="s">
        <v>16</v>
      </c>
      <c r="M87" s="13"/>
    </row>
    <row r="88" spans="1:13" ht="26.4" x14ac:dyDescent="0.25">
      <c r="A88" s="14"/>
      <c r="B88" s="14"/>
      <c r="C88" s="24" t="s">
        <v>36</v>
      </c>
      <c r="D88" s="24" t="s">
        <v>420</v>
      </c>
      <c r="E88" s="23"/>
      <c r="F88" s="23"/>
      <c r="G88" s="16" t="s">
        <v>11</v>
      </c>
      <c r="H88" s="23">
        <v>1</v>
      </c>
      <c r="I88" s="18">
        <v>0</v>
      </c>
      <c r="J88" s="10">
        <f t="shared" si="2"/>
        <v>0</v>
      </c>
      <c r="K88" s="141"/>
      <c r="L88" s="20" t="s">
        <v>16</v>
      </c>
      <c r="M88" s="21"/>
    </row>
    <row r="89" spans="1:13" ht="409.6" x14ac:dyDescent="0.25">
      <c r="A89" s="14"/>
      <c r="B89" s="14"/>
      <c r="C89" s="24" t="s">
        <v>37</v>
      </c>
      <c r="D89" s="24" t="s">
        <v>421</v>
      </c>
      <c r="E89" s="23"/>
      <c r="F89" s="23"/>
      <c r="G89" s="16" t="s">
        <v>11</v>
      </c>
      <c r="H89" s="23">
        <v>1</v>
      </c>
      <c r="I89" s="18">
        <v>0</v>
      </c>
      <c r="J89" s="10">
        <f t="shared" si="2"/>
        <v>0</v>
      </c>
      <c r="K89" s="141"/>
      <c r="L89" s="20" t="s">
        <v>16</v>
      </c>
      <c r="M89" s="21"/>
    </row>
    <row r="90" spans="1:13" ht="26.4" x14ac:dyDescent="0.25">
      <c r="A90" s="14"/>
      <c r="B90" s="14"/>
      <c r="C90" s="24" t="s">
        <v>422</v>
      </c>
      <c r="D90" s="39" t="s">
        <v>311</v>
      </c>
      <c r="E90" s="32"/>
      <c r="F90" s="32"/>
      <c r="G90" s="16" t="s">
        <v>11</v>
      </c>
      <c r="H90" s="23">
        <v>1</v>
      </c>
      <c r="I90" s="18">
        <v>0</v>
      </c>
      <c r="J90" s="10">
        <f t="shared" si="2"/>
        <v>0</v>
      </c>
      <c r="K90" s="141"/>
      <c r="L90" s="20" t="s">
        <v>16</v>
      </c>
      <c r="M90" s="21"/>
    </row>
    <row r="91" spans="1:13" ht="52.8" x14ac:dyDescent="0.25">
      <c r="A91" s="14"/>
      <c r="B91" s="14"/>
      <c r="C91" s="24" t="s">
        <v>423</v>
      </c>
      <c r="D91" s="24" t="s">
        <v>424</v>
      </c>
      <c r="E91" s="23"/>
      <c r="F91" s="23"/>
      <c r="G91" s="16" t="s">
        <v>11</v>
      </c>
      <c r="H91" s="23">
        <v>1</v>
      </c>
      <c r="I91" s="18">
        <v>0</v>
      </c>
      <c r="J91" s="10">
        <f t="shared" si="2"/>
        <v>0</v>
      </c>
      <c r="K91" s="141"/>
      <c r="L91" s="20" t="s">
        <v>16</v>
      </c>
      <c r="M91" s="21"/>
    </row>
    <row r="92" spans="1:13" x14ac:dyDescent="0.25">
      <c r="A92" s="14"/>
      <c r="B92" s="14"/>
      <c r="C92" s="24" t="s">
        <v>425</v>
      </c>
      <c r="D92" s="39" t="s">
        <v>426</v>
      </c>
      <c r="E92" s="32"/>
      <c r="F92" s="32"/>
      <c r="G92" s="16" t="s">
        <v>11</v>
      </c>
      <c r="H92" s="23">
        <v>1</v>
      </c>
      <c r="I92" s="18">
        <v>0</v>
      </c>
      <c r="J92" s="19">
        <f t="shared" si="2"/>
        <v>0</v>
      </c>
      <c r="K92" s="141"/>
      <c r="L92" s="20" t="s">
        <v>16</v>
      </c>
      <c r="M92" s="21"/>
    </row>
    <row r="93" spans="1:13" ht="118.8" x14ac:dyDescent="0.25">
      <c r="A93" s="4">
        <v>59</v>
      </c>
      <c r="B93" s="4">
        <v>62</v>
      </c>
      <c r="C93" s="29" t="s">
        <v>427</v>
      </c>
      <c r="D93" s="34" t="s">
        <v>428</v>
      </c>
      <c r="E93" s="35" t="s">
        <v>429</v>
      </c>
      <c r="F93" s="35" t="s">
        <v>430</v>
      </c>
      <c r="G93" s="7" t="s">
        <v>11</v>
      </c>
      <c r="H93" s="31">
        <v>2</v>
      </c>
      <c r="I93" s="18">
        <v>0</v>
      </c>
      <c r="J93" s="19">
        <f t="shared" si="2"/>
        <v>0</v>
      </c>
      <c r="K93" s="11">
        <f>SUM(J93*1.2)</f>
        <v>0</v>
      </c>
      <c r="L93" s="20" t="s">
        <v>16</v>
      </c>
      <c r="M93" s="21"/>
    </row>
    <row r="94" spans="1:13" ht="118.8" x14ac:dyDescent="0.25">
      <c r="A94" s="4">
        <v>60</v>
      </c>
      <c r="B94" s="4">
        <v>63</v>
      </c>
      <c r="C94" s="29" t="s">
        <v>431</v>
      </c>
      <c r="D94" s="34" t="s">
        <v>428</v>
      </c>
      <c r="E94" s="35" t="s">
        <v>429</v>
      </c>
      <c r="F94" s="35" t="s">
        <v>430</v>
      </c>
      <c r="G94" s="7" t="s">
        <v>11</v>
      </c>
      <c r="H94" s="31">
        <v>2</v>
      </c>
      <c r="I94" s="18">
        <v>0</v>
      </c>
      <c r="J94" s="19">
        <f t="shared" si="2"/>
        <v>0</v>
      </c>
      <c r="K94" s="11">
        <f>SUM(J94*1.2)</f>
        <v>0</v>
      </c>
      <c r="L94" s="20" t="s">
        <v>16</v>
      </c>
      <c r="M94" s="13"/>
    </row>
    <row r="95" spans="1:13" ht="105.6" x14ac:dyDescent="0.25">
      <c r="A95" s="4">
        <v>61</v>
      </c>
      <c r="B95" s="4">
        <v>64</v>
      </c>
      <c r="C95" s="29" t="s">
        <v>225</v>
      </c>
      <c r="D95" s="34" t="s">
        <v>432</v>
      </c>
      <c r="E95" s="35" t="s">
        <v>433</v>
      </c>
      <c r="F95" s="35" t="s">
        <v>434</v>
      </c>
      <c r="G95" s="7" t="s">
        <v>11</v>
      </c>
      <c r="H95" s="31">
        <v>1</v>
      </c>
      <c r="I95" s="18">
        <v>0</v>
      </c>
      <c r="J95" s="19">
        <f t="shared" si="2"/>
        <v>0</v>
      </c>
      <c r="K95" s="11">
        <f>SUM(J95*1.2)</f>
        <v>0</v>
      </c>
      <c r="L95" s="20" t="s">
        <v>16</v>
      </c>
      <c r="M95" s="21"/>
    </row>
    <row r="96" spans="1:13" ht="52.8" x14ac:dyDescent="0.25">
      <c r="A96" s="4">
        <v>62</v>
      </c>
      <c r="B96" s="4">
        <v>65</v>
      </c>
      <c r="C96" s="29" t="s">
        <v>435</v>
      </c>
      <c r="D96" s="34" t="s">
        <v>436</v>
      </c>
      <c r="E96" s="35" t="s">
        <v>437</v>
      </c>
      <c r="F96" s="35" t="s">
        <v>438</v>
      </c>
      <c r="G96" s="7" t="s">
        <v>11</v>
      </c>
      <c r="H96" s="31">
        <v>1</v>
      </c>
      <c r="I96" s="18">
        <v>0</v>
      </c>
      <c r="J96" s="19">
        <f t="shared" si="2"/>
        <v>0</v>
      </c>
      <c r="K96" s="11">
        <f>SUM(J96*1.2)</f>
        <v>0</v>
      </c>
      <c r="L96" s="20" t="s">
        <v>16</v>
      </c>
      <c r="M96" s="21"/>
    </row>
    <row r="97" spans="1:14" ht="52.8" x14ac:dyDescent="0.25">
      <c r="A97" s="4">
        <v>63</v>
      </c>
      <c r="B97" s="4">
        <v>66</v>
      </c>
      <c r="C97" s="29" t="s">
        <v>439</v>
      </c>
      <c r="D97" s="34"/>
      <c r="E97" s="35"/>
      <c r="F97" s="35"/>
      <c r="G97" s="7" t="s">
        <v>11</v>
      </c>
      <c r="H97" s="31">
        <v>1</v>
      </c>
      <c r="I97" s="9">
        <f>J98+J99</f>
        <v>0</v>
      </c>
      <c r="J97" s="10">
        <f t="shared" si="2"/>
        <v>0</v>
      </c>
      <c r="K97" s="11">
        <f>SUM(J97*1.2)</f>
        <v>0</v>
      </c>
      <c r="L97" s="27"/>
      <c r="M97" s="28"/>
    </row>
    <row r="98" spans="1:14" ht="52.8" x14ac:dyDescent="0.25">
      <c r="A98" s="74"/>
      <c r="B98" s="74"/>
      <c r="C98" s="24" t="s">
        <v>440</v>
      </c>
      <c r="D98" s="75" t="s">
        <v>441</v>
      </c>
      <c r="E98" s="76" t="s">
        <v>442</v>
      </c>
      <c r="F98" s="76" t="s">
        <v>443</v>
      </c>
      <c r="G98" s="77" t="s">
        <v>11</v>
      </c>
      <c r="H98" s="78">
        <v>1</v>
      </c>
      <c r="I98" s="18">
        <v>0</v>
      </c>
      <c r="J98" s="10">
        <f t="shared" si="2"/>
        <v>0</v>
      </c>
      <c r="K98" s="141" t="s">
        <v>15</v>
      </c>
      <c r="L98" s="20" t="s">
        <v>16</v>
      </c>
      <c r="M98" s="13"/>
    </row>
    <row r="99" spans="1:14" ht="105.6" x14ac:dyDescent="0.25">
      <c r="A99" s="74"/>
      <c r="B99" s="74"/>
      <c r="C99" s="75" t="s">
        <v>444</v>
      </c>
      <c r="D99" s="24" t="s">
        <v>445</v>
      </c>
      <c r="E99" s="76" t="s">
        <v>446</v>
      </c>
      <c r="F99" s="76" t="s">
        <v>447</v>
      </c>
      <c r="G99" s="77" t="s">
        <v>11</v>
      </c>
      <c r="H99" s="78">
        <v>1</v>
      </c>
      <c r="I99" s="18">
        <v>0</v>
      </c>
      <c r="J99" s="19">
        <f t="shared" si="2"/>
        <v>0</v>
      </c>
      <c r="K99" s="141"/>
      <c r="L99" s="20" t="s">
        <v>16</v>
      </c>
      <c r="M99" s="21"/>
    </row>
    <row r="100" spans="1:14" ht="132" x14ac:dyDescent="0.25">
      <c r="A100" s="38">
        <v>64</v>
      </c>
      <c r="B100" s="38">
        <v>67</v>
      </c>
      <c r="C100" s="115" t="s">
        <v>448</v>
      </c>
      <c r="D100" s="22" t="s">
        <v>449</v>
      </c>
      <c r="E100" s="23" t="s">
        <v>450</v>
      </c>
      <c r="F100" s="23" t="s">
        <v>451</v>
      </c>
      <c r="G100" s="16" t="s">
        <v>11</v>
      </c>
      <c r="H100" s="32">
        <v>1</v>
      </c>
      <c r="I100" s="108">
        <v>0</v>
      </c>
      <c r="J100" s="21">
        <f t="shared" si="2"/>
        <v>0</v>
      </c>
      <c r="K100" s="139">
        <f t="shared" ref="K100:K105" si="4">SUM(J100*1.2)</f>
        <v>0</v>
      </c>
      <c r="L100" s="20" t="s">
        <v>16</v>
      </c>
      <c r="M100" s="21"/>
      <c r="N100" s="113"/>
    </row>
    <row r="101" spans="1:14" ht="79.2" x14ac:dyDescent="0.25">
      <c r="A101" s="4">
        <v>65</v>
      </c>
      <c r="B101" s="4">
        <v>68</v>
      </c>
      <c r="C101" s="29" t="s">
        <v>452</v>
      </c>
      <c r="D101" s="34" t="s">
        <v>453</v>
      </c>
      <c r="E101" s="35" t="s">
        <v>454</v>
      </c>
      <c r="F101" s="35" t="s">
        <v>455</v>
      </c>
      <c r="G101" s="7" t="s">
        <v>11</v>
      </c>
      <c r="H101" s="31">
        <v>1</v>
      </c>
      <c r="I101" s="18">
        <v>0</v>
      </c>
      <c r="J101" s="19">
        <f t="shared" si="2"/>
        <v>0</v>
      </c>
      <c r="K101" s="11">
        <f t="shared" si="4"/>
        <v>0</v>
      </c>
      <c r="L101" s="20" t="s">
        <v>16</v>
      </c>
      <c r="M101" s="21"/>
    </row>
    <row r="102" spans="1:14" ht="79.2" x14ac:dyDescent="0.25">
      <c r="A102" s="4">
        <v>66</v>
      </c>
      <c r="B102" s="4">
        <v>69</v>
      </c>
      <c r="C102" s="29" t="s">
        <v>456</v>
      </c>
      <c r="D102" s="58" t="s">
        <v>457</v>
      </c>
      <c r="E102" s="59" t="s">
        <v>205</v>
      </c>
      <c r="F102" s="59" t="s">
        <v>206</v>
      </c>
      <c r="G102" s="7" t="s">
        <v>11</v>
      </c>
      <c r="H102" s="31">
        <v>1</v>
      </c>
      <c r="I102" s="18">
        <v>0</v>
      </c>
      <c r="J102" s="19">
        <f t="shared" si="2"/>
        <v>0</v>
      </c>
      <c r="K102" s="11">
        <f t="shared" si="4"/>
        <v>0</v>
      </c>
      <c r="L102" s="20" t="s">
        <v>16</v>
      </c>
      <c r="M102" s="21"/>
    </row>
    <row r="103" spans="1:14" ht="105.6" x14ac:dyDescent="0.25">
      <c r="A103" s="4">
        <v>67</v>
      </c>
      <c r="B103" s="4">
        <v>70</v>
      </c>
      <c r="C103" s="29" t="s">
        <v>458</v>
      </c>
      <c r="D103" s="34" t="s">
        <v>459</v>
      </c>
      <c r="E103" s="35" t="s">
        <v>437</v>
      </c>
      <c r="F103" s="35" t="s">
        <v>438</v>
      </c>
      <c r="G103" s="7" t="s">
        <v>11</v>
      </c>
      <c r="H103" s="31">
        <v>1</v>
      </c>
      <c r="I103" s="18">
        <v>0</v>
      </c>
      <c r="J103" s="19">
        <f t="shared" si="2"/>
        <v>0</v>
      </c>
      <c r="K103" s="11">
        <f t="shared" si="4"/>
        <v>0</v>
      </c>
      <c r="L103" s="20" t="s">
        <v>16</v>
      </c>
      <c r="M103" s="21"/>
    </row>
    <row r="104" spans="1:14" ht="52.8" x14ac:dyDescent="0.25">
      <c r="A104" s="4">
        <v>68</v>
      </c>
      <c r="B104" s="4">
        <v>71</v>
      </c>
      <c r="C104" s="29" t="s">
        <v>460</v>
      </c>
      <c r="D104" s="34" t="s">
        <v>436</v>
      </c>
      <c r="E104" s="35" t="s">
        <v>437</v>
      </c>
      <c r="F104" s="35" t="s">
        <v>438</v>
      </c>
      <c r="G104" s="7" t="s">
        <v>11</v>
      </c>
      <c r="H104" s="31">
        <v>1</v>
      </c>
      <c r="I104" s="18">
        <v>0</v>
      </c>
      <c r="J104" s="19">
        <f t="shared" si="2"/>
        <v>0</v>
      </c>
      <c r="K104" s="11">
        <f t="shared" si="4"/>
        <v>0</v>
      </c>
      <c r="L104" s="20" t="s">
        <v>16</v>
      </c>
      <c r="M104" s="21"/>
    </row>
    <row r="105" spans="1:14" ht="79.2" x14ac:dyDescent="0.25">
      <c r="A105" s="4">
        <v>69</v>
      </c>
      <c r="B105" s="4">
        <v>72</v>
      </c>
      <c r="C105" s="29" t="s">
        <v>461</v>
      </c>
      <c r="D105" s="34" t="s">
        <v>462</v>
      </c>
      <c r="E105" s="35"/>
      <c r="F105" s="35"/>
      <c r="G105" s="7" t="s">
        <v>11</v>
      </c>
      <c r="H105" s="31">
        <v>1</v>
      </c>
      <c r="I105" s="18">
        <v>0</v>
      </c>
      <c r="J105" s="19">
        <f t="shared" si="2"/>
        <v>0</v>
      </c>
      <c r="K105" s="11">
        <f t="shared" si="4"/>
        <v>0</v>
      </c>
      <c r="L105" s="20" t="s">
        <v>16</v>
      </c>
      <c r="M105" s="21"/>
    </row>
    <row r="106" spans="1:14" ht="26.4" x14ac:dyDescent="0.25">
      <c r="A106" s="4">
        <v>73</v>
      </c>
      <c r="B106" s="4">
        <v>77</v>
      </c>
      <c r="C106" s="29" t="s">
        <v>486</v>
      </c>
      <c r="D106" s="30"/>
      <c r="E106" s="31"/>
      <c r="F106" s="31"/>
      <c r="G106" s="7" t="s">
        <v>11</v>
      </c>
      <c r="H106" s="31">
        <v>1</v>
      </c>
      <c r="I106" s="9">
        <f>J107+J108</f>
        <v>0</v>
      </c>
      <c r="J106" s="10">
        <f t="shared" si="2"/>
        <v>0</v>
      </c>
      <c r="K106" s="11">
        <f>SUM(J106*1.2)</f>
        <v>0</v>
      </c>
      <c r="L106" s="27"/>
      <c r="M106" s="28"/>
    </row>
    <row r="107" spans="1:14" ht="52.8" x14ac:dyDescent="0.25">
      <c r="A107" s="74"/>
      <c r="B107" s="74"/>
      <c r="C107" s="24" t="s">
        <v>486</v>
      </c>
      <c r="D107" s="75" t="s">
        <v>441</v>
      </c>
      <c r="E107" s="76" t="s">
        <v>442</v>
      </c>
      <c r="F107" s="76" t="s">
        <v>443</v>
      </c>
      <c r="G107" s="77" t="s">
        <v>11</v>
      </c>
      <c r="H107" s="78">
        <v>1</v>
      </c>
      <c r="I107" s="18">
        <v>0</v>
      </c>
      <c r="J107" s="10">
        <f t="shared" si="2"/>
        <v>0</v>
      </c>
      <c r="K107" s="141" t="s">
        <v>15</v>
      </c>
      <c r="L107" s="20" t="s">
        <v>16</v>
      </c>
      <c r="M107" s="13"/>
    </row>
    <row r="108" spans="1:14" ht="105.6" x14ac:dyDescent="0.25">
      <c r="A108" s="74"/>
      <c r="B108" s="74"/>
      <c r="C108" s="75" t="s">
        <v>487</v>
      </c>
      <c r="D108" s="75" t="s">
        <v>488</v>
      </c>
      <c r="E108" s="76" t="s">
        <v>442</v>
      </c>
      <c r="F108" s="76" t="s">
        <v>443</v>
      </c>
      <c r="G108" s="77" t="s">
        <v>11</v>
      </c>
      <c r="H108" s="78">
        <v>1</v>
      </c>
      <c r="I108" s="18">
        <v>0</v>
      </c>
      <c r="J108" s="19">
        <f t="shared" si="2"/>
        <v>0</v>
      </c>
      <c r="K108" s="141"/>
      <c r="L108" s="20" t="s">
        <v>16</v>
      </c>
      <c r="M108" s="21"/>
    </row>
    <row r="109" spans="1:14" ht="39.6" x14ac:dyDescent="0.25">
      <c r="A109" s="4">
        <v>76</v>
      </c>
      <c r="B109" s="4">
        <v>80</v>
      </c>
      <c r="C109" s="29" t="s">
        <v>504</v>
      </c>
      <c r="D109" s="30"/>
      <c r="E109" s="31"/>
      <c r="F109" s="31"/>
      <c r="G109" s="7" t="s">
        <v>11</v>
      </c>
      <c r="H109" s="31">
        <v>1</v>
      </c>
      <c r="I109" s="9">
        <f>J110+J111+J112+J113+J114+J115+J116+J117+J118</f>
        <v>0</v>
      </c>
      <c r="J109" s="10">
        <f t="shared" si="2"/>
        <v>0</v>
      </c>
      <c r="K109" s="11">
        <f>SUM(J109*1.2)</f>
        <v>0</v>
      </c>
      <c r="L109" s="9"/>
      <c r="M109" s="47"/>
    </row>
    <row r="110" spans="1:14" ht="52.8" x14ac:dyDescent="0.25">
      <c r="A110" s="14"/>
      <c r="B110" s="14"/>
      <c r="C110" s="22" t="s">
        <v>505</v>
      </c>
      <c r="D110" s="22" t="s">
        <v>506</v>
      </c>
      <c r="E110" s="23"/>
      <c r="F110" s="23"/>
      <c r="G110" s="16" t="s">
        <v>11</v>
      </c>
      <c r="H110" s="32">
        <v>2</v>
      </c>
      <c r="I110" s="18">
        <v>0</v>
      </c>
      <c r="J110" s="10">
        <f t="shared" si="2"/>
        <v>0</v>
      </c>
      <c r="K110" s="40" t="s">
        <v>15</v>
      </c>
      <c r="L110" s="20" t="s">
        <v>16</v>
      </c>
      <c r="M110" s="13"/>
    </row>
    <row r="111" spans="1:14" ht="39.6" x14ac:dyDescent="0.25">
      <c r="A111" s="14"/>
      <c r="B111" s="14"/>
      <c r="C111" s="22" t="s">
        <v>507</v>
      </c>
      <c r="D111" s="24" t="s">
        <v>508</v>
      </c>
      <c r="E111" s="23"/>
      <c r="F111" s="23"/>
      <c r="G111" s="16" t="s">
        <v>11</v>
      </c>
      <c r="H111" s="32">
        <v>4</v>
      </c>
      <c r="I111" s="18">
        <v>0</v>
      </c>
      <c r="J111" s="10">
        <f t="shared" si="2"/>
        <v>0</v>
      </c>
      <c r="K111" s="40" t="s">
        <v>15</v>
      </c>
      <c r="L111" s="20" t="s">
        <v>16</v>
      </c>
      <c r="M111" s="21"/>
    </row>
    <row r="112" spans="1:14" ht="26.4" x14ac:dyDescent="0.25">
      <c r="A112" s="14"/>
      <c r="B112" s="14"/>
      <c r="C112" s="22" t="s">
        <v>509</v>
      </c>
      <c r="D112" s="24" t="s">
        <v>510</v>
      </c>
      <c r="E112" s="23"/>
      <c r="F112" s="23"/>
      <c r="G112" s="16" t="s">
        <v>11</v>
      </c>
      <c r="H112" s="32">
        <v>2</v>
      </c>
      <c r="I112" s="18">
        <v>0</v>
      </c>
      <c r="J112" s="10">
        <f t="shared" si="2"/>
        <v>0</v>
      </c>
      <c r="K112" s="40" t="s">
        <v>15</v>
      </c>
      <c r="L112" s="20" t="s">
        <v>16</v>
      </c>
      <c r="M112" s="21"/>
    </row>
    <row r="113" spans="1:13" ht="39.6" x14ac:dyDescent="0.25">
      <c r="A113" s="14"/>
      <c r="B113" s="14"/>
      <c r="C113" s="22" t="s">
        <v>511</v>
      </c>
      <c r="D113" s="22" t="s">
        <v>512</v>
      </c>
      <c r="E113" s="23"/>
      <c r="F113" s="23"/>
      <c r="G113" s="16" t="s">
        <v>11</v>
      </c>
      <c r="H113" s="32">
        <v>1</v>
      </c>
      <c r="I113" s="18">
        <v>0</v>
      </c>
      <c r="J113" s="10">
        <f t="shared" si="2"/>
        <v>0</v>
      </c>
      <c r="K113" s="40" t="s">
        <v>15</v>
      </c>
      <c r="L113" s="20" t="s">
        <v>16</v>
      </c>
      <c r="M113" s="21"/>
    </row>
    <row r="114" spans="1:13" ht="26.4" x14ac:dyDescent="0.25">
      <c r="A114" s="14"/>
      <c r="B114" s="14"/>
      <c r="C114" s="22" t="s">
        <v>513</v>
      </c>
      <c r="D114" s="22" t="s">
        <v>514</v>
      </c>
      <c r="E114" s="23"/>
      <c r="F114" s="23"/>
      <c r="G114" s="16" t="s">
        <v>11</v>
      </c>
      <c r="H114" s="32">
        <v>5</v>
      </c>
      <c r="I114" s="18">
        <v>0</v>
      </c>
      <c r="J114" s="10">
        <f t="shared" si="2"/>
        <v>0</v>
      </c>
      <c r="K114" s="40" t="s">
        <v>15</v>
      </c>
      <c r="L114" s="20" t="s">
        <v>16</v>
      </c>
      <c r="M114" s="21"/>
    </row>
    <row r="115" spans="1:13" ht="26.4" x14ac:dyDescent="0.25">
      <c r="A115" s="14"/>
      <c r="B115" s="14"/>
      <c r="C115" s="22" t="s">
        <v>515</v>
      </c>
      <c r="D115" s="22" t="s">
        <v>516</v>
      </c>
      <c r="E115" s="23"/>
      <c r="F115" s="23"/>
      <c r="G115" s="16" t="s">
        <v>11</v>
      </c>
      <c r="H115" s="32">
        <v>5</v>
      </c>
      <c r="I115" s="18">
        <v>0</v>
      </c>
      <c r="J115" s="10">
        <f t="shared" si="2"/>
        <v>0</v>
      </c>
      <c r="K115" s="40" t="s">
        <v>15</v>
      </c>
      <c r="L115" s="20" t="s">
        <v>16</v>
      </c>
      <c r="M115" s="21"/>
    </row>
    <row r="116" spans="1:13" ht="26.4" x14ac:dyDescent="0.25">
      <c r="A116" s="14"/>
      <c r="B116" s="14"/>
      <c r="C116" s="22" t="s">
        <v>517</v>
      </c>
      <c r="D116" s="22" t="s">
        <v>518</v>
      </c>
      <c r="E116" s="23"/>
      <c r="F116" s="23"/>
      <c r="G116" s="16" t="s">
        <v>11</v>
      </c>
      <c r="H116" s="32">
        <v>5</v>
      </c>
      <c r="I116" s="18">
        <v>0</v>
      </c>
      <c r="J116" s="10">
        <f t="shared" si="2"/>
        <v>0</v>
      </c>
      <c r="K116" s="40" t="s">
        <v>15</v>
      </c>
      <c r="L116" s="20" t="s">
        <v>16</v>
      </c>
      <c r="M116" s="21"/>
    </row>
    <row r="117" spans="1:13" x14ac:dyDescent="0.25">
      <c r="A117" s="14"/>
      <c r="B117" s="14"/>
      <c r="C117" s="22" t="s">
        <v>519</v>
      </c>
      <c r="D117" s="39" t="s">
        <v>520</v>
      </c>
      <c r="E117" s="32"/>
      <c r="F117" s="32"/>
      <c r="G117" s="16" t="s">
        <v>11</v>
      </c>
      <c r="H117" s="32">
        <v>15</v>
      </c>
      <c r="I117" s="18">
        <v>0</v>
      </c>
      <c r="J117" s="10">
        <f t="shared" si="2"/>
        <v>0</v>
      </c>
      <c r="K117" s="40" t="s">
        <v>15</v>
      </c>
      <c r="L117" s="20" t="s">
        <v>16</v>
      </c>
      <c r="M117" s="21"/>
    </row>
    <row r="118" spans="1:13" ht="52.8" x14ac:dyDescent="0.25">
      <c r="A118" s="81"/>
      <c r="B118" s="81"/>
      <c r="C118" s="54" t="s">
        <v>521</v>
      </c>
      <c r="D118" s="82" t="s">
        <v>522</v>
      </c>
      <c r="E118" s="55"/>
      <c r="F118" s="55"/>
      <c r="G118" s="16" t="s">
        <v>11</v>
      </c>
      <c r="H118" s="32">
        <v>1</v>
      </c>
      <c r="I118" s="83">
        <f>J119+J120+J121+J122</f>
        <v>0</v>
      </c>
      <c r="J118" s="10">
        <f t="shared" si="2"/>
        <v>0</v>
      </c>
      <c r="K118" s="141" t="s">
        <v>15</v>
      </c>
      <c r="L118" s="84"/>
      <c r="M118" s="28"/>
    </row>
    <row r="119" spans="1:13" x14ac:dyDescent="0.25">
      <c r="A119" s="1"/>
      <c r="B119" s="146"/>
      <c r="C119" s="146"/>
      <c r="D119" s="82" t="s">
        <v>523</v>
      </c>
      <c r="E119" s="55"/>
      <c r="F119" s="55"/>
      <c r="G119" s="16" t="s">
        <v>11</v>
      </c>
      <c r="H119" s="32">
        <v>1</v>
      </c>
      <c r="I119" s="18">
        <v>0</v>
      </c>
      <c r="J119" s="10">
        <f t="shared" si="2"/>
        <v>0</v>
      </c>
      <c r="K119" s="141"/>
      <c r="L119" s="20" t="s">
        <v>16</v>
      </c>
      <c r="M119" s="13"/>
    </row>
    <row r="120" spans="1:13" x14ac:dyDescent="0.25">
      <c r="A120" s="1"/>
      <c r="B120" s="146"/>
      <c r="C120" s="146"/>
      <c r="D120" s="82" t="s">
        <v>524</v>
      </c>
      <c r="E120" s="55"/>
      <c r="F120" s="55"/>
      <c r="G120" s="16" t="s">
        <v>11</v>
      </c>
      <c r="H120" s="32">
        <v>1</v>
      </c>
      <c r="I120" s="18">
        <v>0</v>
      </c>
      <c r="J120" s="10">
        <f t="shared" si="2"/>
        <v>0</v>
      </c>
      <c r="K120" s="141"/>
      <c r="L120" s="20" t="s">
        <v>16</v>
      </c>
      <c r="M120" s="21"/>
    </row>
    <row r="121" spans="1:13" x14ac:dyDescent="0.25">
      <c r="A121" s="1"/>
      <c r="B121" s="146"/>
      <c r="C121" s="146"/>
      <c r="D121" s="82" t="s">
        <v>525</v>
      </c>
      <c r="E121" s="55"/>
      <c r="F121" s="55"/>
      <c r="G121" s="16" t="s">
        <v>11</v>
      </c>
      <c r="H121" s="32">
        <v>1</v>
      </c>
      <c r="I121" s="18">
        <v>0</v>
      </c>
      <c r="J121" s="10">
        <f t="shared" si="2"/>
        <v>0</v>
      </c>
      <c r="K121" s="141"/>
      <c r="L121" s="20" t="s">
        <v>16</v>
      </c>
      <c r="M121" s="21"/>
    </row>
    <row r="122" spans="1:13" x14ac:dyDescent="0.25">
      <c r="A122" s="14"/>
      <c r="B122" s="14"/>
      <c r="C122" s="22" t="s">
        <v>526</v>
      </c>
      <c r="D122" s="22" t="s">
        <v>527</v>
      </c>
      <c r="E122" s="23"/>
      <c r="F122" s="23"/>
      <c r="G122" s="16" t="s">
        <v>11</v>
      </c>
      <c r="H122" s="32">
        <v>10</v>
      </c>
      <c r="I122" s="18">
        <v>0</v>
      </c>
      <c r="J122" s="19">
        <f t="shared" si="2"/>
        <v>0</v>
      </c>
      <c r="K122" s="40" t="s">
        <v>15</v>
      </c>
      <c r="L122" s="20" t="s">
        <v>16</v>
      </c>
      <c r="M122" s="21"/>
    </row>
    <row r="123" spans="1:13" ht="39.6" x14ac:dyDescent="0.25">
      <c r="A123" s="4">
        <v>77</v>
      </c>
      <c r="B123" s="4">
        <v>81</v>
      </c>
      <c r="C123" s="29" t="s">
        <v>528</v>
      </c>
      <c r="D123" s="37"/>
      <c r="E123" s="35"/>
      <c r="F123" s="35"/>
      <c r="G123" s="7" t="s">
        <v>11</v>
      </c>
      <c r="H123" s="31">
        <v>1</v>
      </c>
      <c r="I123" s="9">
        <f>J124+J125+J126+J127+J128+J129+J130</f>
        <v>0</v>
      </c>
      <c r="J123" s="10">
        <f t="shared" si="2"/>
        <v>0</v>
      </c>
      <c r="K123" s="11">
        <f>SUM(J123*1.2)</f>
        <v>0</v>
      </c>
      <c r="L123" s="27"/>
      <c r="M123" s="28"/>
    </row>
    <row r="124" spans="1:13" ht="92.4" x14ac:dyDescent="0.25">
      <c r="A124" s="14"/>
      <c r="B124" s="14"/>
      <c r="C124" s="22" t="s">
        <v>529</v>
      </c>
      <c r="D124" s="22" t="s">
        <v>530</v>
      </c>
      <c r="E124" s="23"/>
      <c r="F124" s="23"/>
      <c r="G124" s="16" t="s">
        <v>11</v>
      </c>
      <c r="H124" s="32">
        <v>1</v>
      </c>
      <c r="I124" s="18">
        <v>0</v>
      </c>
      <c r="J124" s="10">
        <f t="shared" si="2"/>
        <v>0</v>
      </c>
      <c r="K124" s="141" t="s">
        <v>15</v>
      </c>
      <c r="L124" s="20" t="s">
        <v>16</v>
      </c>
      <c r="M124" s="13"/>
    </row>
    <row r="125" spans="1:13" ht="39.6" x14ac:dyDescent="0.25">
      <c r="A125" s="14"/>
      <c r="B125" s="14"/>
      <c r="C125" s="22" t="s">
        <v>531</v>
      </c>
      <c r="D125" s="22" t="s">
        <v>532</v>
      </c>
      <c r="E125" s="23"/>
      <c r="F125" s="23"/>
      <c r="G125" s="16" t="s">
        <v>11</v>
      </c>
      <c r="H125" s="32">
        <v>3</v>
      </c>
      <c r="I125" s="18">
        <v>0</v>
      </c>
      <c r="J125" s="10">
        <f t="shared" si="2"/>
        <v>0</v>
      </c>
      <c r="K125" s="141"/>
      <c r="L125" s="20" t="s">
        <v>16</v>
      </c>
      <c r="M125" s="21"/>
    </row>
    <row r="126" spans="1:13" ht="39.6" x14ac:dyDescent="0.25">
      <c r="A126" s="14"/>
      <c r="B126" s="14"/>
      <c r="C126" s="22" t="s">
        <v>533</v>
      </c>
      <c r="D126" s="22" t="s">
        <v>534</v>
      </c>
      <c r="E126" s="23"/>
      <c r="F126" s="23"/>
      <c r="G126" s="16" t="s">
        <v>11</v>
      </c>
      <c r="H126" s="32">
        <v>2</v>
      </c>
      <c r="I126" s="18">
        <v>0</v>
      </c>
      <c r="J126" s="10">
        <f t="shared" si="2"/>
        <v>0</v>
      </c>
      <c r="K126" s="141"/>
      <c r="L126" s="20" t="s">
        <v>16</v>
      </c>
      <c r="M126" s="21"/>
    </row>
    <row r="127" spans="1:13" ht="92.4" x14ac:dyDescent="0.25">
      <c r="A127" s="14"/>
      <c r="B127" s="14"/>
      <c r="C127" s="22" t="s">
        <v>535</v>
      </c>
      <c r="D127" s="22" t="s">
        <v>530</v>
      </c>
      <c r="E127" s="23"/>
      <c r="F127" s="23"/>
      <c r="G127" s="16" t="s">
        <v>11</v>
      </c>
      <c r="H127" s="32">
        <v>1</v>
      </c>
      <c r="I127" s="18">
        <v>0</v>
      </c>
      <c r="J127" s="10">
        <f t="shared" si="2"/>
        <v>0</v>
      </c>
      <c r="K127" s="141"/>
      <c r="L127" s="20" t="s">
        <v>16</v>
      </c>
      <c r="M127" s="21"/>
    </row>
    <row r="128" spans="1:13" ht="92.4" x14ac:dyDescent="0.25">
      <c r="A128" s="14"/>
      <c r="B128" s="14"/>
      <c r="C128" s="22" t="s">
        <v>536</v>
      </c>
      <c r="D128" s="22" t="s">
        <v>537</v>
      </c>
      <c r="E128" s="23"/>
      <c r="F128" s="23"/>
      <c r="G128" s="16" t="s">
        <v>11</v>
      </c>
      <c r="H128" s="32">
        <v>2</v>
      </c>
      <c r="I128" s="18">
        <v>0</v>
      </c>
      <c r="J128" s="10">
        <f t="shared" si="2"/>
        <v>0</v>
      </c>
      <c r="K128" s="141"/>
      <c r="L128" s="20" t="s">
        <v>16</v>
      </c>
      <c r="M128" s="21"/>
    </row>
    <row r="129" spans="1:13" ht="118.8" x14ac:dyDescent="0.25">
      <c r="A129" s="14"/>
      <c r="B129" s="14"/>
      <c r="C129" s="22" t="s">
        <v>538</v>
      </c>
      <c r="D129" s="24" t="s">
        <v>67</v>
      </c>
      <c r="E129" s="23" t="s">
        <v>68</v>
      </c>
      <c r="F129" s="23" t="s">
        <v>69</v>
      </c>
      <c r="G129" s="16" t="s">
        <v>11</v>
      </c>
      <c r="H129" s="32">
        <v>1</v>
      </c>
      <c r="I129" s="18">
        <v>0</v>
      </c>
      <c r="J129" s="10">
        <f t="shared" si="2"/>
        <v>0</v>
      </c>
      <c r="K129" s="141"/>
      <c r="L129" s="20" t="s">
        <v>16</v>
      </c>
      <c r="M129" s="21"/>
    </row>
    <row r="130" spans="1:13" ht="52.8" x14ac:dyDescent="0.25">
      <c r="A130" s="14"/>
      <c r="B130" s="14"/>
      <c r="C130" s="24" t="s">
        <v>373</v>
      </c>
      <c r="D130" s="24" t="s">
        <v>374</v>
      </c>
      <c r="E130" s="23"/>
      <c r="F130" s="23"/>
      <c r="G130" s="16" t="s">
        <v>11</v>
      </c>
      <c r="H130" s="32">
        <v>2</v>
      </c>
      <c r="I130" s="18">
        <v>0</v>
      </c>
      <c r="J130" s="19">
        <f t="shared" si="2"/>
        <v>0</v>
      </c>
      <c r="K130" s="141"/>
      <c r="L130" s="20" t="s">
        <v>16</v>
      </c>
      <c r="M130" s="21"/>
    </row>
    <row r="131" spans="1:13" ht="118.8" x14ac:dyDescent="0.25">
      <c r="A131" s="4">
        <v>79</v>
      </c>
      <c r="B131" s="4">
        <v>83</v>
      </c>
      <c r="C131" s="85" t="s">
        <v>544</v>
      </c>
      <c r="D131" s="97" t="s">
        <v>545</v>
      </c>
      <c r="E131" s="98" t="s">
        <v>450</v>
      </c>
      <c r="F131" s="98" t="s">
        <v>451</v>
      </c>
      <c r="G131" s="7" t="s">
        <v>11</v>
      </c>
      <c r="H131" s="99">
        <v>1</v>
      </c>
      <c r="I131" s="18">
        <v>0</v>
      </c>
      <c r="J131" s="19">
        <f t="shared" si="2"/>
        <v>0</v>
      </c>
      <c r="K131" s="100">
        <f>SUM(J131*1.2)</f>
        <v>0</v>
      </c>
      <c r="L131" s="20" t="s">
        <v>16</v>
      </c>
      <c r="M131" s="21"/>
    </row>
    <row r="132" spans="1:13" x14ac:dyDescent="0.25">
      <c r="I132" s="109" t="s">
        <v>555</v>
      </c>
      <c r="J132" s="110">
        <f>J5+J9+J13+J14+J15+J16+J17+J18+J21+J22+J26+J29+J32+J35+J39+J40+J41+J42+J45+J46+J47+J50+J51+J61+J70+J76+J77+J78+J79+J80+J81+J82+J83+J86+J93+J94+J95+J96+J97+J100+J101+J102+J103+J104+J105+J106+J109+J123+J131</f>
        <v>0</v>
      </c>
      <c r="K132" s="110">
        <f>K131+K123+K109+K106+K105+K104++K103+K102+K101+K100+K97+K96+K95+K94+K93+K86+K83+K82+K81+K80+K79+K78+K77+K76+K70+K61+K51+K50+K47+K46+K45+K42+K41+K40+K39+K35+K32+K29+K26+K22+K21+K18+K17+K16+K15+K14+K13+K9+K5</f>
        <v>0</v>
      </c>
    </row>
    <row r="135" spans="1:13" ht="13.8" x14ac:dyDescent="0.25">
      <c r="C135" s="150" t="s">
        <v>546</v>
      </c>
      <c r="D135" s="151"/>
      <c r="E135" s="149"/>
      <c r="F135" s="149"/>
    </row>
    <row r="136" spans="1:13" ht="13.8" x14ac:dyDescent="0.25">
      <c r="C136" s="150" t="s">
        <v>547</v>
      </c>
      <c r="D136" s="151"/>
      <c r="E136" s="149"/>
      <c r="F136" s="149"/>
    </row>
    <row r="137" spans="1:13" ht="13.8" x14ac:dyDescent="0.25">
      <c r="C137" s="150" t="s">
        <v>548</v>
      </c>
      <c r="D137" s="151"/>
      <c r="E137" s="149"/>
      <c r="F137" s="149"/>
    </row>
    <row r="138" spans="1:13" ht="13.8" x14ac:dyDescent="0.25">
      <c r="C138" s="150" t="s">
        <v>549</v>
      </c>
      <c r="D138" s="151"/>
      <c r="E138" s="149"/>
      <c r="F138" s="149"/>
    </row>
    <row r="139" spans="1:13" ht="13.8" x14ac:dyDescent="0.25">
      <c r="C139" s="150" t="s">
        <v>550</v>
      </c>
      <c r="D139" s="151"/>
      <c r="E139" s="149"/>
      <c r="F139" s="149"/>
    </row>
    <row r="140" spans="1:13" ht="13.8" x14ac:dyDescent="0.25">
      <c r="C140" s="147" t="s">
        <v>551</v>
      </c>
      <c r="D140" s="148"/>
      <c r="E140" s="149"/>
      <c r="F140" s="149"/>
    </row>
  </sheetData>
  <mergeCells count="26">
    <mergeCell ref="C140:F140"/>
    <mergeCell ref="C135:F135"/>
    <mergeCell ref="C136:F136"/>
    <mergeCell ref="C137:F137"/>
    <mergeCell ref="C138:F138"/>
    <mergeCell ref="C139:F139"/>
    <mergeCell ref="K62:K69"/>
    <mergeCell ref="K52:K60"/>
    <mergeCell ref="B119:C121"/>
    <mergeCell ref="K124:K130"/>
    <mergeCell ref="K71:K75"/>
    <mergeCell ref="K84:K85"/>
    <mergeCell ref="K87:K92"/>
    <mergeCell ref="K98:K99"/>
    <mergeCell ref="K107:K108"/>
    <mergeCell ref="K118:K121"/>
    <mergeCell ref="K30:K31"/>
    <mergeCell ref="K33:K34"/>
    <mergeCell ref="K36:K38"/>
    <mergeCell ref="K43:K44"/>
    <mergeCell ref="K48:K49"/>
    <mergeCell ref="K6:K8"/>
    <mergeCell ref="K10:K12"/>
    <mergeCell ref="K19:K20"/>
    <mergeCell ref="K23:K25"/>
    <mergeCell ref="K27:K28"/>
  </mergeCell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M27"/>
  <sheetViews>
    <sheetView tabSelected="1" topLeftCell="A7" zoomScale="70" zoomScaleNormal="70" workbookViewId="0">
      <selection activeCell="D9" sqref="D9"/>
    </sheetView>
  </sheetViews>
  <sheetFormatPr defaultRowHeight="13.2" x14ac:dyDescent="0.25"/>
  <cols>
    <col min="1" max="1" width="5.5546875" customWidth="1"/>
    <col min="2" max="2" width="6.6640625" customWidth="1"/>
    <col min="3" max="3" width="23.44140625" customWidth="1"/>
    <col min="4" max="4" width="30.88671875" customWidth="1"/>
    <col min="5" max="5" width="11.6640625" customWidth="1"/>
    <col min="6" max="6" width="11.88671875" customWidth="1"/>
    <col min="9" max="9" width="15.33203125" customWidth="1"/>
    <col min="10" max="10" width="13.88671875" customWidth="1"/>
    <col min="11" max="11" width="23.44140625" customWidth="1"/>
    <col min="12" max="12" width="11.6640625" customWidth="1"/>
    <col min="13" max="13" width="18.33203125" customWidth="1"/>
  </cols>
  <sheetData>
    <row r="4" spans="1:13" ht="79.2" x14ac:dyDescent="0.25">
      <c r="A4" s="2"/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553</v>
      </c>
      <c r="L4" s="3" t="s">
        <v>8</v>
      </c>
      <c r="M4" s="3" t="s">
        <v>9</v>
      </c>
    </row>
    <row r="5" spans="1:13" ht="26.4" x14ac:dyDescent="0.25">
      <c r="A5" s="4">
        <v>2</v>
      </c>
      <c r="B5" s="4">
        <v>2</v>
      </c>
      <c r="C5" s="5" t="s">
        <v>24</v>
      </c>
      <c r="D5" s="25"/>
      <c r="E5" s="26"/>
      <c r="F5" s="26"/>
      <c r="G5" s="7" t="s">
        <v>11</v>
      </c>
      <c r="H5" s="8">
        <v>1</v>
      </c>
      <c r="I5" s="9">
        <f>J6+J7+J8</f>
        <v>0</v>
      </c>
      <c r="J5" s="10">
        <f t="shared" ref="J5:J15" si="0">SUM(H5*I5)</f>
        <v>0</v>
      </c>
      <c r="K5" s="11">
        <f>SUM(J5*1.2)</f>
        <v>0</v>
      </c>
      <c r="L5" s="27"/>
      <c r="M5" s="28"/>
    </row>
    <row r="6" spans="1:13" ht="248.4" customHeight="1" x14ac:dyDescent="0.25">
      <c r="A6" s="14"/>
      <c r="B6" s="14"/>
      <c r="C6" s="15" t="s">
        <v>25</v>
      </c>
      <c r="D6" s="24" t="s">
        <v>568</v>
      </c>
      <c r="E6" s="23" t="s">
        <v>26</v>
      </c>
      <c r="F6" s="23" t="s">
        <v>27</v>
      </c>
      <c r="G6" s="16" t="s">
        <v>11</v>
      </c>
      <c r="H6" s="17">
        <v>1</v>
      </c>
      <c r="I6" s="18">
        <v>0</v>
      </c>
      <c r="J6" s="10">
        <f t="shared" si="0"/>
        <v>0</v>
      </c>
      <c r="K6" s="140" t="s">
        <v>15</v>
      </c>
      <c r="L6" s="20" t="s">
        <v>16</v>
      </c>
      <c r="M6" s="13"/>
    </row>
    <row r="7" spans="1:13" ht="145.19999999999999" x14ac:dyDescent="0.25">
      <c r="A7" s="14"/>
      <c r="B7" s="14"/>
      <c r="C7" s="15" t="s">
        <v>28</v>
      </c>
      <c r="D7" s="15" t="s">
        <v>569</v>
      </c>
      <c r="E7" s="16" t="s">
        <v>29</v>
      </c>
      <c r="F7" s="16" t="s">
        <v>30</v>
      </c>
      <c r="G7" s="16" t="s">
        <v>11</v>
      </c>
      <c r="H7" s="17">
        <v>1</v>
      </c>
      <c r="I7" s="18">
        <v>0</v>
      </c>
      <c r="J7" s="10">
        <f t="shared" si="0"/>
        <v>0</v>
      </c>
      <c r="K7" s="140"/>
      <c r="L7" s="20" t="s">
        <v>16</v>
      </c>
      <c r="M7" s="21"/>
    </row>
    <row r="8" spans="1:13" ht="132" x14ac:dyDescent="0.25">
      <c r="A8" s="14"/>
      <c r="B8" s="14"/>
      <c r="C8" s="15" t="s">
        <v>31</v>
      </c>
      <c r="D8" s="15" t="s">
        <v>570</v>
      </c>
      <c r="E8" s="16" t="s">
        <v>32</v>
      </c>
      <c r="F8" s="16" t="s">
        <v>33</v>
      </c>
      <c r="G8" s="16" t="s">
        <v>11</v>
      </c>
      <c r="H8" s="17">
        <v>1</v>
      </c>
      <c r="I8" s="18">
        <v>0</v>
      </c>
      <c r="J8" s="19">
        <f t="shared" si="0"/>
        <v>0</v>
      </c>
      <c r="K8" s="140"/>
      <c r="L8" s="20" t="s">
        <v>16</v>
      </c>
      <c r="M8" s="21"/>
    </row>
    <row r="9" spans="1:13" ht="158.4" x14ac:dyDescent="0.25">
      <c r="A9" s="4">
        <v>4</v>
      </c>
      <c r="B9" s="4">
        <v>4</v>
      </c>
      <c r="C9" s="33" t="s">
        <v>39</v>
      </c>
      <c r="D9" s="34" t="s">
        <v>571</v>
      </c>
      <c r="E9" s="35" t="s">
        <v>40</v>
      </c>
      <c r="F9" s="159" t="s">
        <v>574</v>
      </c>
      <c r="G9" s="7" t="s">
        <v>11</v>
      </c>
      <c r="H9" s="31">
        <v>8</v>
      </c>
      <c r="I9" s="18">
        <v>0</v>
      </c>
      <c r="J9" s="19">
        <f t="shared" si="0"/>
        <v>0</v>
      </c>
      <c r="K9" s="36">
        <f>SUM(J9*1.2)</f>
        <v>0</v>
      </c>
      <c r="L9" s="20" t="s">
        <v>16</v>
      </c>
      <c r="M9" s="21"/>
    </row>
    <row r="10" spans="1:13" ht="145.19999999999999" x14ac:dyDescent="0.25">
      <c r="A10" s="4">
        <v>5</v>
      </c>
      <c r="B10" s="4">
        <v>5</v>
      </c>
      <c r="C10" s="33" t="s">
        <v>41</v>
      </c>
      <c r="D10" s="34" t="s">
        <v>572</v>
      </c>
      <c r="E10" s="35" t="s">
        <v>40</v>
      </c>
      <c r="F10" s="35" t="s">
        <v>574</v>
      </c>
      <c r="G10" s="7" t="s">
        <v>11</v>
      </c>
      <c r="H10" s="31">
        <v>4</v>
      </c>
      <c r="I10" s="18">
        <v>0</v>
      </c>
      <c r="J10" s="19">
        <f t="shared" si="0"/>
        <v>0</v>
      </c>
      <c r="K10" s="36">
        <f>SUM(J10*1.2)</f>
        <v>0</v>
      </c>
      <c r="L10" s="20" t="s">
        <v>16</v>
      </c>
      <c r="M10" s="21"/>
    </row>
    <row r="11" spans="1:13" x14ac:dyDescent="0.25">
      <c r="A11" s="4">
        <v>19</v>
      </c>
      <c r="B11" s="4">
        <v>19</v>
      </c>
      <c r="C11" s="49" t="s">
        <v>130</v>
      </c>
      <c r="D11" s="37"/>
      <c r="E11" s="35"/>
      <c r="F11" s="35"/>
      <c r="G11" s="7" t="s">
        <v>11</v>
      </c>
      <c r="H11" s="31">
        <v>1</v>
      </c>
      <c r="I11" s="9">
        <f>J12+J13</f>
        <v>0</v>
      </c>
      <c r="J11" s="10">
        <f t="shared" si="0"/>
        <v>0</v>
      </c>
      <c r="K11" s="11">
        <f>SUM(J11*1.2)</f>
        <v>0</v>
      </c>
      <c r="L11" s="27"/>
      <c r="M11" s="28"/>
    </row>
    <row r="12" spans="1:13" ht="145.19999999999999" x14ac:dyDescent="0.25">
      <c r="A12" s="14"/>
      <c r="B12" s="14"/>
      <c r="C12" s="24" t="s">
        <v>39</v>
      </c>
      <c r="D12" s="34" t="s">
        <v>573</v>
      </c>
      <c r="E12" s="23" t="s">
        <v>40</v>
      </c>
      <c r="F12" s="23" t="s">
        <v>574</v>
      </c>
      <c r="G12" s="16" t="s">
        <v>11</v>
      </c>
      <c r="H12" s="32">
        <v>1</v>
      </c>
      <c r="I12" s="18">
        <v>0</v>
      </c>
      <c r="J12" s="10">
        <f t="shared" si="0"/>
        <v>0</v>
      </c>
      <c r="K12" s="141" t="s">
        <v>15</v>
      </c>
      <c r="L12" s="20" t="s">
        <v>16</v>
      </c>
      <c r="M12" s="13"/>
    </row>
    <row r="13" spans="1:13" ht="115.2" customHeight="1" x14ac:dyDescent="0.25">
      <c r="A13" s="14"/>
      <c r="B13" s="14"/>
      <c r="C13" s="24" t="s">
        <v>131</v>
      </c>
      <c r="D13" s="34" t="s">
        <v>575</v>
      </c>
      <c r="E13" s="23" t="s">
        <v>132</v>
      </c>
      <c r="F13" s="23" t="s">
        <v>133</v>
      </c>
      <c r="G13" s="16" t="s">
        <v>11</v>
      </c>
      <c r="H13" s="32">
        <v>1</v>
      </c>
      <c r="I13" s="18">
        <v>0</v>
      </c>
      <c r="J13" s="19">
        <f t="shared" si="0"/>
        <v>0</v>
      </c>
      <c r="K13" s="141"/>
      <c r="L13" s="20" t="s">
        <v>16</v>
      </c>
      <c r="M13" s="21"/>
    </row>
    <row r="14" spans="1:13" ht="408.6" customHeight="1" x14ac:dyDescent="0.25">
      <c r="A14" s="4">
        <v>44</v>
      </c>
      <c r="B14" s="4">
        <v>46</v>
      </c>
      <c r="C14" s="29" t="s">
        <v>316</v>
      </c>
      <c r="D14" s="34" t="s">
        <v>576</v>
      </c>
      <c r="E14" s="35"/>
      <c r="F14" s="35"/>
      <c r="G14" s="7" t="s">
        <v>11</v>
      </c>
      <c r="H14" s="35">
        <v>1</v>
      </c>
      <c r="I14" s="18">
        <v>0</v>
      </c>
      <c r="J14" s="19">
        <f t="shared" si="0"/>
        <v>0</v>
      </c>
      <c r="K14" s="11">
        <f>SUM(J14*1.2)</f>
        <v>0</v>
      </c>
      <c r="L14" s="20" t="s">
        <v>16</v>
      </c>
      <c r="M14" s="21"/>
    </row>
    <row r="15" spans="1:13" ht="145.19999999999999" x14ac:dyDescent="0.25">
      <c r="A15" s="4">
        <v>52</v>
      </c>
      <c r="B15" s="4">
        <v>54</v>
      </c>
      <c r="C15" s="29" t="s">
        <v>364</v>
      </c>
      <c r="D15" s="34" t="s">
        <v>577</v>
      </c>
      <c r="E15" s="35" t="s">
        <v>578</v>
      </c>
      <c r="F15" s="35" t="s">
        <v>579</v>
      </c>
      <c r="G15" s="7" t="s">
        <v>11</v>
      </c>
      <c r="H15" s="35">
        <v>4</v>
      </c>
      <c r="I15" s="18">
        <v>0</v>
      </c>
      <c r="J15" s="19">
        <f t="shared" si="0"/>
        <v>0</v>
      </c>
      <c r="K15" s="11">
        <f>SUM(J15*1.2)</f>
        <v>0</v>
      </c>
      <c r="L15" s="20" t="s">
        <v>16</v>
      </c>
      <c r="M15" s="21"/>
    </row>
    <row r="16" spans="1:13" ht="145.19999999999999" x14ac:dyDescent="0.25">
      <c r="A16" s="101"/>
      <c r="B16" s="101"/>
      <c r="C16" s="102" t="s">
        <v>365</v>
      </c>
      <c r="D16" s="103" t="s">
        <v>580</v>
      </c>
      <c r="E16" s="104" t="s">
        <v>578</v>
      </c>
      <c r="F16" s="104" t="s">
        <v>579</v>
      </c>
      <c r="G16" s="105" t="s">
        <v>11</v>
      </c>
      <c r="H16" s="104">
        <v>4</v>
      </c>
      <c r="I16" s="18">
        <v>0</v>
      </c>
      <c r="J16" s="106">
        <f>SUM(H16*I16)</f>
        <v>0</v>
      </c>
      <c r="K16" s="107">
        <f>SUM(J16*1.2)</f>
        <v>0</v>
      </c>
      <c r="L16" s="20" t="s">
        <v>16</v>
      </c>
      <c r="M16" s="21"/>
    </row>
    <row r="17" spans="1:13" ht="39.6" x14ac:dyDescent="0.25">
      <c r="A17" s="4">
        <v>70</v>
      </c>
      <c r="B17" s="4">
        <v>74</v>
      </c>
      <c r="C17" s="29" t="s">
        <v>463</v>
      </c>
      <c r="D17" s="30"/>
      <c r="E17" s="31"/>
      <c r="F17" s="31"/>
      <c r="G17" s="7" t="s">
        <v>11</v>
      </c>
      <c r="H17" s="31">
        <v>1</v>
      </c>
      <c r="I17" s="9">
        <f>J18+J19</f>
        <v>0</v>
      </c>
      <c r="J17" s="10">
        <f>SUM(H17*I17)</f>
        <v>0</v>
      </c>
      <c r="K17" s="11">
        <f>SUM(J17*1.2)</f>
        <v>0</v>
      </c>
      <c r="L17" s="27"/>
      <c r="M17" s="28"/>
    </row>
    <row r="18" spans="1:13" ht="105.6" x14ac:dyDescent="0.25">
      <c r="A18" s="74"/>
      <c r="B18" s="74"/>
      <c r="C18" s="75" t="s">
        <v>464</v>
      </c>
      <c r="D18" s="34" t="s">
        <v>581</v>
      </c>
      <c r="E18" s="23" t="s">
        <v>132</v>
      </c>
      <c r="F18" s="23" t="s">
        <v>133</v>
      </c>
      <c r="G18" s="77" t="s">
        <v>11</v>
      </c>
      <c r="H18" s="78">
        <v>1</v>
      </c>
      <c r="I18" s="18">
        <v>0</v>
      </c>
      <c r="J18" s="10">
        <f>SUM(H18*I18)</f>
        <v>0</v>
      </c>
      <c r="K18" s="141" t="s">
        <v>15</v>
      </c>
      <c r="L18" s="20" t="s">
        <v>16</v>
      </c>
      <c r="M18" s="13"/>
    </row>
    <row r="19" spans="1:13" ht="145.19999999999999" x14ac:dyDescent="0.25">
      <c r="A19" s="74"/>
      <c r="B19" s="74"/>
      <c r="C19" s="75" t="s">
        <v>465</v>
      </c>
      <c r="D19" s="34" t="s">
        <v>573</v>
      </c>
      <c r="E19" s="35" t="s">
        <v>40</v>
      </c>
      <c r="F19" s="35" t="s">
        <v>574</v>
      </c>
      <c r="G19" s="77" t="s">
        <v>11</v>
      </c>
      <c r="H19" s="76">
        <v>1</v>
      </c>
      <c r="I19" s="18">
        <v>0</v>
      </c>
      <c r="J19" s="19">
        <f>SUM(H19*I19)</f>
        <v>0</v>
      </c>
      <c r="K19" s="141"/>
      <c r="L19" s="20" t="s">
        <v>16</v>
      </c>
      <c r="M19" s="21"/>
    </row>
    <row r="20" spans="1:13" x14ac:dyDescent="0.25">
      <c r="I20" s="109" t="s">
        <v>555</v>
      </c>
      <c r="J20" s="110">
        <f>J5+J9+J10+J11+J14+J15+J16+J17</f>
        <v>0</v>
      </c>
      <c r="K20" s="110">
        <f>K5+K9+K10+K11+K14+K15+K16+K17</f>
        <v>0</v>
      </c>
    </row>
    <row r="22" spans="1:13" ht="13.8" x14ac:dyDescent="0.25">
      <c r="C22" s="150" t="s">
        <v>546</v>
      </c>
      <c r="D22" s="151"/>
      <c r="E22" s="149"/>
      <c r="F22" s="149"/>
    </row>
    <row r="23" spans="1:13" ht="13.8" x14ac:dyDescent="0.25">
      <c r="C23" s="150" t="s">
        <v>547</v>
      </c>
      <c r="D23" s="151"/>
      <c r="E23" s="149"/>
      <c r="F23" s="149"/>
    </row>
    <row r="24" spans="1:13" ht="13.8" x14ac:dyDescent="0.25">
      <c r="C24" s="150" t="s">
        <v>548</v>
      </c>
      <c r="D24" s="151"/>
      <c r="E24" s="149"/>
      <c r="F24" s="149"/>
    </row>
    <row r="25" spans="1:13" ht="13.8" x14ac:dyDescent="0.25">
      <c r="C25" s="150" t="s">
        <v>549</v>
      </c>
      <c r="D25" s="151"/>
      <c r="E25" s="149"/>
      <c r="F25" s="149"/>
    </row>
    <row r="26" spans="1:13" ht="13.8" x14ac:dyDescent="0.25">
      <c r="C26" s="150" t="s">
        <v>550</v>
      </c>
      <c r="D26" s="151"/>
      <c r="E26" s="149"/>
      <c r="F26" s="149"/>
    </row>
    <row r="27" spans="1:13" ht="13.8" x14ac:dyDescent="0.25">
      <c r="C27" s="147" t="s">
        <v>551</v>
      </c>
      <c r="D27" s="148"/>
      <c r="E27" s="149"/>
      <c r="F27" s="149"/>
    </row>
  </sheetData>
  <mergeCells count="9">
    <mergeCell ref="C25:F25"/>
    <mergeCell ref="C26:F26"/>
    <mergeCell ref="C27:F27"/>
    <mergeCell ref="K6:K8"/>
    <mergeCell ref="K12:K13"/>
    <mergeCell ref="K18:K19"/>
    <mergeCell ref="C22:F22"/>
    <mergeCell ref="C23:F23"/>
    <mergeCell ref="C24:F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216"/>
  <sheetViews>
    <sheetView zoomScale="80" zoomScaleNormal="80" workbookViewId="0">
      <selection activeCell="P207" sqref="P207"/>
    </sheetView>
  </sheetViews>
  <sheetFormatPr defaultRowHeight="13.2" x14ac:dyDescent="0.25"/>
  <cols>
    <col min="1" max="1" width="3.88671875" customWidth="1"/>
    <col min="2" max="2" width="6.5546875" customWidth="1"/>
    <col min="3" max="3" width="23.6640625" customWidth="1"/>
    <col min="4" max="4" width="19" customWidth="1"/>
    <col min="5" max="5" width="11.33203125" customWidth="1"/>
    <col min="6" max="6" width="11.44140625" customWidth="1"/>
    <col min="9" max="9" width="16.33203125" customWidth="1"/>
    <col min="10" max="10" width="14.6640625" customWidth="1"/>
    <col min="11" max="11" width="18.6640625" customWidth="1"/>
    <col min="12" max="12" width="11.6640625" customWidth="1"/>
    <col min="13" max="13" width="15.33203125" customWidth="1"/>
  </cols>
  <sheetData>
    <row r="4" spans="1:13" ht="105.6" x14ac:dyDescent="0.25">
      <c r="A4" s="2"/>
      <c r="B4" s="2"/>
      <c r="C4" s="3" t="s">
        <v>0</v>
      </c>
      <c r="D4" s="3" t="s">
        <v>1</v>
      </c>
      <c r="E4" s="3" t="s">
        <v>554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553</v>
      </c>
      <c r="L4" s="3" t="s">
        <v>8</v>
      </c>
      <c r="M4" s="3" t="s">
        <v>9</v>
      </c>
    </row>
    <row r="5" spans="1:13" x14ac:dyDescent="0.25">
      <c r="A5" s="4">
        <v>11</v>
      </c>
      <c r="B5" s="4">
        <v>11</v>
      </c>
      <c r="C5" s="29" t="s">
        <v>58</v>
      </c>
      <c r="D5" s="37"/>
      <c r="E5" s="35"/>
      <c r="F5" s="35"/>
      <c r="G5" s="7" t="s">
        <v>11</v>
      </c>
      <c r="H5" s="31">
        <v>1</v>
      </c>
      <c r="I5" s="9">
        <f>J6+J7+J8+J9</f>
        <v>0</v>
      </c>
      <c r="J5" s="10">
        <f t="shared" ref="J5:J68" si="0">SUM(H5*I5)</f>
        <v>0</v>
      </c>
      <c r="K5" s="11">
        <f>SUM(J5*1.2)</f>
        <v>0</v>
      </c>
      <c r="L5" s="27"/>
      <c r="M5" s="28"/>
    </row>
    <row r="6" spans="1:13" ht="132" x14ac:dyDescent="0.25">
      <c r="A6" s="38"/>
      <c r="B6" s="38"/>
      <c r="C6" s="24" t="s">
        <v>59</v>
      </c>
      <c r="D6" s="24" t="s">
        <v>60</v>
      </c>
      <c r="E6" s="23" t="s">
        <v>61</v>
      </c>
      <c r="F6" s="23" t="s">
        <v>62</v>
      </c>
      <c r="G6" s="16" t="s">
        <v>11</v>
      </c>
      <c r="H6" s="32">
        <v>1</v>
      </c>
      <c r="I6" s="18">
        <v>0</v>
      </c>
      <c r="J6" s="10">
        <f t="shared" si="0"/>
        <v>0</v>
      </c>
      <c r="K6" s="140" t="s">
        <v>15</v>
      </c>
      <c r="L6" s="20" t="s">
        <v>16</v>
      </c>
      <c r="M6" s="13"/>
    </row>
    <row r="7" spans="1:13" ht="171.6" x14ac:dyDescent="0.25">
      <c r="A7" s="14"/>
      <c r="B7" s="14"/>
      <c r="C7" s="24" t="s">
        <v>63</v>
      </c>
      <c r="D7" s="24" t="s">
        <v>64</v>
      </c>
      <c r="E7" s="23" t="s">
        <v>65</v>
      </c>
      <c r="F7" s="23" t="s">
        <v>65</v>
      </c>
      <c r="G7" s="16" t="s">
        <v>11</v>
      </c>
      <c r="H7" s="32">
        <v>1</v>
      </c>
      <c r="I7" s="18">
        <v>0</v>
      </c>
      <c r="J7" s="10">
        <f t="shared" si="0"/>
        <v>0</v>
      </c>
      <c r="K7" s="140"/>
      <c r="L7" s="20" t="s">
        <v>16</v>
      </c>
      <c r="M7" s="21"/>
    </row>
    <row r="8" spans="1:13" ht="211.2" x14ac:dyDescent="0.25">
      <c r="A8" s="14"/>
      <c r="B8" s="14"/>
      <c r="C8" s="24" t="s">
        <v>66</v>
      </c>
      <c r="D8" s="24" t="s">
        <v>67</v>
      </c>
      <c r="E8" s="23" t="s">
        <v>68</v>
      </c>
      <c r="F8" s="23" t="s">
        <v>69</v>
      </c>
      <c r="G8" s="16" t="s">
        <v>11</v>
      </c>
      <c r="H8" s="23">
        <v>1</v>
      </c>
      <c r="I8" s="18">
        <v>0</v>
      </c>
      <c r="J8" s="10">
        <f t="shared" si="0"/>
        <v>0</v>
      </c>
      <c r="K8" s="140"/>
      <c r="L8" s="20" t="s">
        <v>16</v>
      </c>
      <c r="M8" s="21"/>
    </row>
    <row r="9" spans="1:13" ht="105.6" x14ac:dyDescent="0.25">
      <c r="A9" s="14"/>
      <c r="B9" s="14"/>
      <c r="C9" s="39" t="s">
        <v>70</v>
      </c>
      <c r="D9" s="24" t="s">
        <v>71</v>
      </c>
      <c r="E9" s="23" t="s">
        <v>65</v>
      </c>
      <c r="F9" s="23" t="s">
        <v>65</v>
      </c>
      <c r="G9" s="16" t="s">
        <v>11</v>
      </c>
      <c r="H9" s="32">
        <v>1</v>
      </c>
      <c r="I9" s="18">
        <v>0</v>
      </c>
      <c r="J9" s="19">
        <f t="shared" si="0"/>
        <v>0</v>
      </c>
      <c r="K9" s="140"/>
      <c r="L9" s="20" t="s">
        <v>16</v>
      </c>
      <c r="M9" s="21"/>
    </row>
    <row r="10" spans="1:13" x14ac:dyDescent="0.25">
      <c r="A10" s="4">
        <v>13</v>
      </c>
      <c r="B10" s="4">
        <v>13</v>
      </c>
      <c r="C10" s="29" t="s">
        <v>79</v>
      </c>
      <c r="D10" s="41"/>
      <c r="E10" s="42"/>
      <c r="F10" s="42"/>
      <c r="G10" s="7" t="s">
        <v>11</v>
      </c>
      <c r="H10" s="31">
        <v>5</v>
      </c>
      <c r="I10" s="9">
        <f>J11+J12</f>
        <v>0</v>
      </c>
      <c r="J10" s="10">
        <f t="shared" si="0"/>
        <v>0</v>
      </c>
      <c r="K10" s="11">
        <f>SUM(J10*1.2)</f>
        <v>0</v>
      </c>
      <c r="L10" s="27"/>
      <c r="M10" s="28"/>
    </row>
    <row r="11" spans="1:13" ht="224.4" x14ac:dyDescent="0.25">
      <c r="A11" s="14"/>
      <c r="B11" s="14"/>
      <c r="C11" s="24" t="s">
        <v>80</v>
      </c>
      <c r="D11" s="22" t="s">
        <v>81</v>
      </c>
      <c r="E11" s="23" t="s">
        <v>65</v>
      </c>
      <c r="F11" s="23" t="s">
        <v>65</v>
      </c>
      <c r="G11" s="16" t="s">
        <v>11</v>
      </c>
      <c r="H11" s="32">
        <v>1</v>
      </c>
      <c r="I11" s="18">
        <v>0</v>
      </c>
      <c r="J11" s="10">
        <f t="shared" si="0"/>
        <v>0</v>
      </c>
      <c r="K11" s="141" t="s">
        <v>15</v>
      </c>
      <c r="L11" s="20" t="s">
        <v>16</v>
      </c>
      <c r="M11" s="43"/>
    </row>
    <row r="12" spans="1:13" ht="158.4" x14ac:dyDescent="0.25">
      <c r="A12" s="14"/>
      <c r="B12" s="14"/>
      <c r="C12" s="24" t="s">
        <v>82</v>
      </c>
      <c r="D12" s="22" t="s">
        <v>83</v>
      </c>
      <c r="E12" s="23" t="s">
        <v>65</v>
      </c>
      <c r="F12" s="23" t="s">
        <v>65</v>
      </c>
      <c r="G12" s="16" t="s">
        <v>11</v>
      </c>
      <c r="H12" s="32">
        <v>1</v>
      </c>
      <c r="I12" s="18">
        <v>0</v>
      </c>
      <c r="J12" s="19">
        <f t="shared" si="0"/>
        <v>0</v>
      </c>
      <c r="K12" s="141"/>
      <c r="L12" s="20" t="s">
        <v>16</v>
      </c>
      <c r="M12" s="44"/>
    </row>
    <row r="13" spans="1:13" x14ac:dyDescent="0.25">
      <c r="A13" s="4">
        <v>14</v>
      </c>
      <c r="B13" s="4">
        <v>14</v>
      </c>
      <c r="C13" s="29" t="s">
        <v>84</v>
      </c>
      <c r="D13" s="41"/>
      <c r="E13" s="42"/>
      <c r="F13" s="42"/>
      <c r="G13" s="7" t="s">
        <v>11</v>
      </c>
      <c r="H13" s="31">
        <v>5</v>
      </c>
      <c r="I13" s="9">
        <f>J14+J15+J16</f>
        <v>0</v>
      </c>
      <c r="J13" s="10">
        <f t="shared" si="0"/>
        <v>0</v>
      </c>
      <c r="K13" s="11">
        <f>SUM(J13*1.2)</f>
        <v>0</v>
      </c>
      <c r="L13" s="27"/>
      <c r="M13" s="28"/>
    </row>
    <row r="14" spans="1:13" ht="184.8" x14ac:dyDescent="0.25">
      <c r="A14" s="14"/>
      <c r="B14" s="14"/>
      <c r="C14" s="24" t="s">
        <v>85</v>
      </c>
      <c r="D14" s="24" t="s">
        <v>86</v>
      </c>
      <c r="E14" s="23" t="s">
        <v>65</v>
      </c>
      <c r="F14" s="23" t="s">
        <v>65</v>
      </c>
      <c r="G14" s="16" t="s">
        <v>11</v>
      </c>
      <c r="H14" s="32">
        <v>1</v>
      </c>
      <c r="I14" s="18">
        <v>0</v>
      </c>
      <c r="J14" s="10">
        <f t="shared" si="0"/>
        <v>0</v>
      </c>
      <c r="K14" s="141" t="s">
        <v>15</v>
      </c>
      <c r="L14" s="20" t="s">
        <v>16</v>
      </c>
      <c r="M14" s="13"/>
    </row>
    <row r="15" spans="1:13" ht="158.4" x14ac:dyDescent="0.25">
      <c r="A15" s="14"/>
      <c r="B15" s="14"/>
      <c r="C15" s="24" t="s">
        <v>87</v>
      </c>
      <c r="D15" s="22" t="s">
        <v>88</v>
      </c>
      <c r="E15" s="23" t="s">
        <v>65</v>
      </c>
      <c r="F15" s="23" t="s">
        <v>65</v>
      </c>
      <c r="G15" s="16" t="s">
        <v>11</v>
      </c>
      <c r="H15" s="32">
        <v>1</v>
      </c>
      <c r="I15" s="18">
        <v>0</v>
      </c>
      <c r="J15" s="10">
        <f t="shared" si="0"/>
        <v>0</v>
      </c>
      <c r="K15" s="141"/>
      <c r="L15" s="20" t="s">
        <v>16</v>
      </c>
      <c r="M15" s="21"/>
    </row>
    <row r="16" spans="1:13" ht="211.2" x14ac:dyDescent="0.25">
      <c r="A16" s="14"/>
      <c r="B16" s="14"/>
      <c r="C16" s="24" t="s">
        <v>89</v>
      </c>
      <c r="D16" s="24" t="s">
        <v>90</v>
      </c>
      <c r="E16" s="23" t="s">
        <v>65</v>
      </c>
      <c r="F16" s="23" t="s">
        <v>65</v>
      </c>
      <c r="G16" s="16" t="s">
        <v>11</v>
      </c>
      <c r="H16" s="32">
        <v>1</v>
      </c>
      <c r="I16" s="18">
        <v>0</v>
      </c>
      <c r="J16" s="19">
        <f t="shared" si="0"/>
        <v>0</v>
      </c>
      <c r="K16" s="141"/>
      <c r="L16" s="20" t="s">
        <v>16</v>
      </c>
      <c r="M16" s="21"/>
    </row>
    <row r="17" spans="1:13" x14ac:dyDescent="0.25">
      <c r="A17" s="4">
        <v>16</v>
      </c>
      <c r="B17" s="4">
        <v>16</v>
      </c>
      <c r="C17" s="29" t="s">
        <v>93</v>
      </c>
      <c r="D17" s="34"/>
      <c r="E17" s="35"/>
      <c r="F17" s="35"/>
      <c r="G17" s="7" t="s">
        <v>11</v>
      </c>
      <c r="H17" s="31">
        <v>1</v>
      </c>
      <c r="I17" s="9">
        <f>J18+J22+J41+J42</f>
        <v>0</v>
      </c>
      <c r="J17" s="10">
        <f t="shared" si="0"/>
        <v>0</v>
      </c>
      <c r="K17" s="11">
        <f>SUM(J17*1.2)</f>
        <v>0</v>
      </c>
      <c r="L17" s="27"/>
      <c r="M17" s="28"/>
    </row>
    <row r="18" spans="1:13" x14ac:dyDescent="0.25">
      <c r="A18" s="14"/>
      <c r="B18" s="14"/>
      <c r="C18" s="152" t="s">
        <v>94</v>
      </c>
      <c r="D18" s="152"/>
      <c r="E18" s="45"/>
      <c r="F18" s="45"/>
      <c r="G18" s="16" t="s">
        <v>11</v>
      </c>
      <c r="H18" s="32">
        <v>1</v>
      </c>
      <c r="I18" s="9">
        <f>J19+J20+J21</f>
        <v>0</v>
      </c>
      <c r="J18" s="10">
        <f t="shared" si="0"/>
        <v>0</v>
      </c>
      <c r="K18" s="153" t="s">
        <v>15</v>
      </c>
      <c r="L18" s="27"/>
      <c r="M18" s="47"/>
    </row>
    <row r="19" spans="1:13" ht="171.6" x14ac:dyDescent="0.25">
      <c r="A19" s="1"/>
      <c r="B19" s="146"/>
      <c r="C19" s="146"/>
      <c r="D19" s="22" t="s">
        <v>95</v>
      </c>
      <c r="E19" s="23"/>
      <c r="F19" s="23"/>
      <c r="G19" s="16" t="s">
        <v>11</v>
      </c>
      <c r="H19" s="32">
        <v>1</v>
      </c>
      <c r="I19" s="18">
        <v>0</v>
      </c>
      <c r="J19" s="10">
        <f t="shared" si="0"/>
        <v>0</v>
      </c>
      <c r="K19" s="153"/>
      <c r="L19" s="20" t="s">
        <v>16</v>
      </c>
      <c r="M19" s="43"/>
    </row>
    <row r="20" spans="1:13" ht="184.8" x14ac:dyDescent="0.25">
      <c r="A20" s="1"/>
      <c r="B20" s="146"/>
      <c r="C20" s="146"/>
      <c r="D20" s="22" t="s">
        <v>96</v>
      </c>
      <c r="E20" s="23"/>
      <c r="F20" s="23"/>
      <c r="G20" s="16" t="s">
        <v>11</v>
      </c>
      <c r="H20" s="32">
        <v>1</v>
      </c>
      <c r="I20" s="18">
        <v>0</v>
      </c>
      <c r="J20" s="10">
        <f t="shared" si="0"/>
        <v>0</v>
      </c>
      <c r="K20" s="153"/>
      <c r="L20" s="20" t="s">
        <v>16</v>
      </c>
      <c r="M20" s="44"/>
    </row>
    <row r="21" spans="1:13" ht="171.6" x14ac:dyDescent="0.25">
      <c r="A21" s="1"/>
      <c r="B21" s="146"/>
      <c r="C21" s="146"/>
      <c r="D21" s="22" t="s">
        <v>97</v>
      </c>
      <c r="E21" s="23"/>
      <c r="F21" s="23"/>
      <c r="G21" s="16" t="s">
        <v>11</v>
      </c>
      <c r="H21" s="32">
        <v>1</v>
      </c>
      <c r="I21" s="18">
        <v>0</v>
      </c>
      <c r="J21" s="10">
        <f t="shared" si="0"/>
        <v>0</v>
      </c>
      <c r="K21" s="153"/>
      <c r="L21" s="20" t="s">
        <v>16</v>
      </c>
      <c r="M21" s="44"/>
    </row>
    <row r="22" spans="1:13" ht="264" x14ac:dyDescent="0.25">
      <c r="A22" s="14"/>
      <c r="B22" s="14"/>
      <c r="C22" s="24" t="s">
        <v>98</v>
      </c>
      <c r="D22" s="22" t="s">
        <v>99</v>
      </c>
      <c r="E22" s="23"/>
      <c r="F22" s="23"/>
      <c r="G22" s="16" t="s">
        <v>11</v>
      </c>
      <c r="H22" s="32">
        <v>1</v>
      </c>
      <c r="I22" s="9">
        <f>J23+J24+J25+J26+J27+J28+J29+J30+J31+J32+J33+J34+J35+J36+J37+J38+J39+J40</f>
        <v>0</v>
      </c>
      <c r="J22" s="10">
        <f t="shared" si="0"/>
        <v>0</v>
      </c>
      <c r="K22" s="141" t="s">
        <v>15</v>
      </c>
      <c r="L22" s="27"/>
      <c r="M22" s="28"/>
    </row>
    <row r="23" spans="1:13" ht="52.8" x14ac:dyDescent="0.25">
      <c r="A23" s="1"/>
      <c r="B23" s="146"/>
      <c r="C23" s="146"/>
      <c r="D23" s="22" t="s">
        <v>100</v>
      </c>
      <c r="E23" s="23"/>
      <c r="F23" s="23"/>
      <c r="G23" s="16" t="s">
        <v>11</v>
      </c>
      <c r="H23" s="32">
        <v>1</v>
      </c>
      <c r="I23" s="18">
        <v>0</v>
      </c>
      <c r="J23" s="10">
        <f t="shared" si="0"/>
        <v>0</v>
      </c>
      <c r="K23" s="141"/>
      <c r="L23" s="20" t="s">
        <v>16</v>
      </c>
      <c r="M23" s="13"/>
    </row>
    <row r="24" spans="1:13" ht="39.6" x14ac:dyDescent="0.25">
      <c r="A24" s="1"/>
      <c r="B24" s="146"/>
      <c r="C24" s="146"/>
      <c r="D24" s="22" t="s">
        <v>101</v>
      </c>
      <c r="E24" s="23"/>
      <c r="F24" s="23"/>
      <c r="G24" s="16" t="s">
        <v>11</v>
      </c>
      <c r="H24" s="32">
        <v>1</v>
      </c>
      <c r="I24" s="18">
        <v>0</v>
      </c>
      <c r="J24" s="10">
        <f t="shared" si="0"/>
        <v>0</v>
      </c>
      <c r="K24" s="141"/>
      <c r="L24" s="20" t="s">
        <v>16</v>
      </c>
      <c r="M24" s="21"/>
    </row>
    <row r="25" spans="1:13" ht="39.6" x14ac:dyDescent="0.25">
      <c r="A25" s="1"/>
      <c r="B25" s="146"/>
      <c r="C25" s="146"/>
      <c r="D25" s="22" t="s">
        <v>102</v>
      </c>
      <c r="E25" s="23"/>
      <c r="F25" s="23"/>
      <c r="G25" s="16" t="s">
        <v>11</v>
      </c>
      <c r="H25" s="32">
        <v>1</v>
      </c>
      <c r="I25" s="18">
        <v>0</v>
      </c>
      <c r="J25" s="10">
        <f t="shared" si="0"/>
        <v>0</v>
      </c>
      <c r="K25" s="141"/>
      <c r="L25" s="20" t="s">
        <v>16</v>
      </c>
      <c r="M25" s="21"/>
    </row>
    <row r="26" spans="1:13" ht="52.8" x14ac:dyDescent="0.25">
      <c r="A26" s="1"/>
      <c r="B26" s="146"/>
      <c r="C26" s="146"/>
      <c r="D26" s="22" t="s">
        <v>103</v>
      </c>
      <c r="E26" s="23"/>
      <c r="F26" s="23"/>
      <c r="G26" s="16" t="s">
        <v>11</v>
      </c>
      <c r="H26" s="32">
        <v>1</v>
      </c>
      <c r="I26" s="18">
        <v>0</v>
      </c>
      <c r="J26" s="10">
        <f t="shared" si="0"/>
        <v>0</v>
      </c>
      <c r="K26" s="141"/>
      <c r="L26" s="20" t="s">
        <v>16</v>
      </c>
      <c r="M26" s="21"/>
    </row>
    <row r="27" spans="1:13" ht="26.4" x14ac:dyDescent="0.25">
      <c r="A27" s="1"/>
      <c r="B27" s="146"/>
      <c r="C27" s="146"/>
      <c r="D27" s="22" t="s">
        <v>104</v>
      </c>
      <c r="E27" s="23"/>
      <c r="F27" s="23"/>
      <c r="G27" s="16" t="s">
        <v>11</v>
      </c>
      <c r="H27" s="32">
        <v>1</v>
      </c>
      <c r="I27" s="18">
        <v>0</v>
      </c>
      <c r="J27" s="10">
        <f t="shared" si="0"/>
        <v>0</v>
      </c>
      <c r="K27" s="141"/>
      <c r="L27" s="20" t="s">
        <v>16</v>
      </c>
      <c r="M27" s="21"/>
    </row>
    <row r="28" spans="1:13" ht="26.4" x14ac:dyDescent="0.25">
      <c r="A28" s="1"/>
      <c r="B28" s="146"/>
      <c r="C28" s="146"/>
      <c r="D28" s="22" t="s">
        <v>105</v>
      </c>
      <c r="E28" s="23"/>
      <c r="F28" s="23"/>
      <c r="G28" s="16" t="s">
        <v>11</v>
      </c>
      <c r="H28" s="32">
        <v>1</v>
      </c>
      <c r="I28" s="18">
        <v>0</v>
      </c>
      <c r="J28" s="10">
        <f t="shared" si="0"/>
        <v>0</v>
      </c>
      <c r="K28" s="141"/>
      <c r="L28" s="20" t="s">
        <v>16</v>
      </c>
      <c r="M28" s="21"/>
    </row>
    <row r="29" spans="1:13" ht="39.6" x14ac:dyDescent="0.25">
      <c r="A29" s="1"/>
      <c r="B29" s="146"/>
      <c r="C29" s="146"/>
      <c r="D29" s="22" t="s">
        <v>106</v>
      </c>
      <c r="E29" s="23"/>
      <c r="F29" s="23"/>
      <c r="G29" s="16" t="s">
        <v>11</v>
      </c>
      <c r="H29" s="32">
        <v>1</v>
      </c>
      <c r="I29" s="18">
        <v>0</v>
      </c>
      <c r="J29" s="10">
        <f t="shared" si="0"/>
        <v>0</v>
      </c>
      <c r="K29" s="141"/>
      <c r="L29" s="20" t="s">
        <v>16</v>
      </c>
      <c r="M29" s="21"/>
    </row>
    <row r="30" spans="1:13" ht="39.6" x14ac:dyDescent="0.25">
      <c r="A30" s="1"/>
      <c r="B30" s="146"/>
      <c r="C30" s="146"/>
      <c r="D30" s="22" t="s">
        <v>107</v>
      </c>
      <c r="E30" s="23"/>
      <c r="F30" s="23"/>
      <c r="G30" s="16" t="s">
        <v>11</v>
      </c>
      <c r="H30" s="32">
        <v>1</v>
      </c>
      <c r="I30" s="18">
        <v>0</v>
      </c>
      <c r="J30" s="10">
        <f t="shared" si="0"/>
        <v>0</v>
      </c>
      <c r="K30" s="141"/>
      <c r="L30" s="20" t="s">
        <v>16</v>
      </c>
      <c r="M30" s="21"/>
    </row>
    <row r="31" spans="1:13" ht="39.6" x14ac:dyDescent="0.25">
      <c r="A31" s="1"/>
      <c r="B31" s="146"/>
      <c r="C31" s="146"/>
      <c r="D31" s="22" t="s">
        <v>108</v>
      </c>
      <c r="E31" s="23"/>
      <c r="F31" s="23"/>
      <c r="G31" s="16" t="s">
        <v>11</v>
      </c>
      <c r="H31" s="32">
        <v>1</v>
      </c>
      <c r="I31" s="18">
        <v>0</v>
      </c>
      <c r="J31" s="10">
        <f t="shared" si="0"/>
        <v>0</v>
      </c>
      <c r="K31" s="141"/>
      <c r="L31" s="20" t="s">
        <v>16</v>
      </c>
      <c r="M31" s="21"/>
    </row>
    <row r="32" spans="1:13" ht="39.6" x14ac:dyDescent="0.25">
      <c r="A32" s="1"/>
      <c r="B32" s="146"/>
      <c r="C32" s="146"/>
      <c r="D32" s="22" t="s">
        <v>109</v>
      </c>
      <c r="E32" s="23"/>
      <c r="F32" s="23"/>
      <c r="G32" s="16" t="s">
        <v>11</v>
      </c>
      <c r="H32" s="32">
        <v>1</v>
      </c>
      <c r="I32" s="18">
        <v>0</v>
      </c>
      <c r="J32" s="10">
        <f t="shared" si="0"/>
        <v>0</v>
      </c>
      <c r="K32" s="141"/>
      <c r="L32" s="20" t="s">
        <v>16</v>
      </c>
      <c r="M32" s="21"/>
    </row>
    <row r="33" spans="1:13" ht="39.6" x14ac:dyDescent="0.25">
      <c r="A33" s="1"/>
      <c r="B33" s="146"/>
      <c r="C33" s="146"/>
      <c r="D33" s="22" t="s">
        <v>110</v>
      </c>
      <c r="E33" s="23"/>
      <c r="F33" s="23"/>
      <c r="G33" s="16" t="s">
        <v>11</v>
      </c>
      <c r="H33" s="32">
        <v>1</v>
      </c>
      <c r="I33" s="18">
        <v>0</v>
      </c>
      <c r="J33" s="10">
        <f t="shared" si="0"/>
        <v>0</v>
      </c>
      <c r="K33" s="141"/>
      <c r="L33" s="20" t="s">
        <v>16</v>
      </c>
      <c r="M33" s="21"/>
    </row>
    <row r="34" spans="1:13" ht="26.4" x14ac:dyDescent="0.25">
      <c r="A34" s="1"/>
      <c r="B34" s="146"/>
      <c r="C34" s="146"/>
      <c r="D34" s="22" t="s">
        <v>111</v>
      </c>
      <c r="E34" s="23"/>
      <c r="F34" s="23"/>
      <c r="G34" s="16" t="s">
        <v>11</v>
      </c>
      <c r="H34" s="32">
        <v>1</v>
      </c>
      <c r="I34" s="18">
        <v>0</v>
      </c>
      <c r="J34" s="10">
        <f t="shared" si="0"/>
        <v>0</v>
      </c>
      <c r="K34" s="141"/>
      <c r="L34" s="20" t="s">
        <v>16</v>
      </c>
      <c r="M34" s="21"/>
    </row>
    <row r="35" spans="1:13" ht="26.4" x14ac:dyDescent="0.25">
      <c r="A35" s="1"/>
      <c r="B35" s="146"/>
      <c r="C35" s="146"/>
      <c r="D35" s="22" t="s">
        <v>112</v>
      </c>
      <c r="E35" s="23"/>
      <c r="F35" s="23"/>
      <c r="G35" s="16" t="s">
        <v>11</v>
      </c>
      <c r="H35" s="32">
        <v>1</v>
      </c>
      <c r="I35" s="18">
        <v>0</v>
      </c>
      <c r="J35" s="10">
        <f t="shared" si="0"/>
        <v>0</v>
      </c>
      <c r="K35" s="141"/>
      <c r="L35" s="20" t="s">
        <v>16</v>
      </c>
      <c r="M35" s="21"/>
    </row>
    <row r="36" spans="1:13" ht="26.4" x14ac:dyDescent="0.25">
      <c r="A36" s="1"/>
      <c r="B36" s="146"/>
      <c r="C36" s="146"/>
      <c r="D36" s="22" t="s">
        <v>113</v>
      </c>
      <c r="E36" s="23"/>
      <c r="F36" s="23"/>
      <c r="G36" s="16" t="s">
        <v>11</v>
      </c>
      <c r="H36" s="32">
        <v>1</v>
      </c>
      <c r="I36" s="18">
        <v>0</v>
      </c>
      <c r="J36" s="10">
        <f t="shared" si="0"/>
        <v>0</v>
      </c>
      <c r="K36" s="141"/>
      <c r="L36" s="20" t="s">
        <v>16</v>
      </c>
      <c r="M36" s="21"/>
    </row>
    <row r="37" spans="1:13" ht="26.4" x14ac:dyDescent="0.25">
      <c r="A37" s="1"/>
      <c r="B37" s="146"/>
      <c r="C37" s="146"/>
      <c r="D37" s="22" t="s">
        <v>114</v>
      </c>
      <c r="E37" s="23"/>
      <c r="F37" s="23"/>
      <c r="G37" s="16" t="s">
        <v>11</v>
      </c>
      <c r="H37" s="32">
        <v>1</v>
      </c>
      <c r="I37" s="18">
        <v>0</v>
      </c>
      <c r="J37" s="10">
        <f t="shared" si="0"/>
        <v>0</v>
      </c>
      <c r="K37" s="141"/>
      <c r="L37" s="20" t="s">
        <v>16</v>
      </c>
      <c r="M37" s="21"/>
    </row>
    <row r="38" spans="1:13" ht="26.4" x14ac:dyDescent="0.25">
      <c r="A38" s="1"/>
      <c r="B38" s="146"/>
      <c r="C38" s="146"/>
      <c r="D38" s="22" t="s">
        <v>115</v>
      </c>
      <c r="E38" s="23"/>
      <c r="F38" s="23"/>
      <c r="G38" s="16" t="s">
        <v>11</v>
      </c>
      <c r="H38" s="32">
        <v>1</v>
      </c>
      <c r="I38" s="18">
        <v>0</v>
      </c>
      <c r="J38" s="10">
        <f t="shared" si="0"/>
        <v>0</v>
      </c>
      <c r="K38" s="141"/>
      <c r="L38" s="20" t="s">
        <v>16</v>
      </c>
      <c r="M38" s="21"/>
    </row>
    <row r="39" spans="1:13" ht="26.4" x14ac:dyDescent="0.25">
      <c r="A39" s="1"/>
      <c r="B39" s="146"/>
      <c r="C39" s="146"/>
      <c r="D39" s="22" t="s">
        <v>116</v>
      </c>
      <c r="E39" s="23"/>
      <c r="F39" s="23"/>
      <c r="G39" s="16" t="s">
        <v>11</v>
      </c>
      <c r="H39" s="32">
        <v>1</v>
      </c>
      <c r="I39" s="18">
        <v>0</v>
      </c>
      <c r="J39" s="10">
        <f t="shared" si="0"/>
        <v>0</v>
      </c>
      <c r="K39" s="141"/>
      <c r="L39" s="20" t="s">
        <v>16</v>
      </c>
      <c r="M39" s="21"/>
    </row>
    <row r="40" spans="1:13" ht="26.4" x14ac:dyDescent="0.25">
      <c r="A40" s="1"/>
      <c r="B40" s="146"/>
      <c r="C40" s="146"/>
      <c r="D40" s="22" t="s">
        <v>117</v>
      </c>
      <c r="E40" s="23"/>
      <c r="F40" s="23"/>
      <c r="G40" s="16" t="s">
        <v>11</v>
      </c>
      <c r="H40" s="32">
        <v>1</v>
      </c>
      <c r="I40" s="18">
        <v>0</v>
      </c>
      <c r="J40" s="10">
        <f t="shared" si="0"/>
        <v>0</v>
      </c>
      <c r="K40" s="141"/>
      <c r="L40" s="20" t="s">
        <v>16</v>
      </c>
      <c r="M40" s="21"/>
    </row>
    <row r="41" spans="1:13" ht="92.4" x14ac:dyDescent="0.25">
      <c r="A41" s="14"/>
      <c r="B41" s="14"/>
      <c r="C41" s="24" t="s">
        <v>118</v>
      </c>
      <c r="D41" s="22" t="s">
        <v>119</v>
      </c>
      <c r="E41" s="23"/>
      <c r="F41" s="23"/>
      <c r="G41" s="16" t="s">
        <v>11</v>
      </c>
      <c r="H41" s="32">
        <v>3</v>
      </c>
      <c r="I41" s="18">
        <v>0</v>
      </c>
      <c r="J41" s="10">
        <f t="shared" si="0"/>
        <v>0</v>
      </c>
      <c r="K41" s="40" t="s">
        <v>15</v>
      </c>
      <c r="L41" s="20" t="s">
        <v>16</v>
      </c>
      <c r="M41" s="21"/>
    </row>
    <row r="42" spans="1:13" ht="92.4" x14ac:dyDescent="0.25">
      <c r="A42" s="14"/>
      <c r="B42" s="14"/>
      <c r="C42" s="39" t="s">
        <v>120</v>
      </c>
      <c r="D42" s="22" t="s">
        <v>121</v>
      </c>
      <c r="E42" s="23"/>
      <c r="F42" s="23"/>
      <c r="G42" s="16" t="s">
        <v>11</v>
      </c>
      <c r="H42" s="32">
        <v>3</v>
      </c>
      <c r="I42" s="18">
        <v>0</v>
      </c>
      <c r="J42" s="19">
        <f t="shared" si="0"/>
        <v>0</v>
      </c>
      <c r="K42" s="48" t="s">
        <v>15</v>
      </c>
      <c r="L42" s="20" t="s">
        <v>16</v>
      </c>
      <c r="M42" s="21"/>
    </row>
    <row r="43" spans="1:13" x14ac:dyDescent="0.25">
      <c r="A43" s="4">
        <v>22</v>
      </c>
      <c r="B43" s="4">
        <v>22</v>
      </c>
      <c r="C43" s="53" t="s">
        <v>142</v>
      </c>
      <c r="D43" s="37"/>
      <c r="E43" s="35"/>
      <c r="F43" s="35"/>
      <c r="G43" s="7" t="s">
        <v>11</v>
      </c>
      <c r="H43" s="31">
        <v>1</v>
      </c>
      <c r="I43" s="9">
        <f>J44+J45</f>
        <v>0</v>
      </c>
      <c r="J43" s="10">
        <f t="shared" si="0"/>
        <v>0</v>
      </c>
      <c r="K43" s="11">
        <f>SUM(J43*1.2)</f>
        <v>0</v>
      </c>
      <c r="L43" s="27"/>
      <c r="M43" s="28"/>
    </row>
    <row r="44" spans="1:13" ht="132" x14ac:dyDescent="0.25">
      <c r="A44" s="24"/>
      <c r="B44" s="24"/>
      <c r="C44" s="24" t="s">
        <v>59</v>
      </c>
      <c r="D44" s="24" t="s">
        <v>60</v>
      </c>
      <c r="E44" s="23" t="s">
        <v>61</v>
      </c>
      <c r="F44" s="23" t="s">
        <v>62</v>
      </c>
      <c r="G44" s="16" t="s">
        <v>11</v>
      </c>
      <c r="H44" s="23">
        <v>1</v>
      </c>
      <c r="I44" s="18">
        <v>0</v>
      </c>
      <c r="J44" s="10">
        <f t="shared" si="0"/>
        <v>0</v>
      </c>
      <c r="K44" s="141" t="s">
        <v>15</v>
      </c>
      <c r="L44" s="20" t="s">
        <v>16</v>
      </c>
      <c r="M44" s="13"/>
    </row>
    <row r="45" spans="1:13" ht="171.6" x14ac:dyDescent="0.25">
      <c r="A45" s="24"/>
      <c r="B45" s="24"/>
      <c r="C45" s="24" t="s">
        <v>63</v>
      </c>
      <c r="D45" s="24" t="s">
        <v>64</v>
      </c>
      <c r="E45" s="23" t="s">
        <v>65</v>
      </c>
      <c r="F45" s="23" t="s">
        <v>65</v>
      </c>
      <c r="G45" s="16" t="s">
        <v>11</v>
      </c>
      <c r="H45" s="23">
        <v>1</v>
      </c>
      <c r="I45" s="18">
        <v>0</v>
      </c>
      <c r="J45" s="19">
        <f t="shared" si="0"/>
        <v>0</v>
      </c>
      <c r="K45" s="141"/>
      <c r="L45" s="20" t="s">
        <v>16</v>
      </c>
      <c r="M45" s="21"/>
    </row>
    <row r="46" spans="1:13" x14ac:dyDescent="0.25">
      <c r="A46" s="4">
        <v>24</v>
      </c>
      <c r="B46" s="4">
        <v>25</v>
      </c>
      <c r="C46" s="29" t="s">
        <v>150</v>
      </c>
      <c r="D46" s="37"/>
      <c r="E46" s="35"/>
      <c r="F46" s="35"/>
      <c r="G46" s="7" t="s">
        <v>11</v>
      </c>
      <c r="H46" s="31">
        <v>3</v>
      </c>
      <c r="I46" s="9">
        <f>J47+J48+J49+J50+J51+J52+J53+J54+J55</f>
        <v>0</v>
      </c>
      <c r="J46" s="10">
        <f t="shared" si="0"/>
        <v>0</v>
      </c>
      <c r="K46" s="11">
        <f>SUM(J46*1.2)</f>
        <v>0</v>
      </c>
      <c r="L46" s="27"/>
      <c r="M46" s="28"/>
    </row>
    <row r="47" spans="1:13" ht="92.4" x14ac:dyDescent="0.25">
      <c r="A47" s="14"/>
      <c r="B47" s="14"/>
      <c r="C47" s="24" t="s">
        <v>151</v>
      </c>
      <c r="D47" s="22" t="s">
        <v>152</v>
      </c>
      <c r="E47" s="23" t="s">
        <v>65</v>
      </c>
      <c r="F47" s="23" t="s">
        <v>65</v>
      </c>
      <c r="G47" s="16" t="s">
        <v>11</v>
      </c>
      <c r="H47" s="32">
        <v>1</v>
      </c>
      <c r="I47" s="18">
        <v>0</v>
      </c>
      <c r="J47" s="10">
        <f t="shared" si="0"/>
        <v>0</v>
      </c>
      <c r="K47" s="141" t="s">
        <v>15</v>
      </c>
      <c r="L47" s="20" t="s">
        <v>16</v>
      </c>
      <c r="M47" s="13"/>
    </row>
    <row r="48" spans="1:13" ht="118.8" x14ac:dyDescent="0.25">
      <c r="A48" s="14"/>
      <c r="B48" s="14"/>
      <c r="C48" s="39" t="s">
        <v>153</v>
      </c>
      <c r="D48" s="22" t="s">
        <v>154</v>
      </c>
      <c r="E48" s="23"/>
      <c r="F48" s="23"/>
      <c r="G48" s="16" t="s">
        <v>11</v>
      </c>
      <c r="H48" s="32">
        <v>1</v>
      </c>
      <c r="I48" s="18">
        <v>0</v>
      </c>
      <c r="J48" s="10">
        <f t="shared" si="0"/>
        <v>0</v>
      </c>
      <c r="K48" s="141"/>
      <c r="L48" s="20" t="s">
        <v>16</v>
      </c>
      <c r="M48" s="21"/>
    </row>
    <row r="49" spans="1:13" ht="52.8" x14ac:dyDescent="0.25">
      <c r="A49" s="14"/>
      <c r="B49" s="14"/>
      <c r="C49" s="24" t="s">
        <v>155</v>
      </c>
      <c r="D49" s="22" t="s">
        <v>156</v>
      </c>
      <c r="E49" s="23"/>
      <c r="F49" s="23"/>
      <c r="G49" s="16" t="s">
        <v>11</v>
      </c>
      <c r="H49" s="32">
        <v>1</v>
      </c>
      <c r="I49" s="18">
        <v>0</v>
      </c>
      <c r="J49" s="10">
        <f t="shared" si="0"/>
        <v>0</v>
      </c>
      <c r="K49" s="141"/>
      <c r="L49" s="20" t="s">
        <v>16</v>
      </c>
      <c r="M49" s="21"/>
    </row>
    <row r="50" spans="1:13" ht="66" x14ac:dyDescent="0.25">
      <c r="A50" s="14"/>
      <c r="B50" s="14"/>
      <c r="C50" s="24" t="s">
        <v>157</v>
      </c>
      <c r="D50" s="22" t="s">
        <v>158</v>
      </c>
      <c r="E50" s="23"/>
      <c r="F50" s="23"/>
      <c r="G50" s="16" t="s">
        <v>11</v>
      </c>
      <c r="H50" s="32">
        <v>1</v>
      </c>
      <c r="I50" s="18">
        <v>0</v>
      </c>
      <c r="J50" s="10">
        <f t="shared" si="0"/>
        <v>0</v>
      </c>
      <c r="K50" s="141"/>
      <c r="L50" s="20" t="s">
        <v>16</v>
      </c>
      <c r="M50" s="21"/>
    </row>
    <row r="51" spans="1:13" ht="92.4" x14ac:dyDescent="0.25">
      <c r="A51" s="14"/>
      <c r="B51" s="14"/>
      <c r="C51" s="24" t="s">
        <v>159</v>
      </c>
      <c r="D51" s="22" t="s">
        <v>160</v>
      </c>
      <c r="E51" s="23"/>
      <c r="F51" s="23"/>
      <c r="G51" s="16" t="s">
        <v>11</v>
      </c>
      <c r="H51" s="32">
        <v>1</v>
      </c>
      <c r="I51" s="18">
        <v>0</v>
      </c>
      <c r="J51" s="10">
        <f t="shared" si="0"/>
        <v>0</v>
      </c>
      <c r="K51" s="141"/>
      <c r="L51" s="20" t="s">
        <v>16</v>
      </c>
      <c r="M51" s="21"/>
    </row>
    <row r="52" spans="1:13" ht="79.2" x14ac:dyDescent="0.25">
      <c r="A52" s="14"/>
      <c r="B52" s="14"/>
      <c r="C52" s="24" t="s">
        <v>161</v>
      </c>
      <c r="D52" s="22" t="s">
        <v>162</v>
      </c>
      <c r="E52" s="23"/>
      <c r="F52" s="23"/>
      <c r="G52" s="16" t="s">
        <v>11</v>
      </c>
      <c r="H52" s="32">
        <v>1</v>
      </c>
      <c r="I52" s="18">
        <v>0</v>
      </c>
      <c r="J52" s="10">
        <f t="shared" si="0"/>
        <v>0</v>
      </c>
      <c r="K52" s="141"/>
      <c r="L52" s="20" t="s">
        <v>16</v>
      </c>
      <c r="M52" s="21"/>
    </row>
    <row r="53" spans="1:13" ht="92.4" x14ac:dyDescent="0.25">
      <c r="A53" s="14"/>
      <c r="B53" s="14"/>
      <c r="C53" s="24" t="s">
        <v>163</v>
      </c>
      <c r="D53" s="22" t="s">
        <v>164</v>
      </c>
      <c r="E53" s="23"/>
      <c r="F53" s="23"/>
      <c r="G53" s="16" t="s">
        <v>11</v>
      </c>
      <c r="H53" s="32">
        <v>1</v>
      </c>
      <c r="I53" s="18">
        <v>0</v>
      </c>
      <c r="J53" s="10">
        <f t="shared" si="0"/>
        <v>0</v>
      </c>
      <c r="K53" s="141"/>
      <c r="L53" s="20" t="s">
        <v>16</v>
      </c>
      <c r="M53" s="21"/>
    </row>
    <row r="54" spans="1:13" ht="79.2" x14ac:dyDescent="0.25">
      <c r="A54" s="14"/>
      <c r="B54" s="14"/>
      <c r="C54" s="24" t="s">
        <v>165</v>
      </c>
      <c r="D54" s="22" t="s">
        <v>166</v>
      </c>
      <c r="E54" s="23" t="s">
        <v>167</v>
      </c>
      <c r="F54" s="23" t="s">
        <v>168</v>
      </c>
      <c r="G54" s="16" t="s">
        <v>11</v>
      </c>
      <c r="H54" s="32">
        <v>1</v>
      </c>
      <c r="I54" s="18">
        <v>0</v>
      </c>
      <c r="J54" s="10">
        <f t="shared" si="0"/>
        <v>0</v>
      </c>
      <c r="K54" s="141"/>
      <c r="L54" s="20" t="s">
        <v>16</v>
      </c>
      <c r="M54" s="21"/>
    </row>
    <row r="55" spans="1:13" ht="105.6" x14ac:dyDescent="0.25">
      <c r="A55" s="14"/>
      <c r="B55" s="14"/>
      <c r="C55" s="39" t="s">
        <v>169</v>
      </c>
      <c r="D55" s="22" t="s">
        <v>170</v>
      </c>
      <c r="E55" s="23" t="s">
        <v>171</v>
      </c>
      <c r="F55" s="23" t="s">
        <v>172</v>
      </c>
      <c r="G55" s="16" t="s">
        <v>11</v>
      </c>
      <c r="H55" s="32">
        <v>1</v>
      </c>
      <c r="I55" s="18">
        <v>0</v>
      </c>
      <c r="J55" s="19">
        <f t="shared" si="0"/>
        <v>0</v>
      </c>
      <c r="K55" s="141"/>
      <c r="L55" s="20" t="s">
        <v>16</v>
      </c>
      <c r="M55" s="21"/>
    </row>
    <row r="56" spans="1:13" ht="26.4" x14ac:dyDescent="0.25">
      <c r="A56" s="4">
        <v>25</v>
      </c>
      <c r="B56" s="4">
        <v>26</v>
      </c>
      <c r="C56" s="29" t="s">
        <v>173</v>
      </c>
      <c r="D56" s="37"/>
      <c r="E56" s="35"/>
      <c r="F56" s="35"/>
      <c r="G56" s="7" t="s">
        <v>11</v>
      </c>
      <c r="H56" s="31">
        <v>2</v>
      </c>
      <c r="I56" s="9">
        <f>J57+J61+J80+J85+J90+J94</f>
        <v>0</v>
      </c>
      <c r="J56" s="10">
        <f t="shared" si="0"/>
        <v>0</v>
      </c>
      <c r="K56" s="11">
        <f>SUM(J56*1.2)</f>
        <v>0</v>
      </c>
      <c r="L56" s="27"/>
      <c r="M56" s="28"/>
    </row>
    <row r="57" spans="1:13" x14ac:dyDescent="0.25">
      <c r="A57" s="14"/>
      <c r="B57" s="14"/>
      <c r="C57" s="152" t="s">
        <v>94</v>
      </c>
      <c r="D57" s="152"/>
      <c r="E57" s="45"/>
      <c r="F57" s="45"/>
      <c r="G57" s="16" t="s">
        <v>11</v>
      </c>
      <c r="H57" s="32">
        <v>1</v>
      </c>
      <c r="I57" s="9">
        <f>J58+J59+J60</f>
        <v>0</v>
      </c>
      <c r="J57" s="10">
        <f t="shared" si="0"/>
        <v>0</v>
      </c>
      <c r="K57" s="153" t="s">
        <v>15</v>
      </c>
      <c r="L57" s="27"/>
      <c r="M57" s="47"/>
    </row>
    <row r="58" spans="1:13" ht="171.6" x14ac:dyDescent="0.25">
      <c r="A58" s="1"/>
      <c r="B58" s="146"/>
      <c r="C58" s="146"/>
      <c r="D58" s="22" t="s">
        <v>95</v>
      </c>
      <c r="E58" s="23"/>
      <c r="F58" s="23"/>
      <c r="G58" s="16" t="s">
        <v>11</v>
      </c>
      <c r="H58" s="32">
        <v>1</v>
      </c>
      <c r="I58" s="18">
        <v>0</v>
      </c>
      <c r="J58" s="10">
        <f t="shared" si="0"/>
        <v>0</v>
      </c>
      <c r="K58" s="153"/>
      <c r="L58" s="20" t="s">
        <v>16</v>
      </c>
      <c r="M58" s="13"/>
    </row>
    <row r="59" spans="1:13" ht="184.8" x14ac:dyDescent="0.25">
      <c r="A59" s="1"/>
      <c r="B59" s="146"/>
      <c r="C59" s="146"/>
      <c r="D59" s="22" t="s">
        <v>96</v>
      </c>
      <c r="E59" s="23"/>
      <c r="F59" s="23"/>
      <c r="G59" s="16" t="s">
        <v>11</v>
      </c>
      <c r="H59" s="32">
        <v>1</v>
      </c>
      <c r="I59" s="18">
        <v>0</v>
      </c>
      <c r="J59" s="10">
        <f t="shared" si="0"/>
        <v>0</v>
      </c>
      <c r="K59" s="153"/>
      <c r="L59" s="20" t="s">
        <v>16</v>
      </c>
      <c r="M59" s="21"/>
    </row>
    <row r="60" spans="1:13" ht="171.6" x14ac:dyDescent="0.25">
      <c r="A60" s="1"/>
      <c r="B60" s="146"/>
      <c r="C60" s="146"/>
      <c r="D60" s="22" t="s">
        <v>97</v>
      </c>
      <c r="E60" s="23"/>
      <c r="F60" s="23"/>
      <c r="G60" s="16" t="s">
        <v>11</v>
      </c>
      <c r="H60" s="32">
        <v>1</v>
      </c>
      <c r="I60" s="18">
        <v>0</v>
      </c>
      <c r="J60" s="10">
        <f t="shared" si="0"/>
        <v>0</v>
      </c>
      <c r="K60" s="153"/>
      <c r="L60" s="20" t="s">
        <v>16</v>
      </c>
      <c r="M60" s="21"/>
    </row>
    <row r="61" spans="1:13" ht="264" x14ac:dyDescent="0.25">
      <c r="A61" s="14"/>
      <c r="B61" s="14"/>
      <c r="C61" s="24" t="s">
        <v>98</v>
      </c>
      <c r="D61" s="22" t="s">
        <v>99</v>
      </c>
      <c r="E61" s="23"/>
      <c r="F61" s="23"/>
      <c r="G61" s="16" t="s">
        <v>11</v>
      </c>
      <c r="H61" s="32">
        <v>1</v>
      </c>
      <c r="I61" s="9">
        <f>J62+J63+J64+J65+J66+J67+J68+J69+J70+J71+J72+J73+J74+J75+J76+J77+J78+J79</f>
        <v>0</v>
      </c>
      <c r="J61" s="10">
        <f t="shared" si="0"/>
        <v>0</v>
      </c>
      <c r="K61" s="141" t="s">
        <v>15</v>
      </c>
      <c r="L61" s="27"/>
      <c r="M61" s="28"/>
    </row>
    <row r="62" spans="1:13" ht="52.8" x14ac:dyDescent="0.25">
      <c r="A62" s="1"/>
      <c r="B62" s="146"/>
      <c r="C62" s="146"/>
      <c r="D62" s="22" t="s">
        <v>100</v>
      </c>
      <c r="E62" s="23"/>
      <c r="F62" s="23"/>
      <c r="G62" s="16" t="s">
        <v>11</v>
      </c>
      <c r="H62" s="32">
        <v>1</v>
      </c>
      <c r="I62" s="18">
        <v>0</v>
      </c>
      <c r="J62" s="10">
        <f t="shared" si="0"/>
        <v>0</v>
      </c>
      <c r="K62" s="141"/>
      <c r="L62" s="20" t="s">
        <v>16</v>
      </c>
      <c r="M62" s="13"/>
    </row>
    <row r="63" spans="1:13" ht="39.6" x14ac:dyDescent="0.25">
      <c r="A63" s="1"/>
      <c r="B63" s="146"/>
      <c r="C63" s="146"/>
      <c r="D63" s="22" t="s">
        <v>101</v>
      </c>
      <c r="E63" s="23"/>
      <c r="F63" s="23"/>
      <c r="G63" s="16" t="s">
        <v>11</v>
      </c>
      <c r="H63" s="32">
        <v>1</v>
      </c>
      <c r="I63" s="18">
        <v>0</v>
      </c>
      <c r="J63" s="10">
        <f t="shared" si="0"/>
        <v>0</v>
      </c>
      <c r="K63" s="141"/>
      <c r="L63" s="20" t="s">
        <v>16</v>
      </c>
      <c r="M63" s="21"/>
    </row>
    <row r="64" spans="1:13" ht="39.6" x14ac:dyDescent="0.25">
      <c r="A64" s="1"/>
      <c r="B64" s="146"/>
      <c r="C64" s="146"/>
      <c r="D64" s="22" t="s">
        <v>102</v>
      </c>
      <c r="E64" s="23"/>
      <c r="F64" s="23"/>
      <c r="G64" s="16" t="s">
        <v>11</v>
      </c>
      <c r="H64" s="32">
        <v>1</v>
      </c>
      <c r="I64" s="18">
        <v>0</v>
      </c>
      <c r="J64" s="10">
        <f t="shared" si="0"/>
        <v>0</v>
      </c>
      <c r="K64" s="141"/>
      <c r="L64" s="20" t="s">
        <v>16</v>
      </c>
      <c r="M64" s="21"/>
    </row>
    <row r="65" spans="1:13" ht="52.8" x14ac:dyDescent="0.25">
      <c r="A65" s="1"/>
      <c r="B65" s="146"/>
      <c r="C65" s="146"/>
      <c r="D65" s="22" t="s">
        <v>103</v>
      </c>
      <c r="E65" s="23"/>
      <c r="F65" s="23"/>
      <c r="G65" s="16" t="s">
        <v>11</v>
      </c>
      <c r="H65" s="32">
        <v>1</v>
      </c>
      <c r="I65" s="18">
        <v>0</v>
      </c>
      <c r="J65" s="10">
        <f t="shared" si="0"/>
        <v>0</v>
      </c>
      <c r="K65" s="141"/>
      <c r="L65" s="20" t="s">
        <v>16</v>
      </c>
      <c r="M65" s="21"/>
    </row>
    <row r="66" spans="1:13" ht="26.4" x14ac:dyDescent="0.25">
      <c r="A66" s="1"/>
      <c r="B66" s="146"/>
      <c r="C66" s="146"/>
      <c r="D66" s="22" t="s">
        <v>104</v>
      </c>
      <c r="E66" s="23"/>
      <c r="F66" s="23"/>
      <c r="G66" s="16" t="s">
        <v>11</v>
      </c>
      <c r="H66" s="32">
        <v>1</v>
      </c>
      <c r="I66" s="18">
        <v>0</v>
      </c>
      <c r="J66" s="10">
        <f t="shared" si="0"/>
        <v>0</v>
      </c>
      <c r="K66" s="141"/>
      <c r="L66" s="20" t="s">
        <v>16</v>
      </c>
      <c r="M66" s="21"/>
    </row>
    <row r="67" spans="1:13" ht="26.4" x14ac:dyDescent="0.25">
      <c r="A67" s="1"/>
      <c r="B67" s="146"/>
      <c r="C67" s="146"/>
      <c r="D67" s="22" t="s">
        <v>105</v>
      </c>
      <c r="E67" s="23"/>
      <c r="F67" s="23"/>
      <c r="G67" s="16" t="s">
        <v>11</v>
      </c>
      <c r="H67" s="32">
        <v>1</v>
      </c>
      <c r="I67" s="18">
        <v>0</v>
      </c>
      <c r="J67" s="10">
        <f t="shared" si="0"/>
        <v>0</v>
      </c>
      <c r="K67" s="141"/>
      <c r="L67" s="20" t="s">
        <v>16</v>
      </c>
      <c r="M67" s="21"/>
    </row>
    <row r="68" spans="1:13" ht="39.6" x14ac:dyDescent="0.25">
      <c r="A68" s="1"/>
      <c r="B68" s="146"/>
      <c r="C68" s="146"/>
      <c r="D68" s="22" t="s">
        <v>106</v>
      </c>
      <c r="E68" s="23"/>
      <c r="F68" s="23"/>
      <c r="G68" s="16" t="s">
        <v>11</v>
      </c>
      <c r="H68" s="32">
        <v>1</v>
      </c>
      <c r="I68" s="18">
        <v>0</v>
      </c>
      <c r="J68" s="10">
        <f t="shared" si="0"/>
        <v>0</v>
      </c>
      <c r="K68" s="141"/>
      <c r="L68" s="20" t="s">
        <v>16</v>
      </c>
      <c r="M68" s="21"/>
    </row>
    <row r="69" spans="1:13" ht="39.6" x14ac:dyDescent="0.25">
      <c r="A69" s="1"/>
      <c r="B69" s="146"/>
      <c r="C69" s="146"/>
      <c r="D69" s="22" t="s">
        <v>107</v>
      </c>
      <c r="E69" s="23"/>
      <c r="F69" s="23"/>
      <c r="G69" s="16" t="s">
        <v>11</v>
      </c>
      <c r="H69" s="32">
        <v>1</v>
      </c>
      <c r="I69" s="18">
        <v>0</v>
      </c>
      <c r="J69" s="10">
        <f t="shared" ref="J69:J132" si="1">SUM(H69*I69)</f>
        <v>0</v>
      </c>
      <c r="K69" s="141"/>
      <c r="L69" s="20" t="s">
        <v>16</v>
      </c>
      <c r="M69" s="21"/>
    </row>
    <row r="70" spans="1:13" ht="39.6" x14ac:dyDescent="0.25">
      <c r="A70" s="1"/>
      <c r="B70" s="146"/>
      <c r="C70" s="146"/>
      <c r="D70" s="22" t="s">
        <v>108</v>
      </c>
      <c r="E70" s="23"/>
      <c r="F70" s="23"/>
      <c r="G70" s="16" t="s">
        <v>11</v>
      </c>
      <c r="H70" s="32">
        <v>1</v>
      </c>
      <c r="I70" s="18">
        <v>0</v>
      </c>
      <c r="J70" s="10">
        <f t="shared" si="1"/>
        <v>0</v>
      </c>
      <c r="K70" s="141"/>
      <c r="L70" s="20" t="s">
        <v>16</v>
      </c>
      <c r="M70" s="21"/>
    </row>
    <row r="71" spans="1:13" ht="39.6" x14ac:dyDescent="0.25">
      <c r="A71" s="1"/>
      <c r="B71" s="146"/>
      <c r="C71" s="146"/>
      <c r="D71" s="22" t="s">
        <v>109</v>
      </c>
      <c r="E71" s="23"/>
      <c r="F71" s="23"/>
      <c r="G71" s="16" t="s">
        <v>11</v>
      </c>
      <c r="H71" s="32">
        <v>1</v>
      </c>
      <c r="I71" s="18">
        <v>0</v>
      </c>
      <c r="J71" s="10">
        <f t="shared" si="1"/>
        <v>0</v>
      </c>
      <c r="K71" s="141"/>
      <c r="L71" s="20" t="s">
        <v>16</v>
      </c>
      <c r="M71" s="21"/>
    </row>
    <row r="72" spans="1:13" ht="39.6" x14ac:dyDescent="0.25">
      <c r="A72" s="1"/>
      <c r="B72" s="146"/>
      <c r="C72" s="146"/>
      <c r="D72" s="22" t="s">
        <v>110</v>
      </c>
      <c r="E72" s="23"/>
      <c r="F72" s="23"/>
      <c r="G72" s="16" t="s">
        <v>11</v>
      </c>
      <c r="H72" s="32">
        <v>1</v>
      </c>
      <c r="I72" s="18">
        <v>0</v>
      </c>
      <c r="J72" s="10">
        <f t="shared" si="1"/>
        <v>0</v>
      </c>
      <c r="K72" s="141"/>
      <c r="L72" s="20" t="s">
        <v>16</v>
      </c>
      <c r="M72" s="21"/>
    </row>
    <row r="73" spans="1:13" ht="26.4" x14ac:dyDescent="0.25">
      <c r="A73" s="1"/>
      <c r="B73" s="146"/>
      <c r="C73" s="146"/>
      <c r="D73" s="22" t="s">
        <v>111</v>
      </c>
      <c r="E73" s="23"/>
      <c r="F73" s="23"/>
      <c r="G73" s="16" t="s">
        <v>11</v>
      </c>
      <c r="H73" s="32">
        <v>1</v>
      </c>
      <c r="I73" s="18">
        <v>0</v>
      </c>
      <c r="J73" s="10">
        <f t="shared" si="1"/>
        <v>0</v>
      </c>
      <c r="K73" s="141"/>
      <c r="L73" s="20" t="s">
        <v>16</v>
      </c>
      <c r="M73" s="21"/>
    </row>
    <row r="74" spans="1:13" ht="26.4" x14ac:dyDescent="0.25">
      <c r="A74" s="1"/>
      <c r="B74" s="146"/>
      <c r="C74" s="146"/>
      <c r="D74" s="22" t="s">
        <v>112</v>
      </c>
      <c r="E74" s="23"/>
      <c r="F74" s="23"/>
      <c r="G74" s="16" t="s">
        <v>11</v>
      </c>
      <c r="H74" s="32">
        <v>1</v>
      </c>
      <c r="I74" s="18">
        <v>0</v>
      </c>
      <c r="J74" s="10">
        <f t="shared" si="1"/>
        <v>0</v>
      </c>
      <c r="K74" s="141"/>
      <c r="L74" s="20" t="s">
        <v>16</v>
      </c>
      <c r="M74" s="21"/>
    </row>
    <row r="75" spans="1:13" ht="26.4" x14ac:dyDescent="0.25">
      <c r="A75" s="1"/>
      <c r="B75" s="146"/>
      <c r="C75" s="146"/>
      <c r="D75" s="22" t="s">
        <v>113</v>
      </c>
      <c r="E75" s="23"/>
      <c r="F75" s="23"/>
      <c r="G75" s="16" t="s">
        <v>11</v>
      </c>
      <c r="H75" s="32">
        <v>1</v>
      </c>
      <c r="I75" s="18">
        <v>0</v>
      </c>
      <c r="J75" s="10">
        <f t="shared" si="1"/>
        <v>0</v>
      </c>
      <c r="K75" s="141"/>
      <c r="L75" s="20" t="s">
        <v>16</v>
      </c>
      <c r="M75" s="21"/>
    </row>
    <row r="76" spans="1:13" ht="26.4" x14ac:dyDescent="0.25">
      <c r="A76" s="1"/>
      <c r="B76" s="146"/>
      <c r="C76" s="146"/>
      <c r="D76" s="22" t="s">
        <v>174</v>
      </c>
      <c r="E76" s="23"/>
      <c r="F76" s="23"/>
      <c r="G76" s="16" t="s">
        <v>11</v>
      </c>
      <c r="H76" s="32">
        <v>1</v>
      </c>
      <c r="I76" s="18">
        <v>0</v>
      </c>
      <c r="J76" s="10">
        <f t="shared" si="1"/>
        <v>0</v>
      </c>
      <c r="K76" s="141"/>
      <c r="L76" s="20" t="s">
        <v>16</v>
      </c>
      <c r="M76" s="21"/>
    </row>
    <row r="77" spans="1:13" ht="26.4" x14ac:dyDescent="0.25">
      <c r="A77" s="1"/>
      <c r="B77" s="146"/>
      <c r="C77" s="146"/>
      <c r="D77" s="22" t="s">
        <v>175</v>
      </c>
      <c r="E77" s="23"/>
      <c r="F77" s="23"/>
      <c r="G77" s="16" t="s">
        <v>11</v>
      </c>
      <c r="H77" s="32">
        <v>1</v>
      </c>
      <c r="I77" s="18">
        <v>0</v>
      </c>
      <c r="J77" s="10">
        <f t="shared" si="1"/>
        <v>0</v>
      </c>
      <c r="K77" s="141"/>
      <c r="L77" s="20" t="s">
        <v>16</v>
      </c>
      <c r="M77" s="21"/>
    </row>
    <row r="78" spans="1:13" ht="26.4" x14ac:dyDescent="0.25">
      <c r="A78" s="1"/>
      <c r="B78" s="146"/>
      <c r="C78" s="146"/>
      <c r="D78" s="22" t="s">
        <v>176</v>
      </c>
      <c r="E78" s="23"/>
      <c r="F78" s="23"/>
      <c r="G78" s="16" t="s">
        <v>11</v>
      </c>
      <c r="H78" s="32">
        <v>1</v>
      </c>
      <c r="I78" s="18">
        <v>0</v>
      </c>
      <c r="J78" s="10">
        <f t="shared" si="1"/>
        <v>0</v>
      </c>
      <c r="K78" s="141"/>
      <c r="L78" s="20" t="s">
        <v>16</v>
      </c>
      <c r="M78" s="21"/>
    </row>
    <row r="79" spans="1:13" ht="26.4" x14ac:dyDescent="0.25">
      <c r="A79" s="1"/>
      <c r="B79" s="146"/>
      <c r="C79" s="146"/>
      <c r="D79" s="22" t="s">
        <v>177</v>
      </c>
      <c r="E79" s="23"/>
      <c r="F79" s="23"/>
      <c r="G79" s="16" t="s">
        <v>11</v>
      </c>
      <c r="H79" s="32">
        <v>1</v>
      </c>
      <c r="I79" s="18">
        <v>0</v>
      </c>
      <c r="J79" s="10">
        <f t="shared" si="1"/>
        <v>0</v>
      </c>
      <c r="K79" s="141"/>
      <c r="L79" s="20" t="s">
        <v>16</v>
      </c>
      <c r="M79" s="21"/>
    </row>
    <row r="80" spans="1:13" ht="132" x14ac:dyDescent="0.25">
      <c r="A80" s="14"/>
      <c r="B80" s="14"/>
      <c r="C80" s="24" t="s">
        <v>178</v>
      </c>
      <c r="D80" s="22" t="s">
        <v>179</v>
      </c>
      <c r="E80" s="23"/>
      <c r="F80" s="23"/>
      <c r="G80" s="16" t="s">
        <v>11</v>
      </c>
      <c r="H80" s="32">
        <v>1</v>
      </c>
      <c r="I80" s="9">
        <f>J81+J82+J83+J84</f>
        <v>0</v>
      </c>
      <c r="J80" s="10">
        <f t="shared" si="1"/>
        <v>0</v>
      </c>
      <c r="K80" s="141" t="s">
        <v>15</v>
      </c>
      <c r="L80" s="27"/>
      <c r="M80" s="28"/>
    </row>
    <row r="81" spans="1:13" ht="26.4" x14ac:dyDescent="0.25">
      <c r="A81" s="1"/>
      <c r="B81" s="146"/>
      <c r="C81" s="146"/>
      <c r="D81" s="22" t="s">
        <v>180</v>
      </c>
      <c r="E81" s="23"/>
      <c r="F81" s="23"/>
      <c r="G81" s="16" t="s">
        <v>11</v>
      </c>
      <c r="H81" s="32">
        <v>1</v>
      </c>
      <c r="I81" s="18">
        <v>0</v>
      </c>
      <c r="J81" s="10">
        <f t="shared" si="1"/>
        <v>0</v>
      </c>
      <c r="K81" s="141"/>
      <c r="L81" s="20" t="s">
        <v>16</v>
      </c>
      <c r="M81" s="13"/>
    </row>
    <row r="82" spans="1:13" ht="39.6" x14ac:dyDescent="0.25">
      <c r="A82" s="1"/>
      <c r="B82" s="146"/>
      <c r="C82" s="146"/>
      <c r="D82" s="22" t="s">
        <v>181</v>
      </c>
      <c r="E82" s="23"/>
      <c r="F82" s="23"/>
      <c r="G82" s="16" t="s">
        <v>11</v>
      </c>
      <c r="H82" s="32">
        <v>1</v>
      </c>
      <c r="I82" s="18">
        <v>0</v>
      </c>
      <c r="J82" s="10">
        <f t="shared" si="1"/>
        <v>0</v>
      </c>
      <c r="K82" s="141"/>
      <c r="L82" s="20" t="s">
        <v>16</v>
      </c>
      <c r="M82" s="21"/>
    </row>
    <row r="83" spans="1:13" ht="26.4" x14ac:dyDescent="0.25">
      <c r="A83" s="1"/>
      <c r="B83" s="146"/>
      <c r="C83" s="146"/>
      <c r="D83" s="22" t="s">
        <v>182</v>
      </c>
      <c r="E83" s="23"/>
      <c r="F83" s="23"/>
      <c r="G83" s="16" t="s">
        <v>11</v>
      </c>
      <c r="H83" s="32">
        <v>1</v>
      </c>
      <c r="I83" s="18">
        <v>0</v>
      </c>
      <c r="J83" s="10">
        <f t="shared" si="1"/>
        <v>0</v>
      </c>
      <c r="K83" s="141"/>
      <c r="L83" s="20" t="s">
        <v>16</v>
      </c>
      <c r="M83" s="21"/>
    </row>
    <row r="84" spans="1:13" ht="52.8" x14ac:dyDescent="0.25">
      <c r="A84" s="14"/>
      <c r="B84" s="14"/>
      <c r="C84" s="24" t="s">
        <v>183</v>
      </c>
      <c r="D84" s="22" t="s">
        <v>184</v>
      </c>
      <c r="E84" s="23"/>
      <c r="F84" s="23"/>
      <c r="G84" s="16" t="s">
        <v>11</v>
      </c>
      <c r="H84" s="32">
        <v>1</v>
      </c>
      <c r="I84" s="18">
        <v>0</v>
      </c>
      <c r="J84" s="10">
        <f t="shared" si="1"/>
        <v>0</v>
      </c>
      <c r="K84" s="40" t="s">
        <v>15</v>
      </c>
      <c r="L84" s="20" t="s">
        <v>16</v>
      </c>
      <c r="M84" s="21"/>
    </row>
    <row r="85" spans="1:13" x14ac:dyDescent="0.25">
      <c r="A85" s="14"/>
      <c r="B85" s="14"/>
      <c r="C85" s="152" t="s">
        <v>185</v>
      </c>
      <c r="D85" s="152"/>
      <c r="E85" s="45"/>
      <c r="F85" s="45"/>
      <c r="G85" s="16" t="s">
        <v>11</v>
      </c>
      <c r="H85" s="32">
        <v>2</v>
      </c>
      <c r="I85" s="9">
        <f>J86+J87+J88+J89</f>
        <v>0</v>
      </c>
      <c r="J85" s="10">
        <f t="shared" si="1"/>
        <v>0</v>
      </c>
      <c r="K85" s="153" t="s">
        <v>15</v>
      </c>
      <c r="L85" s="27"/>
      <c r="M85" s="28"/>
    </row>
    <row r="86" spans="1:13" ht="26.4" x14ac:dyDescent="0.25">
      <c r="A86" s="1"/>
      <c r="B86" s="146"/>
      <c r="C86" s="146"/>
      <c r="D86" s="22" t="s">
        <v>186</v>
      </c>
      <c r="E86" s="23"/>
      <c r="F86" s="23"/>
      <c r="G86" s="16" t="s">
        <v>11</v>
      </c>
      <c r="H86" s="32">
        <v>1</v>
      </c>
      <c r="I86" s="18">
        <v>0</v>
      </c>
      <c r="J86" s="10">
        <f t="shared" si="1"/>
        <v>0</v>
      </c>
      <c r="K86" s="153"/>
      <c r="L86" s="20" t="s">
        <v>16</v>
      </c>
      <c r="M86" s="13"/>
    </row>
    <row r="87" spans="1:13" ht="26.4" x14ac:dyDescent="0.25">
      <c r="A87" s="1"/>
      <c r="B87" s="146"/>
      <c r="C87" s="146"/>
      <c r="D87" s="22" t="s">
        <v>187</v>
      </c>
      <c r="E87" s="23"/>
      <c r="F87" s="23"/>
      <c r="G87" s="16" t="s">
        <v>11</v>
      </c>
      <c r="H87" s="32">
        <v>1</v>
      </c>
      <c r="I87" s="18">
        <v>0</v>
      </c>
      <c r="J87" s="10">
        <f t="shared" si="1"/>
        <v>0</v>
      </c>
      <c r="K87" s="153"/>
      <c r="L87" s="20" t="s">
        <v>16</v>
      </c>
      <c r="M87" s="21"/>
    </row>
    <row r="88" spans="1:13" ht="26.4" x14ac:dyDescent="0.25">
      <c r="A88" s="1"/>
      <c r="B88" s="146"/>
      <c r="C88" s="146"/>
      <c r="D88" s="22" t="s">
        <v>188</v>
      </c>
      <c r="E88" s="23"/>
      <c r="F88" s="23"/>
      <c r="G88" s="16" t="s">
        <v>11</v>
      </c>
      <c r="H88" s="32">
        <v>1</v>
      </c>
      <c r="I88" s="18">
        <v>0</v>
      </c>
      <c r="J88" s="10">
        <f t="shared" si="1"/>
        <v>0</v>
      </c>
      <c r="K88" s="153"/>
      <c r="L88" s="20" t="s">
        <v>16</v>
      </c>
      <c r="M88" s="21"/>
    </row>
    <row r="89" spans="1:13" ht="66" x14ac:dyDescent="0.25">
      <c r="A89" s="14"/>
      <c r="B89" s="14"/>
      <c r="C89" s="39" t="s">
        <v>189</v>
      </c>
      <c r="D89" s="22" t="s">
        <v>190</v>
      </c>
      <c r="E89" s="23"/>
      <c r="F89" s="23"/>
      <c r="G89" s="16" t="s">
        <v>11</v>
      </c>
      <c r="H89" s="32">
        <v>2</v>
      </c>
      <c r="I89" s="18">
        <v>0</v>
      </c>
      <c r="J89" s="10">
        <f t="shared" si="1"/>
        <v>0</v>
      </c>
      <c r="K89" s="40" t="s">
        <v>15</v>
      </c>
      <c r="L89" s="20" t="s">
        <v>16</v>
      </c>
      <c r="M89" s="21"/>
    </row>
    <row r="90" spans="1:13" x14ac:dyDescent="0.25">
      <c r="A90" s="14"/>
      <c r="B90" s="14"/>
      <c r="C90" s="152" t="s">
        <v>191</v>
      </c>
      <c r="D90" s="152"/>
      <c r="E90" s="45"/>
      <c r="F90" s="45"/>
      <c r="G90" s="16" t="s">
        <v>11</v>
      </c>
      <c r="H90" s="32">
        <v>1</v>
      </c>
      <c r="I90" s="9">
        <f>J91+J92+J93</f>
        <v>0</v>
      </c>
      <c r="J90" s="10">
        <f t="shared" si="1"/>
        <v>0</v>
      </c>
      <c r="K90" s="141" t="s">
        <v>15</v>
      </c>
      <c r="L90" s="27"/>
      <c r="M90" s="28"/>
    </row>
    <row r="91" spans="1:13" ht="26.4" x14ac:dyDescent="0.25">
      <c r="A91" s="1"/>
      <c r="B91" s="154"/>
      <c r="C91" s="154"/>
      <c r="D91" s="54" t="s">
        <v>192</v>
      </c>
      <c r="E91" s="55"/>
      <c r="F91" s="55"/>
      <c r="G91" s="16" t="s">
        <v>11</v>
      </c>
      <c r="H91" s="32">
        <v>1</v>
      </c>
      <c r="I91" s="18">
        <v>0</v>
      </c>
      <c r="J91" s="10">
        <f t="shared" si="1"/>
        <v>0</v>
      </c>
      <c r="K91" s="141"/>
      <c r="L91" s="20" t="s">
        <v>16</v>
      </c>
      <c r="M91" s="13"/>
    </row>
    <row r="92" spans="1:13" ht="26.4" x14ac:dyDescent="0.25">
      <c r="A92" s="1"/>
      <c r="B92" s="154"/>
      <c r="C92" s="154"/>
      <c r="D92" s="54" t="s">
        <v>193</v>
      </c>
      <c r="E92" s="55"/>
      <c r="F92" s="55"/>
      <c r="G92" s="16" t="s">
        <v>11</v>
      </c>
      <c r="H92" s="32">
        <v>1</v>
      </c>
      <c r="I92" s="18">
        <v>0</v>
      </c>
      <c r="J92" s="10">
        <f t="shared" si="1"/>
        <v>0</v>
      </c>
      <c r="K92" s="141"/>
      <c r="L92" s="20" t="s">
        <v>16</v>
      </c>
      <c r="M92" s="21"/>
    </row>
    <row r="93" spans="1:13" ht="26.4" x14ac:dyDescent="0.25">
      <c r="A93" s="1"/>
      <c r="B93" s="154"/>
      <c r="C93" s="154"/>
      <c r="D93" s="54" t="s">
        <v>194</v>
      </c>
      <c r="E93" s="55"/>
      <c r="F93" s="55"/>
      <c r="G93" s="16" t="s">
        <v>11</v>
      </c>
      <c r="H93" s="32">
        <v>1</v>
      </c>
      <c r="I93" s="18">
        <v>0</v>
      </c>
      <c r="J93" s="10">
        <f t="shared" si="1"/>
        <v>0</v>
      </c>
      <c r="K93" s="141"/>
      <c r="L93" s="20" t="s">
        <v>16</v>
      </c>
      <c r="M93" s="21"/>
    </row>
    <row r="94" spans="1:13" x14ac:dyDescent="0.25">
      <c r="A94" s="14"/>
      <c r="B94" s="14"/>
      <c r="C94" s="152" t="s">
        <v>195</v>
      </c>
      <c r="D94" s="152"/>
      <c r="E94" s="45"/>
      <c r="F94" s="45"/>
      <c r="G94" s="16" t="s">
        <v>11</v>
      </c>
      <c r="H94" s="32">
        <v>1</v>
      </c>
      <c r="I94" s="9">
        <f>J95+J96</f>
        <v>0</v>
      </c>
      <c r="J94" s="10">
        <f t="shared" si="1"/>
        <v>0</v>
      </c>
      <c r="K94" s="141" t="s">
        <v>15</v>
      </c>
      <c r="L94" s="27"/>
      <c r="M94" s="28"/>
    </row>
    <row r="95" spans="1:13" ht="26.4" x14ac:dyDescent="0.25">
      <c r="A95" s="1"/>
      <c r="B95" s="155"/>
      <c r="C95" s="155"/>
      <c r="D95" s="22" t="s">
        <v>196</v>
      </c>
      <c r="E95" s="23"/>
      <c r="F95" s="23"/>
      <c r="G95" s="16" t="s">
        <v>11</v>
      </c>
      <c r="H95" s="32">
        <v>1</v>
      </c>
      <c r="I95" s="18">
        <v>0</v>
      </c>
      <c r="J95" s="10">
        <f t="shared" si="1"/>
        <v>0</v>
      </c>
      <c r="K95" s="141"/>
      <c r="L95" s="20" t="s">
        <v>16</v>
      </c>
      <c r="M95" s="13"/>
    </row>
    <row r="96" spans="1:13" ht="26.4" x14ac:dyDescent="0.25">
      <c r="A96" s="1"/>
      <c r="B96" s="155"/>
      <c r="C96" s="155"/>
      <c r="D96" s="22" t="s">
        <v>197</v>
      </c>
      <c r="E96" s="23"/>
      <c r="F96" s="23"/>
      <c r="G96" s="16" t="s">
        <v>11</v>
      </c>
      <c r="H96" s="32">
        <v>1</v>
      </c>
      <c r="I96" s="18">
        <v>0</v>
      </c>
      <c r="J96" s="19">
        <f t="shared" si="1"/>
        <v>0</v>
      </c>
      <c r="K96" s="141"/>
      <c r="L96" s="20" t="s">
        <v>16</v>
      </c>
      <c r="M96" s="21"/>
    </row>
    <row r="97" spans="1:13" x14ac:dyDescent="0.25">
      <c r="A97" s="4">
        <v>31</v>
      </c>
      <c r="B97" s="4">
        <v>32</v>
      </c>
      <c r="C97" s="29" t="s">
        <v>224</v>
      </c>
      <c r="D97" s="30"/>
      <c r="E97" s="31"/>
      <c r="F97" s="31"/>
      <c r="G97" s="7" t="s">
        <v>11</v>
      </c>
      <c r="H97" s="31">
        <v>1</v>
      </c>
      <c r="I97" s="9">
        <f>J98+J99+J100+J102+J103+J105+J104+J106+J107+J108+J109+J110</f>
        <v>0</v>
      </c>
      <c r="J97" s="10">
        <f t="shared" si="1"/>
        <v>0</v>
      </c>
      <c r="K97" s="11">
        <f>SUM(J97*1.2)</f>
        <v>0</v>
      </c>
      <c r="L97" s="27"/>
      <c r="M97" s="28"/>
    </row>
    <row r="98" spans="1:13" ht="92.4" x14ac:dyDescent="0.25">
      <c r="A98" s="14"/>
      <c r="B98" s="14"/>
      <c r="C98" s="24" t="s">
        <v>225</v>
      </c>
      <c r="D98" s="22" t="s">
        <v>152</v>
      </c>
      <c r="E98" s="23"/>
      <c r="F98" s="23"/>
      <c r="G98" s="16" t="s">
        <v>11</v>
      </c>
      <c r="H98" s="32">
        <v>1</v>
      </c>
      <c r="I98" s="18">
        <v>0</v>
      </c>
      <c r="J98" s="10">
        <f t="shared" si="1"/>
        <v>0</v>
      </c>
      <c r="K98" s="156" t="s">
        <v>15</v>
      </c>
      <c r="L98" s="20" t="s">
        <v>16</v>
      </c>
      <c r="M98" s="13"/>
    </row>
    <row r="99" spans="1:13" ht="118.8" x14ac:dyDescent="0.25">
      <c r="A99" s="14"/>
      <c r="B99" s="14"/>
      <c r="C99" s="39" t="s">
        <v>226</v>
      </c>
      <c r="D99" s="22" t="s">
        <v>154</v>
      </c>
      <c r="E99" s="23"/>
      <c r="F99" s="23"/>
      <c r="G99" s="16" t="s">
        <v>11</v>
      </c>
      <c r="H99" s="32">
        <v>1</v>
      </c>
      <c r="I99" s="18">
        <v>0</v>
      </c>
      <c r="J99" s="10">
        <f t="shared" si="1"/>
        <v>0</v>
      </c>
      <c r="K99" s="156"/>
      <c r="L99" s="20" t="s">
        <v>16</v>
      </c>
      <c r="M99" s="21"/>
    </row>
    <row r="100" spans="1:13" ht="92.4" x14ac:dyDescent="0.25">
      <c r="A100" s="14"/>
      <c r="B100" s="14"/>
      <c r="C100" s="24" t="s">
        <v>159</v>
      </c>
      <c r="D100" s="22" t="s">
        <v>160</v>
      </c>
      <c r="E100" s="23"/>
      <c r="F100" s="23"/>
      <c r="G100" s="16" t="s">
        <v>11</v>
      </c>
      <c r="H100" s="32">
        <v>1</v>
      </c>
      <c r="I100" s="18">
        <v>0</v>
      </c>
      <c r="J100" s="10">
        <f t="shared" si="1"/>
        <v>0</v>
      </c>
      <c r="K100" s="156"/>
      <c r="L100" s="20" t="s">
        <v>16</v>
      </c>
      <c r="M100" s="21"/>
    </row>
    <row r="101" spans="1:13" ht="92.4" x14ac:dyDescent="0.25">
      <c r="A101" s="14"/>
      <c r="B101" s="14"/>
      <c r="C101" s="24" t="s">
        <v>163</v>
      </c>
      <c r="D101" s="22" t="s">
        <v>164</v>
      </c>
      <c r="E101" s="23"/>
      <c r="F101" s="23"/>
      <c r="G101" s="16" t="s">
        <v>11</v>
      </c>
      <c r="H101" s="32">
        <v>1</v>
      </c>
      <c r="I101" s="18">
        <v>0</v>
      </c>
      <c r="J101" s="10">
        <f t="shared" si="1"/>
        <v>0</v>
      </c>
      <c r="K101" s="156"/>
      <c r="L101" s="20" t="s">
        <v>16</v>
      </c>
      <c r="M101" s="21"/>
    </row>
    <row r="102" spans="1:13" ht="79.2" x14ac:dyDescent="0.25">
      <c r="A102" s="14"/>
      <c r="B102" s="14"/>
      <c r="C102" s="24" t="s">
        <v>165</v>
      </c>
      <c r="D102" s="22" t="s">
        <v>166</v>
      </c>
      <c r="E102" s="23" t="s">
        <v>167</v>
      </c>
      <c r="F102" s="23" t="s">
        <v>168</v>
      </c>
      <c r="G102" s="16" t="s">
        <v>11</v>
      </c>
      <c r="H102" s="32">
        <v>1</v>
      </c>
      <c r="I102" s="18">
        <v>0</v>
      </c>
      <c r="J102" s="10">
        <f t="shared" si="1"/>
        <v>0</v>
      </c>
      <c r="K102" s="156"/>
      <c r="L102" s="20" t="s">
        <v>16</v>
      </c>
      <c r="M102" s="21"/>
    </row>
    <row r="103" spans="1:13" ht="105.6" x14ac:dyDescent="0.25">
      <c r="A103" s="14"/>
      <c r="B103" s="14"/>
      <c r="C103" s="39" t="s">
        <v>169</v>
      </c>
      <c r="D103" s="22" t="s">
        <v>170</v>
      </c>
      <c r="E103" s="23" t="s">
        <v>171</v>
      </c>
      <c r="F103" s="23" t="s">
        <v>172</v>
      </c>
      <c r="G103" s="16" t="s">
        <v>11</v>
      </c>
      <c r="H103" s="32">
        <v>1</v>
      </c>
      <c r="I103" s="18">
        <v>0</v>
      </c>
      <c r="J103" s="10">
        <f t="shared" si="1"/>
        <v>0</v>
      </c>
      <c r="K103" s="156"/>
      <c r="L103" s="20" t="s">
        <v>16</v>
      </c>
      <c r="M103" s="21"/>
    </row>
    <row r="104" spans="1:13" ht="132" x14ac:dyDescent="0.25">
      <c r="A104" s="14"/>
      <c r="B104" s="14"/>
      <c r="C104" s="24" t="s">
        <v>227</v>
      </c>
      <c r="D104" s="22" t="s">
        <v>228</v>
      </c>
      <c r="E104" s="23"/>
      <c r="F104" s="23"/>
      <c r="G104" s="16" t="s">
        <v>11</v>
      </c>
      <c r="H104" s="32">
        <v>1</v>
      </c>
      <c r="I104" s="18">
        <v>0</v>
      </c>
      <c r="J104" s="10">
        <f t="shared" si="1"/>
        <v>0</v>
      </c>
      <c r="K104" s="156"/>
      <c r="L104" s="20" t="s">
        <v>16</v>
      </c>
      <c r="M104" s="21"/>
    </row>
    <row r="105" spans="1:13" ht="290.39999999999998" x14ac:dyDescent="0.25">
      <c r="A105" s="14"/>
      <c r="B105" s="14"/>
      <c r="C105" s="24" t="s">
        <v>229</v>
      </c>
      <c r="D105" s="22" t="s">
        <v>230</v>
      </c>
      <c r="E105" s="23"/>
      <c r="F105" s="23"/>
      <c r="G105" s="16" t="s">
        <v>11</v>
      </c>
      <c r="H105" s="32">
        <v>1</v>
      </c>
      <c r="I105" s="18">
        <v>0</v>
      </c>
      <c r="J105" s="10">
        <f t="shared" si="1"/>
        <v>0</v>
      </c>
      <c r="K105" s="156"/>
      <c r="L105" s="20" t="s">
        <v>16</v>
      </c>
      <c r="M105" s="21"/>
    </row>
    <row r="106" spans="1:13" ht="211.2" x14ac:dyDescent="0.25">
      <c r="A106" s="14"/>
      <c r="B106" s="14"/>
      <c r="C106" s="24" t="s">
        <v>231</v>
      </c>
      <c r="D106" s="22" t="s">
        <v>232</v>
      </c>
      <c r="E106" s="23"/>
      <c r="F106" s="23"/>
      <c r="G106" s="16" t="s">
        <v>11</v>
      </c>
      <c r="H106" s="32">
        <v>1</v>
      </c>
      <c r="I106" s="18">
        <v>0</v>
      </c>
      <c r="J106" s="10">
        <f t="shared" si="1"/>
        <v>0</v>
      </c>
      <c r="K106" s="156"/>
      <c r="L106" s="20" t="s">
        <v>16</v>
      </c>
      <c r="M106" s="21"/>
    </row>
    <row r="107" spans="1:13" ht="92.4" x14ac:dyDescent="0.25">
      <c r="A107" s="14"/>
      <c r="B107" s="14"/>
      <c r="C107" s="24" t="s">
        <v>233</v>
      </c>
      <c r="D107" s="22" t="s">
        <v>234</v>
      </c>
      <c r="E107" s="23"/>
      <c r="F107" s="23"/>
      <c r="G107" s="16" t="s">
        <v>11</v>
      </c>
      <c r="H107" s="32">
        <v>1</v>
      </c>
      <c r="I107" s="18">
        <v>0</v>
      </c>
      <c r="J107" s="10">
        <f t="shared" si="1"/>
        <v>0</v>
      </c>
      <c r="K107" s="156"/>
      <c r="L107" s="20" t="s">
        <v>16</v>
      </c>
      <c r="M107" s="21"/>
    </row>
    <row r="108" spans="1:13" ht="264" x14ac:dyDescent="0.25">
      <c r="A108" s="14"/>
      <c r="B108" s="14"/>
      <c r="C108" s="24" t="s">
        <v>235</v>
      </c>
      <c r="D108" s="34" t="s">
        <v>92</v>
      </c>
      <c r="E108" s="23"/>
      <c r="F108" s="23"/>
      <c r="G108" s="16" t="s">
        <v>11</v>
      </c>
      <c r="H108" s="32">
        <v>1</v>
      </c>
      <c r="I108" s="18">
        <v>0</v>
      </c>
      <c r="J108" s="10">
        <f t="shared" si="1"/>
        <v>0</v>
      </c>
      <c r="K108" s="156"/>
      <c r="L108" s="20" t="s">
        <v>16</v>
      </c>
      <c r="M108" s="21"/>
    </row>
    <row r="109" spans="1:13" ht="273.60000000000002" x14ac:dyDescent="0.25">
      <c r="A109" s="14"/>
      <c r="B109" s="14"/>
      <c r="C109" s="24" t="s">
        <v>236</v>
      </c>
      <c r="D109" s="63" t="s">
        <v>237</v>
      </c>
      <c r="E109" s="23"/>
      <c r="F109" s="23"/>
      <c r="G109" s="16" t="s">
        <v>11</v>
      </c>
      <c r="H109" s="32">
        <v>1</v>
      </c>
      <c r="I109" s="18">
        <v>0</v>
      </c>
      <c r="J109" s="10">
        <f t="shared" si="1"/>
        <v>0</v>
      </c>
      <c r="K109" s="156"/>
      <c r="L109" s="20" t="s">
        <v>16</v>
      </c>
      <c r="M109" s="21"/>
    </row>
    <row r="110" spans="1:13" ht="66" x14ac:dyDescent="0.25">
      <c r="A110" s="14"/>
      <c r="B110" s="14"/>
      <c r="C110" s="39" t="s">
        <v>238</v>
      </c>
      <c r="D110" s="22" t="s">
        <v>239</v>
      </c>
      <c r="E110" s="23"/>
      <c r="F110" s="23"/>
      <c r="G110" s="16" t="s">
        <v>11</v>
      </c>
      <c r="H110" s="32">
        <v>1</v>
      </c>
      <c r="I110" s="18">
        <v>0</v>
      </c>
      <c r="J110" s="19">
        <f t="shared" si="1"/>
        <v>0</v>
      </c>
      <c r="K110" s="156"/>
      <c r="L110" s="20" t="s">
        <v>16</v>
      </c>
      <c r="M110" s="21"/>
    </row>
    <row r="111" spans="1:13" x14ac:dyDescent="0.25">
      <c r="A111" s="4">
        <v>33</v>
      </c>
      <c r="B111" s="4">
        <v>34</v>
      </c>
      <c r="C111" s="29" t="s">
        <v>248</v>
      </c>
      <c r="D111" s="30"/>
      <c r="E111" s="31"/>
      <c r="F111" s="31"/>
      <c r="G111" s="7" t="s">
        <v>11</v>
      </c>
      <c r="H111" s="31">
        <v>1</v>
      </c>
      <c r="I111" s="9">
        <f>SUM(J112:J116)</f>
        <v>0</v>
      </c>
      <c r="J111" s="10">
        <f t="shared" si="1"/>
        <v>0</v>
      </c>
      <c r="K111" s="11">
        <f>SUM(J111*1.2)</f>
        <v>0</v>
      </c>
      <c r="L111" s="27"/>
      <c r="M111" s="28"/>
    </row>
    <row r="112" spans="1:13" ht="92.4" x14ac:dyDescent="0.25">
      <c r="A112" s="14"/>
      <c r="B112" s="14"/>
      <c r="C112" s="24" t="s">
        <v>225</v>
      </c>
      <c r="D112" s="22" t="s">
        <v>152</v>
      </c>
      <c r="E112" s="23"/>
      <c r="F112" s="23"/>
      <c r="G112" s="16" t="s">
        <v>11</v>
      </c>
      <c r="H112" s="32">
        <v>1</v>
      </c>
      <c r="I112" s="18">
        <v>0</v>
      </c>
      <c r="J112" s="10">
        <f t="shared" si="1"/>
        <v>0</v>
      </c>
      <c r="K112" s="141" t="s">
        <v>15</v>
      </c>
      <c r="L112" s="20" t="s">
        <v>16</v>
      </c>
      <c r="M112" s="13"/>
    </row>
    <row r="113" spans="1:13" ht="118.8" x14ac:dyDescent="0.25">
      <c r="A113" s="14"/>
      <c r="B113" s="14"/>
      <c r="C113" s="39" t="s">
        <v>226</v>
      </c>
      <c r="D113" s="22" t="s">
        <v>154</v>
      </c>
      <c r="E113" s="23"/>
      <c r="F113" s="23"/>
      <c r="G113" s="16" t="s">
        <v>11</v>
      </c>
      <c r="H113" s="32">
        <v>1</v>
      </c>
      <c r="I113" s="18">
        <v>0</v>
      </c>
      <c r="J113" s="10">
        <f t="shared" si="1"/>
        <v>0</v>
      </c>
      <c r="K113" s="141"/>
      <c r="L113" s="20" t="s">
        <v>16</v>
      </c>
      <c r="M113" s="21"/>
    </row>
    <row r="114" spans="1:13" ht="92.4" x14ac:dyDescent="0.25">
      <c r="A114" s="14"/>
      <c r="B114" s="14"/>
      <c r="C114" s="24" t="s">
        <v>163</v>
      </c>
      <c r="D114" s="22" t="s">
        <v>164</v>
      </c>
      <c r="E114" s="23"/>
      <c r="F114" s="23"/>
      <c r="G114" s="16" t="s">
        <v>11</v>
      </c>
      <c r="H114" s="32">
        <v>1</v>
      </c>
      <c r="I114" s="18">
        <v>0</v>
      </c>
      <c r="J114" s="10">
        <f t="shared" si="1"/>
        <v>0</v>
      </c>
      <c r="K114" s="141"/>
      <c r="L114" s="20" t="s">
        <v>16</v>
      </c>
      <c r="M114" s="21"/>
    </row>
    <row r="115" spans="1:13" ht="79.2" x14ac:dyDescent="0.25">
      <c r="A115" s="14"/>
      <c r="B115" s="14"/>
      <c r="C115" s="24" t="s">
        <v>165</v>
      </c>
      <c r="D115" s="22" t="s">
        <v>166</v>
      </c>
      <c r="E115" s="23" t="s">
        <v>167</v>
      </c>
      <c r="F115" s="23" t="s">
        <v>168</v>
      </c>
      <c r="G115" s="16" t="s">
        <v>11</v>
      </c>
      <c r="H115" s="32">
        <v>1</v>
      </c>
      <c r="I115" s="18">
        <v>0</v>
      </c>
      <c r="J115" s="10">
        <f t="shared" si="1"/>
        <v>0</v>
      </c>
      <c r="K115" s="141"/>
      <c r="L115" s="20" t="s">
        <v>16</v>
      </c>
      <c r="M115" s="21"/>
    </row>
    <row r="116" spans="1:13" ht="105.6" x14ac:dyDescent="0.25">
      <c r="A116" s="14"/>
      <c r="B116" s="14"/>
      <c r="C116" s="39" t="s">
        <v>169</v>
      </c>
      <c r="D116" s="22" t="s">
        <v>170</v>
      </c>
      <c r="E116" s="23" t="s">
        <v>171</v>
      </c>
      <c r="F116" s="23" t="s">
        <v>172</v>
      </c>
      <c r="G116" s="16" t="s">
        <v>11</v>
      </c>
      <c r="H116" s="32">
        <v>1</v>
      </c>
      <c r="I116" s="18">
        <v>0</v>
      </c>
      <c r="J116" s="19">
        <f t="shared" si="1"/>
        <v>0</v>
      </c>
      <c r="K116" s="141"/>
      <c r="L116" s="20" t="s">
        <v>16</v>
      </c>
      <c r="M116" s="21"/>
    </row>
    <row r="117" spans="1:13" ht="26.4" x14ac:dyDescent="0.25">
      <c r="A117" s="4">
        <v>37</v>
      </c>
      <c r="B117" s="4">
        <v>39</v>
      </c>
      <c r="C117" s="29" t="s">
        <v>258</v>
      </c>
      <c r="D117" s="37"/>
      <c r="E117" s="35"/>
      <c r="F117" s="35"/>
      <c r="G117" s="7" t="s">
        <v>11</v>
      </c>
      <c r="H117" s="31">
        <v>1</v>
      </c>
      <c r="I117" s="9">
        <f>J118+J119+J120+J121+J122+J123+J127+J131+J135</f>
        <v>0</v>
      </c>
      <c r="J117" s="10">
        <f t="shared" si="1"/>
        <v>0</v>
      </c>
      <c r="K117" s="11">
        <f>SUM(J117*1.2)</f>
        <v>0</v>
      </c>
      <c r="L117" s="27"/>
      <c r="M117" s="28"/>
    </row>
    <row r="118" spans="1:13" ht="66" x14ac:dyDescent="0.25">
      <c r="A118" s="14"/>
      <c r="B118" s="14"/>
      <c r="C118" s="39" t="s">
        <v>259</v>
      </c>
      <c r="D118" s="22" t="s">
        <v>190</v>
      </c>
      <c r="E118" s="23"/>
      <c r="F118" s="23"/>
      <c r="G118" s="16" t="s">
        <v>11</v>
      </c>
      <c r="H118" s="32">
        <v>5</v>
      </c>
      <c r="I118" s="18">
        <v>0</v>
      </c>
      <c r="J118" s="10">
        <f t="shared" si="1"/>
        <v>0</v>
      </c>
      <c r="K118" s="46" t="s">
        <v>15</v>
      </c>
      <c r="L118" s="20" t="s">
        <v>16</v>
      </c>
      <c r="M118" s="13"/>
    </row>
    <row r="119" spans="1:13" ht="92.4" x14ac:dyDescent="0.25">
      <c r="A119" s="14"/>
      <c r="B119" s="14"/>
      <c r="C119" s="39" t="s">
        <v>260</v>
      </c>
      <c r="D119" s="22" t="s">
        <v>261</v>
      </c>
      <c r="E119" s="23"/>
      <c r="F119" s="23"/>
      <c r="G119" s="16" t="s">
        <v>11</v>
      </c>
      <c r="H119" s="32">
        <v>5</v>
      </c>
      <c r="I119" s="18">
        <v>0</v>
      </c>
      <c r="J119" s="10">
        <f t="shared" si="1"/>
        <v>0</v>
      </c>
      <c r="K119" s="46" t="s">
        <v>15</v>
      </c>
      <c r="L119" s="20" t="s">
        <v>16</v>
      </c>
      <c r="M119" s="21"/>
    </row>
    <row r="120" spans="1:13" ht="92.4" x14ac:dyDescent="0.25">
      <c r="A120" s="14"/>
      <c r="B120" s="14"/>
      <c r="C120" s="39" t="s">
        <v>262</v>
      </c>
      <c r="D120" s="22" t="s">
        <v>263</v>
      </c>
      <c r="E120" s="23"/>
      <c r="F120" s="23"/>
      <c r="G120" s="16" t="s">
        <v>11</v>
      </c>
      <c r="H120" s="32">
        <v>5</v>
      </c>
      <c r="I120" s="18">
        <v>0</v>
      </c>
      <c r="J120" s="10">
        <f t="shared" si="1"/>
        <v>0</v>
      </c>
      <c r="K120" s="46" t="s">
        <v>15</v>
      </c>
      <c r="L120" s="20" t="s">
        <v>16</v>
      </c>
      <c r="M120" s="21"/>
    </row>
    <row r="121" spans="1:13" ht="92.4" x14ac:dyDescent="0.25">
      <c r="A121" s="14"/>
      <c r="B121" s="14"/>
      <c r="C121" s="39" t="s">
        <v>264</v>
      </c>
      <c r="D121" s="22" t="s">
        <v>265</v>
      </c>
      <c r="E121" s="23"/>
      <c r="F121" s="23"/>
      <c r="G121" s="16" t="s">
        <v>11</v>
      </c>
      <c r="H121" s="32">
        <v>5</v>
      </c>
      <c r="I121" s="18">
        <v>0</v>
      </c>
      <c r="J121" s="10">
        <f t="shared" si="1"/>
        <v>0</v>
      </c>
      <c r="K121" s="46" t="s">
        <v>15</v>
      </c>
      <c r="L121" s="20" t="s">
        <v>16</v>
      </c>
      <c r="M121" s="21"/>
    </row>
    <row r="122" spans="1:13" ht="92.4" x14ac:dyDescent="0.25">
      <c r="A122" s="14"/>
      <c r="B122" s="14"/>
      <c r="C122" s="39" t="s">
        <v>266</v>
      </c>
      <c r="D122" s="22" t="s">
        <v>267</v>
      </c>
      <c r="E122" s="23"/>
      <c r="F122" s="23"/>
      <c r="G122" s="16" t="s">
        <v>11</v>
      </c>
      <c r="H122" s="32">
        <v>5</v>
      </c>
      <c r="I122" s="18">
        <v>0</v>
      </c>
      <c r="J122" s="10">
        <f t="shared" si="1"/>
        <v>0</v>
      </c>
      <c r="K122" s="46" t="s">
        <v>15</v>
      </c>
      <c r="L122" s="20" t="s">
        <v>16</v>
      </c>
      <c r="M122" s="21"/>
    </row>
    <row r="123" spans="1:13" x14ac:dyDescent="0.25">
      <c r="A123" s="14"/>
      <c r="B123" s="14"/>
      <c r="C123" s="152" t="s">
        <v>191</v>
      </c>
      <c r="D123" s="152"/>
      <c r="E123" s="45"/>
      <c r="F123" s="45"/>
      <c r="G123" s="16" t="s">
        <v>11</v>
      </c>
      <c r="H123" s="32">
        <v>2</v>
      </c>
      <c r="I123" s="9">
        <f>SUM(J124:J126)</f>
        <v>0</v>
      </c>
      <c r="J123" s="10">
        <f t="shared" si="1"/>
        <v>0</v>
      </c>
      <c r="K123" s="141" t="s">
        <v>15</v>
      </c>
      <c r="L123" s="27"/>
      <c r="M123" s="28"/>
    </row>
    <row r="124" spans="1:13" ht="26.4" x14ac:dyDescent="0.25">
      <c r="A124" s="1"/>
      <c r="B124" s="154"/>
      <c r="C124" s="154"/>
      <c r="D124" s="54" t="s">
        <v>192</v>
      </c>
      <c r="E124" s="55"/>
      <c r="F124" s="55"/>
      <c r="G124" s="16" t="s">
        <v>11</v>
      </c>
      <c r="H124" s="32">
        <v>1</v>
      </c>
      <c r="I124" s="18">
        <v>0</v>
      </c>
      <c r="J124" s="10">
        <f t="shared" si="1"/>
        <v>0</v>
      </c>
      <c r="K124" s="141"/>
      <c r="L124" s="20" t="s">
        <v>16</v>
      </c>
      <c r="M124" s="13"/>
    </row>
    <row r="125" spans="1:13" ht="26.4" x14ac:dyDescent="0.25">
      <c r="A125" s="1"/>
      <c r="B125" s="154"/>
      <c r="C125" s="154"/>
      <c r="D125" s="54" t="s">
        <v>193</v>
      </c>
      <c r="E125" s="55"/>
      <c r="F125" s="55"/>
      <c r="G125" s="16" t="s">
        <v>11</v>
      </c>
      <c r="H125" s="32">
        <v>1</v>
      </c>
      <c r="I125" s="18">
        <v>0</v>
      </c>
      <c r="J125" s="10">
        <f t="shared" si="1"/>
        <v>0</v>
      </c>
      <c r="K125" s="141"/>
      <c r="L125" s="20" t="s">
        <v>16</v>
      </c>
      <c r="M125" s="21"/>
    </row>
    <row r="126" spans="1:13" ht="26.4" x14ac:dyDescent="0.25">
      <c r="A126" s="1"/>
      <c r="B126" s="154"/>
      <c r="C126" s="154"/>
      <c r="D126" s="54" t="s">
        <v>194</v>
      </c>
      <c r="E126" s="55"/>
      <c r="F126" s="55"/>
      <c r="G126" s="16" t="s">
        <v>11</v>
      </c>
      <c r="H126" s="32">
        <v>1</v>
      </c>
      <c r="I126" s="18">
        <v>0</v>
      </c>
      <c r="J126" s="10">
        <f t="shared" si="1"/>
        <v>0</v>
      </c>
      <c r="K126" s="141"/>
      <c r="L126" s="20" t="s">
        <v>16</v>
      </c>
      <c r="M126" s="21"/>
    </row>
    <row r="127" spans="1:13" x14ac:dyDescent="0.25">
      <c r="A127" s="14"/>
      <c r="B127" s="14"/>
      <c r="C127" s="152" t="s">
        <v>185</v>
      </c>
      <c r="D127" s="152"/>
      <c r="E127" s="45"/>
      <c r="F127" s="45"/>
      <c r="G127" s="16" t="s">
        <v>11</v>
      </c>
      <c r="H127" s="32">
        <v>4</v>
      </c>
      <c r="I127" s="9">
        <f>SUM(J128:J130)</f>
        <v>0</v>
      </c>
      <c r="J127" s="10">
        <f t="shared" si="1"/>
        <v>0</v>
      </c>
      <c r="K127" s="153" t="s">
        <v>15</v>
      </c>
      <c r="L127" s="27"/>
      <c r="M127" s="28"/>
    </row>
    <row r="128" spans="1:13" ht="26.4" x14ac:dyDescent="0.25">
      <c r="A128" s="1"/>
      <c r="B128" s="146"/>
      <c r="C128" s="146"/>
      <c r="D128" s="22" t="s">
        <v>186</v>
      </c>
      <c r="E128" s="23"/>
      <c r="F128" s="23"/>
      <c r="G128" s="16" t="s">
        <v>11</v>
      </c>
      <c r="H128" s="32">
        <v>1</v>
      </c>
      <c r="I128" s="18">
        <v>0</v>
      </c>
      <c r="J128" s="10">
        <f t="shared" si="1"/>
        <v>0</v>
      </c>
      <c r="K128" s="153"/>
      <c r="L128" s="20" t="s">
        <v>16</v>
      </c>
      <c r="M128" s="13"/>
    </row>
    <row r="129" spans="1:13" ht="26.4" x14ac:dyDescent="0.25">
      <c r="A129" s="1"/>
      <c r="B129" s="146"/>
      <c r="C129" s="146"/>
      <c r="D129" s="22" t="s">
        <v>187</v>
      </c>
      <c r="E129" s="23"/>
      <c r="F129" s="23"/>
      <c r="G129" s="16" t="s">
        <v>11</v>
      </c>
      <c r="H129" s="32">
        <v>1</v>
      </c>
      <c r="I129" s="18">
        <v>0</v>
      </c>
      <c r="J129" s="10">
        <f t="shared" si="1"/>
        <v>0</v>
      </c>
      <c r="K129" s="153"/>
      <c r="L129" s="20" t="s">
        <v>16</v>
      </c>
      <c r="M129" s="21"/>
    </row>
    <row r="130" spans="1:13" ht="26.4" x14ac:dyDescent="0.25">
      <c r="A130" s="1"/>
      <c r="B130" s="146"/>
      <c r="C130" s="146"/>
      <c r="D130" s="22" t="s">
        <v>188</v>
      </c>
      <c r="E130" s="23"/>
      <c r="F130" s="23"/>
      <c r="G130" s="16" t="s">
        <v>11</v>
      </c>
      <c r="H130" s="32">
        <v>1</v>
      </c>
      <c r="I130" s="18">
        <v>0</v>
      </c>
      <c r="J130" s="10">
        <f t="shared" si="1"/>
        <v>0</v>
      </c>
      <c r="K130" s="153"/>
      <c r="L130" s="20" t="s">
        <v>16</v>
      </c>
      <c r="M130" s="21"/>
    </row>
    <row r="131" spans="1:13" x14ac:dyDescent="0.25">
      <c r="A131" s="14"/>
      <c r="B131" s="14"/>
      <c r="C131" s="152" t="s">
        <v>94</v>
      </c>
      <c r="D131" s="152"/>
      <c r="E131" s="45"/>
      <c r="F131" s="45"/>
      <c r="G131" s="16" t="s">
        <v>11</v>
      </c>
      <c r="H131" s="32">
        <v>1</v>
      </c>
      <c r="I131" s="9">
        <f>SUM(J132:J134)</f>
        <v>0</v>
      </c>
      <c r="J131" s="10">
        <f t="shared" si="1"/>
        <v>0</v>
      </c>
      <c r="K131" s="153" t="s">
        <v>15</v>
      </c>
      <c r="L131" s="27"/>
      <c r="M131" s="28"/>
    </row>
    <row r="132" spans="1:13" ht="171.6" x14ac:dyDescent="0.25">
      <c r="A132" s="1"/>
      <c r="B132" s="146"/>
      <c r="C132" s="146"/>
      <c r="D132" s="22" t="s">
        <v>95</v>
      </c>
      <c r="E132" s="23"/>
      <c r="F132" s="23"/>
      <c r="G132" s="16" t="s">
        <v>11</v>
      </c>
      <c r="H132" s="32">
        <v>1</v>
      </c>
      <c r="I132" s="18">
        <v>0</v>
      </c>
      <c r="J132" s="10">
        <f t="shared" si="1"/>
        <v>0</v>
      </c>
      <c r="K132" s="153"/>
      <c r="L132" s="20" t="s">
        <v>16</v>
      </c>
      <c r="M132" s="13"/>
    </row>
    <row r="133" spans="1:13" ht="184.8" x14ac:dyDescent="0.25">
      <c r="A133" s="1"/>
      <c r="B133" s="146"/>
      <c r="C133" s="146"/>
      <c r="D133" s="22" t="s">
        <v>96</v>
      </c>
      <c r="E133" s="23"/>
      <c r="F133" s="23"/>
      <c r="G133" s="16" t="s">
        <v>11</v>
      </c>
      <c r="H133" s="32">
        <v>1</v>
      </c>
      <c r="I133" s="18">
        <v>0</v>
      </c>
      <c r="J133" s="10">
        <f t="shared" ref="J133:J196" si="2">SUM(H133*I133)</f>
        <v>0</v>
      </c>
      <c r="K133" s="153"/>
      <c r="L133" s="20" t="s">
        <v>16</v>
      </c>
      <c r="M133" s="21"/>
    </row>
    <row r="134" spans="1:13" ht="171.6" x14ac:dyDescent="0.25">
      <c r="A134" s="1"/>
      <c r="B134" s="146"/>
      <c r="C134" s="146"/>
      <c r="D134" s="22" t="s">
        <v>97</v>
      </c>
      <c r="E134" s="23"/>
      <c r="F134" s="23"/>
      <c r="G134" s="16" t="s">
        <v>11</v>
      </c>
      <c r="H134" s="32">
        <v>1</v>
      </c>
      <c r="I134" s="18">
        <v>0</v>
      </c>
      <c r="J134" s="10">
        <f t="shared" si="2"/>
        <v>0</v>
      </c>
      <c r="K134" s="153"/>
      <c r="L134" s="20" t="s">
        <v>16</v>
      </c>
      <c r="M134" s="21"/>
    </row>
    <row r="135" spans="1:13" x14ac:dyDescent="0.25">
      <c r="A135" s="14"/>
      <c r="B135" s="14"/>
      <c r="C135" s="152" t="s">
        <v>195</v>
      </c>
      <c r="D135" s="152"/>
      <c r="E135" s="45"/>
      <c r="F135" s="45"/>
      <c r="G135" s="16" t="s">
        <v>11</v>
      </c>
      <c r="H135" s="32">
        <v>1</v>
      </c>
      <c r="I135" s="9">
        <f>SUM(J136:J137)</f>
        <v>0</v>
      </c>
      <c r="J135" s="10">
        <f t="shared" si="2"/>
        <v>0</v>
      </c>
      <c r="K135" s="141" t="s">
        <v>15</v>
      </c>
      <c r="L135" s="27"/>
      <c r="M135" s="28"/>
    </row>
    <row r="136" spans="1:13" ht="26.4" x14ac:dyDescent="0.25">
      <c r="A136" s="1"/>
      <c r="B136" s="155"/>
      <c r="C136" s="155"/>
      <c r="D136" s="22" t="s">
        <v>196</v>
      </c>
      <c r="E136" s="23"/>
      <c r="F136" s="23"/>
      <c r="G136" s="16" t="s">
        <v>11</v>
      </c>
      <c r="H136" s="32">
        <v>1</v>
      </c>
      <c r="I136" s="18">
        <v>0</v>
      </c>
      <c r="J136" s="10">
        <f t="shared" si="2"/>
        <v>0</v>
      </c>
      <c r="K136" s="141"/>
      <c r="L136" s="20" t="s">
        <v>16</v>
      </c>
      <c r="M136" s="13"/>
    </row>
    <row r="137" spans="1:13" ht="26.4" x14ac:dyDescent="0.25">
      <c r="A137" s="1"/>
      <c r="B137" s="155"/>
      <c r="C137" s="155"/>
      <c r="D137" s="22" t="s">
        <v>197</v>
      </c>
      <c r="E137" s="23"/>
      <c r="F137" s="23"/>
      <c r="G137" s="16" t="s">
        <v>11</v>
      </c>
      <c r="H137" s="32">
        <v>1</v>
      </c>
      <c r="I137" s="18">
        <v>0</v>
      </c>
      <c r="J137" s="19">
        <f t="shared" si="2"/>
        <v>0</v>
      </c>
      <c r="K137" s="141"/>
      <c r="L137" s="20" t="s">
        <v>16</v>
      </c>
      <c r="M137" s="21"/>
    </row>
    <row r="138" spans="1:13" x14ac:dyDescent="0.25">
      <c r="A138" s="4">
        <v>49</v>
      </c>
      <c r="B138" s="4">
        <v>51</v>
      </c>
      <c r="C138" s="29" t="s">
        <v>354</v>
      </c>
      <c r="D138" s="34"/>
      <c r="E138" s="35"/>
      <c r="F138" s="35"/>
      <c r="G138" s="7" t="s">
        <v>11</v>
      </c>
      <c r="H138" s="35">
        <v>1</v>
      </c>
      <c r="I138" s="9">
        <f>J139+J140+J141</f>
        <v>0</v>
      </c>
      <c r="J138" s="10">
        <f t="shared" si="2"/>
        <v>0</v>
      </c>
      <c r="K138" s="11">
        <f>SUM(J138*1.2)</f>
        <v>0</v>
      </c>
      <c r="L138" s="27"/>
      <c r="M138" s="28"/>
    </row>
    <row r="139" spans="1:13" ht="132" x14ac:dyDescent="0.25">
      <c r="A139" s="38"/>
      <c r="B139" s="38"/>
      <c r="C139" s="24" t="s">
        <v>355</v>
      </c>
      <c r="D139" s="24" t="s">
        <v>60</v>
      </c>
      <c r="E139" s="23" t="s">
        <v>61</v>
      </c>
      <c r="F139" s="23" t="s">
        <v>62</v>
      </c>
      <c r="G139" s="16" t="s">
        <v>11</v>
      </c>
      <c r="H139" s="23">
        <v>1</v>
      </c>
      <c r="I139" s="18">
        <v>0</v>
      </c>
      <c r="J139" s="10">
        <f t="shared" si="2"/>
        <v>0</v>
      </c>
      <c r="K139" s="141" t="s">
        <v>15</v>
      </c>
      <c r="L139" s="20" t="s">
        <v>16</v>
      </c>
      <c r="M139" s="13"/>
    </row>
    <row r="140" spans="1:13" ht="250.8" x14ac:dyDescent="0.25">
      <c r="A140" s="38"/>
      <c r="B140" s="38"/>
      <c r="C140" s="24" t="s">
        <v>236</v>
      </c>
      <c r="D140" s="69" t="s">
        <v>237</v>
      </c>
      <c r="E140" s="23"/>
      <c r="F140" s="23"/>
      <c r="G140" s="16" t="s">
        <v>11</v>
      </c>
      <c r="H140" s="23">
        <v>1</v>
      </c>
      <c r="I140" s="18">
        <v>0</v>
      </c>
      <c r="J140" s="10">
        <f t="shared" si="2"/>
        <v>0</v>
      </c>
      <c r="K140" s="141"/>
      <c r="L140" s="20" t="s">
        <v>16</v>
      </c>
      <c r="M140" s="21"/>
    </row>
    <row r="141" spans="1:13" ht="145.19999999999999" x14ac:dyDescent="0.25">
      <c r="A141" s="38"/>
      <c r="B141" s="38"/>
      <c r="C141" s="24" t="s">
        <v>356</v>
      </c>
      <c r="D141" s="24" t="s">
        <v>357</v>
      </c>
      <c r="E141" s="23"/>
      <c r="F141" s="23"/>
      <c r="G141" s="16" t="s">
        <v>11</v>
      </c>
      <c r="H141" s="23">
        <v>1</v>
      </c>
      <c r="I141" s="18">
        <v>0</v>
      </c>
      <c r="J141" s="19">
        <f t="shared" si="2"/>
        <v>0</v>
      </c>
      <c r="K141" s="141"/>
      <c r="L141" s="20" t="s">
        <v>16</v>
      </c>
      <c r="M141" s="21"/>
    </row>
    <row r="142" spans="1:13" x14ac:dyDescent="0.25">
      <c r="A142" s="4">
        <v>55</v>
      </c>
      <c r="B142" s="4">
        <v>57</v>
      </c>
      <c r="C142" s="29" t="s">
        <v>383</v>
      </c>
      <c r="D142" s="30"/>
      <c r="E142" s="31"/>
      <c r="F142" s="31"/>
      <c r="G142" s="7" t="s">
        <v>11</v>
      </c>
      <c r="H142" s="35">
        <v>1</v>
      </c>
      <c r="I142" s="9">
        <f>J143+J144+J145+J146+J147+J148+J149+J150</f>
        <v>0</v>
      </c>
      <c r="J142" s="10">
        <f t="shared" si="2"/>
        <v>0</v>
      </c>
      <c r="K142" s="11">
        <f>SUM(J142*1.2)</f>
        <v>0</v>
      </c>
      <c r="L142" s="27"/>
      <c r="M142" s="28"/>
    </row>
    <row r="143" spans="1:13" ht="105.6" x14ac:dyDescent="0.25">
      <c r="A143" s="14"/>
      <c r="B143" s="14"/>
      <c r="C143" s="24" t="s">
        <v>384</v>
      </c>
      <c r="D143" s="24" t="s">
        <v>385</v>
      </c>
      <c r="E143" s="23"/>
      <c r="F143" s="23"/>
      <c r="G143" s="16" t="s">
        <v>11</v>
      </c>
      <c r="H143" s="23">
        <v>1</v>
      </c>
      <c r="I143" s="18">
        <v>0</v>
      </c>
      <c r="J143" s="10">
        <f t="shared" si="2"/>
        <v>0</v>
      </c>
      <c r="K143" s="141" t="s">
        <v>15</v>
      </c>
      <c r="L143" s="20" t="s">
        <v>16</v>
      </c>
      <c r="M143" s="13"/>
    </row>
    <row r="144" spans="1:13" ht="52.8" x14ac:dyDescent="0.25">
      <c r="A144" s="14"/>
      <c r="B144" s="14"/>
      <c r="C144" s="24" t="s">
        <v>386</v>
      </c>
      <c r="D144" s="22" t="s">
        <v>387</v>
      </c>
      <c r="E144" s="23"/>
      <c r="F144" s="23"/>
      <c r="G144" s="16" t="s">
        <v>11</v>
      </c>
      <c r="H144" s="23">
        <v>1</v>
      </c>
      <c r="I144" s="18">
        <v>0</v>
      </c>
      <c r="J144" s="10">
        <f t="shared" si="2"/>
        <v>0</v>
      </c>
      <c r="K144" s="141"/>
      <c r="L144" s="20" t="s">
        <v>16</v>
      </c>
      <c r="M144" s="21"/>
    </row>
    <row r="145" spans="1:13" ht="211.2" x14ac:dyDescent="0.25">
      <c r="A145" s="14"/>
      <c r="B145" s="14"/>
      <c r="C145" s="24" t="s">
        <v>231</v>
      </c>
      <c r="D145" s="22" t="s">
        <v>232</v>
      </c>
      <c r="E145" s="23"/>
      <c r="F145" s="23"/>
      <c r="G145" s="16" t="s">
        <v>11</v>
      </c>
      <c r="H145" s="32">
        <v>1</v>
      </c>
      <c r="I145" s="18">
        <v>0</v>
      </c>
      <c r="J145" s="10">
        <f t="shared" si="2"/>
        <v>0</v>
      </c>
      <c r="K145" s="141"/>
      <c r="L145" s="20" t="s">
        <v>16</v>
      </c>
      <c r="M145" s="21"/>
    </row>
    <row r="146" spans="1:13" ht="118.8" x14ac:dyDescent="0.25">
      <c r="A146" s="14"/>
      <c r="B146" s="14"/>
      <c r="C146" s="24" t="s">
        <v>388</v>
      </c>
      <c r="D146" s="24" t="s">
        <v>389</v>
      </c>
      <c r="E146" s="23"/>
      <c r="F146" s="23"/>
      <c r="G146" s="16" t="s">
        <v>11</v>
      </c>
      <c r="H146" s="23">
        <v>1</v>
      </c>
      <c r="I146" s="18">
        <v>0</v>
      </c>
      <c r="J146" s="10">
        <f t="shared" si="2"/>
        <v>0</v>
      </c>
      <c r="K146" s="141"/>
      <c r="L146" s="20" t="s">
        <v>16</v>
      </c>
      <c r="M146" s="21"/>
    </row>
    <row r="147" spans="1:13" ht="290.39999999999998" x14ac:dyDescent="0.25">
      <c r="A147" s="14"/>
      <c r="B147" s="14"/>
      <c r="C147" s="24" t="s">
        <v>229</v>
      </c>
      <c r="D147" s="22" t="s">
        <v>390</v>
      </c>
      <c r="E147" s="23"/>
      <c r="F147" s="23"/>
      <c r="G147" s="16" t="s">
        <v>11</v>
      </c>
      <c r="H147" s="32">
        <v>1</v>
      </c>
      <c r="I147" s="18">
        <v>0</v>
      </c>
      <c r="J147" s="10">
        <f t="shared" si="2"/>
        <v>0</v>
      </c>
      <c r="K147" s="141"/>
      <c r="L147" s="20" t="s">
        <v>16</v>
      </c>
      <c r="M147" s="21"/>
    </row>
    <row r="148" spans="1:13" ht="92.4" x14ac:dyDescent="0.25">
      <c r="A148" s="14"/>
      <c r="B148" s="14"/>
      <c r="C148" s="24" t="s">
        <v>225</v>
      </c>
      <c r="D148" s="22" t="s">
        <v>152</v>
      </c>
      <c r="E148" s="23"/>
      <c r="F148" s="23"/>
      <c r="G148" s="16" t="s">
        <v>11</v>
      </c>
      <c r="H148" s="32">
        <v>1</v>
      </c>
      <c r="I148" s="18">
        <v>0</v>
      </c>
      <c r="J148" s="10">
        <f t="shared" si="2"/>
        <v>0</v>
      </c>
      <c r="K148" s="141"/>
      <c r="L148" s="20" t="s">
        <v>16</v>
      </c>
      <c r="M148" s="21"/>
    </row>
    <row r="149" spans="1:13" ht="92.4" x14ac:dyDescent="0.25">
      <c r="A149" s="14"/>
      <c r="B149" s="14"/>
      <c r="C149" s="24" t="s">
        <v>163</v>
      </c>
      <c r="D149" s="22" t="s">
        <v>164</v>
      </c>
      <c r="E149" s="23"/>
      <c r="F149" s="23"/>
      <c r="G149" s="16" t="s">
        <v>11</v>
      </c>
      <c r="H149" s="32">
        <v>1</v>
      </c>
      <c r="I149" s="18">
        <v>0</v>
      </c>
      <c r="J149" s="10">
        <f t="shared" si="2"/>
        <v>0</v>
      </c>
      <c r="K149" s="141"/>
      <c r="L149" s="20" t="s">
        <v>16</v>
      </c>
      <c r="M149" s="21"/>
    </row>
    <row r="150" spans="1:13" ht="79.2" x14ac:dyDescent="0.25">
      <c r="A150" s="14"/>
      <c r="B150" s="14"/>
      <c r="C150" s="24" t="s">
        <v>165</v>
      </c>
      <c r="D150" s="22" t="s">
        <v>166</v>
      </c>
      <c r="E150" s="23" t="s">
        <v>167</v>
      </c>
      <c r="F150" s="23" t="s">
        <v>168</v>
      </c>
      <c r="G150" s="16" t="s">
        <v>11</v>
      </c>
      <c r="H150" s="32">
        <v>1</v>
      </c>
      <c r="I150" s="18">
        <v>0</v>
      </c>
      <c r="J150" s="19">
        <f t="shared" si="2"/>
        <v>0</v>
      </c>
      <c r="K150" s="141"/>
      <c r="L150" s="20" t="s">
        <v>16</v>
      </c>
      <c r="M150" s="21"/>
    </row>
    <row r="151" spans="1:13" ht="26.4" x14ac:dyDescent="0.25">
      <c r="A151" s="4">
        <v>56</v>
      </c>
      <c r="B151" s="4">
        <v>58</v>
      </c>
      <c r="C151" s="29" t="s">
        <v>391</v>
      </c>
      <c r="D151" s="37"/>
      <c r="E151" s="35"/>
      <c r="F151" s="35"/>
      <c r="G151" s="7" t="s">
        <v>11</v>
      </c>
      <c r="H151" s="31">
        <v>1</v>
      </c>
      <c r="I151" s="9">
        <f>J152+J171+J176+J180</f>
        <v>0</v>
      </c>
      <c r="J151" s="10">
        <f t="shared" si="2"/>
        <v>0</v>
      </c>
      <c r="K151" s="11">
        <f>SUM(J151*1.2)</f>
        <v>0</v>
      </c>
      <c r="L151" s="27"/>
      <c r="M151" s="28"/>
    </row>
    <row r="152" spans="1:13" ht="264" x14ac:dyDescent="0.25">
      <c r="A152" s="14"/>
      <c r="B152" s="14"/>
      <c r="C152" s="24" t="s">
        <v>98</v>
      </c>
      <c r="D152" s="22" t="s">
        <v>99</v>
      </c>
      <c r="E152" s="23"/>
      <c r="F152" s="23"/>
      <c r="G152" s="16" t="s">
        <v>11</v>
      </c>
      <c r="H152" s="32">
        <v>1</v>
      </c>
      <c r="I152" s="9">
        <f>J153+J154+J155+J156+J157+J158+J159+J160+J161+J162+J163+J164+J165+J166+J167+J168+J169+J170</f>
        <v>0</v>
      </c>
      <c r="J152" s="10">
        <f t="shared" si="2"/>
        <v>0</v>
      </c>
      <c r="K152" s="141" t="s">
        <v>15</v>
      </c>
      <c r="L152" s="27"/>
      <c r="M152" s="47"/>
    </row>
    <row r="153" spans="1:13" ht="52.8" x14ac:dyDescent="0.25">
      <c r="A153" s="1"/>
      <c r="B153" s="146"/>
      <c r="C153" s="146"/>
      <c r="D153" s="22" t="s">
        <v>100</v>
      </c>
      <c r="E153" s="23"/>
      <c r="F153" s="23"/>
      <c r="G153" s="16" t="s">
        <v>11</v>
      </c>
      <c r="H153" s="32">
        <v>1</v>
      </c>
      <c r="I153" s="18">
        <v>0</v>
      </c>
      <c r="J153" s="10">
        <f t="shared" si="2"/>
        <v>0</v>
      </c>
      <c r="K153" s="141"/>
      <c r="L153" s="20" t="s">
        <v>16</v>
      </c>
      <c r="M153" s="13"/>
    </row>
    <row r="154" spans="1:13" ht="39.6" x14ac:dyDescent="0.25">
      <c r="A154" s="1"/>
      <c r="B154" s="146"/>
      <c r="C154" s="146"/>
      <c r="D154" s="22" t="s">
        <v>101</v>
      </c>
      <c r="E154" s="23"/>
      <c r="F154" s="23"/>
      <c r="G154" s="16" t="s">
        <v>11</v>
      </c>
      <c r="H154" s="32">
        <v>1</v>
      </c>
      <c r="I154" s="18">
        <v>0</v>
      </c>
      <c r="J154" s="10">
        <f t="shared" si="2"/>
        <v>0</v>
      </c>
      <c r="K154" s="141"/>
      <c r="L154" s="20" t="s">
        <v>16</v>
      </c>
      <c r="M154" s="21"/>
    </row>
    <row r="155" spans="1:13" ht="39.6" x14ac:dyDescent="0.25">
      <c r="A155" s="1"/>
      <c r="B155" s="146"/>
      <c r="C155" s="146"/>
      <c r="D155" s="22" t="s">
        <v>102</v>
      </c>
      <c r="E155" s="23"/>
      <c r="F155" s="23"/>
      <c r="G155" s="16" t="s">
        <v>11</v>
      </c>
      <c r="H155" s="32">
        <v>1</v>
      </c>
      <c r="I155" s="18">
        <v>0</v>
      </c>
      <c r="J155" s="10">
        <f t="shared" si="2"/>
        <v>0</v>
      </c>
      <c r="K155" s="141"/>
      <c r="L155" s="20" t="s">
        <v>16</v>
      </c>
      <c r="M155" s="21"/>
    </row>
    <row r="156" spans="1:13" ht="52.8" x14ac:dyDescent="0.25">
      <c r="A156" s="1"/>
      <c r="B156" s="146"/>
      <c r="C156" s="146"/>
      <c r="D156" s="22" t="s">
        <v>103</v>
      </c>
      <c r="E156" s="23"/>
      <c r="F156" s="23"/>
      <c r="G156" s="16" t="s">
        <v>11</v>
      </c>
      <c r="H156" s="32">
        <v>1</v>
      </c>
      <c r="I156" s="18">
        <v>0</v>
      </c>
      <c r="J156" s="10">
        <f t="shared" si="2"/>
        <v>0</v>
      </c>
      <c r="K156" s="141"/>
      <c r="L156" s="20" t="s">
        <v>16</v>
      </c>
      <c r="M156" s="21"/>
    </row>
    <row r="157" spans="1:13" ht="26.4" x14ac:dyDescent="0.25">
      <c r="A157" s="1"/>
      <c r="B157" s="146"/>
      <c r="C157" s="146"/>
      <c r="D157" s="22" t="s">
        <v>104</v>
      </c>
      <c r="E157" s="23"/>
      <c r="F157" s="23"/>
      <c r="G157" s="16" t="s">
        <v>11</v>
      </c>
      <c r="H157" s="32">
        <v>1</v>
      </c>
      <c r="I157" s="18">
        <v>0</v>
      </c>
      <c r="J157" s="10">
        <f t="shared" si="2"/>
        <v>0</v>
      </c>
      <c r="K157" s="141"/>
      <c r="L157" s="20" t="s">
        <v>16</v>
      </c>
      <c r="M157" s="21"/>
    </row>
    <row r="158" spans="1:13" ht="26.4" x14ac:dyDescent="0.25">
      <c r="A158" s="1"/>
      <c r="B158" s="146"/>
      <c r="C158" s="146"/>
      <c r="D158" s="22" t="s">
        <v>105</v>
      </c>
      <c r="E158" s="23"/>
      <c r="F158" s="23"/>
      <c r="G158" s="16" t="s">
        <v>11</v>
      </c>
      <c r="H158" s="32">
        <v>1</v>
      </c>
      <c r="I158" s="18">
        <v>0</v>
      </c>
      <c r="J158" s="10">
        <f t="shared" si="2"/>
        <v>0</v>
      </c>
      <c r="K158" s="141"/>
      <c r="L158" s="20" t="s">
        <v>16</v>
      </c>
      <c r="M158" s="21"/>
    </row>
    <row r="159" spans="1:13" ht="39.6" x14ac:dyDescent="0.25">
      <c r="A159" s="1"/>
      <c r="B159" s="146"/>
      <c r="C159" s="146"/>
      <c r="D159" s="22" t="s">
        <v>106</v>
      </c>
      <c r="E159" s="23"/>
      <c r="F159" s="23"/>
      <c r="G159" s="16" t="s">
        <v>11</v>
      </c>
      <c r="H159" s="32">
        <v>1</v>
      </c>
      <c r="I159" s="18">
        <v>0</v>
      </c>
      <c r="J159" s="10">
        <f t="shared" si="2"/>
        <v>0</v>
      </c>
      <c r="K159" s="141"/>
      <c r="L159" s="20" t="s">
        <v>16</v>
      </c>
      <c r="M159" s="21"/>
    </row>
    <row r="160" spans="1:13" ht="39.6" x14ac:dyDescent="0.25">
      <c r="A160" s="1"/>
      <c r="B160" s="146"/>
      <c r="C160" s="146"/>
      <c r="D160" s="22" t="s">
        <v>107</v>
      </c>
      <c r="E160" s="23"/>
      <c r="F160" s="23"/>
      <c r="G160" s="16" t="s">
        <v>11</v>
      </c>
      <c r="H160" s="32">
        <v>1</v>
      </c>
      <c r="I160" s="18">
        <v>0</v>
      </c>
      <c r="J160" s="10">
        <f t="shared" si="2"/>
        <v>0</v>
      </c>
      <c r="K160" s="141"/>
      <c r="L160" s="20" t="s">
        <v>16</v>
      </c>
      <c r="M160" s="21"/>
    </row>
    <row r="161" spans="1:13" ht="39.6" x14ac:dyDescent="0.25">
      <c r="A161" s="1"/>
      <c r="B161" s="146"/>
      <c r="C161" s="146"/>
      <c r="D161" s="22" t="s">
        <v>108</v>
      </c>
      <c r="E161" s="23"/>
      <c r="F161" s="23"/>
      <c r="G161" s="16" t="s">
        <v>11</v>
      </c>
      <c r="H161" s="32">
        <v>1</v>
      </c>
      <c r="I161" s="18">
        <v>0</v>
      </c>
      <c r="J161" s="10">
        <f t="shared" si="2"/>
        <v>0</v>
      </c>
      <c r="K161" s="141"/>
      <c r="L161" s="20" t="s">
        <v>16</v>
      </c>
      <c r="M161" s="21"/>
    </row>
    <row r="162" spans="1:13" ht="39.6" x14ac:dyDescent="0.25">
      <c r="A162" s="1"/>
      <c r="B162" s="146"/>
      <c r="C162" s="146"/>
      <c r="D162" s="22" t="s">
        <v>109</v>
      </c>
      <c r="E162" s="23"/>
      <c r="F162" s="23"/>
      <c r="G162" s="16" t="s">
        <v>11</v>
      </c>
      <c r="H162" s="32">
        <v>1</v>
      </c>
      <c r="I162" s="18">
        <v>0</v>
      </c>
      <c r="J162" s="10">
        <f t="shared" si="2"/>
        <v>0</v>
      </c>
      <c r="K162" s="141"/>
      <c r="L162" s="20" t="s">
        <v>16</v>
      </c>
      <c r="M162" s="21"/>
    </row>
    <row r="163" spans="1:13" ht="39.6" x14ac:dyDescent="0.25">
      <c r="A163" s="1"/>
      <c r="B163" s="146"/>
      <c r="C163" s="146"/>
      <c r="D163" s="22" t="s">
        <v>110</v>
      </c>
      <c r="E163" s="23"/>
      <c r="F163" s="23"/>
      <c r="G163" s="16" t="s">
        <v>11</v>
      </c>
      <c r="H163" s="32">
        <v>1</v>
      </c>
      <c r="I163" s="18">
        <v>0</v>
      </c>
      <c r="J163" s="10">
        <f t="shared" si="2"/>
        <v>0</v>
      </c>
      <c r="K163" s="141"/>
      <c r="L163" s="20" t="s">
        <v>16</v>
      </c>
      <c r="M163" s="21"/>
    </row>
    <row r="164" spans="1:13" ht="26.4" x14ac:dyDescent="0.25">
      <c r="A164" s="1"/>
      <c r="B164" s="146"/>
      <c r="C164" s="146"/>
      <c r="D164" s="22" t="s">
        <v>111</v>
      </c>
      <c r="E164" s="23"/>
      <c r="F164" s="23"/>
      <c r="G164" s="16" t="s">
        <v>11</v>
      </c>
      <c r="H164" s="32">
        <v>1</v>
      </c>
      <c r="I164" s="18">
        <v>0</v>
      </c>
      <c r="J164" s="10">
        <f t="shared" si="2"/>
        <v>0</v>
      </c>
      <c r="K164" s="141"/>
      <c r="L164" s="20" t="s">
        <v>16</v>
      </c>
      <c r="M164" s="21"/>
    </row>
    <row r="165" spans="1:13" ht="26.4" x14ac:dyDescent="0.25">
      <c r="A165" s="1"/>
      <c r="B165" s="146"/>
      <c r="C165" s="146"/>
      <c r="D165" s="22" t="s">
        <v>112</v>
      </c>
      <c r="E165" s="23"/>
      <c r="F165" s="23"/>
      <c r="G165" s="16" t="s">
        <v>11</v>
      </c>
      <c r="H165" s="32">
        <v>1</v>
      </c>
      <c r="I165" s="18">
        <v>0</v>
      </c>
      <c r="J165" s="10">
        <f t="shared" si="2"/>
        <v>0</v>
      </c>
      <c r="K165" s="141"/>
      <c r="L165" s="20" t="s">
        <v>16</v>
      </c>
      <c r="M165" s="21"/>
    </row>
    <row r="166" spans="1:13" ht="26.4" x14ac:dyDescent="0.25">
      <c r="A166" s="1"/>
      <c r="B166" s="146"/>
      <c r="C166" s="146"/>
      <c r="D166" s="22" t="s">
        <v>113</v>
      </c>
      <c r="E166" s="23"/>
      <c r="F166" s="23"/>
      <c r="G166" s="16" t="s">
        <v>11</v>
      </c>
      <c r="H166" s="32">
        <v>1</v>
      </c>
      <c r="I166" s="18">
        <v>0</v>
      </c>
      <c r="J166" s="10">
        <f t="shared" si="2"/>
        <v>0</v>
      </c>
      <c r="K166" s="141"/>
      <c r="L166" s="20" t="s">
        <v>16</v>
      </c>
      <c r="M166" s="21"/>
    </row>
    <row r="167" spans="1:13" ht="26.4" x14ac:dyDescent="0.25">
      <c r="A167" s="1"/>
      <c r="B167" s="146"/>
      <c r="C167" s="146"/>
      <c r="D167" s="22" t="s">
        <v>174</v>
      </c>
      <c r="E167" s="23"/>
      <c r="F167" s="23"/>
      <c r="G167" s="16" t="s">
        <v>11</v>
      </c>
      <c r="H167" s="32">
        <v>1</v>
      </c>
      <c r="I167" s="18">
        <v>0</v>
      </c>
      <c r="J167" s="10">
        <f t="shared" si="2"/>
        <v>0</v>
      </c>
      <c r="K167" s="141"/>
      <c r="L167" s="20" t="s">
        <v>16</v>
      </c>
      <c r="M167" s="21"/>
    </row>
    <row r="168" spans="1:13" ht="26.4" x14ac:dyDescent="0.25">
      <c r="A168" s="1"/>
      <c r="B168" s="146"/>
      <c r="C168" s="146"/>
      <c r="D168" s="22" t="s">
        <v>175</v>
      </c>
      <c r="E168" s="23"/>
      <c r="F168" s="23"/>
      <c r="G168" s="16" t="s">
        <v>11</v>
      </c>
      <c r="H168" s="32">
        <v>1</v>
      </c>
      <c r="I168" s="18">
        <v>0</v>
      </c>
      <c r="J168" s="10">
        <f t="shared" si="2"/>
        <v>0</v>
      </c>
      <c r="K168" s="141"/>
      <c r="L168" s="20" t="s">
        <v>16</v>
      </c>
      <c r="M168" s="21"/>
    </row>
    <row r="169" spans="1:13" ht="26.4" x14ac:dyDescent="0.25">
      <c r="A169" s="1"/>
      <c r="B169" s="146"/>
      <c r="C169" s="146"/>
      <c r="D169" s="22" t="s">
        <v>176</v>
      </c>
      <c r="E169" s="23"/>
      <c r="F169" s="23"/>
      <c r="G169" s="16" t="s">
        <v>11</v>
      </c>
      <c r="H169" s="32">
        <v>1</v>
      </c>
      <c r="I169" s="18">
        <v>0</v>
      </c>
      <c r="J169" s="10">
        <f t="shared" si="2"/>
        <v>0</v>
      </c>
      <c r="K169" s="141"/>
      <c r="L169" s="20" t="s">
        <v>16</v>
      </c>
      <c r="M169" s="21"/>
    </row>
    <row r="170" spans="1:13" ht="26.4" x14ac:dyDescent="0.25">
      <c r="A170" s="1"/>
      <c r="B170" s="146"/>
      <c r="C170" s="146"/>
      <c r="D170" s="22" t="s">
        <v>177</v>
      </c>
      <c r="E170" s="23"/>
      <c r="F170" s="23"/>
      <c r="G170" s="16" t="s">
        <v>11</v>
      </c>
      <c r="H170" s="32">
        <v>1</v>
      </c>
      <c r="I170" s="18">
        <v>0</v>
      </c>
      <c r="J170" s="10">
        <f t="shared" si="2"/>
        <v>0</v>
      </c>
      <c r="K170" s="141"/>
      <c r="L170" s="20" t="s">
        <v>16</v>
      </c>
      <c r="M170" s="21"/>
    </row>
    <row r="171" spans="1:13" ht="132" x14ac:dyDescent="0.25">
      <c r="A171" s="14"/>
      <c r="B171" s="14"/>
      <c r="C171" s="24" t="s">
        <v>178</v>
      </c>
      <c r="D171" s="22" t="s">
        <v>392</v>
      </c>
      <c r="E171" s="23"/>
      <c r="F171" s="23"/>
      <c r="G171" s="16" t="s">
        <v>11</v>
      </c>
      <c r="H171" s="32">
        <v>1</v>
      </c>
      <c r="I171" s="9">
        <f>J172+J173+J174+J175</f>
        <v>0</v>
      </c>
      <c r="J171" s="10">
        <f t="shared" si="2"/>
        <v>0</v>
      </c>
      <c r="K171" s="141" t="s">
        <v>15</v>
      </c>
      <c r="L171" s="27"/>
      <c r="M171" s="28"/>
    </row>
    <row r="172" spans="1:13" ht="26.4" x14ac:dyDescent="0.25">
      <c r="A172" s="1"/>
      <c r="B172" s="146"/>
      <c r="C172" s="146"/>
      <c r="D172" s="22" t="s">
        <v>180</v>
      </c>
      <c r="E172" s="23"/>
      <c r="F172" s="23"/>
      <c r="G172" s="16" t="s">
        <v>11</v>
      </c>
      <c r="H172" s="32">
        <v>1</v>
      </c>
      <c r="I172" s="18">
        <v>0</v>
      </c>
      <c r="J172" s="10">
        <f t="shared" si="2"/>
        <v>0</v>
      </c>
      <c r="K172" s="141"/>
      <c r="L172" s="20" t="s">
        <v>16</v>
      </c>
      <c r="M172" s="13"/>
    </row>
    <row r="173" spans="1:13" ht="39.6" x14ac:dyDescent="0.25">
      <c r="A173" s="1"/>
      <c r="B173" s="146"/>
      <c r="C173" s="146"/>
      <c r="D173" s="22" t="s">
        <v>181</v>
      </c>
      <c r="E173" s="23"/>
      <c r="F173" s="23"/>
      <c r="G173" s="16" t="s">
        <v>11</v>
      </c>
      <c r="H173" s="32">
        <v>1</v>
      </c>
      <c r="I173" s="18">
        <v>0</v>
      </c>
      <c r="J173" s="10">
        <f t="shared" si="2"/>
        <v>0</v>
      </c>
      <c r="K173" s="141"/>
      <c r="L173" s="20" t="s">
        <v>16</v>
      </c>
      <c r="M173" s="21"/>
    </row>
    <row r="174" spans="1:13" ht="26.4" x14ac:dyDescent="0.25">
      <c r="A174" s="1"/>
      <c r="B174" s="146"/>
      <c r="C174" s="146"/>
      <c r="D174" s="22" t="s">
        <v>182</v>
      </c>
      <c r="E174" s="23"/>
      <c r="F174" s="23"/>
      <c r="G174" s="16" t="s">
        <v>11</v>
      </c>
      <c r="H174" s="32">
        <v>1</v>
      </c>
      <c r="I174" s="18">
        <v>0</v>
      </c>
      <c r="J174" s="10">
        <f t="shared" si="2"/>
        <v>0</v>
      </c>
      <c r="K174" s="141"/>
      <c r="L174" s="20" t="s">
        <v>16</v>
      </c>
      <c r="M174" s="21"/>
    </row>
    <row r="175" spans="1:13" ht="66" x14ac:dyDescent="0.25">
      <c r="A175" s="14"/>
      <c r="B175" s="14"/>
      <c r="C175" s="24" t="s">
        <v>393</v>
      </c>
      <c r="D175" s="22" t="s">
        <v>394</v>
      </c>
      <c r="E175" s="23"/>
      <c r="F175" s="23"/>
      <c r="G175" s="16" t="s">
        <v>11</v>
      </c>
      <c r="H175" s="65">
        <v>4</v>
      </c>
      <c r="I175" s="18">
        <v>0</v>
      </c>
      <c r="J175" s="10">
        <f t="shared" si="2"/>
        <v>0</v>
      </c>
      <c r="K175" s="40" t="s">
        <v>15</v>
      </c>
      <c r="L175" s="20" t="s">
        <v>16</v>
      </c>
      <c r="M175" s="21"/>
    </row>
    <row r="176" spans="1:13" x14ac:dyDescent="0.25">
      <c r="A176" s="14"/>
      <c r="B176" s="14"/>
      <c r="C176" s="152" t="s">
        <v>191</v>
      </c>
      <c r="D176" s="152"/>
      <c r="E176" s="45"/>
      <c r="F176" s="45"/>
      <c r="G176" s="16" t="s">
        <v>11</v>
      </c>
      <c r="H176" s="32">
        <v>2</v>
      </c>
      <c r="I176" s="9">
        <f>J177+J178+J179</f>
        <v>0</v>
      </c>
      <c r="J176" s="10">
        <f t="shared" si="2"/>
        <v>0</v>
      </c>
      <c r="K176" s="141" t="s">
        <v>15</v>
      </c>
      <c r="L176" s="27"/>
      <c r="M176" s="28"/>
    </row>
    <row r="177" spans="1:13" ht="26.4" x14ac:dyDescent="0.25">
      <c r="A177" s="1"/>
      <c r="B177" s="154"/>
      <c r="C177" s="154"/>
      <c r="D177" s="54" t="s">
        <v>192</v>
      </c>
      <c r="E177" s="55"/>
      <c r="F177" s="55"/>
      <c r="G177" s="16" t="s">
        <v>11</v>
      </c>
      <c r="H177" s="32">
        <v>1</v>
      </c>
      <c r="I177" s="18">
        <v>0</v>
      </c>
      <c r="J177" s="10">
        <f t="shared" si="2"/>
        <v>0</v>
      </c>
      <c r="K177" s="141"/>
      <c r="L177" s="20" t="s">
        <v>16</v>
      </c>
      <c r="M177" s="13"/>
    </row>
    <row r="178" spans="1:13" ht="26.4" x14ac:dyDescent="0.25">
      <c r="A178" s="1"/>
      <c r="B178" s="154"/>
      <c r="C178" s="154"/>
      <c r="D178" s="54" t="s">
        <v>193</v>
      </c>
      <c r="E178" s="55"/>
      <c r="F178" s="55"/>
      <c r="G178" s="16" t="s">
        <v>11</v>
      </c>
      <c r="H178" s="32">
        <v>1</v>
      </c>
      <c r="I178" s="18">
        <v>0</v>
      </c>
      <c r="J178" s="10">
        <f t="shared" si="2"/>
        <v>0</v>
      </c>
      <c r="K178" s="141"/>
      <c r="L178" s="20" t="s">
        <v>16</v>
      </c>
      <c r="M178" s="21"/>
    </row>
    <row r="179" spans="1:13" ht="26.4" x14ac:dyDescent="0.25">
      <c r="A179" s="1"/>
      <c r="B179" s="154"/>
      <c r="C179" s="154"/>
      <c r="D179" s="54" t="s">
        <v>194</v>
      </c>
      <c r="E179" s="55"/>
      <c r="F179" s="55"/>
      <c r="G179" s="16" t="s">
        <v>11</v>
      </c>
      <c r="H179" s="32">
        <v>1</v>
      </c>
      <c r="I179" s="18">
        <v>0</v>
      </c>
      <c r="J179" s="10">
        <f t="shared" si="2"/>
        <v>0</v>
      </c>
      <c r="K179" s="141"/>
      <c r="L179" s="20" t="s">
        <v>16</v>
      </c>
      <c r="M179" s="21"/>
    </row>
    <row r="180" spans="1:13" x14ac:dyDescent="0.25">
      <c r="A180" s="14"/>
      <c r="B180" s="14"/>
      <c r="C180" s="152" t="s">
        <v>185</v>
      </c>
      <c r="D180" s="152"/>
      <c r="E180" s="45"/>
      <c r="F180" s="45"/>
      <c r="G180" s="16" t="s">
        <v>11</v>
      </c>
      <c r="H180" s="32">
        <v>4</v>
      </c>
      <c r="I180" s="9">
        <f>J181+J182+J183+J184+J185+J186+J187+J188</f>
        <v>0</v>
      </c>
      <c r="J180" s="10">
        <f t="shared" si="2"/>
        <v>0</v>
      </c>
      <c r="K180" s="141" t="s">
        <v>15</v>
      </c>
      <c r="L180" s="27"/>
      <c r="M180" s="28"/>
    </row>
    <row r="181" spans="1:13" ht="26.4" x14ac:dyDescent="0.25">
      <c r="A181" s="1"/>
      <c r="B181" s="146"/>
      <c r="C181" s="146"/>
      <c r="D181" s="22" t="s">
        <v>395</v>
      </c>
      <c r="E181" s="23"/>
      <c r="F181" s="23"/>
      <c r="G181" s="16" t="s">
        <v>11</v>
      </c>
      <c r="H181" s="32">
        <v>1</v>
      </c>
      <c r="I181" s="18">
        <v>0</v>
      </c>
      <c r="J181" s="10">
        <f t="shared" si="2"/>
        <v>0</v>
      </c>
      <c r="K181" s="141"/>
      <c r="L181" s="20" t="s">
        <v>16</v>
      </c>
      <c r="M181" s="13"/>
    </row>
    <row r="182" spans="1:13" ht="26.4" x14ac:dyDescent="0.25">
      <c r="A182" s="1"/>
      <c r="B182" s="146"/>
      <c r="C182" s="146"/>
      <c r="D182" s="22" t="s">
        <v>396</v>
      </c>
      <c r="E182" s="23"/>
      <c r="F182" s="23"/>
      <c r="G182" s="16" t="s">
        <v>11</v>
      </c>
      <c r="H182" s="32">
        <v>1</v>
      </c>
      <c r="I182" s="18">
        <v>0</v>
      </c>
      <c r="J182" s="10">
        <f t="shared" si="2"/>
        <v>0</v>
      </c>
      <c r="K182" s="141"/>
      <c r="L182" s="20" t="s">
        <v>16</v>
      </c>
      <c r="M182" s="21"/>
    </row>
    <row r="183" spans="1:13" ht="26.4" x14ac:dyDescent="0.25">
      <c r="A183" s="1"/>
      <c r="B183" s="146"/>
      <c r="C183" s="146"/>
      <c r="D183" s="22" t="s">
        <v>397</v>
      </c>
      <c r="E183" s="23"/>
      <c r="F183" s="23"/>
      <c r="G183" s="16" t="s">
        <v>11</v>
      </c>
      <c r="H183" s="32">
        <v>1</v>
      </c>
      <c r="I183" s="18">
        <v>0</v>
      </c>
      <c r="J183" s="10">
        <f t="shared" si="2"/>
        <v>0</v>
      </c>
      <c r="K183" s="141"/>
      <c r="L183" s="20" t="s">
        <v>16</v>
      </c>
      <c r="M183" s="21"/>
    </row>
    <row r="184" spans="1:13" ht="26.4" x14ac:dyDescent="0.25">
      <c r="A184" s="14"/>
      <c r="B184" s="14"/>
      <c r="C184" s="24" t="s">
        <v>398</v>
      </c>
      <c r="D184" s="24" t="s">
        <v>399</v>
      </c>
      <c r="E184" s="23"/>
      <c r="F184" s="23"/>
      <c r="G184" s="16" t="s">
        <v>11</v>
      </c>
      <c r="H184" s="23">
        <v>1</v>
      </c>
      <c r="I184" s="18">
        <v>0</v>
      </c>
      <c r="J184" s="10">
        <f t="shared" si="2"/>
        <v>0</v>
      </c>
      <c r="K184" s="48" t="s">
        <v>15</v>
      </c>
      <c r="L184" s="20" t="s">
        <v>16</v>
      </c>
      <c r="M184" s="21"/>
    </row>
    <row r="185" spans="1:13" ht="52.8" x14ac:dyDescent="0.25">
      <c r="A185" s="14"/>
      <c r="B185" s="14"/>
      <c r="C185" s="24" t="s">
        <v>400</v>
      </c>
      <c r="D185" s="22" t="s">
        <v>401</v>
      </c>
      <c r="E185" s="23"/>
      <c r="F185" s="23"/>
      <c r="G185" s="16" t="s">
        <v>11</v>
      </c>
      <c r="H185" s="32">
        <v>1</v>
      </c>
      <c r="I185" s="18">
        <v>0</v>
      </c>
      <c r="J185" s="10">
        <f t="shared" si="2"/>
        <v>0</v>
      </c>
      <c r="K185" s="40" t="s">
        <v>15</v>
      </c>
      <c r="L185" s="20" t="s">
        <v>16</v>
      </c>
      <c r="M185" s="21"/>
    </row>
    <row r="186" spans="1:13" ht="26.4" x14ac:dyDescent="0.25">
      <c r="A186" s="14"/>
      <c r="B186" s="14"/>
      <c r="C186" s="24" t="s">
        <v>402</v>
      </c>
      <c r="D186" s="14" t="s">
        <v>403</v>
      </c>
      <c r="E186" s="32"/>
      <c r="F186" s="32"/>
      <c r="G186" s="16" t="s">
        <v>11</v>
      </c>
      <c r="H186" s="32">
        <v>1</v>
      </c>
      <c r="I186" s="18">
        <v>0</v>
      </c>
      <c r="J186" s="10">
        <f t="shared" si="2"/>
        <v>0</v>
      </c>
      <c r="K186" s="40" t="s">
        <v>15</v>
      </c>
      <c r="L186" s="20" t="s">
        <v>16</v>
      </c>
      <c r="M186" s="21"/>
    </row>
    <row r="187" spans="1:13" ht="39.6" x14ac:dyDescent="0.25">
      <c r="A187" s="14"/>
      <c r="B187" s="14"/>
      <c r="C187" s="24" t="s">
        <v>404</v>
      </c>
      <c r="D187" s="24" t="s">
        <v>405</v>
      </c>
      <c r="E187" s="23"/>
      <c r="F187" s="23"/>
      <c r="G187" s="16" t="s">
        <v>11</v>
      </c>
      <c r="H187" s="23">
        <v>1</v>
      </c>
      <c r="I187" s="18">
        <v>0</v>
      </c>
      <c r="J187" s="10">
        <f t="shared" si="2"/>
        <v>0</v>
      </c>
      <c r="K187" s="40" t="s">
        <v>15</v>
      </c>
      <c r="L187" s="20" t="s">
        <v>16</v>
      </c>
      <c r="M187" s="21"/>
    </row>
    <row r="188" spans="1:13" ht="39.6" x14ac:dyDescent="0.25">
      <c r="A188" s="14"/>
      <c r="B188" s="14"/>
      <c r="C188" s="24" t="s">
        <v>406</v>
      </c>
      <c r="D188" s="24" t="s">
        <v>407</v>
      </c>
      <c r="E188" s="23"/>
      <c r="F188" s="23"/>
      <c r="G188" s="16" t="s">
        <v>11</v>
      </c>
      <c r="H188" s="23">
        <v>1</v>
      </c>
      <c r="I188" s="18">
        <v>0</v>
      </c>
      <c r="J188" s="19">
        <f t="shared" si="2"/>
        <v>0</v>
      </c>
      <c r="K188" s="40" t="s">
        <v>15</v>
      </c>
      <c r="L188" s="20" t="s">
        <v>16</v>
      </c>
      <c r="M188" s="21"/>
    </row>
    <row r="189" spans="1:13" x14ac:dyDescent="0.25">
      <c r="A189" s="4">
        <v>57</v>
      </c>
      <c r="B189" s="4">
        <v>59</v>
      </c>
      <c r="C189" s="29" t="s">
        <v>408</v>
      </c>
      <c r="D189" s="68"/>
      <c r="E189" s="31"/>
      <c r="F189" s="31"/>
      <c r="G189" s="7" t="s">
        <v>11</v>
      </c>
      <c r="H189" s="35">
        <v>2</v>
      </c>
      <c r="I189" s="9">
        <f>J190+J191+J192+J193+J194</f>
        <v>0</v>
      </c>
      <c r="J189" s="10">
        <f t="shared" si="2"/>
        <v>0</v>
      </c>
      <c r="K189" s="11">
        <f>SUM(J189*1.2)</f>
        <v>0</v>
      </c>
      <c r="L189" s="27"/>
      <c r="M189" s="28"/>
    </row>
    <row r="190" spans="1:13" ht="184.8" x14ac:dyDescent="0.25">
      <c r="A190" s="14"/>
      <c r="B190" s="14"/>
      <c r="C190" s="24" t="s">
        <v>409</v>
      </c>
      <c r="D190" s="24" t="s">
        <v>410</v>
      </c>
      <c r="E190" s="23"/>
      <c r="F190" s="23"/>
      <c r="G190" s="16" t="s">
        <v>11</v>
      </c>
      <c r="H190" s="23">
        <v>1</v>
      </c>
      <c r="I190" s="18">
        <v>0</v>
      </c>
      <c r="J190" s="10">
        <f t="shared" si="2"/>
        <v>0</v>
      </c>
      <c r="K190" s="156" t="s">
        <v>15</v>
      </c>
      <c r="L190" s="20" t="s">
        <v>16</v>
      </c>
      <c r="M190" s="13"/>
    </row>
    <row r="191" spans="1:13" ht="92.4" x14ac:dyDescent="0.25">
      <c r="A191" s="14"/>
      <c r="B191" s="14"/>
      <c r="C191" s="24" t="s">
        <v>411</v>
      </c>
      <c r="D191" s="24" t="s">
        <v>412</v>
      </c>
      <c r="E191" s="23"/>
      <c r="F191" s="23"/>
      <c r="G191" s="16" t="s">
        <v>11</v>
      </c>
      <c r="H191" s="23">
        <v>1</v>
      </c>
      <c r="I191" s="18">
        <v>0</v>
      </c>
      <c r="J191" s="10">
        <f t="shared" si="2"/>
        <v>0</v>
      </c>
      <c r="K191" s="156"/>
      <c r="L191" s="20" t="s">
        <v>16</v>
      </c>
      <c r="M191" s="21"/>
    </row>
    <row r="192" spans="1:13" ht="26.4" x14ac:dyDescent="0.25">
      <c r="A192" s="14"/>
      <c r="B192" s="14"/>
      <c r="C192" s="24" t="s">
        <v>413</v>
      </c>
      <c r="D192" s="39" t="s">
        <v>414</v>
      </c>
      <c r="E192" s="32"/>
      <c r="F192" s="32"/>
      <c r="G192" s="16" t="s">
        <v>11</v>
      </c>
      <c r="H192" s="23">
        <v>1</v>
      </c>
      <c r="I192" s="18">
        <v>0</v>
      </c>
      <c r="J192" s="10">
        <f t="shared" si="2"/>
        <v>0</v>
      </c>
      <c r="K192" s="156"/>
      <c r="L192" s="20" t="s">
        <v>16</v>
      </c>
      <c r="M192" s="21"/>
    </row>
    <row r="193" spans="1:13" ht="26.4" x14ac:dyDescent="0.25">
      <c r="A193" s="14"/>
      <c r="B193" s="14"/>
      <c r="C193" s="24" t="s">
        <v>415</v>
      </c>
      <c r="D193" s="39" t="s">
        <v>416</v>
      </c>
      <c r="E193" s="32"/>
      <c r="F193" s="32"/>
      <c r="G193" s="16" t="s">
        <v>11</v>
      </c>
      <c r="H193" s="23">
        <v>1</v>
      </c>
      <c r="I193" s="18">
        <v>0</v>
      </c>
      <c r="J193" s="10">
        <f t="shared" si="2"/>
        <v>0</v>
      </c>
      <c r="K193" s="156"/>
      <c r="L193" s="20" t="s">
        <v>16</v>
      </c>
      <c r="M193" s="21"/>
    </row>
    <row r="194" spans="1:13" ht="132" x14ac:dyDescent="0.25">
      <c r="A194" s="14"/>
      <c r="B194" s="14"/>
      <c r="C194" s="24" t="s">
        <v>417</v>
      </c>
      <c r="D194" s="24" t="s">
        <v>418</v>
      </c>
      <c r="E194" s="23"/>
      <c r="F194" s="23"/>
      <c r="G194" s="16" t="s">
        <v>11</v>
      </c>
      <c r="H194" s="23">
        <v>1</v>
      </c>
      <c r="I194" s="18">
        <v>0</v>
      </c>
      <c r="J194" s="19">
        <f t="shared" si="2"/>
        <v>0</v>
      </c>
      <c r="K194" s="156"/>
      <c r="L194" s="20" t="s">
        <v>16</v>
      </c>
      <c r="M194" s="21"/>
    </row>
    <row r="195" spans="1:13" ht="26.4" x14ac:dyDescent="0.25">
      <c r="A195" s="4">
        <v>74</v>
      </c>
      <c r="B195" s="4">
        <v>78</v>
      </c>
      <c r="C195" s="29" t="s">
        <v>489</v>
      </c>
      <c r="D195" s="37"/>
      <c r="E195" s="35"/>
      <c r="F195" s="35"/>
      <c r="G195" s="7" t="s">
        <v>11</v>
      </c>
      <c r="H195" s="31">
        <v>1</v>
      </c>
      <c r="I195" s="9">
        <f>J196+J197+J198+J199+J200</f>
        <v>0</v>
      </c>
      <c r="J195" s="10">
        <f t="shared" si="2"/>
        <v>0</v>
      </c>
      <c r="K195" s="11">
        <f>SUM(J195*1.2)</f>
        <v>0</v>
      </c>
      <c r="L195" s="27"/>
      <c r="M195" s="28"/>
    </row>
    <row r="196" spans="1:13" ht="158.4" x14ac:dyDescent="0.25">
      <c r="A196" s="74"/>
      <c r="B196" s="74"/>
      <c r="C196" s="75" t="s">
        <v>490</v>
      </c>
      <c r="D196" s="80" t="s">
        <v>491</v>
      </c>
      <c r="E196" s="76" t="s">
        <v>65</v>
      </c>
      <c r="F196" s="76" t="s">
        <v>65</v>
      </c>
      <c r="G196" s="77" t="s">
        <v>11</v>
      </c>
      <c r="H196" s="78">
        <v>1</v>
      </c>
      <c r="I196" s="18">
        <v>0</v>
      </c>
      <c r="J196" s="10">
        <f t="shared" si="2"/>
        <v>0</v>
      </c>
      <c r="K196" s="141" t="s">
        <v>15</v>
      </c>
      <c r="L196" s="20" t="s">
        <v>16</v>
      </c>
      <c r="M196" s="13"/>
    </row>
    <row r="197" spans="1:13" ht="273.60000000000002" x14ac:dyDescent="0.25">
      <c r="A197" s="74"/>
      <c r="B197" s="74"/>
      <c r="C197" s="75" t="s">
        <v>236</v>
      </c>
      <c r="D197" s="63" t="s">
        <v>237</v>
      </c>
      <c r="E197" s="76"/>
      <c r="F197" s="76"/>
      <c r="G197" s="77" t="s">
        <v>11</v>
      </c>
      <c r="H197" s="78">
        <v>2</v>
      </c>
      <c r="I197" s="18">
        <v>0</v>
      </c>
      <c r="J197" s="10">
        <f t="shared" ref="J197:J207" si="3">SUM(H197*I197)</f>
        <v>0</v>
      </c>
      <c r="K197" s="141"/>
      <c r="L197" s="20" t="s">
        <v>16</v>
      </c>
      <c r="M197" s="21"/>
    </row>
    <row r="198" spans="1:13" ht="118.8" x14ac:dyDescent="0.25">
      <c r="A198" s="74"/>
      <c r="B198" s="74"/>
      <c r="C198" s="75" t="s">
        <v>492</v>
      </c>
      <c r="D198" s="75" t="s">
        <v>493</v>
      </c>
      <c r="E198" s="76" t="s">
        <v>65</v>
      </c>
      <c r="F198" s="76" t="s">
        <v>65</v>
      </c>
      <c r="G198" s="77" t="s">
        <v>11</v>
      </c>
      <c r="H198" s="78">
        <v>1</v>
      </c>
      <c r="I198" s="18">
        <v>0</v>
      </c>
      <c r="J198" s="10">
        <f t="shared" si="3"/>
        <v>0</v>
      </c>
      <c r="K198" s="141"/>
      <c r="L198" s="20" t="s">
        <v>16</v>
      </c>
      <c r="M198" s="21"/>
    </row>
    <row r="199" spans="1:13" ht="105.6" x14ac:dyDescent="0.25">
      <c r="A199" s="74"/>
      <c r="B199" s="74"/>
      <c r="C199" s="75" t="s">
        <v>494</v>
      </c>
      <c r="D199" s="75" t="s">
        <v>495</v>
      </c>
      <c r="E199" s="76"/>
      <c r="F199" s="76"/>
      <c r="G199" s="77" t="s">
        <v>11</v>
      </c>
      <c r="H199" s="78">
        <v>1</v>
      </c>
      <c r="I199" s="18">
        <v>0</v>
      </c>
      <c r="J199" s="10">
        <f t="shared" si="3"/>
        <v>0</v>
      </c>
      <c r="K199" s="141"/>
      <c r="L199" s="20" t="s">
        <v>16</v>
      </c>
      <c r="M199" s="21"/>
    </row>
    <row r="200" spans="1:13" ht="66" x14ac:dyDescent="0.25">
      <c r="A200" s="74"/>
      <c r="B200" s="74"/>
      <c r="C200" s="75" t="s">
        <v>238</v>
      </c>
      <c r="D200" s="80" t="s">
        <v>496</v>
      </c>
      <c r="E200" s="76"/>
      <c r="F200" s="76"/>
      <c r="G200" s="77" t="s">
        <v>11</v>
      </c>
      <c r="H200" s="78">
        <v>2</v>
      </c>
      <c r="I200" s="18">
        <v>0</v>
      </c>
      <c r="J200" s="19">
        <f t="shared" si="3"/>
        <v>0</v>
      </c>
      <c r="K200" s="141"/>
      <c r="L200" s="20" t="s">
        <v>16</v>
      </c>
      <c r="M200" s="21"/>
    </row>
    <row r="201" spans="1:13" ht="26.4" x14ac:dyDescent="0.25">
      <c r="A201" s="4">
        <v>75</v>
      </c>
      <c r="B201" s="4">
        <v>79</v>
      </c>
      <c r="C201" s="29" t="s">
        <v>497</v>
      </c>
      <c r="D201" s="37"/>
      <c r="E201" s="35"/>
      <c r="F201" s="35"/>
      <c r="G201" s="7" t="s">
        <v>11</v>
      </c>
      <c r="H201" s="31">
        <v>1</v>
      </c>
      <c r="I201" s="9">
        <f>SUM(J202:J204)</f>
        <v>0</v>
      </c>
      <c r="J201" s="10">
        <f t="shared" si="3"/>
        <v>0</v>
      </c>
      <c r="K201" s="11">
        <f>SUM(J201*1.2)</f>
        <v>0</v>
      </c>
      <c r="L201" s="27"/>
      <c r="M201" s="28"/>
    </row>
    <row r="202" spans="1:13" ht="171.6" x14ac:dyDescent="0.25">
      <c r="A202" s="14"/>
      <c r="B202" s="14"/>
      <c r="C202" s="24" t="s">
        <v>498</v>
      </c>
      <c r="D202" s="24" t="s">
        <v>499</v>
      </c>
      <c r="E202" s="23" t="s">
        <v>500</v>
      </c>
      <c r="F202" s="23" t="s">
        <v>501</v>
      </c>
      <c r="G202" s="16" t="s">
        <v>11</v>
      </c>
      <c r="H202" s="32">
        <v>1</v>
      </c>
      <c r="I202" s="18">
        <v>0</v>
      </c>
      <c r="J202" s="10">
        <f t="shared" si="3"/>
        <v>0</v>
      </c>
      <c r="K202" s="141" t="s">
        <v>15</v>
      </c>
      <c r="L202" s="20" t="s">
        <v>16</v>
      </c>
      <c r="M202" s="13"/>
    </row>
    <row r="203" spans="1:13" ht="145.19999999999999" x14ac:dyDescent="0.25">
      <c r="A203" s="14"/>
      <c r="B203" s="14"/>
      <c r="C203" s="24" t="s">
        <v>502</v>
      </c>
      <c r="D203" s="24" t="s">
        <v>503</v>
      </c>
      <c r="E203" s="23" t="s">
        <v>65</v>
      </c>
      <c r="F203" s="23" t="s">
        <v>65</v>
      </c>
      <c r="G203" s="16" t="s">
        <v>11</v>
      </c>
      <c r="H203" s="32">
        <v>1</v>
      </c>
      <c r="I203" s="18">
        <v>0</v>
      </c>
      <c r="J203" s="10">
        <f t="shared" si="3"/>
        <v>0</v>
      </c>
      <c r="K203" s="141"/>
      <c r="L203" s="20" t="s">
        <v>16</v>
      </c>
      <c r="M203" s="21"/>
    </row>
    <row r="204" spans="1:13" ht="118.8" x14ac:dyDescent="0.25">
      <c r="A204" s="14"/>
      <c r="B204" s="14"/>
      <c r="C204" s="24" t="s">
        <v>281</v>
      </c>
      <c r="D204" s="22" t="s">
        <v>292</v>
      </c>
      <c r="E204" s="23" t="s">
        <v>65</v>
      </c>
      <c r="F204" s="23" t="s">
        <v>65</v>
      </c>
      <c r="G204" s="16" t="s">
        <v>11</v>
      </c>
      <c r="H204" s="32">
        <v>1</v>
      </c>
      <c r="I204" s="18">
        <v>0</v>
      </c>
      <c r="J204" s="19">
        <f t="shared" si="3"/>
        <v>0</v>
      </c>
      <c r="K204" s="141"/>
      <c r="L204" s="20" t="s">
        <v>16</v>
      </c>
      <c r="M204" s="21"/>
    </row>
    <row r="205" spans="1:13" x14ac:dyDescent="0.25">
      <c r="A205" s="4">
        <v>78</v>
      </c>
      <c r="B205" s="4">
        <v>82</v>
      </c>
      <c r="C205" s="85" t="s">
        <v>539</v>
      </c>
      <c r="D205" s="86"/>
      <c r="E205" s="87"/>
      <c r="F205" s="87"/>
      <c r="G205" s="7" t="s">
        <v>11</v>
      </c>
      <c r="H205" s="88">
        <v>2</v>
      </c>
      <c r="I205" s="9">
        <f>SUM(J206:J207)</f>
        <v>0</v>
      </c>
      <c r="J205" s="10">
        <f t="shared" si="3"/>
        <v>0</v>
      </c>
      <c r="K205" s="11">
        <f>SUM(J205*1.2)</f>
        <v>0</v>
      </c>
      <c r="L205" s="89"/>
      <c r="M205" s="90"/>
    </row>
    <row r="206" spans="1:13" ht="145.19999999999999" x14ac:dyDescent="0.25">
      <c r="A206" s="70"/>
      <c r="B206" s="70"/>
      <c r="C206" s="91" t="s">
        <v>540</v>
      </c>
      <c r="D206" s="91" t="s">
        <v>541</v>
      </c>
      <c r="E206" s="92"/>
      <c r="F206" s="92"/>
      <c r="G206" s="73" t="s">
        <v>11</v>
      </c>
      <c r="H206" s="93">
        <v>1</v>
      </c>
      <c r="I206" s="18">
        <v>0</v>
      </c>
      <c r="J206" s="10">
        <f t="shared" si="3"/>
        <v>0</v>
      </c>
      <c r="K206" s="157" t="s">
        <v>15</v>
      </c>
      <c r="L206" s="20" t="s">
        <v>16</v>
      </c>
      <c r="M206" s="13"/>
    </row>
    <row r="207" spans="1:13" ht="264" x14ac:dyDescent="0.25">
      <c r="A207" s="81"/>
      <c r="B207" s="81"/>
      <c r="C207" s="94" t="s">
        <v>542</v>
      </c>
      <c r="D207" s="94" t="s">
        <v>543</v>
      </c>
      <c r="E207" s="92"/>
      <c r="F207" s="92"/>
      <c r="G207" s="95" t="s">
        <v>11</v>
      </c>
      <c r="H207" s="96">
        <v>1</v>
      </c>
      <c r="I207" s="18">
        <v>0</v>
      </c>
      <c r="J207" s="19">
        <f t="shared" si="3"/>
        <v>0</v>
      </c>
      <c r="K207" s="157"/>
      <c r="L207" s="20" t="s">
        <v>16</v>
      </c>
      <c r="M207" s="21"/>
    </row>
    <row r="208" spans="1:13" x14ac:dyDescent="0.25">
      <c r="I208" s="109" t="s">
        <v>555</v>
      </c>
      <c r="J208" s="110">
        <f>J5+J10+J13+J17+J43+J46+J56+J97+J111+J117+J138+J142+J151++J189+J195+J201+J205</f>
        <v>0</v>
      </c>
      <c r="K208" s="110">
        <f>K5+K10+K13+K17+K43+K46+K56+K97+K111+K117+K138+K142+K151+K189+K195+K201+K205</f>
        <v>0</v>
      </c>
    </row>
    <row r="211" spans="3:6" ht="13.8" x14ac:dyDescent="0.25">
      <c r="C211" s="150" t="s">
        <v>546</v>
      </c>
      <c r="D211" s="151"/>
      <c r="E211" s="149"/>
      <c r="F211" s="149"/>
    </row>
    <row r="212" spans="3:6" ht="13.8" x14ac:dyDescent="0.25">
      <c r="C212" s="150" t="s">
        <v>547</v>
      </c>
      <c r="D212" s="151"/>
      <c r="E212" s="149"/>
      <c r="F212" s="149"/>
    </row>
    <row r="213" spans="3:6" ht="13.8" x14ac:dyDescent="0.25">
      <c r="C213" s="150" t="s">
        <v>548</v>
      </c>
      <c r="D213" s="151"/>
      <c r="E213" s="149"/>
      <c r="F213" s="149"/>
    </row>
    <row r="214" spans="3:6" ht="13.8" x14ac:dyDescent="0.25">
      <c r="C214" s="150" t="s">
        <v>549</v>
      </c>
      <c r="D214" s="151"/>
      <c r="E214" s="149"/>
      <c r="F214" s="149"/>
    </row>
    <row r="215" spans="3:6" ht="13.8" x14ac:dyDescent="0.25">
      <c r="C215" s="150" t="s">
        <v>550</v>
      </c>
      <c r="D215" s="151"/>
      <c r="E215" s="149"/>
      <c r="F215" s="149"/>
    </row>
    <row r="216" spans="3:6" ht="13.8" x14ac:dyDescent="0.25">
      <c r="C216" s="147" t="s">
        <v>551</v>
      </c>
      <c r="D216" s="148"/>
      <c r="E216" s="149"/>
      <c r="F216" s="149"/>
    </row>
  </sheetData>
  <mergeCells count="62">
    <mergeCell ref="C215:F215"/>
    <mergeCell ref="C216:F216"/>
    <mergeCell ref="K190:K194"/>
    <mergeCell ref="K196:K200"/>
    <mergeCell ref="K202:K204"/>
    <mergeCell ref="K206:K207"/>
    <mergeCell ref="C211:F211"/>
    <mergeCell ref="C212:F212"/>
    <mergeCell ref="C180:D180"/>
    <mergeCell ref="K180:K183"/>
    <mergeCell ref="B181:C183"/>
    <mergeCell ref="C213:F213"/>
    <mergeCell ref="C214:F214"/>
    <mergeCell ref="K152:K170"/>
    <mergeCell ref="B153:C170"/>
    <mergeCell ref="K171:K174"/>
    <mergeCell ref="B172:C174"/>
    <mergeCell ref="C176:D176"/>
    <mergeCell ref="K176:K179"/>
    <mergeCell ref="B177:C179"/>
    <mergeCell ref="C135:D135"/>
    <mergeCell ref="K135:K137"/>
    <mergeCell ref="B136:C137"/>
    <mergeCell ref="K139:K141"/>
    <mergeCell ref="K143:K150"/>
    <mergeCell ref="C127:D127"/>
    <mergeCell ref="K127:K130"/>
    <mergeCell ref="B128:C130"/>
    <mergeCell ref="C131:D131"/>
    <mergeCell ref="K131:K134"/>
    <mergeCell ref="B132:C134"/>
    <mergeCell ref="K98:K110"/>
    <mergeCell ref="K112:K116"/>
    <mergeCell ref="C123:D123"/>
    <mergeCell ref="K123:K126"/>
    <mergeCell ref="B124:C126"/>
    <mergeCell ref="C90:D90"/>
    <mergeCell ref="K90:K93"/>
    <mergeCell ref="B91:C93"/>
    <mergeCell ref="C94:D94"/>
    <mergeCell ref="K94:K96"/>
    <mergeCell ref="B95:C96"/>
    <mergeCell ref="K61:K79"/>
    <mergeCell ref="B62:C79"/>
    <mergeCell ref="K80:K83"/>
    <mergeCell ref="B81:C83"/>
    <mergeCell ref="C85:D85"/>
    <mergeCell ref="K85:K88"/>
    <mergeCell ref="B86:C88"/>
    <mergeCell ref="K22:K40"/>
    <mergeCell ref="B23:C40"/>
    <mergeCell ref="K44:K45"/>
    <mergeCell ref="K47:K55"/>
    <mergeCell ref="C57:D57"/>
    <mergeCell ref="K57:K60"/>
    <mergeCell ref="B58:C60"/>
    <mergeCell ref="K6:K9"/>
    <mergeCell ref="K11:K12"/>
    <mergeCell ref="K14:K16"/>
    <mergeCell ref="C18:D18"/>
    <mergeCell ref="K18:K21"/>
    <mergeCell ref="B19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61"/>
  <sheetViews>
    <sheetView zoomScale="80" zoomScaleNormal="80" workbookViewId="0">
      <selection activeCell="R58" sqref="R58"/>
    </sheetView>
  </sheetViews>
  <sheetFormatPr defaultRowHeight="13.2" x14ac:dyDescent="0.25"/>
  <cols>
    <col min="1" max="1" width="5.5546875" customWidth="1"/>
    <col min="2" max="2" width="6.109375" customWidth="1"/>
    <col min="3" max="3" width="18.33203125" customWidth="1"/>
    <col min="4" max="4" width="21.109375" customWidth="1"/>
    <col min="5" max="5" width="12" customWidth="1"/>
    <col min="6" max="6" width="10.33203125" customWidth="1"/>
    <col min="7" max="8" width="9.88671875" customWidth="1"/>
    <col min="9" max="9" width="12.6640625" customWidth="1"/>
    <col min="10" max="10" width="12.33203125" customWidth="1"/>
    <col min="11" max="11" width="22.5546875" customWidth="1"/>
    <col min="12" max="12" width="16.6640625" customWidth="1"/>
    <col min="13" max="13" width="13.88671875" customWidth="1"/>
  </cols>
  <sheetData>
    <row r="4" spans="1:13" ht="79.2" x14ac:dyDescent="0.25">
      <c r="A4" s="2"/>
      <c r="B4" s="2"/>
      <c r="C4" s="3" t="s">
        <v>0</v>
      </c>
      <c r="D4" s="3" t="s">
        <v>1</v>
      </c>
      <c r="E4" s="3" t="s">
        <v>554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553</v>
      </c>
      <c r="L4" s="3" t="s">
        <v>8</v>
      </c>
      <c r="M4" s="3" t="s">
        <v>9</v>
      </c>
    </row>
    <row r="5" spans="1:13" ht="26.4" x14ac:dyDescent="0.25">
      <c r="A5" s="4">
        <v>23</v>
      </c>
      <c r="B5" s="4">
        <v>24</v>
      </c>
      <c r="C5" s="29" t="s">
        <v>143</v>
      </c>
      <c r="D5" s="30"/>
      <c r="E5" s="31"/>
      <c r="F5" s="31"/>
      <c r="G5" s="7" t="s">
        <v>11</v>
      </c>
      <c r="H5" s="31">
        <v>1</v>
      </c>
      <c r="I5" s="9">
        <f>J6+J7+J8</f>
        <v>0</v>
      </c>
      <c r="J5" s="10">
        <f t="shared" ref="J5:J52" si="0">SUM(H5*I5)</f>
        <v>0</v>
      </c>
      <c r="K5" s="11">
        <f>SUM(J5*1.2)</f>
        <v>0</v>
      </c>
      <c r="L5" s="27"/>
      <c r="M5" s="28"/>
    </row>
    <row r="6" spans="1:13" ht="184.8" x14ac:dyDescent="0.25">
      <c r="A6" s="14"/>
      <c r="B6" s="14"/>
      <c r="C6" s="39" t="s">
        <v>144</v>
      </c>
      <c r="D6" s="22" t="s">
        <v>145</v>
      </c>
      <c r="E6" s="23"/>
      <c r="F6" s="23"/>
      <c r="G6" s="16" t="s">
        <v>11</v>
      </c>
      <c r="H6" s="32">
        <v>1</v>
      </c>
      <c r="I6" s="18">
        <v>0</v>
      </c>
      <c r="J6" s="10">
        <f t="shared" si="0"/>
        <v>0</v>
      </c>
      <c r="K6" s="141" t="s">
        <v>15</v>
      </c>
      <c r="L6" s="20" t="s">
        <v>16</v>
      </c>
      <c r="M6" s="13"/>
    </row>
    <row r="7" spans="1:13" ht="79.2" x14ac:dyDescent="0.25">
      <c r="A7" s="14"/>
      <c r="B7" s="14"/>
      <c r="C7" s="39" t="s">
        <v>146</v>
      </c>
      <c r="D7" s="22" t="s">
        <v>147</v>
      </c>
      <c r="E7" s="23"/>
      <c r="F7" s="23"/>
      <c r="G7" s="16" t="s">
        <v>11</v>
      </c>
      <c r="H7" s="32">
        <v>1</v>
      </c>
      <c r="I7" s="18">
        <v>0</v>
      </c>
      <c r="J7" s="10">
        <f t="shared" si="0"/>
        <v>0</v>
      </c>
      <c r="K7" s="141"/>
      <c r="L7" s="20" t="s">
        <v>16</v>
      </c>
      <c r="M7" s="21"/>
    </row>
    <row r="8" spans="1:13" ht="79.2" x14ac:dyDescent="0.25">
      <c r="A8" s="14"/>
      <c r="B8" s="14"/>
      <c r="C8" s="39" t="s">
        <v>148</v>
      </c>
      <c r="D8" s="22" t="s">
        <v>149</v>
      </c>
      <c r="E8" s="23"/>
      <c r="F8" s="23"/>
      <c r="G8" s="16" t="s">
        <v>11</v>
      </c>
      <c r="H8" s="32">
        <v>1</v>
      </c>
      <c r="I8" s="18">
        <v>0</v>
      </c>
      <c r="J8" s="19">
        <f t="shared" si="0"/>
        <v>0</v>
      </c>
      <c r="K8" s="141"/>
      <c r="L8" s="20" t="s">
        <v>16</v>
      </c>
      <c r="M8" s="21"/>
    </row>
    <row r="9" spans="1:13" ht="26.4" x14ac:dyDescent="0.25">
      <c r="A9" s="4">
        <v>30</v>
      </c>
      <c r="B9" s="4">
        <v>31</v>
      </c>
      <c r="C9" s="29" t="s">
        <v>213</v>
      </c>
      <c r="D9" s="34"/>
      <c r="E9" s="35"/>
      <c r="F9" s="35"/>
      <c r="G9" s="7" t="s">
        <v>11</v>
      </c>
      <c r="H9" s="31">
        <v>1</v>
      </c>
      <c r="I9" s="9">
        <f>J10+J11+J12+J13+J14</f>
        <v>0</v>
      </c>
      <c r="J9" s="10">
        <f t="shared" si="0"/>
        <v>0</v>
      </c>
      <c r="K9" s="11">
        <f>SUM(J9*1.2)</f>
        <v>0</v>
      </c>
      <c r="L9" s="27"/>
      <c r="M9" s="28"/>
    </row>
    <row r="10" spans="1:13" ht="145.19999999999999" x14ac:dyDescent="0.25">
      <c r="A10" s="14"/>
      <c r="B10" s="14"/>
      <c r="C10" s="22" t="s">
        <v>214</v>
      </c>
      <c r="D10" s="22" t="s">
        <v>215</v>
      </c>
      <c r="E10" s="23"/>
      <c r="F10" s="23"/>
      <c r="G10" s="16" t="s">
        <v>11</v>
      </c>
      <c r="H10" s="32">
        <v>1</v>
      </c>
      <c r="I10" s="18">
        <v>0</v>
      </c>
      <c r="J10" s="10">
        <f t="shared" si="0"/>
        <v>0</v>
      </c>
      <c r="K10" s="141" t="s">
        <v>15</v>
      </c>
      <c r="L10" s="20" t="s">
        <v>16</v>
      </c>
      <c r="M10" s="13"/>
    </row>
    <row r="11" spans="1:13" ht="145.19999999999999" x14ac:dyDescent="0.25">
      <c r="A11" s="14"/>
      <c r="B11" s="14"/>
      <c r="C11" s="22" t="s">
        <v>216</v>
      </c>
      <c r="D11" s="22" t="s">
        <v>217</v>
      </c>
      <c r="E11" s="23"/>
      <c r="F11" s="23"/>
      <c r="G11" s="16" t="s">
        <v>11</v>
      </c>
      <c r="H11" s="32">
        <v>1</v>
      </c>
      <c r="I11" s="18">
        <v>0</v>
      </c>
      <c r="J11" s="10">
        <f t="shared" si="0"/>
        <v>0</v>
      </c>
      <c r="K11" s="141"/>
      <c r="L11" s="20" t="s">
        <v>16</v>
      </c>
      <c r="M11" s="21"/>
    </row>
    <row r="12" spans="1:13" ht="145.19999999999999" x14ac:dyDescent="0.25">
      <c r="A12" s="14"/>
      <c r="B12" s="14"/>
      <c r="C12" s="22" t="s">
        <v>218</v>
      </c>
      <c r="D12" s="22" t="s">
        <v>219</v>
      </c>
      <c r="E12" s="23"/>
      <c r="F12" s="23"/>
      <c r="G12" s="16" t="s">
        <v>11</v>
      </c>
      <c r="H12" s="32">
        <v>1</v>
      </c>
      <c r="I12" s="18">
        <v>0</v>
      </c>
      <c r="J12" s="10">
        <f t="shared" si="0"/>
        <v>0</v>
      </c>
      <c r="K12" s="141"/>
      <c r="L12" s="20" t="s">
        <v>16</v>
      </c>
      <c r="M12" s="21"/>
    </row>
    <row r="13" spans="1:13" ht="79.2" x14ac:dyDescent="0.25">
      <c r="A13" s="14"/>
      <c r="B13" s="14"/>
      <c r="C13" s="22" t="s">
        <v>220</v>
      </c>
      <c r="D13" s="22" t="s">
        <v>221</v>
      </c>
      <c r="E13" s="23"/>
      <c r="F13" s="23"/>
      <c r="G13" s="16" t="s">
        <v>11</v>
      </c>
      <c r="H13" s="32">
        <v>2</v>
      </c>
      <c r="I13" s="18">
        <v>0</v>
      </c>
      <c r="J13" s="10">
        <f t="shared" si="0"/>
        <v>0</v>
      </c>
      <c r="K13" s="141"/>
      <c r="L13" s="20" t="s">
        <v>16</v>
      </c>
      <c r="M13" s="21"/>
    </row>
    <row r="14" spans="1:13" ht="132" x14ac:dyDescent="0.25">
      <c r="A14" s="14"/>
      <c r="B14" s="14"/>
      <c r="C14" s="22" t="s">
        <v>222</v>
      </c>
      <c r="D14" s="22" t="s">
        <v>223</v>
      </c>
      <c r="E14" s="23"/>
      <c r="F14" s="23"/>
      <c r="G14" s="16" t="s">
        <v>11</v>
      </c>
      <c r="H14" s="32">
        <v>1</v>
      </c>
      <c r="I14" s="18">
        <v>0</v>
      </c>
      <c r="J14" s="19">
        <f t="shared" si="0"/>
        <v>0</v>
      </c>
      <c r="K14" s="141"/>
      <c r="L14" s="20" t="s">
        <v>16</v>
      </c>
      <c r="M14" s="21"/>
    </row>
    <row r="15" spans="1:13" ht="26.4" x14ac:dyDescent="0.25">
      <c r="A15" s="4">
        <v>45</v>
      </c>
      <c r="B15" s="4">
        <v>47</v>
      </c>
      <c r="C15" s="29" t="s">
        <v>317</v>
      </c>
      <c r="D15" s="30"/>
      <c r="E15" s="31"/>
      <c r="F15" s="31"/>
      <c r="G15" s="7" t="s">
        <v>11</v>
      </c>
      <c r="H15" s="35">
        <v>1</v>
      </c>
      <c r="I15" s="9">
        <f>J16+J17+J18+J19+J20+J21+J22+J23+J24+J25+J26+J27+J28+J29+J30</f>
        <v>0</v>
      </c>
      <c r="J15" s="10">
        <f t="shared" si="0"/>
        <v>0</v>
      </c>
      <c r="K15" s="11">
        <f>SUM(J15*1.2)</f>
        <v>0</v>
      </c>
      <c r="L15" s="27"/>
      <c r="M15" s="28"/>
    </row>
    <row r="16" spans="1:13" ht="145.19999999999999" x14ac:dyDescent="0.25">
      <c r="A16" s="14"/>
      <c r="B16" s="14"/>
      <c r="C16" s="24" t="s">
        <v>318</v>
      </c>
      <c r="D16" s="24" t="s">
        <v>319</v>
      </c>
      <c r="E16" s="23"/>
      <c r="F16" s="23"/>
      <c r="G16" s="16" t="s">
        <v>11</v>
      </c>
      <c r="H16" s="23">
        <v>1</v>
      </c>
      <c r="I16" s="18">
        <v>0</v>
      </c>
      <c r="J16" s="10">
        <f t="shared" si="0"/>
        <v>0</v>
      </c>
      <c r="K16" s="141" t="s">
        <v>15</v>
      </c>
      <c r="L16" s="20" t="s">
        <v>16</v>
      </c>
      <c r="M16" s="13"/>
    </row>
    <row r="17" spans="1:13" ht="132" x14ac:dyDescent="0.25">
      <c r="A17" s="14"/>
      <c r="B17" s="14"/>
      <c r="C17" s="24" t="s">
        <v>320</v>
      </c>
      <c r="D17" s="24" t="s">
        <v>321</v>
      </c>
      <c r="E17" s="23"/>
      <c r="F17" s="23"/>
      <c r="G17" s="16" t="s">
        <v>11</v>
      </c>
      <c r="H17" s="23">
        <v>2</v>
      </c>
      <c r="I17" s="18">
        <v>0</v>
      </c>
      <c r="J17" s="10">
        <f t="shared" si="0"/>
        <v>0</v>
      </c>
      <c r="K17" s="141"/>
      <c r="L17" s="20" t="s">
        <v>16</v>
      </c>
      <c r="M17" s="21"/>
    </row>
    <row r="18" spans="1:13" ht="145.19999999999999" x14ac:dyDescent="0.25">
      <c r="A18" s="14"/>
      <c r="B18" s="14"/>
      <c r="C18" s="24" t="s">
        <v>322</v>
      </c>
      <c r="D18" s="24" t="s">
        <v>323</v>
      </c>
      <c r="E18" s="23"/>
      <c r="F18" s="23"/>
      <c r="G18" s="16" t="s">
        <v>11</v>
      </c>
      <c r="H18" s="23">
        <v>3</v>
      </c>
      <c r="I18" s="18">
        <v>0</v>
      </c>
      <c r="J18" s="10">
        <f t="shared" si="0"/>
        <v>0</v>
      </c>
      <c r="K18" s="141"/>
      <c r="L18" s="20" t="s">
        <v>16</v>
      </c>
      <c r="M18" s="21"/>
    </row>
    <row r="19" spans="1:13" ht="105.6" x14ac:dyDescent="0.25">
      <c r="A19" s="14"/>
      <c r="B19" s="14"/>
      <c r="C19" s="24" t="s">
        <v>324</v>
      </c>
      <c r="D19" s="24" t="s">
        <v>325</v>
      </c>
      <c r="E19" s="23"/>
      <c r="F19" s="23"/>
      <c r="G19" s="16" t="s">
        <v>11</v>
      </c>
      <c r="H19" s="23">
        <v>2</v>
      </c>
      <c r="I19" s="18">
        <v>0</v>
      </c>
      <c r="J19" s="10">
        <f t="shared" si="0"/>
        <v>0</v>
      </c>
      <c r="K19" s="141"/>
      <c r="L19" s="20" t="s">
        <v>16</v>
      </c>
      <c r="M19" s="21"/>
    </row>
    <row r="20" spans="1:13" ht="66" x14ac:dyDescent="0.25">
      <c r="A20" s="14"/>
      <c r="B20" s="14"/>
      <c r="C20" s="24" t="s">
        <v>326</v>
      </c>
      <c r="D20" s="24" t="s">
        <v>327</v>
      </c>
      <c r="E20" s="23"/>
      <c r="F20" s="23"/>
      <c r="G20" s="16" t="s">
        <v>11</v>
      </c>
      <c r="H20" s="23">
        <v>3</v>
      </c>
      <c r="I20" s="18">
        <v>0</v>
      </c>
      <c r="J20" s="10">
        <f t="shared" si="0"/>
        <v>0</v>
      </c>
      <c r="K20" s="141"/>
      <c r="L20" s="20" t="s">
        <v>16</v>
      </c>
      <c r="M20" s="21"/>
    </row>
    <row r="21" spans="1:13" ht="52.8" x14ac:dyDescent="0.25">
      <c r="A21" s="14"/>
      <c r="B21" s="14"/>
      <c r="C21" s="24" t="s">
        <v>328</v>
      </c>
      <c r="D21" s="24" t="s">
        <v>329</v>
      </c>
      <c r="E21" s="23"/>
      <c r="F21" s="23"/>
      <c r="G21" s="16" t="s">
        <v>11</v>
      </c>
      <c r="H21" s="23">
        <v>4</v>
      </c>
      <c r="I21" s="18">
        <v>0</v>
      </c>
      <c r="J21" s="10">
        <f t="shared" si="0"/>
        <v>0</v>
      </c>
      <c r="K21" s="141"/>
      <c r="L21" s="20" t="s">
        <v>16</v>
      </c>
      <c r="M21" s="21"/>
    </row>
    <row r="22" spans="1:13" ht="92.4" x14ac:dyDescent="0.25">
      <c r="A22" s="14"/>
      <c r="B22" s="14"/>
      <c r="C22" s="24" t="s">
        <v>330</v>
      </c>
      <c r="D22" s="24" t="s">
        <v>331</v>
      </c>
      <c r="E22" s="23"/>
      <c r="F22" s="23"/>
      <c r="G22" s="16" t="s">
        <v>11</v>
      </c>
      <c r="H22" s="23">
        <v>1</v>
      </c>
      <c r="I22" s="18">
        <v>0</v>
      </c>
      <c r="J22" s="10">
        <f t="shared" si="0"/>
        <v>0</v>
      </c>
      <c r="K22" s="141"/>
      <c r="L22" s="20" t="s">
        <v>16</v>
      </c>
      <c r="M22" s="21"/>
    </row>
    <row r="23" spans="1:13" ht="92.4" x14ac:dyDescent="0.25">
      <c r="A23" s="14"/>
      <c r="B23" s="14"/>
      <c r="C23" s="24" t="s">
        <v>332</v>
      </c>
      <c r="D23" s="24" t="s">
        <v>333</v>
      </c>
      <c r="E23" s="23"/>
      <c r="F23" s="23"/>
      <c r="G23" s="16" t="s">
        <v>11</v>
      </c>
      <c r="H23" s="23">
        <v>1</v>
      </c>
      <c r="I23" s="18">
        <v>0</v>
      </c>
      <c r="J23" s="10">
        <f t="shared" si="0"/>
        <v>0</v>
      </c>
      <c r="K23" s="141"/>
      <c r="L23" s="20" t="s">
        <v>16</v>
      </c>
      <c r="M23" s="21"/>
    </row>
    <row r="24" spans="1:13" ht="92.4" x14ac:dyDescent="0.25">
      <c r="A24" s="14"/>
      <c r="B24" s="14"/>
      <c r="C24" s="24" t="s">
        <v>334</v>
      </c>
      <c r="D24" s="24" t="s">
        <v>335</v>
      </c>
      <c r="E24" s="23"/>
      <c r="F24" s="23"/>
      <c r="G24" s="16" t="s">
        <v>11</v>
      </c>
      <c r="H24" s="23">
        <v>1</v>
      </c>
      <c r="I24" s="18">
        <v>0</v>
      </c>
      <c r="J24" s="10">
        <f t="shared" si="0"/>
        <v>0</v>
      </c>
      <c r="K24" s="141"/>
      <c r="L24" s="20" t="s">
        <v>16</v>
      </c>
      <c r="M24" s="21"/>
    </row>
    <row r="25" spans="1:13" ht="92.4" x14ac:dyDescent="0.25">
      <c r="A25" s="14"/>
      <c r="B25" s="14"/>
      <c r="C25" s="24" t="s">
        <v>336</v>
      </c>
      <c r="D25" s="24" t="s">
        <v>337</v>
      </c>
      <c r="E25" s="23"/>
      <c r="F25" s="23"/>
      <c r="G25" s="16" t="s">
        <v>11</v>
      </c>
      <c r="H25" s="23">
        <v>1</v>
      </c>
      <c r="I25" s="18">
        <v>0</v>
      </c>
      <c r="J25" s="10">
        <f t="shared" si="0"/>
        <v>0</v>
      </c>
      <c r="K25" s="141"/>
      <c r="L25" s="20" t="s">
        <v>16</v>
      </c>
      <c r="M25" s="21"/>
    </row>
    <row r="26" spans="1:13" ht="92.4" x14ac:dyDescent="0.25">
      <c r="A26" s="14"/>
      <c r="B26" s="14"/>
      <c r="C26" s="24" t="s">
        <v>338</v>
      </c>
      <c r="D26" s="24" t="s">
        <v>339</v>
      </c>
      <c r="E26" s="23"/>
      <c r="F26" s="23"/>
      <c r="G26" s="16" t="s">
        <v>11</v>
      </c>
      <c r="H26" s="23">
        <v>1</v>
      </c>
      <c r="I26" s="18">
        <v>0</v>
      </c>
      <c r="J26" s="10">
        <f t="shared" si="0"/>
        <v>0</v>
      </c>
      <c r="K26" s="141"/>
      <c r="L26" s="20" t="s">
        <v>16</v>
      </c>
      <c r="M26" s="21"/>
    </row>
    <row r="27" spans="1:13" ht="92.4" x14ac:dyDescent="0.25">
      <c r="A27" s="14"/>
      <c r="B27" s="14"/>
      <c r="C27" s="24" t="s">
        <v>340</v>
      </c>
      <c r="D27" s="24" t="s">
        <v>341</v>
      </c>
      <c r="E27" s="23"/>
      <c r="F27" s="23"/>
      <c r="G27" s="16" t="s">
        <v>11</v>
      </c>
      <c r="H27" s="23">
        <v>1</v>
      </c>
      <c r="I27" s="18">
        <v>0</v>
      </c>
      <c r="J27" s="10">
        <f t="shared" si="0"/>
        <v>0</v>
      </c>
      <c r="K27" s="141"/>
      <c r="L27" s="20" t="s">
        <v>16</v>
      </c>
      <c r="M27" s="21"/>
    </row>
    <row r="28" spans="1:13" ht="92.4" x14ac:dyDescent="0.25">
      <c r="A28" s="14"/>
      <c r="B28" s="14"/>
      <c r="C28" s="24" t="s">
        <v>342</v>
      </c>
      <c r="D28" s="24" t="s">
        <v>343</v>
      </c>
      <c r="E28" s="23"/>
      <c r="F28" s="23"/>
      <c r="G28" s="16" t="s">
        <v>11</v>
      </c>
      <c r="H28" s="23">
        <v>1</v>
      </c>
      <c r="I28" s="18">
        <v>0</v>
      </c>
      <c r="J28" s="10">
        <f t="shared" si="0"/>
        <v>0</v>
      </c>
      <c r="K28" s="141"/>
      <c r="L28" s="20" t="s">
        <v>16</v>
      </c>
      <c r="M28" s="21"/>
    </row>
    <row r="29" spans="1:13" ht="92.4" x14ac:dyDescent="0.25">
      <c r="A29" s="14"/>
      <c r="B29" s="14"/>
      <c r="C29" s="24" t="s">
        <v>344</v>
      </c>
      <c r="D29" s="24" t="s">
        <v>345</v>
      </c>
      <c r="E29" s="23"/>
      <c r="F29" s="23"/>
      <c r="G29" s="16" t="s">
        <v>11</v>
      </c>
      <c r="H29" s="23">
        <v>1</v>
      </c>
      <c r="I29" s="18">
        <v>0</v>
      </c>
      <c r="J29" s="10">
        <f t="shared" si="0"/>
        <v>0</v>
      </c>
      <c r="K29" s="141"/>
      <c r="L29" s="20" t="s">
        <v>16</v>
      </c>
      <c r="M29" s="21"/>
    </row>
    <row r="30" spans="1:13" ht="92.4" x14ac:dyDescent="0.25">
      <c r="A30" s="14"/>
      <c r="B30" s="14"/>
      <c r="C30" s="24" t="s">
        <v>346</v>
      </c>
      <c r="D30" s="24" t="s">
        <v>347</v>
      </c>
      <c r="E30" s="23"/>
      <c r="F30" s="23"/>
      <c r="G30" s="16" t="s">
        <v>11</v>
      </c>
      <c r="H30" s="23">
        <v>2</v>
      </c>
      <c r="I30" s="18">
        <v>0</v>
      </c>
      <c r="J30" s="19">
        <f t="shared" si="0"/>
        <v>0</v>
      </c>
      <c r="K30" s="141"/>
      <c r="L30" s="20" t="s">
        <v>16</v>
      </c>
      <c r="M30" s="21"/>
    </row>
    <row r="31" spans="1:13" ht="26.4" x14ac:dyDescent="0.25">
      <c r="A31" s="4">
        <v>53</v>
      </c>
      <c r="B31" s="4">
        <v>55</v>
      </c>
      <c r="C31" s="29" t="s">
        <v>366</v>
      </c>
      <c r="D31" s="34"/>
      <c r="E31" s="35"/>
      <c r="F31" s="35"/>
      <c r="G31" s="7" t="s">
        <v>11</v>
      </c>
      <c r="H31" s="35">
        <v>1</v>
      </c>
      <c r="I31" s="9">
        <f>J32++J33+J34+J35+J36+J37</f>
        <v>0</v>
      </c>
      <c r="J31" s="10">
        <f t="shared" si="0"/>
        <v>0</v>
      </c>
      <c r="K31" s="11">
        <f>SUM(J31*1.2)</f>
        <v>0</v>
      </c>
      <c r="L31" s="27"/>
      <c r="M31" s="28"/>
    </row>
    <row r="32" spans="1:13" ht="118.8" x14ac:dyDescent="0.25">
      <c r="A32" s="70"/>
      <c r="B32" s="70"/>
      <c r="C32" s="71" t="s">
        <v>367</v>
      </c>
      <c r="D32" s="71" t="s">
        <v>368</v>
      </c>
      <c r="E32" s="72"/>
      <c r="F32" s="72"/>
      <c r="G32" s="73" t="s">
        <v>11</v>
      </c>
      <c r="H32" s="72">
        <v>2</v>
      </c>
      <c r="I32" s="18">
        <v>0</v>
      </c>
      <c r="J32" s="10">
        <f t="shared" si="0"/>
        <v>0</v>
      </c>
      <c r="K32" s="158" t="s">
        <v>15</v>
      </c>
      <c r="L32" s="20" t="s">
        <v>16</v>
      </c>
      <c r="M32" s="13"/>
    </row>
    <row r="33" spans="1:13" ht="66" x14ac:dyDescent="0.25">
      <c r="A33" s="14"/>
      <c r="B33" s="14"/>
      <c r="C33" s="24" t="s">
        <v>369</v>
      </c>
      <c r="D33" s="24" t="s">
        <v>370</v>
      </c>
      <c r="E33" s="23"/>
      <c r="F33" s="23"/>
      <c r="G33" s="16" t="s">
        <v>11</v>
      </c>
      <c r="H33" s="23">
        <v>4</v>
      </c>
      <c r="I33" s="18">
        <v>0</v>
      </c>
      <c r="J33" s="10">
        <f t="shared" si="0"/>
        <v>0</v>
      </c>
      <c r="K33" s="158"/>
      <c r="L33" s="20" t="s">
        <v>16</v>
      </c>
      <c r="M33" s="21"/>
    </row>
    <row r="34" spans="1:13" ht="92.4" x14ac:dyDescent="0.25">
      <c r="A34" s="14"/>
      <c r="B34" s="14"/>
      <c r="C34" s="24" t="s">
        <v>346</v>
      </c>
      <c r="D34" s="24" t="s">
        <v>347</v>
      </c>
      <c r="E34" s="23"/>
      <c r="F34" s="23"/>
      <c r="G34" s="16" t="s">
        <v>11</v>
      </c>
      <c r="H34" s="23">
        <v>4</v>
      </c>
      <c r="I34" s="18">
        <v>0</v>
      </c>
      <c r="J34" s="10">
        <f t="shared" si="0"/>
        <v>0</v>
      </c>
      <c r="K34" s="158"/>
      <c r="L34" s="20" t="s">
        <v>16</v>
      </c>
      <c r="M34" s="21"/>
    </row>
    <row r="35" spans="1:13" ht="92.4" x14ac:dyDescent="0.25">
      <c r="A35" s="32"/>
      <c r="B35" s="32"/>
      <c r="C35" s="24" t="s">
        <v>371</v>
      </c>
      <c r="D35" s="24" t="s">
        <v>372</v>
      </c>
      <c r="E35" s="23"/>
      <c r="F35" s="23"/>
      <c r="G35" s="16" t="s">
        <v>11</v>
      </c>
      <c r="H35" s="23">
        <v>1</v>
      </c>
      <c r="I35" s="18">
        <v>0</v>
      </c>
      <c r="J35" s="10">
        <f t="shared" si="0"/>
        <v>0</v>
      </c>
      <c r="K35" s="158"/>
      <c r="L35" s="20" t="s">
        <v>16</v>
      </c>
      <c r="M35" s="21"/>
    </row>
    <row r="36" spans="1:13" ht="92.4" x14ac:dyDescent="0.25">
      <c r="A36" s="32"/>
      <c r="B36" s="32"/>
      <c r="C36" s="24" t="s">
        <v>373</v>
      </c>
      <c r="D36" s="24" t="s">
        <v>374</v>
      </c>
      <c r="E36" s="23"/>
      <c r="F36" s="23"/>
      <c r="G36" s="16" t="s">
        <v>11</v>
      </c>
      <c r="H36" s="23">
        <v>1</v>
      </c>
      <c r="I36" s="18">
        <v>0</v>
      </c>
      <c r="J36" s="10">
        <f t="shared" si="0"/>
        <v>0</v>
      </c>
      <c r="K36" s="158"/>
      <c r="L36" s="20" t="s">
        <v>16</v>
      </c>
      <c r="M36" s="21"/>
    </row>
    <row r="37" spans="1:13" ht="66" x14ac:dyDescent="0.25">
      <c r="A37" s="32"/>
      <c r="B37" s="32"/>
      <c r="C37" s="24" t="s">
        <v>375</v>
      </c>
      <c r="D37" s="24" t="s">
        <v>376</v>
      </c>
      <c r="E37" s="23"/>
      <c r="F37" s="23"/>
      <c r="G37" s="16" t="s">
        <v>11</v>
      </c>
      <c r="H37" s="23">
        <v>1</v>
      </c>
      <c r="I37" s="18">
        <v>0</v>
      </c>
      <c r="J37" s="19">
        <f t="shared" si="0"/>
        <v>0</v>
      </c>
      <c r="K37" s="158"/>
      <c r="L37" s="20" t="s">
        <v>16</v>
      </c>
      <c r="M37" s="21"/>
    </row>
    <row r="38" spans="1:13" ht="39.6" x14ac:dyDescent="0.25">
      <c r="A38" s="4">
        <v>71</v>
      </c>
      <c r="B38" s="4">
        <v>75</v>
      </c>
      <c r="C38" s="29" t="s">
        <v>466</v>
      </c>
      <c r="D38" s="30"/>
      <c r="E38" s="31"/>
      <c r="F38" s="31"/>
      <c r="G38" s="7" t="s">
        <v>11</v>
      </c>
      <c r="H38" s="35">
        <v>1</v>
      </c>
      <c r="I38" s="9">
        <f>J39+J40+J41+J42</f>
        <v>0</v>
      </c>
      <c r="J38" s="10">
        <f t="shared" si="0"/>
        <v>0</v>
      </c>
      <c r="K38" s="11">
        <f>SUM(J38*1.2)</f>
        <v>0</v>
      </c>
      <c r="L38" s="27"/>
      <c r="M38" s="28"/>
    </row>
    <row r="39" spans="1:13" ht="92.4" x14ac:dyDescent="0.25">
      <c r="A39" s="74"/>
      <c r="B39" s="74"/>
      <c r="C39" s="75" t="s">
        <v>346</v>
      </c>
      <c r="D39" s="75" t="s">
        <v>347</v>
      </c>
      <c r="E39" s="76"/>
      <c r="F39" s="76"/>
      <c r="G39" s="77" t="s">
        <v>11</v>
      </c>
      <c r="H39" s="76">
        <v>4</v>
      </c>
      <c r="I39" s="18">
        <v>0</v>
      </c>
      <c r="J39" s="10">
        <f t="shared" si="0"/>
        <v>0</v>
      </c>
      <c r="K39" s="141" t="s">
        <v>15</v>
      </c>
      <c r="L39" s="20" t="s">
        <v>16</v>
      </c>
      <c r="M39" s="13"/>
    </row>
    <row r="40" spans="1:13" ht="105.6" x14ac:dyDescent="0.25">
      <c r="A40" s="74"/>
      <c r="B40" s="74"/>
      <c r="C40" s="75" t="s">
        <v>467</v>
      </c>
      <c r="D40" s="75" t="s">
        <v>468</v>
      </c>
      <c r="E40" s="76"/>
      <c r="F40" s="76"/>
      <c r="G40" s="77" t="s">
        <v>11</v>
      </c>
      <c r="H40" s="78">
        <v>2</v>
      </c>
      <c r="I40" s="18">
        <v>0</v>
      </c>
      <c r="J40" s="10">
        <f t="shared" si="0"/>
        <v>0</v>
      </c>
      <c r="K40" s="141"/>
      <c r="L40" s="20" t="s">
        <v>16</v>
      </c>
      <c r="M40" s="21"/>
    </row>
    <row r="41" spans="1:13" ht="105.6" x14ac:dyDescent="0.25">
      <c r="A41" s="74"/>
      <c r="B41" s="74"/>
      <c r="C41" s="75" t="s">
        <v>469</v>
      </c>
      <c r="D41" s="75" t="s">
        <v>470</v>
      </c>
      <c r="E41" s="76"/>
      <c r="F41" s="76"/>
      <c r="G41" s="77" t="s">
        <v>11</v>
      </c>
      <c r="H41" s="78">
        <v>1</v>
      </c>
      <c r="I41" s="18">
        <v>0</v>
      </c>
      <c r="J41" s="10">
        <f t="shared" si="0"/>
        <v>0</v>
      </c>
      <c r="K41" s="141"/>
      <c r="L41" s="20" t="s">
        <v>16</v>
      </c>
      <c r="M41" s="21"/>
    </row>
    <row r="42" spans="1:13" ht="105.6" x14ac:dyDescent="0.25">
      <c r="A42" s="74"/>
      <c r="B42" s="74"/>
      <c r="C42" s="75" t="s">
        <v>471</v>
      </c>
      <c r="D42" s="75" t="s">
        <v>472</v>
      </c>
      <c r="E42" s="76"/>
      <c r="F42" s="76"/>
      <c r="G42" s="77" t="s">
        <v>11</v>
      </c>
      <c r="H42" s="78">
        <v>1</v>
      </c>
      <c r="I42" s="18">
        <v>0</v>
      </c>
      <c r="J42" s="19">
        <f t="shared" si="0"/>
        <v>0</v>
      </c>
      <c r="K42" s="141"/>
      <c r="L42" s="20" t="s">
        <v>16</v>
      </c>
      <c r="M42" s="21"/>
    </row>
    <row r="43" spans="1:13" ht="52.8" x14ac:dyDescent="0.25">
      <c r="A43" s="4">
        <v>72</v>
      </c>
      <c r="B43" s="4">
        <v>76</v>
      </c>
      <c r="C43" s="29" t="s">
        <v>473</v>
      </c>
      <c r="D43" s="30"/>
      <c r="E43" s="31"/>
      <c r="F43" s="31"/>
      <c r="G43" s="7" t="s">
        <v>11</v>
      </c>
      <c r="H43" s="35">
        <v>1</v>
      </c>
      <c r="I43" s="9">
        <f>SUM(J44:J52)</f>
        <v>0</v>
      </c>
      <c r="J43" s="10">
        <f t="shared" si="0"/>
        <v>0</v>
      </c>
      <c r="K43" s="11">
        <f>SUM(J43*1.2)</f>
        <v>0</v>
      </c>
      <c r="L43" s="27"/>
      <c r="M43" s="28"/>
    </row>
    <row r="44" spans="1:13" ht="66" x14ac:dyDescent="0.25">
      <c r="A44" s="79"/>
      <c r="B44" s="79"/>
      <c r="C44" s="75" t="s">
        <v>474</v>
      </c>
      <c r="D44" s="75" t="s">
        <v>475</v>
      </c>
      <c r="E44" s="76"/>
      <c r="F44" s="76"/>
      <c r="G44" s="77" t="s">
        <v>11</v>
      </c>
      <c r="H44" s="78">
        <v>3</v>
      </c>
      <c r="I44" s="18">
        <v>0</v>
      </c>
      <c r="J44" s="10">
        <f t="shared" si="0"/>
        <v>0</v>
      </c>
      <c r="K44" s="141" t="s">
        <v>15</v>
      </c>
      <c r="L44" s="20" t="s">
        <v>16</v>
      </c>
      <c r="M44" s="13"/>
    </row>
    <row r="45" spans="1:13" ht="66" x14ac:dyDescent="0.25">
      <c r="A45" s="79"/>
      <c r="B45" s="79"/>
      <c r="C45" s="75" t="s">
        <v>326</v>
      </c>
      <c r="D45" s="75" t="s">
        <v>327</v>
      </c>
      <c r="E45" s="76"/>
      <c r="F45" s="76"/>
      <c r="G45" s="77" t="s">
        <v>11</v>
      </c>
      <c r="H45" s="78">
        <v>1</v>
      </c>
      <c r="I45" s="18">
        <v>0</v>
      </c>
      <c r="J45" s="10">
        <f t="shared" si="0"/>
        <v>0</v>
      </c>
      <c r="K45" s="141"/>
      <c r="L45" s="20" t="s">
        <v>16</v>
      </c>
      <c r="M45" s="21"/>
    </row>
    <row r="46" spans="1:13" ht="66" x14ac:dyDescent="0.25">
      <c r="A46" s="79"/>
      <c r="B46" s="79"/>
      <c r="C46" s="75" t="s">
        <v>375</v>
      </c>
      <c r="D46" s="75" t="s">
        <v>376</v>
      </c>
      <c r="E46" s="76"/>
      <c r="F46" s="76"/>
      <c r="G46" s="77" t="s">
        <v>11</v>
      </c>
      <c r="H46" s="76">
        <v>2</v>
      </c>
      <c r="I46" s="18">
        <v>0</v>
      </c>
      <c r="J46" s="10">
        <f t="shared" si="0"/>
        <v>0</v>
      </c>
      <c r="K46" s="141"/>
      <c r="L46" s="20" t="s">
        <v>16</v>
      </c>
      <c r="M46" s="21"/>
    </row>
    <row r="47" spans="1:13" ht="79.2" x14ac:dyDescent="0.25">
      <c r="A47" s="74"/>
      <c r="B47" s="74"/>
      <c r="C47" s="75" t="s">
        <v>476</v>
      </c>
      <c r="D47" s="75" t="s">
        <v>477</v>
      </c>
      <c r="E47" s="76"/>
      <c r="F47" s="76"/>
      <c r="G47" s="77" t="s">
        <v>11</v>
      </c>
      <c r="H47" s="76">
        <v>2</v>
      </c>
      <c r="I47" s="18">
        <v>0</v>
      </c>
      <c r="J47" s="10">
        <f t="shared" si="0"/>
        <v>0</v>
      </c>
      <c r="K47" s="141"/>
      <c r="L47" s="20" t="s">
        <v>16</v>
      </c>
      <c r="M47" s="21"/>
    </row>
    <row r="48" spans="1:13" ht="145.19999999999999" x14ac:dyDescent="0.25">
      <c r="A48" s="74"/>
      <c r="B48" s="74"/>
      <c r="C48" s="75" t="s">
        <v>478</v>
      </c>
      <c r="D48" s="75" t="s">
        <v>479</v>
      </c>
      <c r="E48" s="76"/>
      <c r="F48" s="76"/>
      <c r="G48" s="77" t="s">
        <v>11</v>
      </c>
      <c r="H48" s="76">
        <v>1</v>
      </c>
      <c r="I48" s="18">
        <v>0</v>
      </c>
      <c r="J48" s="10">
        <f t="shared" si="0"/>
        <v>0</v>
      </c>
      <c r="K48" s="141"/>
      <c r="L48" s="20" t="s">
        <v>16</v>
      </c>
      <c r="M48" s="21"/>
    </row>
    <row r="49" spans="1:13" ht="158.4" x14ac:dyDescent="0.25">
      <c r="A49" s="74"/>
      <c r="B49" s="74"/>
      <c r="C49" s="75" t="s">
        <v>480</v>
      </c>
      <c r="D49" s="75" t="s">
        <v>481</v>
      </c>
      <c r="E49" s="76"/>
      <c r="F49" s="76"/>
      <c r="G49" s="77" t="s">
        <v>11</v>
      </c>
      <c r="H49" s="76">
        <v>1</v>
      </c>
      <c r="I49" s="18">
        <v>0</v>
      </c>
      <c r="J49" s="10">
        <f t="shared" si="0"/>
        <v>0</v>
      </c>
      <c r="K49" s="141"/>
      <c r="L49" s="20" t="s">
        <v>16</v>
      </c>
      <c r="M49" s="21"/>
    </row>
    <row r="50" spans="1:13" ht="158.4" x14ac:dyDescent="0.25">
      <c r="A50" s="74"/>
      <c r="B50" s="74"/>
      <c r="C50" s="75" t="s">
        <v>482</v>
      </c>
      <c r="D50" s="75" t="s">
        <v>483</v>
      </c>
      <c r="E50" s="76"/>
      <c r="F50" s="76"/>
      <c r="G50" s="77" t="s">
        <v>11</v>
      </c>
      <c r="H50" s="76">
        <v>1</v>
      </c>
      <c r="I50" s="18">
        <v>0</v>
      </c>
      <c r="J50" s="10">
        <f t="shared" si="0"/>
        <v>0</v>
      </c>
      <c r="K50" s="141"/>
      <c r="L50" s="20" t="s">
        <v>16</v>
      </c>
      <c r="M50" s="21"/>
    </row>
    <row r="51" spans="1:13" ht="79.2" x14ac:dyDescent="0.25">
      <c r="A51" s="74"/>
      <c r="B51" s="74"/>
      <c r="C51" s="75" t="s">
        <v>484</v>
      </c>
      <c r="D51" s="75" t="s">
        <v>485</v>
      </c>
      <c r="E51" s="76"/>
      <c r="F51" s="76"/>
      <c r="G51" s="77" t="s">
        <v>11</v>
      </c>
      <c r="H51" s="76">
        <v>1</v>
      </c>
      <c r="I51" s="18">
        <v>0</v>
      </c>
      <c r="J51" s="10">
        <f t="shared" si="0"/>
        <v>0</v>
      </c>
      <c r="K51" s="141"/>
      <c r="L51" s="20" t="s">
        <v>16</v>
      </c>
      <c r="M51" s="21"/>
    </row>
    <row r="52" spans="1:13" ht="92.4" x14ac:dyDescent="0.25">
      <c r="A52" s="74"/>
      <c r="B52" s="74"/>
      <c r="C52" s="75" t="s">
        <v>371</v>
      </c>
      <c r="D52" s="75" t="s">
        <v>372</v>
      </c>
      <c r="E52" s="76"/>
      <c r="F52" s="76"/>
      <c r="G52" s="77" t="s">
        <v>11</v>
      </c>
      <c r="H52" s="78">
        <v>1</v>
      </c>
      <c r="I52" s="18">
        <v>0</v>
      </c>
      <c r="J52" s="19">
        <f t="shared" si="0"/>
        <v>0</v>
      </c>
      <c r="K52" s="141"/>
      <c r="L52" s="20" t="s">
        <v>16</v>
      </c>
      <c r="M52" s="21"/>
    </row>
    <row r="53" spans="1:13" x14ac:dyDescent="0.25">
      <c r="I53" s="109" t="s">
        <v>555</v>
      </c>
      <c r="J53" s="110">
        <f>J5+J9+J15+J31+J38+J43</f>
        <v>0</v>
      </c>
      <c r="K53" s="110">
        <f>K5+K9+K15+K31+K38+K43</f>
        <v>0</v>
      </c>
    </row>
    <row r="56" spans="1:13" ht="13.8" x14ac:dyDescent="0.25">
      <c r="C56" s="150" t="s">
        <v>546</v>
      </c>
      <c r="D56" s="151"/>
      <c r="E56" s="149"/>
      <c r="F56" s="149"/>
    </row>
    <row r="57" spans="1:13" ht="13.8" x14ac:dyDescent="0.25">
      <c r="C57" s="150" t="s">
        <v>547</v>
      </c>
      <c r="D57" s="151"/>
      <c r="E57" s="149"/>
      <c r="F57" s="149"/>
    </row>
    <row r="58" spans="1:13" ht="13.8" x14ac:dyDescent="0.25">
      <c r="C58" s="150" t="s">
        <v>548</v>
      </c>
      <c r="D58" s="151"/>
      <c r="E58" s="149"/>
      <c r="F58" s="149"/>
    </row>
    <row r="59" spans="1:13" ht="13.8" x14ac:dyDescent="0.25">
      <c r="C59" s="150" t="s">
        <v>549</v>
      </c>
      <c r="D59" s="151"/>
      <c r="E59" s="149"/>
      <c r="F59" s="149"/>
    </row>
    <row r="60" spans="1:13" ht="13.8" x14ac:dyDescent="0.25">
      <c r="C60" s="150" t="s">
        <v>550</v>
      </c>
      <c r="D60" s="151"/>
      <c r="E60" s="149"/>
      <c r="F60" s="149"/>
    </row>
    <row r="61" spans="1:13" ht="13.8" x14ac:dyDescent="0.25">
      <c r="C61" s="147" t="s">
        <v>551</v>
      </c>
      <c r="D61" s="148"/>
      <c r="E61" s="149"/>
      <c r="F61" s="149"/>
    </row>
  </sheetData>
  <mergeCells count="12">
    <mergeCell ref="C60:F60"/>
    <mergeCell ref="C61:F61"/>
    <mergeCell ref="K44:K52"/>
    <mergeCell ref="C56:F56"/>
    <mergeCell ref="C57:F57"/>
    <mergeCell ref="C58:F58"/>
    <mergeCell ref="C59:F59"/>
    <mergeCell ref="K6:K8"/>
    <mergeCell ref="K10:K14"/>
    <mergeCell ref="K16:K30"/>
    <mergeCell ref="K32:K37"/>
    <mergeCell ref="K39:K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1 časť</vt:lpstr>
      <vt:lpstr>2 časť</vt:lpstr>
      <vt:lpstr>3 časť</vt:lpstr>
      <vt:lpstr>4 časť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cp:lastPrinted>2023-06-12T07:47:57Z</cp:lastPrinted>
  <dcterms:created xsi:type="dcterms:W3CDTF">2023-03-10T14:31:48Z</dcterms:created>
  <dcterms:modified xsi:type="dcterms:W3CDTF">2023-07-07T14:17:59Z</dcterms:modified>
</cp:coreProperties>
</file>