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2023 - 08 -Stará Bystrica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ponuka'!$A$1:$P$43</definedName>
  </definedNames>
  <calcPr calcId="162913"/>
</workbook>
</file>

<file path=xl/calcChain.xml><?xml version="1.0" encoding="utf-8"?>
<calcChain xmlns="http://schemas.openxmlformats.org/spreadsheetml/2006/main">
  <c r="H24" i="1" l="1"/>
  <c r="H13" i="1"/>
  <c r="P27" i="1"/>
  <c r="P26" i="1"/>
  <c r="P25" i="1"/>
  <c r="P19" i="1"/>
  <c r="P13" i="1"/>
  <c r="P29" i="1"/>
  <c r="H15" i="1"/>
  <c r="H16" i="1"/>
  <c r="H17" i="1"/>
  <c r="H18" i="1"/>
  <c r="H19" i="1"/>
  <c r="H20" i="1"/>
  <c r="H21" i="1"/>
  <c r="H22" i="1"/>
  <c r="P22" i="1" s="1"/>
  <c r="H23" i="1"/>
  <c r="P23" i="1" s="1"/>
  <c r="H25" i="1"/>
  <c r="H26" i="1"/>
  <c r="H27" i="1"/>
  <c r="P24" i="1"/>
  <c r="M29" i="1" l="1"/>
  <c r="P15" i="1" l="1"/>
  <c r="H14" i="1" l="1"/>
  <c r="H28" i="1" s="1"/>
  <c r="P14" i="1" l="1"/>
  <c r="P21" i="1" l="1"/>
  <c r="P20" i="1"/>
  <c r="P18" i="1"/>
  <c r="P17" i="1"/>
  <c r="P16" i="1"/>
  <c r="Q27" i="1" l="1"/>
  <c r="Q25" i="1" l="1"/>
  <c r="Q21" i="1"/>
  <c r="Q14" i="1"/>
  <c r="Q13" i="1"/>
  <c r="Q12" i="1" l="1"/>
  <c r="P31" i="1" l="1"/>
  <c r="Q29" i="1" l="1"/>
  <c r="P30" i="1"/>
</calcChain>
</file>

<file path=xl/sharedStrings.xml><?xml version="1.0" encoding="utf-8"?>
<sst xmlns="http://schemas.openxmlformats.org/spreadsheetml/2006/main" count="168" uniqueCount="101">
  <si>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</si>
  <si>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</si>
  <si>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</si>
  <si>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</si>
  <si>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</si>
  <si>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</si>
  <si>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</si>
  <si>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</si>
  <si>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</si>
  <si>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</si>
  <si>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</si>
  <si>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</si>
  <si>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</si>
  <si>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</si>
  <si>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</si>
  <si>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</si>
  <si>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</si>
  <si>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</si>
  <si>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</si>
  <si>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</si>
  <si>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</si>
  <si>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</si>
  <si>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</si>
  <si>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</si>
  <si>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</si>
  <si>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</si>
  <si>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</si>
  <si>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</si>
  <si>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</si>
  <si>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</si>
  <si>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</si>
  <si>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</si>
  <si>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</si>
  <si>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</si>
  <si>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</si>
  <si>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</si>
  <si>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</si>
  <si>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</si>
  <si>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</si>
  <si>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</si>
  <si>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</si>
  <si>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</si>
  <si>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</si>
  <si>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</si>
  <si>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</si>
  <si>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</si>
  <si>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</si>
  <si>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</si>
  <si>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</si>
  <si>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</si>
  <si>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</si>
  <si>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</si>
  <si>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</si>
  <si>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</si>
  <si>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</si>
  <si>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</si>
  <si>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</si>
  <si>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</si>
  <si>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</si>
  <si>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</si>
  <si>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</si>
  <si>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</si>
  <si>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</si>
  <si>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</si>
  <si>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</si>
  <si>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</si>
  <si>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</si>
  <si>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</si>
  <si>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</si>
  <si>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</si>
  <si>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</si>
  <si>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</si>
  <si>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1,2,4a,4b,6,7</t>
  </si>
  <si>
    <t>1,2,4a,4d,6,7</t>
  </si>
  <si>
    <t>1,2,4a,6,7</t>
  </si>
  <si>
    <t>Zmluva č. DNS/08/23/09/08</t>
  </si>
  <si>
    <t xml:space="preserve">Lesnícke služby v ťažbovom procese na OZ Sever, LS Stará Bystrica - výzva č. 08/2023  </t>
  </si>
  <si>
    <t>10-Skríželné</t>
  </si>
  <si>
    <t>3495a1</t>
  </si>
  <si>
    <t>3496b1</t>
  </si>
  <si>
    <t>3500a0</t>
  </si>
  <si>
    <t>4141 1</t>
  </si>
  <si>
    <t>4146d1</t>
  </si>
  <si>
    <t>4147b0</t>
  </si>
  <si>
    <t>1,2,4a,4d,6,8</t>
  </si>
  <si>
    <t>11-Veľký Potok</t>
  </si>
  <si>
    <t>4362 1</t>
  </si>
  <si>
    <t>1,2,4a,4d,6,9</t>
  </si>
  <si>
    <t>4362 2</t>
  </si>
  <si>
    <t>1,2,4a,4d,6,10</t>
  </si>
  <si>
    <t>4363a1</t>
  </si>
  <si>
    <t>1,2,4a,4d,6,11</t>
  </si>
  <si>
    <t>4367 2</t>
  </si>
  <si>
    <t>4368 1</t>
  </si>
  <si>
    <t>1,2,4a,4d,6,3</t>
  </si>
  <si>
    <t>4371a1</t>
  </si>
  <si>
    <t>1,2,4a,4d,6,1</t>
  </si>
  <si>
    <t>4374b1</t>
  </si>
  <si>
    <t>1,2,4a,4d,6,5</t>
  </si>
  <si>
    <t>4375 1</t>
  </si>
  <si>
    <t>70/320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</si>
</sst>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9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8" xfId="0" applyFont="1" applyFill="1" applyBorder="1" applyAlignment="1" applyProtection="1">
      <alignment vertical="center" wrapText="1"/>
    </xf>
    <xf numFmtId="4" fontId="6" fillId="3" borderId="23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3" xfId="0" applyFont="1" applyFill="1" applyBorder="1" applyProtection="1"/>
    <xf numFmtId="0" fontId="6" fillId="3" borderId="17" xfId="0" applyFont="1" applyFill="1" applyBorder="1" applyAlignment="1" applyProtection="1">
      <alignment vertical="center" wrapText="1"/>
    </xf>
    <xf numFmtId="14" fontId="0" fillId="0" borderId="0" xfId="0" applyNumberFormat="1"/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6" fillId="3" borderId="33" xfId="0" applyFont="1" applyFill="1" applyBorder="1" applyAlignment="1" applyProtection="1">
      <alignment horizontal="center" vertical="center"/>
    </xf>
    <xf numFmtId="2" fontId="6" fillId="3" borderId="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 wrapText="1"/>
    </xf>
    <xf numFmtId="4" fontId="6" fillId="4" borderId="23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0" fontId="6" fillId="3" borderId="8" xfId="0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6" fillId="0" borderId="38" xfId="0" applyNumberFormat="1" applyFont="1" applyBorder="1" applyAlignment="1">
      <alignment horizontal="right" vertical="center"/>
    </xf>
    <xf numFmtId="4" fontId="6" fillId="2" borderId="38" xfId="0" applyNumberFormat="1" applyFont="1" applyFill="1" applyBorder="1" applyAlignment="1" applyProtection="1">
      <alignment horizontal="center" vertical="center"/>
      <protection locked="0"/>
    </xf>
    <xf numFmtId="2" fontId="6" fillId="3" borderId="39" xfId="0" applyNumberFormat="1" applyFont="1" applyFill="1" applyBorder="1" applyAlignment="1" applyProtection="1">
      <alignment horizontal="center" vertical="center"/>
    </xf>
    <xf numFmtId="2" fontId="6" fillId="3" borderId="4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right" vertical="center" wrapText="1"/>
    </xf>
    <xf numFmtId="4" fontId="6" fillId="2" borderId="41" xfId="0" applyNumberFormat="1" applyFont="1" applyFill="1" applyBorder="1" applyAlignment="1" applyProtection="1">
      <alignment horizontal="center" vertical="center"/>
      <protection locked="0"/>
    </xf>
    <xf numFmtId="2" fontId="6" fillId="3" borderId="42" xfId="0" applyNumberFormat="1" applyFont="1" applyFill="1" applyBorder="1" applyAlignment="1" applyProtection="1">
      <alignment horizontal="center" vertical="center"/>
    </xf>
    <xf numFmtId="0" fontId="0" fillId="0" borderId="12" xfId="0" applyBorder="1"/>
    <xf numFmtId="0" fontId="0" fillId="0" borderId="0" xfId="0" applyBorder="1"/>
    <xf numFmtId="0" fontId="10" fillId="3" borderId="43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right" vertical="center"/>
    </xf>
    <xf numFmtId="4" fontId="6" fillId="3" borderId="34" xfId="0" applyNumberFormat="1" applyFont="1" applyFill="1" applyBorder="1" applyAlignment="1" applyProtection="1">
      <alignment horizontal="right" vertical="center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44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Protection="1"/>
    <xf numFmtId="4" fontId="6" fillId="3" borderId="10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6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0" fillId="3" borderId="25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13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5" borderId="11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4" fillId="5" borderId="0" xfId="0" applyFont="1" applyFill="1" applyAlignment="1"/>
    <xf numFmtId="0" fontId="0" fillId="5" borderId="0" xfId="0" applyFill="1" applyAlignment="1"/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14" fontId="0" fillId="3" borderId="47" xfId="0" applyNumberFormat="1" applyFont="1" applyFill="1" applyBorder="1" applyAlignment="1" applyProtection="1">
      <alignment horizontal="center" vertical="center"/>
    </xf>
    <xf numFmtId="0" fontId="15" fillId="0" borderId="48" xfId="0" applyNumberFormat="1" applyFont="1" applyBorder="1" applyAlignment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/>
    </xf>
    <xf numFmtId="0" fontId="3" fillId="3" borderId="50" xfId="0" applyFont="1" applyFill="1" applyBorder="1" applyAlignment="1" applyProtection="1">
      <alignment horizontal="center" vertical="center"/>
    </xf>
    <xf numFmtId="11" fontId="15" fillId="0" borderId="48" xfId="0" applyNumberFormat="1" applyFont="1" applyBorder="1" applyAlignment="1">
      <alignment horizontal="center" vertical="center" wrapText="1"/>
    </xf>
    <xf numFmtId="0" fontId="10" fillId="3" borderId="51" xfId="0" applyFont="1" applyFill="1" applyBorder="1" applyAlignment="1" applyProtection="1">
      <alignment horizontal="center" vertical="center" wrapText="1"/>
    </xf>
    <xf numFmtId="0" fontId="3" fillId="3" borderId="52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2" fontId="16" fillId="0" borderId="48" xfId="0" applyNumberFormat="1" applyFont="1" applyBorder="1" applyAlignment="1">
      <alignment horizontal="right" vertical="center"/>
    </xf>
    <xf numFmtId="0" fontId="3" fillId="3" borderId="53" xfId="0" applyFont="1" applyFill="1" applyBorder="1" applyAlignment="1" applyProtection="1">
      <alignment horizontal="center" vertical="center"/>
    </xf>
    <xf numFmtId="0" fontId="16" fillId="0" borderId="48" xfId="0" applyNumberFormat="1" applyFont="1" applyBorder="1" applyAlignment="1">
      <alignment horizontal="center" vertical="center"/>
    </xf>
    <xf numFmtId="0" fontId="16" fillId="0" borderId="48" xfId="0" applyNumberFormat="1" applyFont="1" applyBorder="1" applyAlignment="1">
      <alignment horizontal="right" vertical="center" wrapText="1"/>
    </xf>
    <xf numFmtId="2" fontId="16" fillId="0" borderId="48" xfId="0" applyNumberFormat="1" applyFont="1" applyBorder="1" applyAlignment="1">
      <alignment horizontal="right" vertical="center" wrapText="1"/>
    </xf>
    <xf numFmtId="0" fontId="3" fillId="3" borderId="55" xfId="0" applyFont="1" applyFill="1" applyBorder="1" applyAlignment="1" applyProtection="1">
      <alignment horizontal="center" vertical="center"/>
    </xf>
    <xf numFmtId="0" fontId="16" fillId="0" borderId="56" xfId="0" applyNumberFormat="1" applyFont="1" applyBorder="1" applyAlignment="1">
      <alignment horizontal="center" vertical="center"/>
    </xf>
    <xf numFmtId="0" fontId="15" fillId="0" borderId="57" xfId="0" applyNumberFormat="1" applyFont="1" applyBorder="1" applyAlignment="1">
      <alignment horizontal="center" vertical="center" wrapText="1"/>
    </xf>
    <xf numFmtId="0" fontId="16" fillId="0" borderId="57" xfId="0" applyNumberFormat="1" applyFont="1" applyBorder="1" applyAlignment="1">
      <alignment horizontal="center" vertical="center"/>
    </xf>
    <xf numFmtId="0" fontId="16" fillId="0" borderId="57" xfId="0" applyNumberFormat="1" applyFont="1" applyBorder="1" applyAlignment="1">
      <alignment horizontal="right" vertical="center" wrapText="1"/>
    </xf>
    <xf numFmtId="2" fontId="16" fillId="0" borderId="57" xfId="0" applyNumberFormat="1" applyFont="1" applyBorder="1" applyAlignment="1">
      <alignment horizontal="right" vertical="center" wrapText="1"/>
    </xf>
    <xf numFmtId="0" fontId="16" fillId="0" borderId="59" xfId="0" applyNumberFormat="1" applyFont="1" applyBorder="1" applyAlignment="1">
      <alignment horizontal="center" vertical="center"/>
    </xf>
    <xf numFmtId="4" fontId="15" fillId="0" borderId="37" xfId="0" applyNumberFormat="1" applyFont="1" applyBorder="1" applyAlignment="1">
      <alignment horizontal="center" vertical="center"/>
    </xf>
    <xf numFmtId="4" fontId="15" fillId="0" borderId="35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14" fontId="0" fillId="3" borderId="61" xfId="0" applyNumberFormat="1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4" fontId="16" fillId="0" borderId="54" xfId="0" applyNumberFormat="1" applyFont="1" applyBorder="1" applyAlignment="1">
      <alignment horizontal="right" vertical="center" indent="1"/>
    </xf>
    <xf numFmtId="2" fontId="16" fillId="0" borderId="57" xfId="0" applyNumberFormat="1" applyFont="1" applyBorder="1" applyAlignment="1">
      <alignment horizontal="right" vertical="center"/>
    </xf>
    <xf numFmtId="4" fontId="16" fillId="0" borderId="58" xfId="0" applyNumberFormat="1" applyFont="1" applyBorder="1" applyAlignment="1">
      <alignment horizontal="right" vertical="center" indent="1"/>
    </xf>
    <xf numFmtId="0" fontId="16" fillId="0" borderId="62" xfId="0" applyNumberFormat="1" applyFont="1" applyBorder="1" applyAlignment="1">
      <alignment horizontal="center" vertical="center"/>
    </xf>
    <xf numFmtId="0" fontId="15" fillId="0" borderId="63" xfId="0" applyNumberFormat="1" applyFont="1" applyBorder="1" applyAlignment="1">
      <alignment horizontal="center" vertical="center" wrapText="1"/>
    </xf>
    <xf numFmtId="0" fontId="3" fillId="3" borderId="64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14" fontId="0" fillId="3" borderId="66" xfId="0" applyNumberFormat="1" applyFont="1" applyFill="1" applyBorder="1" applyAlignment="1" applyProtection="1">
      <alignment horizontal="center" vertical="center"/>
    </xf>
    <xf numFmtId="2" fontId="16" fillId="0" borderId="63" xfId="0" applyNumberFormat="1" applyFont="1" applyBorder="1" applyAlignment="1">
      <alignment horizontal="right" vertical="center"/>
    </xf>
    <xf numFmtId="2" fontId="16" fillId="0" borderId="41" xfId="0" applyNumberFormat="1" applyFont="1" applyBorder="1" applyAlignment="1">
      <alignment horizontal="right" vertical="center"/>
    </xf>
    <xf numFmtId="0" fontId="16" fillId="0" borderId="63" xfId="0" applyNumberFormat="1" applyFont="1" applyBorder="1" applyAlignment="1">
      <alignment horizontal="center" vertical="center"/>
    </xf>
    <xf numFmtId="0" fontId="16" fillId="0" borderId="63" xfId="0" applyNumberFormat="1" applyFont="1" applyBorder="1" applyAlignment="1">
      <alignment horizontal="right" vertical="center" wrapText="1"/>
    </xf>
    <xf numFmtId="0" fontId="3" fillId="3" borderId="60" xfId="0" applyFont="1" applyFill="1" applyBorder="1" applyAlignment="1" applyProtection="1">
      <alignment horizontal="center" vertical="center"/>
    </xf>
    <xf numFmtId="4" fontId="16" fillId="0" borderId="67" xfId="0" applyNumberFormat="1" applyFont="1" applyBorder="1" applyAlignment="1">
      <alignment horizontal="right" vertical="center" inden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view="pageBreakPreview" zoomScaleNormal="100" zoomScaleSheetLayoutView="100" workbookViewId="0">
      <selection activeCell="H25" sqref="H25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6.140625" customWidth="1"/>
    <col min="15" max="15" width="13.85546875" customWidth="1"/>
    <col min="16" max="16" width="15.85546875" customWidth="1"/>
    <col min="17" max="17" width="14.5703125" customWidth="1"/>
    <col min="18" max="18" width="9.42578125" bestFit="1" customWidth="1"/>
  </cols>
  <sheetData>
    <row r="1" spans="1:18" ht="18" x14ac:dyDescent="0.2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6" t="s">
        <v>67</v>
      </c>
      <c r="P1" s="15"/>
    </row>
    <row r="2" spans="1:18" ht="11.25" customHeight="1" x14ac:dyDescent="0.25">
      <c r="A2" s="13"/>
      <c r="B2" s="13"/>
      <c r="C2" s="13"/>
      <c r="D2" s="13"/>
      <c r="E2" s="38"/>
      <c r="F2" s="13"/>
      <c r="G2" s="13"/>
      <c r="H2" s="13"/>
      <c r="I2" s="13"/>
      <c r="J2" s="13"/>
      <c r="K2" s="13"/>
      <c r="L2" s="13"/>
      <c r="M2" s="13"/>
      <c r="N2" s="16" t="s">
        <v>68</v>
      </c>
      <c r="P2" s="15"/>
    </row>
    <row r="3" spans="1:18" ht="18" x14ac:dyDescent="0.25">
      <c r="A3" s="17" t="s">
        <v>0</v>
      </c>
      <c r="B3" s="13"/>
      <c r="C3" s="116" t="s">
        <v>76</v>
      </c>
      <c r="D3" s="117"/>
      <c r="E3" s="117"/>
      <c r="F3" s="117"/>
      <c r="G3" s="117"/>
      <c r="H3" s="117"/>
      <c r="I3" s="117"/>
      <c r="J3" s="117"/>
      <c r="K3" s="117"/>
      <c r="L3" s="117"/>
      <c r="M3" s="13"/>
      <c r="O3" s="14"/>
      <c r="P3" s="15"/>
    </row>
    <row r="4" spans="1:18" ht="10.5" customHeight="1" x14ac:dyDescent="0.25">
      <c r="A4" s="13"/>
      <c r="B4" s="13"/>
      <c r="C4" s="13"/>
      <c r="D4" s="13"/>
      <c r="E4" s="38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8" x14ac:dyDescent="0.25">
      <c r="A5" s="18"/>
      <c r="B5" s="18"/>
      <c r="C5" s="18"/>
      <c r="D5" s="18"/>
      <c r="E5" s="18"/>
      <c r="F5" s="110"/>
      <c r="G5" s="110"/>
      <c r="H5" s="19"/>
      <c r="I5" s="18"/>
      <c r="J5" s="18"/>
      <c r="K5" s="18"/>
      <c r="L5" s="18"/>
      <c r="M5" s="18"/>
      <c r="N5" s="18"/>
      <c r="O5" s="18"/>
      <c r="P5" s="18"/>
    </row>
    <row r="6" spans="1:18" x14ac:dyDescent="0.25">
      <c r="A6" s="20" t="s">
        <v>1</v>
      </c>
      <c r="B6" s="111" t="s">
        <v>71</v>
      </c>
      <c r="C6" s="111"/>
      <c r="D6" s="111"/>
      <c r="E6" s="111"/>
      <c r="F6" s="111"/>
      <c r="G6" s="111"/>
      <c r="H6" s="19"/>
      <c r="I6" s="18"/>
      <c r="J6" s="18"/>
      <c r="K6" s="21"/>
      <c r="L6" s="18"/>
      <c r="M6" s="18"/>
      <c r="N6" s="18"/>
      <c r="O6" s="18"/>
      <c r="P6" s="18"/>
    </row>
    <row r="7" spans="1:18" ht="6" customHeight="1" thickBot="1" x14ac:dyDescent="0.3">
      <c r="A7" s="22"/>
      <c r="B7" s="112"/>
      <c r="C7" s="112"/>
      <c r="D7" s="112"/>
      <c r="E7" s="112"/>
      <c r="F7" s="112"/>
      <c r="G7" s="112"/>
      <c r="H7" s="19"/>
      <c r="I7" s="18"/>
      <c r="J7" s="18"/>
      <c r="K7" s="18"/>
      <c r="L7" s="18"/>
      <c r="M7" s="18"/>
      <c r="N7" s="18"/>
      <c r="O7" s="18"/>
      <c r="P7" s="18"/>
    </row>
    <row r="8" spans="1:18" ht="16.5" customHeight="1" thickBot="1" x14ac:dyDescent="0.3">
      <c r="A8" s="108" t="s">
        <v>75</v>
      </c>
      <c r="B8" s="109"/>
      <c r="C8" s="23"/>
      <c r="D8" s="24"/>
      <c r="E8" s="24"/>
      <c r="F8" s="24"/>
      <c r="G8" s="24"/>
      <c r="H8" s="19"/>
      <c r="I8" s="18"/>
      <c r="J8" s="18"/>
      <c r="K8" s="18"/>
      <c r="L8" s="18"/>
      <c r="M8" s="18"/>
      <c r="N8" s="18"/>
      <c r="O8" s="18"/>
      <c r="P8" s="18"/>
    </row>
    <row r="9" spans="1:18" ht="21" customHeight="1" thickBot="1" x14ac:dyDescent="0.3">
      <c r="A9" s="34" t="s">
        <v>8</v>
      </c>
      <c r="B9" s="113" t="s">
        <v>2</v>
      </c>
      <c r="C9" s="124" t="s">
        <v>52</v>
      </c>
      <c r="D9" s="125"/>
      <c r="E9" s="101" t="s">
        <v>69</v>
      </c>
      <c r="F9" s="104" t="s">
        <v>3</v>
      </c>
      <c r="G9" s="105"/>
      <c r="H9" s="106"/>
      <c r="I9" s="118" t="s">
        <v>4</v>
      </c>
      <c r="J9" s="101" t="s">
        <v>5</v>
      </c>
      <c r="K9" s="118" t="s">
        <v>6</v>
      </c>
      <c r="L9" s="121" t="s">
        <v>7</v>
      </c>
      <c r="M9" s="101" t="s">
        <v>53</v>
      </c>
      <c r="N9" s="102" t="s">
        <v>59</v>
      </c>
      <c r="O9" s="90" t="s">
        <v>57</v>
      </c>
      <c r="P9" s="92" t="s">
        <v>58</v>
      </c>
    </row>
    <row r="10" spans="1:18" ht="21.75" customHeight="1" x14ac:dyDescent="0.25">
      <c r="A10" s="25"/>
      <c r="B10" s="114"/>
      <c r="C10" s="94" t="s">
        <v>66</v>
      </c>
      <c r="D10" s="95"/>
      <c r="E10" s="99"/>
      <c r="F10" s="98" t="s">
        <v>9</v>
      </c>
      <c r="G10" s="99" t="s">
        <v>10</v>
      </c>
      <c r="H10" s="101" t="s">
        <v>11</v>
      </c>
      <c r="I10" s="119"/>
      <c r="J10" s="99"/>
      <c r="K10" s="119"/>
      <c r="L10" s="122"/>
      <c r="M10" s="99"/>
      <c r="N10" s="103"/>
      <c r="O10" s="91"/>
      <c r="P10" s="93"/>
    </row>
    <row r="11" spans="1:18" ht="50.25" customHeight="1" thickBot="1" x14ac:dyDescent="0.3">
      <c r="A11" s="35"/>
      <c r="B11" s="115"/>
      <c r="C11" s="96"/>
      <c r="D11" s="97"/>
      <c r="E11" s="100"/>
      <c r="F11" s="96"/>
      <c r="G11" s="100"/>
      <c r="H11" s="100"/>
      <c r="I11" s="120"/>
      <c r="J11" s="100"/>
      <c r="K11" s="120"/>
      <c r="L11" s="123"/>
      <c r="M11" s="100"/>
      <c r="N11" s="97"/>
      <c r="O11" s="91"/>
      <c r="P11" s="93"/>
    </row>
    <row r="12" spans="1:18" ht="9.75" customHeight="1" thickBot="1" x14ac:dyDescent="0.3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44" t="s">
        <v>60</v>
      </c>
      <c r="O12" s="39"/>
      <c r="P12" s="40"/>
      <c r="Q12" s="12" t="str">
        <f>IF( P12=0," ", IF(100-((M13/P12)*100)&gt;20,"viac ako 20%",0))</f>
        <v xml:space="preserve"> </v>
      </c>
      <c r="R12" s="36">
        <v>44286</v>
      </c>
    </row>
    <row r="13" spans="1:18" x14ac:dyDescent="0.25">
      <c r="A13" s="147" t="s">
        <v>77</v>
      </c>
      <c r="B13" s="148" t="s">
        <v>78</v>
      </c>
      <c r="C13" s="131" t="s">
        <v>74</v>
      </c>
      <c r="D13" s="132" t="s">
        <v>72</v>
      </c>
      <c r="E13" s="133">
        <v>45199</v>
      </c>
      <c r="F13" s="159">
        <v>32.159999999999997</v>
      </c>
      <c r="G13" s="159">
        <v>0</v>
      </c>
      <c r="H13" s="47">
        <f>SUM(F13,G13)</f>
        <v>32.159999999999997</v>
      </c>
      <c r="I13" s="149" t="s">
        <v>36</v>
      </c>
      <c r="J13" s="150">
        <v>40</v>
      </c>
      <c r="K13" s="151">
        <v>0.93</v>
      </c>
      <c r="L13" s="142">
        <v>300</v>
      </c>
      <c r="M13" s="160">
        <v>490.12</v>
      </c>
      <c r="N13" s="153" t="s">
        <v>60</v>
      </c>
      <c r="O13" s="48"/>
      <c r="P13" s="49">
        <f>H13*O13</f>
        <v>0</v>
      </c>
      <c r="Q13" s="12" t="str">
        <f t="shared" ref="Q13:Q27" si="0">IF( P13=0," ", IF(100-((M13/P13)*100)&gt;20,"viac ako 20%",0))</f>
        <v xml:space="preserve"> </v>
      </c>
      <c r="R13" s="36"/>
    </row>
    <row r="14" spans="1:18" x14ac:dyDescent="0.25">
      <c r="A14" s="152" t="s">
        <v>77</v>
      </c>
      <c r="B14" s="134" t="s">
        <v>79</v>
      </c>
      <c r="C14" s="135" t="s">
        <v>74</v>
      </c>
      <c r="D14" s="136" t="s">
        <v>73</v>
      </c>
      <c r="E14" s="156">
        <v>45199</v>
      </c>
      <c r="F14" s="141">
        <v>55</v>
      </c>
      <c r="G14" s="141">
        <v>0</v>
      </c>
      <c r="H14" s="45">
        <f t="shared" ref="H14:H27" si="1">SUM(F14,G14)</f>
        <v>55</v>
      </c>
      <c r="I14" s="143" t="s">
        <v>36</v>
      </c>
      <c r="J14" s="144">
        <v>45</v>
      </c>
      <c r="K14" s="145">
        <v>0.83</v>
      </c>
      <c r="L14" s="139">
        <v>300</v>
      </c>
      <c r="M14" s="158">
        <v>825</v>
      </c>
      <c r="N14" s="154" t="s">
        <v>60</v>
      </c>
      <c r="O14" s="46"/>
      <c r="P14" s="50">
        <f>H14*O14</f>
        <v>0</v>
      </c>
      <c r="Q14" s="12" t="str">
        <f t="shared" si="0"/>
        <v xml:space="preserve"> </v>
      </c>
      <c r="R14" s="36"/>
    </row>
    <row r="15" spans="1:18" x14ac:dyDescent="0.25">
      <c r="A15" s="152" t="s">
        <v>77</v>
      </c>
      <c r="B15" s="134" t="s">
        <v>80</v>
      </c>
      <c r="C15" s="135" t="s">
        <v>74</v>
      </c>
      <c r="D15" s="136" t="s">
        <v>73</v>
      </c>
      <c r="E15" s="156">
        <v>45199</v>
      </c>
      <c r="F15" s="141">
        <v>5</v>
      </c>
      <c r="G15" s="141">
        <v>8</v>
      </c>
      <c r="H15" s="45">
        <f t="shared" si="1"/>
        <v>13</v>
      </c>
      <c r="I15" s="143" t="s">
        <v>36</v>
      </c>
      <c r="J15" s="144">
        <v>43</v>
      </c>
      <c r="K15" s="145">
        <v>0.78</v>
      </c>
      <c r="L15" s="146">
        <v>320</v>
      </c>
      <c r="M15" s="158">
        <v>218.92</v>
      </c>
      <c r="N15" s="154" t="s">
        <v>60</v>
      </c>
      <c r="O15" s="46"/>
      <c r="P15" s="50">
        <f>H15*O15</f>
        <v>0</v>
      </c>
      <c r="Q15" s="12"/>
      <c r="R15" s="36"/>
    </row>
    <row r="16" spans="1:18" x14ac:dyDescent="0.25">
      <c r="A16" s="152" t="s">
        <v>77</v>
      </c>
      <c r="B16" s="134" t="s">
        <v>80</v>
      </c>
      <c r="C16" s="135" t="s">
        <v>73</v>
      </c>
      <c r="D16" s="136" t="s">
        <v>73</v>
      </c>
      <c r="E16" s="156">
        <v>45199</v>
      </c>
      <c r="F16" s="141">
        <v>0</v>
      </c>
      <c r="G16" s="141">
        <v>6</v>
      </c>
      <c r="H16" s="45">
        <f t="shared" si="1"/>
        <v>6</v>
      </c>
      <c r="I16" s="143" t="s">
        <v>36</v>
      </c>
      <c r="J16" s="144">
        <v>50</v>
      </c>
      <c r="K16" s="145">
        <v>0.56000000000000005</v>
      </c>
      <c r="L16" s="146" t="s">
        <v>100</v>
      </c>
      <c r="M16" s="158">
        <v>150.66</v>
      </c>
      <c r="N16" s="154" t="s">
        <v>60</v>
      </c>
      <c r="O16" s="46"/>
      <c r="P16" s="50">
        <f t="shared" ref="P16:P27" si="2">H16*O16</f>
        <v>0</v>
      </c>
      <c r="Q16" s="12"/>
      <c r="R16" s="36"/>
    </row>
    <row r="17" spans="1:18" x14ac:dyDescent="0.25">
      <c r="A17" s="152" t="s">
        <v>77</v>
      </c>
      <c r="B17" s="134" t="s">
        <v>81</v>
      </c>
      <c r="C17" s="135" t="s">
        <v>74</v>
      </c>
      <c r="D17" s="136" t="s">
        <v>73</v>
      </c>
      <c r="E17" s="156">
        <v>45199</v>
      </c>
      <c r="F17" s="141">
        <v>393</v>
      </c>
      <c r="G17" s="141">
        <v>0</v>
      </c>
      <c r="H17" s="45">
        <f t="shared" si="1"/>
        <v>393</v>
      </c>
      <c r="I17" s="143" t="s">
        <v>36</v>
      </c>
      <c r="J17" s="144">
        <v>40</v>
      </c>
      <c r="K17" s="145">
        <v>1.77</v>
      </c>
      <c r="L17" s="146">
        <v>1460</v>
      </c>
      <c r="M17" s="158">
        <v>5792.82</v>
      </c>
      <c r="N17" s="154" t="s">
        <v>60</v>
      </c>
      <c r="O17" s="46"/>
      <c r="P17" s="50">
        <f t="shared" si="2"/>
        <v>0</v>
      </c>
      <c r="Q17" s="12"/>
      <c r="R17" s="36"/>
    </row>
    <row r="18" spans="1:18" x14ac:dyDescent="0.25">
      <c r="A18" s="152" t="s">
        <v>77</v>
      </c>
      <c r="B18" s="134" t="s">
        <v>82</v>
      </c>
      <c r="C18" s="135" t="s">
        <v>74</v>
      </c>
      <c r="D18" s="136" t="s">
        <v>73</v>
      </c>
      <c r="E18" s="156">
        <v>45199</v>
      </c>
      <c r="F18" s="141">
        <v>78</v>
      </c>
      <c r="G18" s="141">
        <v>0</v>
      </c>
      <c r="H18" s="45">
        <f t="shared" si="1"/>
        <v>78</v>
      </c>
      <c r="I18" s="143" t="s">
        <v>36</v>
      </c>
      <c r="J18" s="144">
        <v>30</v>
      </c>
      <c r="K18" s="145">
        <v>0.93</v>
      </c>
      <c r="L18" s="146">
        <v>2080</v>
      </c>
      <c r="M18" s="158">
        <v>1558.44</v>
      </c>
      <c r="N18" s="154" t="s">
        <v>60</v>
      </c>
      <c r="O18" s="46"/>
      <c r="P18" s="50">
        <f t="shared" si="2"/>
        <v>0</v>
      </c>
      <c r="Q18" s="12"/>
      <c r="R18" s="36"/>
    </row>
    <row r="19" spans="1:18" x14ac:dyDescent="0.25">
      <c r="A19" s="152" t="s">
        <v>77</v>
      </c>
      <c r="B19" s="137" t="s">
        <v>83</v>
      </c>
      <c r="C19" s="135" t="s">
        <v>74</v>
      </c>
      <c r="D19" s="136" t="s">
        <v>84</v>
      </c>
      <c r="E19" s="156">
        <v>45199</v>
      </c>
      <c r="F19" s="141">
        <v>314</v>
      </c>
      <c r="G19" s="141">
        <v>0</v>
      </c>
      <c r="H19" s="45">
        <f t="shared" si="1"/>
        <v>314</v>
      </c>
      <c r="I19" s="143" t="s">
        <v>36</v>
      </c>
      <c r="J19" s="144">
        <v>40</v>
      </c>
      <c r="K19" s="145">
        <v>1.18</v>
      </c>
      <c r="L19" s="146">
        <v>1830</v>
      </c>
      <c r="M19" s="158">
        <v>5287.76</v>
      </c>
      <c r="N19" s="154" t="s">
        <v>60</v>
      </c>
      <c r="O19" s="46"/>
      <c r="P19" s="50">
        <f>H19*O19</f>
        <v>0</v>
      </c>
      <c r="Q19" s="12"/>
      <c r="R19" s="36"/>
    </row>
    <row r="20" spans="1:18" x14ac:dyDescent="0.25">
      <c r="A20" s="152" t="s">
        <v>85</v>
      </c>
      <c r="B20" s="134" t="s">
        <v>86</v>
      </c>
      <c r="C20" s="135" t="s">
        <v>74</v>
      </c>
      <c r="D20" s="136" t="s">
        <v>87</v>
      </c>
      <c r="E20" s="156">
        <v>45199</v>
      </c>
      <c r="F20" s="141">
        <v>99</v>
      </c>
      <c r="G20" s="141">
        <v>0</v>
      </c>
      <c r="H20" s="45">
        <f t="shared" si="1"/>
        <v>99</v>
      </c>
      <c r="I20" s="143" t="s">
        <v>36</v>
      </c>
      <c r="J20" s="144">
        <v>50</v>
      </c>
      <c r="K20" s="145">
        <v>2.04</v>
      </c>
      <c r="L20" s="146">
        <v>200</v>
      </c>
      <c r="M20" s="158">
        <v>870.21</v>
      </c>
      <c r="N20" s="154" t="s">
        <v>60</v>
      </c>
      <c r="O20" s="46"/>
      <c r="P20" s="50">
        <f t="shared" si="2"/>
        <v>0</v>
      </c>
      <c r="Q20" s="12"/>
      <c r="R20" s="36"/>
    </row>
    <row r="21" spans="1:18" x14ac:dyDescent="0.25">
      <c r="A21" s="152" t="s">
        <v>85</v>
      </c>
      <c r="B21" s="138" t="s">
        <v>88</v>
      </c>
      <c r="C21" s="135" t="s">
        <v>74</v>
      </c>
      <c r="D21" s="136" t="s">
        <v>89</v>
      </c>
      <c r="E21" s="156">
        <v>45199</v>
      </c>
      <c r="F21" s="157">
        <v>32</v>
      </c>
      <c r="G21" s="141">
        <v>0</v>
      </c>
      <c r="H21" s="45">
        <f t="shared" si="1"/>
        <v>32</v>
      </c>
      <c r="I21" s="143" t="s">
        <v>36</v>
      </c>
      <c r="J21" s="144">
        <v>50</v>
      </c>
      <c r="K21" s="43">
        <v>0.39</v>
      </c>
      <c r="L21" s="140">
        <v>300</v>
      </c>
      <c r="M21" s="158">
        <v>780.48</v>
      </c>
      <c r="N21" s="154" t="s">
        <v>60</v>
      </c>
      <c r="O21" s="46"/>
      <c r="P21" s="50">
        <f t="shared" si="2"/>
        <v>0</v>
      </c>
      <c r="Q21" s="12" t="str">
        <f t="shared" si="0"/>
        <v xml:space="preserve"> </v>
      </c>
      <c r="R21" s="36"/>
    </row>
    <row r="22" spans="1:18" x14ac:dyDescent="0.25">
      <c r="A22" s="152" t="s">
        <v>85</v>
      </c>
      <c r="B22" s="138" t="s">
        <v>90</v>
      </c>
      <c r="C22" s="135" t="s">
        <v>74</v>
      </c>
      <c r="D22" s="136" t="s">
        <v>91</v>
      </c>
      <c r="E22" s="156">
        <v>45199</v>
      </c>
      <c r="F22" s="157">
        <v>35</v>
      </c>
      <c r="G22" s="141">
        <v>0</v>
      </c>
      <c r="H22" s="45">
        <f t="shared" si="1"/>
        <v>35</v>
      </c>
      <c r="I22" s="143" t="s">
        <v>36</v>
      </c>
      <c r="J22" s="144">
        <v>40</v>
      </c>
      <c r="K22" s="43">
        <v>1.01</v>
      </c>
      <c r="L22" s="140">
        <v>200</v>
      </c>
      <c r="M22" s="158">
        <v>340.2</v>
      </c>
      <c r="N22" s="154" t="s">
        <v>60</v>
      </c>
      <c r="O22" s="46"/>
      <c r="P22" s="50">
        <f t="shared" ref="P22:P24" si="3">H22*O22</f>
        <v>0</v>
      </c>
      <c r="Q22" s="12"/>
      <c r="R22" s="36"/>
    </row>
    <row r="23" spans="1:18" x14ac:dyDescent="0.25">
      <c r="A23" s="152" t="s">
        <v>85</v>
      </c>
      <c r="B23" s="134" t="s">
        <v>92</v>
      </c>
      <c r="C23" s="135" t="s">
        <v>74</v>
      </c>
      <c r="D23" s="136" t="s">
        <v>73</v>
      </c>
      <c r="E23" s="156">
        <v>45199</v>
      </c>
      <c r="F23" s="141">
        <v>10</v>
      </c>
      <c r="G23" s="141">
        <v>0</v>
      </c>
      <c r="H23" s="45">
        <f t="shared" si="1"/>
        <v>10</v>
      </c>
      <c r="I23" s="143" t="s">
        <v>36</v>
      </c>
      <c r="J23" s="144">
        <v>30</v>
      </c>
      <c r="K23" s="43">
        <v>0.39</v>
      </c>
      <c r="L23" s="140">
        <v>100</v>
      </c>
      <c r="M23" s="158">
        <v>163.9</v>
      </c>
      <c r="N23" s="154" t="s">
        <v>60</v>
      </c>
      <c r="O23" s="46"/>
      <c r="P23" s="50">
        <f t="shared" si="3"/>
        <v>0</v>
      </c>
      <c r="Q23" s="12"/>
      <c r="R23" s="36"/>
    </row>
    <row r="24" spans="1:18" x14ac:dyDescent="0.25">
      <c r="A24" s="152" t="s">
        <v>85</v>
      </c>
      <c r="B24" s="134" t="s">
        <v>93</v>
      </c>
      <c r="C24" s="135" t="s">
        <v>74</v>
      </c>
      <c r="D24" s="136" t="s">
        <v>94</v>
      </c>
      <c r="E24" s="156">
        <v>45199</v>
      </c>
      <c r="F24" s="141">
        <v>216</v>
      </c>
      <c r="G24" s="141">
        <v>0</v>
      </c>
      <c r="H24" s="45">
        <f>SUM(F24,G24)</f>
        <v>216</v>
      </c>
      <c r="I24" s="143" t="s">
        <v>36</v>
      </c>
      <c r="J24" s="144">
        <v>35</v>
      </c>
      <c r="K24" s="43">
        <v>2.2000000000000002</v>
      </c>
      <c r="L24" s="140">
        <v>560</v>
      </c>
      <c r="M24" s="158">
        <v>1905.12</v>
      </c>
      <c r="N24" s="154" t="s">
        <v>60</v>
      </c>
      <c r="O24" s="46"/>
      <c r="P24" s="50">
        <f t="shared" si="3"/>
        <v>0</v>
      </c>
      <c r="Q24" s="12"/>
      <c r="R24" s="36"/>
    </row>
    <row r="25" spans="1:18" x14ac:dyDescent="0.25">
      <c r="A25" s="152" t="s">
        <v>85</v>
      </c>
      <c r="B25" s="134" t="s">
        <v>95</v>
      </c>
      <c r="C25" s="135" t="s">
        <v>74</v>
      </c>
      <c r="D25" s="136" t="s">
        <v>96</v>
      </c>
      <c r="E25" s="156">
        <v>45199</v>
      </c>
      <c r="F25" s="141">
        <v>148</v>
      </c>
      <c r="G25" s="141">
        <v>0</v>
      </c>
      <c r="H25" s="45">
        <f t="shared" si="1"/>
        <v>148</v>
      </c>
      <c r="I25" s="143" t="s">
        <v>36</v>
      </c>
      <c r="J25" s="144">
        <v>30</v>
      </c>
      <c r="K25" s="43">
        <v>1.01</v>
      </c>
      <c r="L25" s="140">
        <v>220</v>
      </c>
      <c r="M25" s="158">
        <v>1493.32</v>
      </c>
      <c r="N25" s="154" t="s">
        <v>60</v>
      </c>
      <c r="O25" s="46"/>
      <c r="P25" s="50">
        <f>H25*O25</f>
        <v>0</v>
      </c>
      <c r="Q25" s="12" t="str">
        <f t="shared" si="0"/>
        <v xml:space="preserve"> </v>
      </c>
      <c r="R25" s="36"/>
    </row>
    <row r="26" spans="1:18" x14ac:dyDescent="0.25">
      <c r="A26" s="152" t="s">
        <v>85</v>
      </c>
      <c r="B26" s="134" t="s">
        <v>97</v>
      </c>
      <c r="C26" s="135" t="s">
        <v>74</v>
      </c>
      <c r="D26" s="136" t="s">
        <v>98</v>
      </c>
      <c r="E26" s="156">
        <v>45199</v>
      </c>
      <c r="F26" s="141">
        <v>68</v>
      </c>
      <c r="G26" s="141">
        <v>0</v>
      </c>
      <c r="H26" s="45">
        <f t="shared" si="1"/>
        <v>68</v>
      </c>
      <c r="I26" s="143" t="s">
        <v>36</v>
      </c>
      <c r="J26" s="144">
        <v>25</v>
      </c>
      <c r="K26" s="43">
        <v>1.2</v>
      </c>
      <c r="L26" s="140">
        <v>450</v>
      </c>
      <c r="M26" s="158">
        <v>737.8</v>
      </c>
      <c r="N26" s="154" t="s">
        <v>60</v>
      </c>
      <c r="O26" s="46"/>
      <c r="P26" s="50">
        <f>H26*O26</f>
        <v>0</v>
      </c>
      <c r="Q26" s="12"/>
      <c r="R26" s="36"/>
    </row>
    <row r="27" spans="1:18" ht="15.75" thickBot="1" x14ac:dyDescent="0.3">
      <c r="A27" s="161" t="s">
        <v>85</v>
      </c>
      <c r="B27" s="162" t="s">
        <v>99</v>
      </c>
      <c r="C27" s="163" t="s">
        <v>74</v>
      </c>
      <c r="D27" s="164" t="s">
        <v>87</v>
      </c>
      <c r="E27" s="165">
        <v>45199</v>
      </c>
      <c r="F27" s="166">
        <v>182</v>
      </c>
      <c r="G27" s="166">
        <v>0</v>
      </c>
      <c r="H27" s="167">
        <f t="shared" si="1"/>
        <v>182</v>
      </c>
      <c r="I27" s="168" t="s">
        <v>36</v>
      </c>
      <c r="J27" s="169">
        <v>40</v>
      </c>
      <c r="K27" s="51">
        <v>1.0900000000000001</v>
      </c>
      <c r="L27" s="170">
        <v>220</v>
      </c>
      <c r="M27" s="171">
        <v>1900.08</v>
      </c>
      <c r="N27" s="155" t="s">
        <v>60</v>
      </c>
      <c r="O27" s="52"/>
      <c r="P27" s="53">
        <f>H27*O27</f>
        <v>0</v>
      </c>
      <c r="Q27" s="12" t="str">
        <f t="shared" si="0"/>
        <v xml:space="preserve"> </v>
      </c>
      <c r="R27" s="36"/>
    </row>
    <row r="28" spans="1:18" ht="15.75" thickBot="1" x14ac:dyDescent="0.3">
      <c r="A28" s="56"/>
      <c r="B28" s="57"/>
      <c r="C28" s="58"/>
      <c r="D28" s="59"/>
      <c r="E28" s="59"/>
      <c r="F28" s="60"/>
      <c r="G28" s="60"/>
      <c r="H28" s="61">
        <f>SUM(H13:H27)</f>
        <v>1681.1599999999999</v>
      </c>
      <c r="I28" s="62"/>
      <c r="J28" s="57"/>
      <c r="K28" s="57"/>
      <c r="L28" s="58"/>
      <c r="M28" s="63"/>
      <c r="N28" s="63"/>
      <c r="O28" s="64"/>
      <c r="P28" s="65"/>
      <c r="Q28" s="12"/>
    </row>
    <row r="29" spans="1:18" ht="60.75" thickBot="1" x14ac:dyDescent="0.3">
      <c r="A29" s="66"/>
      <c r="B29" s="27"/>
      <c r="C29" s="27"/>
      <c r="D29" s="27"/>
      <c r="E29" s="27"/>
      <c r="F29" s="27"/>
      <c r="G29" s="27"/>
      <c r="H29" s="27"/>
      <c r="I29" s="27"/>
      <c r="J29" s="27"/>
      <c r="K29" s="68" t="s">
        <v>13</v>
      </c>
      <c r="L29" s="68"/>
      <c r="M29" s="26">
        <f>SUM(M13:M27)</f>
        <v>22514.83</v>
      </c>
      <c r="N29" s="67"/>
      <c r="O29" s="41" t="s">
        <v>70</v>
      </c>
      <c r="P29" s="42">
        <f>SUM(P13:P27)</f>
        <v>0</v>
      </c>
      <c r="Q29" s="12" t="str">
        <f>IF(P29&gt;M29,"prekročená cena","nižšia ako stanovená")</f>
        <v>nižšia ako stanovená</v>
      </c>
    </row>
    <row r="30" spans="1:18" ht="15.75" thickBot="1" x14ac:dyDescent="0.3">
      <c r="A30" s="69" t="s">
        <v>14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  <c r="P30" s="26">
        <f>P31-P29</f>
        <v>0</v>
      </c>
    </row>
    <row r="31" spans="1:18" ht="15.75" thickBot="1" x14ac:dyDescent="0.3">
      <c r="A31" s="69" t="s">
        <v>15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P31" s="26">
        <f>IF("nie"=MID(I39,1,3),P29,(P29*1.2))</f>
        <v>0</v>
      </c>
    </row>
    <row r="32" spans="1:18" x14ac:dyDescent="0.25">
      <c r="A32" s="79" t="s">
        <v>16</v>
      </c>
      <c r="B32" s="79"/>
      <c r="C32" s="7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5">
      <c r="A33" s="72" t="s">
        <v>64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ht="25.5" customHeight="1" x14ac:dyDescent="0.25">
      <c r="A34" s="29" t="s">
        <v>56</v>
      </c>
      <c r="B34" s="29"/>
      <c r="C34" s="29"/>
      <c r="D34" s="29"/>
      <c r="E34" s="37"/>
      <c r="F34" s="29"/>
      <c r="G34" s="29"/>
      <c r="H34" s="30" t="s">
        <v>54</v>
      </c>
      <c r="I34" s="29"/>
      <c r="J34" s="29"/>
      <c r="K34" s="31"/>
      <c r="L34" s="31"/>
      <c r="M34" s="31"/>
      <c r="N34" s="31"/>
      <c r="O34" s="31"/>
      <c r="P34" s="31"/>
    </row>
    <row r="35" spans="1:16" ht="15" customHeight="1" x14ac:dyDescent="0.25">
      <c r="A35" s="81" t="s">
        <v>65</v>
      </c>
      <c r="B35" s="82"/>
      <c r="C35" s="82"/>
      <c r="D35" s="82"/>
      <c r="E35" s="82"/>
      <c r="F35" s="83"/>
      <c r="G35" s="80" t="s">
        <v>55</v>
      </c>
      <c r="H35" s="32" t="s">
        <v>17</v>
      </c>
      <c r="I35" s="73"/>
      <c r="J35" s="74"/>
      <c r="K35" s="74"/>
      <c r="L35" s="74"/>
      <c r="M35" s="74"/>
      <c r="N35" s="74"/>
      <c r="O35" s="74"/>
      <c r="P35" s="75"/>
    </row>
    <row r="36" spans="1:16" x14ac:dyDescent="0.25">
      <c r="A36" s="84"/>
      <c r="B36" s="85"/>
      <c r="C36" s="85"/>
      <c r="D36" s="85"/>
      <c r="E36" s="85"/>
      <c r="F36" s="86"/>
      <c r="G36" s="80"/>
      <c r="H36" s="32" t="s">
        <v>18</v>
      </c>
      <c r="I36" s="73"/>
      <c r="J36" s="74"/>
      <c r="K36" s="74"/>
      <c r="L36" s="74"/>
      <c r="M36" s="74"/>
      <c r="N36" s="74"/>
      <c r="O36" s="74"/>
      <c r="P36" s="75"/>
    </row>
    <row r="37" spans="1:16" ht="18" customHeight="1" x14ac:dyDescent="0.25">
      <c r="A37" s="84"/>
      <c r="B37" s="85"/>
      <c r="C37" s="85"/>
      <c r="D37" s="85"/>
      <c r="E37" s="85"/>
      <c r="F37" s="86"/>
      <c r="G37" s="80"/>
      <c r="H37" s="32" t="s">
        <v>19</v>
      </c>
      <c r="I37" s="73"/>
      <c r="J37" s="74"/>
      <c r="K37" s="74"/>
      <c r="L37" s="74"/>
      <c r="M37" s="74"/>
      <c r="N37" s="74"/>
      <c r="O37" s="74"/>
      <c r="P37" s="75"/>
    </row>
    <row r="38" spans="1:16" x14ac:dyDescent="0.25">
      <c r="A38" s="84"/>
      <c r="B38" s="85"/>
      <c r="C38" s="85"/>
      <c r="D38" s="85"/>
      <c r="E38" s="85"/>
      <c r="F38" s="86"/>
      <c r="G38" s="80"/>
      <c r="H38" s="32" t="s">
        <v>20</v>
      </c>
      <c r="I38" s="73"/>
      <c r="J38" s="74"/>
      <c r="K38" s="74"/>
      <c r="L38" s="74"/>
      <c r="M38" s="74"/>
      <c r="N38" s="74"/>
      <c r="O38" s="74"/>
      <c r="P38" s="75"/>
    </row>
    <row r="39" spans="1:16" x14ac:dyDescent="0.25">
      <c r="A39" s="84"/>
      <c r="B39" s="85"/>
      <c r="C39" s="85"/>
      <c r="D39" s="85"/>
      <c r="E39" s="85"/>
      <c r="F39" s="86"/>
      <c r="G39" s="80"/>
      <c r="H39" s="32" t="s">
        <v>21</v>
      </c>
      <c r="I39" s="73"/>
      <c r="J39" s="74"/>
      <c r="K39" s="74"/>
      <c r="L39" s="74"/>
      <c r="M39" s="74"/>
      <c r="N39" s="74"/>
      <c r="O39" s="74"/>
      <c r="P39" s="75"/>
    </row>
    <row r="40" spans="1:16" x14ac:dyDescent="0.25">
      <c r="A40" s="84"/>
      <c r="B40" s="85"/>
      <c r="C40" s="85"/>
      <c r="D40" s="85"/>
      <c r="E40" s="85"/>
      <c r="F40" s="86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x14ac:dyDescent="0.25">
      <c r="A41" s="84"/>
      <c r="B41" s="85"/>
      <c r="C41" s="85"/>
      <c r="D41" s="85"/>
      <c r="E41" s="85"/>
      <c r="F41" s="8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x14ac:dyDescent="0.25">
      <c r="A42" s="87"/>
      <c r="B42" s="88"/>
      <c r="C42" s="88"/>
      <c r="D42" s="88"/>
      <c r="E42" s="88"/>
      <c r="F42" s="89"/>
      <c r="G42" s="31"/>
      <c r="H42" s="24"/>
      <c r="I42" s="18"/>
      <c r="J42" s="24"/>
      <c r="K42" s="24" t="s">
        <v>22</v>
      </c>
      <c r="L42" s="24"/>
      <c r="M42" s="76"/>
      <c r="N42" s="77"/>
      <c r="O42" s="78"/>
      <c r="P42" s="24"/>
    </row>
    <row r="43" spans="1:16" x14ac:dyDescent="0.25">
      <c r="A43" s="31"/>
      <c r="B43" s="31"/>
      <c r="C43" s="31"/>
      <c r="D43" s="31"/>
      <c r="E43" s="31"/>
      <c r="F43" s="31"/>
      <c r="G43" s="31"/>
      <c r="H43" s="24"/>
      <c r="I43" s="24"/>
      <c r="J43" s="24"/>
      <c r="K43" s="24"/>
      <c r="L43" s="24"/>
      <c r="M43" s="24"/>
      <c r="N43" s="24"/>
      <c r="O43" s="24"/>
      <c r="P43" s="24"/>
    </row>
    <row r="44" spans="1:16" x14ac:dyDescent="0.25">
      <c r="A44" s="21"/>
      <c r="B44" s="21"/>
      <c r="C44" s="21"/>
      <c r="D44" s="21"/>
      <c r="E44" s="21"/>
      <c r="F44" s="21"/>
      <c r="G44" s="21"/>
      <c r="H44" s="24"/>
      <c r="I44" s="24"/>
      <c r="J44" s="24"/>
      <c r="K44" s="24"/>
      <c r="L44" s="24"/>
      <c r="M44" s="24"/>
      <c r="N44" s="24"/>
      <c r="O44" s="24"/>
      <c r="P44" s="24"/>
    </row>
  </sheetData>
  <sheetProtection selectLockedCells="1"/>
  <mergeCells count="50">
    <mergeCell ref="C14:D14"/>
    <mergeCell ref="C21:D21"/>
    <mergeCell ref="C25:D25"/>
    <mergeCell ref="C27:D27"/>
    <mergeCell ref="C15:D15"/>
    <mergeCell ref="C16:D16"/>
    <mergeCell ref="C18:D18"/>
    <mergeCell ref="C19:D19"/>
    <mergeCell ref="C20:D20"/>
    <mergeCell ref="C17:D17"/>
    <mergeCell ref="C22:D22"/>
    <mergeCell ref="C23:D23"/>
    <mergeCell ref="C24:D24"/>
    <mergeCell ref="A1:M1"/>
    <mergeCell ref="A8:B8"/>
    <mergeCell ref="F5:G5"/>
    <mergeCell ref="B6:G6"/>
    <mergeCell ref="B7:G7"/>
    <mergeCell ref="B9:B11"/>
    <mergeCell ref="M9:M11"/>
    <mergeCell ref="C3:L3"/>
    <mergeCell ref="I9:I11"/>
    <mergeCell ref="J9:J11"/>
    <mergeCell ref="K9:K11"/>
    <mergeCell ref="L9:L11"/>
    <mergeCell ref="C9:D9"/>
    <mergeCell ref="C26:D26"/>
    <mergeCell ref="C13:D13"/>
    <mergeCell ref="O9:O11"/>
    <mergeCell ref="P9:P11"/>
    <mergeCell ref="C10:D11"/>
    <mergeCell ref="F10:F11"/>
    <mergeCell ref="G10:G11"/>
    <mergeCell ref="H10:H11"/>
    <mergeCell ref="N9:N11"/>
    <mergeCell ref="F9:H9"/>
    <mergeCell ref="E9:E11"/>
    <mergeCell ref="M42:O42"/>
    <mergeCell ref="A32:C32"/>
    <mergeCell ref="G35:G39"/>
    <mergeCell ref="I35:P35"/>
    <mergeCell ref="I36:P36"/>
    <mergeCell ref="I37:P37"/>
    <mergeCell ref="I38:P38"/>
    <mergeCell ref="A35:F42"/>
    <mergeCell ref="K29:L29"/>
    <mergeCell ref="A30:O30"/>
    <mergeCell ref="A31:O31"/>
    <mergeCell ref="A33:P33"/>
    <mergeCell ref="I39:P39"/>
  </mergeCells>
  <pageMargins left="0.25" right="0.25" top="0.44374999999999998" bottom="0.16875000000000001" header="0.3" footer="0.3"/>
  <pageSetup paperSize="9" scale="72" orientation="landscape" r:id="rId1"/>
  <headerFooter>
    <oddFooter>&amp;RStrana &amp;P z &amp;N</oddFooter>
  </headerFooter>
  <rowBreaks count="1" manualBreakCount="1">
    <brk id="1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28" t="s">
        <v>50</v>
      </c>
      <c r="M2" s="128"/>
    </row>
    <row r="3" spans="1:14" x14ac:dyDescent="0.25">
      <c r="A3" s="5" t="s">
        <v>24</v>
      </c>
      <c r="B3" s="129" t="s">
        <v>25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4" x14ac:dyDescent="0.25">
      <c r="A4" s="5" t="s">
        <v>26</v>
      </c>
      <c r="B4" s="129" t="s">
        <v>27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 x14ac:dyDescent="0.25">
      <c r="A5" s="5" t="s">
        <v>8</v>
      </c>
      <c r="B5" s="129" t="s">
        <v>28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</row>
    <row r="6" spans="1:14" x14ac:dyDescent="0.25">
      <c r="A6" s="5" t="s">
        <v>2</v>
      </c>
      <c r="B6" s="129" t="s">
        <v>29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</row>
    <row r="7" spans="1:14" x14ac:dyDescent="0.25">
      <c r="A7" s="6" t="s">
        <v>30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1:14" x14ac:dyDescent="0.25">
      <c r="A8" s="5" t="s">
        <v>12</v>
      </c>
      <c r="B8" s="129" t="s">
        <v>31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x14ac:dyDescent="0.25">
      <c r="A9" s="7" t="s">
        <v>32</v>
      </c>
      <c r="B9" s="129" t="s">
        <v>33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</row>
    <row r="10" spans="1:14" x14ac:dyDescent="0.25">
      <c r="A10" s="7" t="s">
        <v>34</v>
      </c>
      <c r="B10" s="129" t="s">
        <v>35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</row>
    <row r="11" spans="1:14" x14ac:dyDescent="0.25">
      <c r="A11" s="8" t="s">
        <v>36</v>
      </c>
      <c r="B11" s="129" t="s">
        <v>37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</row>
    <row r="12" spans="1:14" x14ac:dyDescent="0.25">
      <c r="A12" s="9" t="s">
        <v>38</v>
      </c>
      <c r="B12" s="129" t="s">
        <v>39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</row>
    <row r="13" spans="1:14" ht="24" customHeight="1" x14ac:dyDescent="0.25">
      <c r="A13" s="8" t="s">
        <v>40</v>
      </c>
      <c r="B13" s="129" t="s">
        <v>41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</row>
    <row r="14" spans="1:14" ht="16.5" customHeight="1" x14ac:dyDescent="0.25">
      <c r="A14" s="8" t="s">
        <v>5</v>
      </c>
      <c r="B14" s="129" t="s">
        <v>51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</row>
    <row r="15" spans="1:14" x14ac:dyDescent="0.25">
      <c r="A15" s="8" t="s">
        <v>42</v>
      </c>
      <c r="B15" s="129" t="s">
        <v>43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38.25" x14ac:dyDescent="0.25">
      <c r="A16" s="10" t="s">
        <v>44</v>
      </c>
      <c r="B16" s="129" t="s">
        <v>45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 ht="28.5" customHeight="1" x14ac:dyDescent="0.25">
      <c r="A17" s="10" t="s">
        <v>46</v>
      </c>
      <c r="B17" s="129" t="s">
        <v>47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</row>
    <row r="18" spans="1:14" ht="27" customHeight="1" x14ac:dyDescent="0.25">
      <c r="A18" s="11" t="s">
        <v>48</v>
      </c>
      <c r="B18" s="129" t="s">
        <v>49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</row>
    <row r="19" spans="1:14" ht="75" customHeight="1" x14ac:dyDescent="0.25">
      <c r="A19" s="33" t="s">
        <v>61</v>
      </c>
      <c r="B19" s="130" t="s">
        <v>62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2023-05-04T06:23:09Z</cp:lastPrinted>
  <dcterms:created xsi:type="dcterms:W3CDTF">2012-08-13T12:29:09Z</dcterms:created>
  <dcterms:modified xsi:type="dcterms:W3CDTF">2023-07-03T04:56:55Z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