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2023 - 09 -Stará Bystrica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ponuka'!$A$1:$P$41</definedName>
  </definedNames>
  <calcPr calcId="162913"/>
</workbook>
</file>

<file path=xl/calcChain.xml><?xml version="1.0" encoding="utf-8"?>
<calcChain xmlns="http://schemas.openxmlformats.org/spreadsheetml/2006/main">
  <c r="P27" i="1" l="1"/>
  <c r="P13" i="1"/>
  <c r="H13" i="1"/>
  <c r="M27" i="1" l="1"/>
  <c r="H24" i="1" l="1"/>
  <c r="H25" i="1"/>
  <c r="H23" i="1"/>
  <c r="H19" i="1"/>
  <c r="H20" i="1"/>
  <c r="H21" i="1"/>
  <c r="H22" i="1"/>
  <c r="H15" i="1"/>
  <c r="P15" i="1" s="1"/>
  <c r="H18" i="1" l="1"/>
  <c r="H17" i="1" l="1"/>
  <c r="H16" i="1"/>
  <c r="H14" i="1" l="1"/>
  <c r="H26" i="1" s="1"/>
  <c r="P14" i="1" l="1"/>
  <c r="P25" i="1" l="1"/>
  <c r="P24" i="1"/>
  <c r="P23" i="1"/>
  <c r="P22" i="1"/>
  <c r="P21" i="1"/>
  <c r="P20" i="1"/>
  <c r="P19" i="1"/>
  <c r="P18" i="1"/>
  <c r="P17" i="1"/>
  <c r="P16" i="1"/>
  <c r="Q24" i="1" l="1"/>
  <c r="Q22" i="1" l="1"/>
  <c r="Q21" i="1"/>
  <c r="Q14" i="1"/>
  <c r="Q13" i="1"/>
  <c r="Q12" i="1" l="1"/>
  <c r="P29" i="1" l="1"/>
  <c r="Q27" i="1" l="1"/>
  <c r="P28" i="1"/>
</calcChain>
</file>

<file path=xl/sharedStrings.xml><?xml version="1.0" encoding="utf-8"?>
<sst xmlns="http://schemas.openxmlformats.org/spreadsheetml/2006/main" count="147" uniqueCount="91">
  <si>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</si>
  <si>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</si>
  <si>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</si>
  <si>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</si>
  <si>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</si>
  <si>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</si>
  <si>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</si>
  <si>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</si>
  <si>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</si>
  <si>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</si>
  <si>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</si>
  <si>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</si>
  <si>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</si>
  <si>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</si>
  <si>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</si>
  <si>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</si>
  <si>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</si>
  <si>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</si>
  <si>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</si>
  <si>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</si>
  <si>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</si>
  <si>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</si>
  <si>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</si>
  <si>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</si>
  <si>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</si>
  <si>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</si>
  <si>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</si>
  <si>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</si>
  <si>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</si>
  <si>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</si>
  <si>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</si>
  <si>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</si>
  <si>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</si>
  <si>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</si>
  <si>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</si>
  <si>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</si>
  <si>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</si>
  <si>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</si>
  <si>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</si>
  <si>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</si>
  <si>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</si>
  <si>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</si>
  <si>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</si>
  <si>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</si>
  <si>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</si>
  <si>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</si>
  <si>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</si>
  <si>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</si>
  <si>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</si>
  <si>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</si>
  <si>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</si>
  <si>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</si>
  <si>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</si>
  <si>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</si>
  <si>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</si>
  <si>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</si>
  <si>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</si>
  <si>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</si>
  <si>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</si>
  <si>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</si>
  <si>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</si>
  <si>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</si>
  <si>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</si>
  <si>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</si>
  <si>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</si>
  <si>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</si>
  <si>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</si>
  <si>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</si>
  <si>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</si>
  <si>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</si>
  <si>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</si>
  <si>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</si>
  <si>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1,2,4a,4b,6,7</t>
  </si>
  <si>
    <t>1,2,4a,4d,6,7</t>
  </si>
  <si>
    <t>02 - Harvelka</t>
  </si>
  <si>
    <t>1,2,4a,6,7</t>
  </si>
  <si>
    <t>12-Vychylovka</t>
  </si>
  <si>
    <t>4324a0</t>
  </si>
  <si>
    <t>4342 1</t>
  </si>
  <si>
    <t>4336b0</t>
  </si>
  <si>
    <t>4353d1</t>
  </si>
  <si>
    <t>4354b1</t>
  </si>
  <si>
    <t>4357 1</t>
  </si>
  <si>
    <t>5202 e 0</t>
  </si>
  <si>
    <t>5209c0</t>
  </si>
  <si>
    <t>5211c1</t>
  </si>
  <si>
    <t>5258a0</t>
  </si>
  <si>
    <t>110/250</t>
  </si>
  <si>
    <t>120/920</t>
  </si>
  <si>
    <t xml:space="preserve">Lesnícke služby v ťažbovom procese na OZ Sever, LS Stará Bystrica - výzva č. 09/2023  </t>
  </si>
  <si>
    <t>Zmluva č. DNS/09/23/09/08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</si>
</sst>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9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179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8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4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8" xfId="0" applyFont="1" applyFill="1" applyBorder="1" applyAlignment="1" applyProtection="1">
      <alignment vertical="center" wrapText="1"/>
    </xf>
    <xf numFmtId="4" fontId="6" fillId="3" borderId="23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3" xfId="0" applyFont="1" applyFill="1" applyBorder="1" applyProtection="1"/>
    <xf numFmtId="0" fontId="6" fillId="3" borderId="17" xfId="0" applyFont="1" applyFill="1" applyBorder="1" applyAlignment="1" applyProtection="1">
      <alignment vertical="center" wrapText="1"/>
    </xf>
    <xf numFmtId="14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/>
    </xf>
    <xf numFmtId="0" fontId="6" fillId="3" borderId="33" xfId="0" applyFont="1" applyFill="1" applyBorder="1" applyAlignment="1" applyProtection="1">
      <alignment horizontal="center" vertical="center"/>
    </xf>
    <xf numFmtId="2" fontId="6" fillId="3" borderId="8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vertical="center" wrapText="1"/>
    </xf>
    <xf numFmtId="4" fontId="6" fillId="4" borderId="23" xfId="0" applyNumberFormat="1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right" vertical="center" wrapText="1"/>
    </xf>
    <xf numFmtId="3" fontId="10" fillId="3" borderId="1" xfId="0" applyNumberFormat="1" applyFont="1" applyFill="1" applyBorder="1" applyAlignment="1" applyProtection="1">
      <alignment horizontal="right" vertical="center"/>
    </xf>
    <xf numFmtId="0" fontId="6" fillId="3" borderId="8" xfId="0" applyFont="1" applyFill="1" applyBorder="1" applyAlignment="1" applyProtection="1">
      <alignment horizontal="center" vertical="center"/>
    </xf>
    <xf numFmtId="2" fontId="16" fillId="0" borderId="1" xfId="0" applyNumberFormat="1" applyFont="1" applyBorder="1" applyAlignment="1">
      <alignment horizontal="right" vertical="center"/>
    </xf>
    <xf numFmtId="4" fontId="15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 applyProtection="1">
      <alignment horizontal="center" vertical="center"/>
      <protection locked="0"/>
    </xf>
    <xf numFmtId="2" fontId="16" fillId="0" borderId="36" xfId="0" applyNumberFormat="1" applyFont="1" applyBorder="1" applyAlignment="1">
      <alignment horizontal="right" vertical="center"/>
    </xf>
    <xf numFmtId="4" fontId="15" fillId="0" borderId="36" xfId="0" applyNumberFormat="1" applyFont="1" applyBorder="1" applyAlignment="1">
      <alignment horizontal="center" vertical="center"/>
    </xf>
    <xf numFmtId="4" fontId="6" fillId="2" borderId="36" xfId="0" applyNumberFormat="1" applyFont="1" applyFill="1" applyBorder="1" applyAlignment="1" applyProtection="1">
      <alignment horizontal="center" vertical="center"/>
      <protection locked="0"/>
    </xf>
    <xf numFmtId="2" fontId="6" fillId="3" borderId="37" xfId="0" applyNumberFormat="1" applyFont="1" applyFill="1" applyBorder="1" applyAlignment="1" applyProtection="1">
      <alignment horizontal="center" vertical="center"/>
    </xf>
    <xf numFmtId="2" fontId="6" fillId="3" borderId="38" xfId="0" applyNumberFormat="1" applyFont="1" applyFill="1" applyBorder="1" applyAlignment="1" applyProtection="1">
      <alignment horizontal="center" vertical="center"/>
    </xf>
    <xf numFmtId="0" fontId="16" fillId="0" borderId="35" xfId="0" applyNumberFormat="1" applyFont="1" applyBorder="1" applyAlignment="1">
      <alignment horizontal="center" vertical="center"/>
    </xf>
    <xf numFmtId="0" fontId="10" fillId="3" borderId="39" xfId="0" applyFont="1" applyFill="1" applyBorder="1" applyAlignment="1" applyProtection="1">
      <alignment horizontal="center" vertical="center" wrapText="1"/>
    </xf>
    <xf numFmtId="14" fontId="0" fillId="3" borderId="39" xfId="0" applyNumberFormat="1" applyFont="1" applyFill="1" applyBorder="1" applyAlignment="1" applyProtection="1">
      <alignment horizontal="center" vertical="center"/>
    </xf>
    <xf numFmtId="3" fontId="10" fillId="3" borderId="39" xfId="0" applyNumberFormat="1" applyFont="1" applyFill="1" applyBorder="1" applyAlignment="1" applyProtection="1">
      <alignment horizontal="center" vertical="center"/>
    </xf>
    <xf numFmtId="3" fontId="10" fillId="3" borderId="39" xfId="0" applyNumberFormat="1" applyFont="1" applyFill="1" applyBorder="1" applyAlignment="1" applyProtection="1">
      <alignment horizontal="right" vertical="center"/>
    </xf>
    <xf numFmtId="0" fontId="16" fillId="0" borderId="39" xfId="0" applyNumberFormat="1" applyFont="1" applyBorder="1" applyAlignment="1">
      <alignment horizontal="center" vertical="center"/>
    </xf>
    <xf numFmtId="0" fontId="10" fillId="3" borderId="39" xfId="0" applyFont="1" applyFill="1" applyBorder="1" applyAlignment="1" applyProtection="1">
      <alignment horizontal="right" vertical="center" wrapText="1"/>
    </xf>
    <xf numFmtId="4" fontId="10" fillId="3" borderId="39" xfId="0" applyNumberFormat="1" applyFont="1" applyFill="1" applyBorder="1" applyAlignment="1" applyProtection="1">
      <alignment horizontal="center" vertical="center"/>
    </xf>
    <xf numFmtId="4" fontId="15" fillId="0" borderId="39" xfId="0" applyNumberFormat="1" applyFont="1" applyBorder="1" applyAlignment="1">
      <alignment horizontal="center" vertical="center"/>
    </xf>
    <xf numFmtId="4" fontId="6" fillId="2" borderId="39" xfId="0" applyNumberFormat="1" applyFont="1" applyFill="1" applyBorder="1" applyAlignment="1" applyProtection="1">
      <alignment horizontal="center" vertical="center"/>
      <protection locked="0"/>
    </xf>
    <xf numFmtId="2" fontId="6" fillId="3" borderId="40" xfId="0" applyNumberFormat="1" applyFont="1" applyFill="1" applyBorder="1" applyAlignment="1" applyProtection="1">
      <alignment horizontal="center" vertical="center"/>
    </xf>
    <xf numFmtId="0" fontId="0" fillId="0" borderId="12" xfId="0" applyBorder="1"/>
    <xf numFmtId="0" fontId="0" fillId="0" borderId="0" xfId="0" applyBorder="1"/>
    <xf numFmtId="0" fontId="10" fillId="3" borderId="41" xfId="0" applyFont="1" applyFill="1" applyBorder="1" applyAlignment="1" applyProtection="1">
      <alignment horizontal="center" vertical="center"/>
    </xf>
    <xf numFmtId="0" fontId="10" fillId="3" borderId="34" xfId="0" applyFont="1" applyFill="1" applyBorder="1" applyAlignment="1" applyProtection="1">
      <alignment horizontal="center" vertical="center" wrapText="1"/>
    </xf>
    <xf numFmtId="0" fontId="3" fillId="3" borderId="34" xfId="0" applyFont="1" applyFill="1" applyBorder="1" applyAlignment="1" applyProtection="1">
      <alignment horizontal="center" vertical="center"/>
    </xf>
    <xf numFmtId="0" fontId="0" fillId="3" borderId="34" xfId="0" applyFill="1" applyBorder="1" applyAlignment="1" applyProtection="1">
      <alignment horizontal="center" vertical="center"/>
    </xf>
    <xf numFmtId="3" fontId="10" fillId="3" borderId="34" xfId="0" applyNumberFormat="1" applyFont="1" applyFill="1" applyBorder="1" applyAlignment="1" applyProtection="1">
      <alignment horizontal="right" vertical="center"/>
    </xf>
    <xf numFmtId="4" fontId="6" fillId="3" borderId="34" xfId="0" applyNumberFormat="1" applyFont="1" applyFill="1" applyBorder="1" applyAlignment="1" applyProtection="1">
      <alignment horizontal="right" vertical="center"/>
    </xf>
    <xf numFmtId="0" fontId="10" fillId="3" borderId="34" xfId="0" applyFont="1" applyFill="1" applyBorder="1" applyAlignment="1" applyProtection="1">
      <alignment horizontal="center" vertical="center"/>
    </xf>
    <xf numFmtId="4" fontId="6" fillId="3" borderId="34" xfId="0" applyNumberFormat="1" applyFont="1" applyFill="1" applyBorder="1" applyAlignment="1" applyProtection="1">
      <alignment horizontal="center" vertical="center"/>
    </xf>
    <xf numFmtId="4" fontId="6" fillId="3" borderId="34" xfId="0" applyNumberFormat="1" applyFont="1" applyFill="1" applyBorder="1" applyAlignment="1" applyProtection="1">
      <alignment horizontal="center" vertical="center"/>
      <protection locked="0"/>
    </xf>
    <xf numFmtId="4" fontId="6" fillId="3" borderId="42" xfId="0" applyNumberFormat="1" applyFont="1" applyFill="1" applyBorder="1" applyAlignment="1" applyProtection="1">
      <alignment horizontal="center" vertical="center"/>
    </xf>
    <xf numFmtId="0" fontId="0" fillId="3" borderId="5" xfId="0" applyFill="1" applyBorder="1" applyProtection="1"/>
    <xf numFmtId="4" fontId="6" fillId="3" borderId="10" xfId="0" applyNumberFormat="1" applyFont="1" applyFill="1" applyBorder="1" applyAlignment="1" applyProtection="1">
      <alignment horizontal="center" vertical="center"/>
    </xf>
    <xf numFmtId="0" fontId="3" fillId="3" borderId="39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8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26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7" fillId="5" borderId="8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/>
    </xf>
    <xf numFmtId="0" fontId="6" fillId="5" borderId="11" xfId="0" applyFont="1" applyFill="1" applyBorder="1" applyAlignment="1" applyProtection="1">
      <alignment horizontal="center" vertical="center" wrapText="1"/>
    </xf>
    <xf numFmtId="0" fontId="6" fillId="5" borderId="13" xfId="0" applyFont="1" applyFill="1" applyBorder="1" applyAlignment="1" applyProtection="1">
      <alignment horizontal="center" vertical="center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32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3" fillId="3" borderId="39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</xf>
    <xf numFmtId="0" fontId="4" fillId="5" borderId="0" xfId="0" applyFont="1" applyFill="1" applyAlignment="1"/>
    <xf numFmtId="0" fontId="0" fillId="5" borderId="0" xfId="0" applyFill="1" applyAlignment="1"/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6" fillId="3" borderId="20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horizontal="left" vertical="center" wrapText="1"/>
    </xf>
    <xf numFmtId="0" fontId="3" fillId="0" borderId="19" xfId="0" applyFont="1" applyFill="1" applyBorder="1" applyAlignment="1" applyProtection="1">
      <alignment horizontal="left" vertical="center" wrapText="1"/>
    </xf>
    <xf numFmtId="0" fontId="0" fillId="0" borderId="25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" fillId="3" borderId="43" xfId="0" applyFont="1" applyFill="1" applyBorder="1" applyAlignment="1" applyProtection="1">
      <alignment horizontal="center" vertical="center"/>
    </xf>
    <xf numFmtId="0" fontId="3" fillId="3" borderId="44" xfId="0" applyFont="1" applyFill="1" applyBorder="1" applyAlignment="1" applyProtection="1">
      <alignment horizontal="center" vertical="center"/>
    </xf>
    <xf numFmtId="14" fontId="0" fillId="3" borderId="45" xfId="0" applyNumberFormat="1" applyFont="1" applyFill="1" applyBorder="1" applyAlignment="1" applyProtection="1">
      <alignment horizontal="center" vertical="center"/>
    </xf>
    <xf numFmtId="0" fontId="15" fillId="0" borderId="46" xfId="0" applyNumberFormat="1" applyFont="1" applyBorder="1" applyAlignment="1">
      <alignment horizontal="center" vertical="center" wrapText="1"/>
    </xf>
    <xf numFmtId="0" fontId="3" fillId="3" borderId="47" xfId="0" applyFont="1" applyFill="1" applyBorder="1" applyAlignment="1" applyProtection="1">
      <alignment horizontal="center" vertical="center"/>
    </xf>
    <xf numFmtId="0" fontId="3" fillId="3" borderId="48" xfId="0" applyFont="1" applyFill="1" applyBorder="1" applyAlignment="1" applyProtection="1">
      <alignment horizontal="center" vertical="center"/>
    </xf>
    <xf numFmtId="14" fontId="0" fillId="3" borderId="49" xfId="0" applyNumberFormat="1" applyFont="1" applyFill="1" applyBorder="1" applyAlignment="1" applyProtection="1">
      <alignment horizontal="center" vertical="center"/>
    </xf>
    <xf numFmtId="11" fontId="15" fillId="0" borderId="46" xfId="0" applyNumberFormat="1" applyFont="1" applyBorder="1" applyAlignment="1">
      <alignment horizontal="center" vertical="center" wrapText="1"/>
    </xf>
    <xf numFmtId="11" fontId="16" fillId="0" borderId="46" xfId="0" applyNumberFormat="1" applyFont="1" applyBorder="1" applyAlignment="1">
      <alignment horizontal="center" vertical="center" wrapText="1"/>
    </xf>
    <xf numFmtId="0" fontId="3" fillId="3" borderId="50" xfId="0" applyFont="1" applyFill="1" applyBorder="1" applyAlignment="1" applyProtection="1">
      <alignment horizontal="center" vertical="center"/>
    </xf>
    <xf numFmtId="0" fontId="3" fillId="3" borderId="51" xfId="0" applyFont="1" applyFill="1" applyBorder="1" applyAlignment="1" applyProtection="1">
      <alignment horizontal="center" vertical="center"/>
    </xf>
    <xf numFmtId="0" fontId="10" fillId="3" borderId="52" xfId="0" applyFont="1" applyFill="1" applyBorder="1" applyAlignment="1" applyProtection="1">
      <alignment horizontal="center" vertical="center" wrapText="1"/>
    </xf>
    <xf numFmtId="0" fontId="3" fillId="3" borderId="53" xfId="0" applyFont="1" applyFill="1" applyBorder="1" applyAlignment="1" applyProtection="1">
      <alignment horizontal="center" vertical="center"/>
    </xf>
    <xf numFmtId="0" fontId="3" fillId="3" borderId="54" xfId="0" applyFont="1" applyFill="1" applyBorder="1" applyAlignment="1" applyProtection="1">
      <alignment horizontal="center" vertical="center"/>
    </xf>
    <xf numFmtId="0" fontId="3" fillId="3" borderId="53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horizontal="center" vertical="center"/>
    </xf>
    <xf numFmtId="43" fontId="16" fillId="0" borderId="46" xfId="1" applyFont="1" applyBorder="1" applyAlignment="1">
      <alignment horizontal="right" vertical="center"/>
    </xf>
    <xf numFmtId="43" fontId="16" fillId="0" borderId="55" xfId="1" applyFont="1" applyBorder="1" applyAlignment="1">
      <alignment horizontal="right" vertical="center"/>
    </xf>
    <xf numFmtId="43" fontId="10" fillId="3" borderId="1" xfId="1" applyFont="1" applyFill="1" applyBorder="1" applyAlignment="1" applyProtection="1">
      <alignment horizontal="right" vertical="center"/>
    </xf>
    <xf numFmtId="43" fontId="6" fillId="3" borderId="1" xfId="1" applyFont="1" applyFill="1" applyBorder="1" applyAlignment="1" applyProtection="1">
      <alignment horizontal="right" vertical="center"/>
    </xf>
    <xf numFmtId="0" fontId="3" fillId="3" borderId="56" xfId="0" applyFont="1" applyFill="1" applyBorder="1" applyAlignment="1" applyProtection="1">
      <alignment horizontal="center" vertical="center"/>
    </xf>
    <xf numFmtId="0" fontId="16" fillId="0" borderId="46" xfId="0" applyNumberFormat="1" applyFont="1" applyBorder="1" applyAlignment="1">
      <alignment horizontal="center" vertical="center"/>
    </xf>
    <xf numFmtId="0" fontId="16" fillId="0" borderId="46" xfId="0" applyNumberFormat="1" applyFont="1" applyBorder="1" applyAlignment="1">
      <alignment horizontal="right" vertical="center" wrapText="1"/>
    </xf>
    <xf numFmtId="2" fontId="16" fillId="0" borderId="46" xfId="0" applyNumberFormat="1" applyFont="1" applyBorder="1" applyAlignment="1">
      <alignment horizontal="right" vertical="center" wrapText="1"/>
    </xf>
    <xf numFmtId="4" fontId="16" fillId="0" borderId="57" xfId="0" applyNumberFormat="1" applyFont="1" applyBorder="1" applyAlignment="1">
      <alignment horizontal="center" vertical="center"/>
    </xf>
    <xf numFmtId="0" fontId="3" fillId="3" borderId="58" xfId="0" applyFont="1" applyFill="1" applyBorder="1" applyAlignment="1" applyProtection="1">
      <alignment horizontal="center" vertical="center"/>
    </xf>
    <xf numFmtId="4" fontId="10" fillId="3" borderId="15" xfId="0" applyNumberFormat="1" applyFont="1" applyFill="1" applyBorder="1" applyAlignment="1" applyProtection="1">
      <alignment horizontal="center" vertical="center"/>
    </xf>
    <xf numFmtId="0" fontId="16" fillId="0" borderId="59" xfId="0" applyNumberFormat="1" applyFont="1" applyBorder="1" applyAlignment="1">
      <alignment horizontal="center" vertical="center"/>
    </xf>
    <xf numFmtId="0" fontId="15" fillId="0" borderId="60" xfId="0" applyNumberFormat="1" applyFont="1" applyBorder="1" applyAlignment="1">
      <alignment horizontal="center" vertical="center" wrapText="1"/>
    </xf>
    <xf numFmtId="43" fontId="16" fillId="0" borderId="60" xfId="1" applyFont="1" applyBorder="1" applyAlignment="1">
      <alignment horizontal="right" vertical="center"/>
    </xf>
    <xf numFmtId="0" fontId="16" fillId="0" borderId="60" xfId="0" applyNumberFormat="1" applyFont="1" applyBorder="1" applyAlignment="1">
      <alignment horizontal="center" vertical="center"/>
    </xf>
    <xf numFmtId="0" fontId="16" fillId="0" borderId="60" xfId="0" applyNumberFormat="1" applyFont="1" applyBorder="1" applyAlignment="1">
      <alignment horizontal="right" vertical="center" wrapText="1"/>
    </xf>
    <xf numFmtId="2" fontId="16" fillId="0" borderId="60" xfId="0" applyNumberFormat="1" applyFont="1" applyBorder="1" applyAlignment="1">
      <alignment horizontal="right" vertical="center" wrapText="1"/>
    </xf>
    <xf numFmtId="4" fontId="16" fillId="0" borderId="61" xfId="0" applyNumberFormat="1" applyFont="1" applyBorder="1" applyAlignment="1">
      <alignment horizontal="center" vertical="center"/>
    </xf>
    <xf numFmtId="0" fontId="16" fillId="0" borderId="62" xfId="0" applyNumberFormat="1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tabSelected="1" view="pageBreakPreview" zoomScaleNormal="100" zoomScaleSheetLayoutView="100" workbookViewId="0">
      <selection activeCell="E8" sqref="E8"/>
    </sheetView>
  </sheetViews>
  <sheetFormatPr defaultRowHeight="15" x14ac:dyDescent="0.25"/>
  <cols>
    <col min="1" max="1" width="13.7109375" customWidth="1"/>
    <col min="2" max="2" width="12" customWidth="1"/>
    <col min="3" max="3" width="14.8554687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9.42578125" bestFit="1" customWidth="1"/>
  </cols>
  <sheetData>
    <row r="1" spans="1:18" ht="18" x14ac:dyDescent="0.25">
      <c r="A1" s="120" t="s">
        <v>63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6" t="s">
        <v>67</v>
      </c>
      <c r="P1" s="15"/>
    </row>
    <row r="2" spans="1:18" ht="11.25" customHeight="1" x14ac:dyDescent="0.25">
      <c r="A2" s="13"/>
      <c r="B2" s="13"/>
      <c r="C2" s="13"/>
      <c r="D2" s="13"/>
      <c r="E2" s="38"/>
      <c r="F2" s="13"/>
      <c r="G2" s="13"/>
      <c r="H2" s="13"/>
      <c r="I2" s="13"/>
      <c r="J2" s="13"/>
      <c r="K2" s="13"/>
      <c r="L2" s="13"/>
      <c r="M2" s="13"/>
      <c r="N2" s="16" t="s">
        <v>68</v>
      </c>
      <c r="P2" s="15"/>
    </row>
    <row r="3" spans="1:18" ht="18" x14ac:dyDescent="0.25">
      <c r="A3" s="17" t="s">
        <v>0</v>
      </c>
      <c r="B3" s="13"/>
      <c r="C3" s="129" t="s">
        <v>89</v>
      </c>
      <c r="D3" s="130"/>
      <c r="E3" s="130"/>
      <c r="F3" s="130"/>
      <c r="G3" s="130"/>
      <c r="H3" s="130"/>
      <c r="I3" s="130"/>
      <c r="J3" s="130"/>
      <c r="K3" s="130"/>
      <c r="L3" s="130"/>
      <c r="M3" s="13"/>
      <c r="O3" s="14"/>
      <c r="P3" s="15"/>
    </row>
    <row r="4" spans="1:18" ht="10.5" customHeight="1" x14ac:dyDescent="0.25">
      <c r="A4" s="13"/>
      <c r="B4" s="13"/>
      <c r="C4" s="13"/>
      <c r="D4" s="13"/>
      <c r="E4" s="38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8" x14ac:dyDescent="0.25">
      <c r="A5" s="18"/>
      <c r="B5" s="18"/>
      <c r="C5" s="18"/>
      <c r="D5" s="18"/>
      <c r="E5" s="18"/>
      <c r="F5" s="123"/>
      <c r="G5" s="123"/>
      <c r="H5" s="19"/>
      <c r="I5" s="18"/>
      <c r="J5" s="18"/>
      <c r="K5" s="18"/>
      <c r="L5" s="18"/>
      <c r="M5" s="18"/>
      <c r="N5" s="18"/>
      <c r="O5" s="18"/>
      <c r="P5" s="18"/>
    </row>
    <row r="6" spans="1:18" x14ac:dyDescent="0.25">
      <c r="A6" s="20" t="s">
        <v>1</v>
      </c>
      <c r="B6" s="124" t="s">
        <v>71</v>
      </c>
      <c r="C6" s="124"/>
      <c r="D6" s="124"/>
      <c r="E6" s="124"/>
      <c r="F6" s="124"/>
      <c r="G6" s="124"/>
      <c r="H6" s="19"/>
      <c r="I6" s="18"/>
      <c r="J6" s="18"/>
      <c r="K6" s="21"/>
      <c r="L6" s="18"/>
      <c r="M6" s="18"/>
      <c r="N6" s="18"/>
      <c r="O6" s="18"/>
      <c r="P6" s="18"/>
    </row>
    <row r="7" spans="1:18" ht="6" customHeight="1" thickBot="1" x14ac:dyDescent="0.3">
      <c r="A7" s="22"/>
      <c r="B7" s="125"/>
      <c r="C7" s="125"/>
      <c r="D7" s="125"/>
      <c r="E7" s="125"/>
      <c r="F7" s="125"/>
      <c r="G7" s="125"/>
      <c r="H7" s="19"/>
      <c r="I7" s="18"/>
      <c r="J7" s="18"/>
      <c r="K7" s="18"/>
      <c r="L7" s="18"/>
      <c r="M7" s="18"/>
      <c r="N7" s="18"/>
      <c r="O7" s="18"/>
      <c r="P7" s="18"/>
    </row>
    <row r="8" spans="1:18" ht="16.5" customHeight="1" thickBot="1" x14ac:dyDescent="0.3">
      <c r="A8" s="121" t="s">
        <v>90</v>
      </c>
      <c r="B8" s="122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</row>
    <row r="9" spans="1:18" ht="21" customHeight="1" thickBot="1" x14ac:dyDescent="0.3">
      <c r="A9" s="34" t="s">
        <v>8</v>
      </c>
      <c r="B9" s="126" t="s">
        <v>2</v>
      </c>
      <c r="C9" s="137" t="s">
        <v>52</v>
      </c>
      <c r="D9" s="138"/>
      <c r="E9" s="113" t="s">
        <v>69</v>
      </c>
      <c r="F9" s="116" t="s">
        <v>3</v>
      </c>
      <c r="G9" s="117"/>
      <c r="H9" s="118"/>
      <c r="I9" s="131" t="s">
        <v>4</v>
      </c>
      <c r="J9" s="113" t="s">
        <v>5</v>
      </c>
      <c r="K9" s="131" t="s">
        <v>6</v>
      </c>
      <c r="L9" s="134" t="s">
        <v>7</v>
      </c>
      <c r="M9" s="113" t="s">
        <v>53</v>
      </c>
      <c r="N9" s="114" t="s">
        <v>59</v>
      </c>
      <c r="O9" s="102" t="s">
        <v>57</v>
      </c>
      <c r="P9" s="104" t="s">
        <v>58</v>
      </c>
    </row>
    <row r="10" spans="1:18" ht="21.75" customHeight="1" x14ac:dyDescent="0.25">
      <c r="A10" s="25"/>
      <c r="B10" s="127"/>
      <c r="C10" s="106" t="s">
        <v>66</v>
      </c>
      <c r="D10" s="107"/>
      <c r="E10" s="111"/>
      <c r="F10" s="110" t="s">
        <v>9</v>
      </c>
      <c r="G10" s="111" t="s">
        <v>10</v>
      </c>
      <c r="H10" s="113" t="s">
        <v>11</v>
      </c>
      <c r="I10" s="132"/>
      <c r="J10" s="111"/>
      <c r="K10" s="132"/>
      <c r="L10" s="135"/>
      <c r="M10" s="111"/>
      <c r="N10" s="115"/>
      <c r="O10" s="103"/>
      <c r="P10" s="105"/>
    </row>
    <row r="11" spans="1:18" ht="50.25" customHeight="1" thickBot="1" x14ac:dyDescent="0.3">
      <c r="A11" s="35"/>
      <c r="B11" s="128"/>
      <c r="C11" s="108"/>
      <c r="D11" s="109"/>
      <c r="E11" s="112"/>
      <c r="F11" s="108"/>
      <c r="G11" s="112"/>
      <c r="H11" s="112"/>
      <c r="I11" s="133"/>
      <c r="J11" s="112"/>
      <c r="K11" s="133"/>
      <c r="L11" s="136"/>
      <c r="M11" s="112"/>
      <c r="N11" s="109"/>
      <c r="O11" s="103"/>
      <c r="P11" s="105"/>
    </row>
    <row r="12" spans="1:18" ht="9.75" customHeight="1" thickBot="1" x14ac:dyDescent="0.3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45" t="s">
        <v>60</v>
      </c>
      <c r="O12" s="39"/>
      <c r="P12" s="40"/>
      <c r="Q12" s="12" t="str">
        <f>IF( P12=0," ", IF(100-((M13/P12)*100)&gt;20,"viac ako 20%",0))</f>
        <v xml:space="preserve"> </v>
      </c>
      <c r="R12" s="36">
        <v>44286</v>
      </c>
    </row>
    <row r="13" spans="1:18" x14ac:dyDescent="0.25">
      <c r="A13" s="171" t="s">
        <v>74</v>
      </c>
      <c r="B13" s="172" t="s">
        <v>77</v>
      </c>
      <c r="C13" s="144" t="s">
        <v>75</v>
      </c>
      <c r="D13" s="145" t="s">
        <v>72</v>
      </c>
      <c r="E13" s="146">
        <v>45199</v>
      </c>
      <c r="F13" s="173">
        <v>45</v>
      </c>
      <c r="G13" s="173"/>
      <c r="H13" s="49">
        <f>SUM(F13,G13)</f>
        <v>45</v>
      </c>
      <c r="I13" s="174" t="s">
        <v>36</v>
      </c>
      <c r="J13" s="175">
        <v>32</v>
      </c>
      <c r="K13" s="176">
        <v>0.39</v>
      </c>
      <c r="L13" s="164">
        <v>320</v>
      </c>
      <c r="M13" s="177">
        <v>915.75</v>
      </c>
      <c r="N13" s="50" t="s">
        <v>60</v>
      </c>
      <c r="O13" s="51"/>
      <c r="P13" s="52">
        <f>H13*O13</f>
        <v>0</v>
      </c>
      <c r="Q13" s="12" t="str">
        <f t="shared" ref="Q13:Q24" si="0">IF( P13=0," ", IF(100-((M13/P13)*100)&gt;20,"viac ako 20%",0))</f>
        <v xml:space="preserve"> </v>
      </c>
      <c r="R13" s="36"/>
    </row>
    <row r="14" spans="1:18" x14ac:dyDescent="0.25">
      <c r="A14" s="178" t="s">
        <v>74</v>
      </c>
      <c r="B14" s="147" t="s">
        <v>77</v>
      </c>
      <c r="C14" s="148" t="s">
        <v>73</v>
      </c>
      <c r="D14" s="149" t="s">
        <v>73</v>
      </c>
      <c r="E14" s="150">
        <v>45199</v>
      </c>
      <c r="F14" s="160">
        <v>40</v>
      </c>
      <c r="G14" s="160"/>
      <c r="H14" s="46">
        <f t="shared" ref="H13:H25" si="1">SUM(F14,G14)</f>
        <v>40</v>
      </c>
      <c r="I14" s="165" t="s">
        <v>36</v>
      </c>
      <c r="J14" s="166">
        <v>32</v>
      </c>
      <c r="K14" s="167">
        <v>0.39</v>
      </c>
      <c r="L14" s="158" t="s">
        <v>87</v>
      </c>
      <c r="M14" s="168">
        <v>1083.2</v>
      </c>
      <c r="N14" s="47" t="s">
        <v>60</v>
      </c>
      <c r="O14" s="48"/>
      <c r="P14" s="53">
        <f>H14*O14</f>
        <v>0</v>
      </c>
      <c r="Q14" s="12" t="str">
        <f t="shared" si="0"/>
        <v xml:space="preserve"> </v>
      </c>
      <c r="R14" s="36"/>
    </row>
    <row r="15" spans="1:18" x14ac:dyDescent="0.25">
      <c r="A15" s="178" t="s">
        <v>74</v>
      </c>
      <c r="B15" s="147" t="s">
        <v>78</v>
      </c>
      <c r="C15" s="148" t="s">
        <v>75</v>
      </c>
      <c r="D15" s="149" t="s">
        <v>73</v>
      </c>
      <c r="E15" s="150">
        <v>45199</v>
      </c>
      <c r="F15" s="161">
        <v>4</v>
      </c>
      <c r="G15" s="160"/>
      <c r="H15" s="46">
        <f t="shared" si="1"/>
        <v>4</v>
      </c>
      <c r="I15" s="165" t="s">
        <v>36</v>
      </c>
      <c r="J15" s="166">
        <v>40</v>
      </c>
      <c r="K15" s="167">
        <v>1.92</v>
      </c>
      <c r="L15" s="169">
        <v>110</v>
      </c>
      <c r="M15" s="168">
        <v>38.32</v>
      </c>
      <c r="N15" s="47" t="s">
        <v>60</v>
      </c>
      <c r="O15" s="48"/>
      <c r="P15" s="53">
        <f>H15*O15</f>
        <v>0</v>
      </c>
      <c r="Q15" s="12"/>
      <c r="R15" s="36"/>
    </row>
    <row r="16" spans="1:18" x14ac:dyDescent="0.25">
      <c r="A16" s="178" t="s">
        <v>74</v>
      </c>
      <c r="B16" s="147" t="s">
        <v>79</v>
      </c>
      <c r="C16" s="148" t="s">
        <v>73</v>
      </c>
      <c r="D16" s="149" t="s">
        <v>73</v>
      </c>
      <c r="E16" s="150">
        <v>45199</v>
      </c>
      <c r="F16" s="161">
        <v>130</v>
      </c>
      <c r="G16" s="160"/>
      <c r="H16" s="46">
        <f t="shared" si="1"/>
        <v>130</v>
      </c>
      <c r="I16" s="165" t="s">
        <v>36</v>
      </c>
      <c r="J16" s="166">
        <v>35</v>
      </c>
      <c r="K16" s="167">
        <v>0.89</v>
      </c>
      <c r="L16" s="169" t="s">
        <v>88</v>
      </c>
      <c r="M16" s="168">
        <v>2941.9</v>
      </c>
      <c r="N16" s="47" t="s">
        <v>60</v>
      </c>
      <c r="O16" s="48"/>
      <c r="P16" s="53">
        <f t="shared" ref="P16:P25" si="2">H16*O16</f>
        <v>0</v>
      </c>
      <c r="Q16" s="12"/>
      <c r="R16" s="36"/>
    </row>
    <row r="17" spans="1:18" x14ac:dyDescent="0.25">
      <c r="A17" s="178" t="s">
        <v>74</v>
      </c>
      <c r="B17" s="147" t="s">
        <v>80</v>
      </c>
      <c r="C17" s="148" t="s">
        <v>75</v>
      </c>
      <c r="D17" s="149" t="s">
        <v>73</v>
      </c>
      <c r="E17" s="150">
        <v>45199</v>
      </c>
      <c r="F17" s="160">
        <v>490</v>
      </c>
      <c r="G17" s="160"/>
      <c r="H17" s="46">
        <f t="shared" si="1"/>
        <v>490</v>
      </c>
      <c r="I17" s="165" t="s">
        <v>36</v>
      </c>
      <c r="J17" s="166">
        <v>40</v>
      </c>
      <c r="K17" s="167">
        <v>1.84</v>
      </c>
      <c r="L17" s="169">
        <v>640</v>
      </c>
      <c r="M17" s="168">
        <v>6272</v>
      </c>
      <c r="N17" s="47" t="s">
        <v>60</v>
      </c>
      <c r="O17" s="48"/>
      <c r="P17" s="53">
        <f t="shared" si="2"/>
        <v>0</v>
      </c>
      <c r="Q17" s="12"/>
      <c r="R17" s="36"/>
    </row>
    <row r="18" spans="1:18" x14ac:dyDescent="0.25">
      <c r="A18" s="178" t="s">
        <v>74</v>
      </c>
      <c r="B18" s="147" t="s">
        <v>81</v>
      </c>
      <c r="C18" s="148" t="s">
        <v>75</v>
      </c>
      <c r="D18" s="149" t="s">
        <v>73</v>
      </c>
      <c r="E18" s="150">
        <v>45199</v>
      </c>
      <c r="F18" s="160">
        <v>550</v>
      </c>
      <c r="G18" s="160"/>
      <c r="H18" s="46">
        <f t="shared" si="1"/>
        <v>550</v>
      </c>
      <c r="I18" s="165" t="s">
        <v>36</v>
      </c>
      <c r="J18" s="166">
        <v>40</v>
      </c>
      <c r="K18" s="167">
        <v>1.43</v>
      </c>
      <c r="L18" s="169">
        <v>820</v>
      </c>
      <c r="M18" s="168">
        <v>8019</v>
      </c>
      <c r="N18" s="47" t="s">
        <v>60</v>
      </c>
      <c r="O18" s="48"/>
      <c r="P18" s="53">
        <f t="shared" si="2"/>
        <v>0</v>
      </c>
      <c r="Q18" s="12"/>
      <c r="R18" s="36"/>
    </row>
    <row r="19" spans="1:18" x14ac:dyDescent="0.25">
      <c r="A19" s="178" t="s">
        <v>74</v>
      </c>
      <c r="B19" s="151" t="s">
        <v>82</v>
      </c>
      <c r="C19" s="148" t="s">
        <v>75</v>
      </c>
      <c r="D19" s="149" t="s">
        <v>73</v>
      </c>
      <c r="E19" s="150">
        <v>45199</v>
      </c>
      <c r="F19" s="160">
        <v>485</v>
      </c>
      <c r="G19" s="160"/>
      <c r="H19" s="46">
        <f t="shared" si="1"/>
        <v>485</v>
      </c>
      <c r="I19" s="165" t="s">
        <v>36</v>
      </c>
      <c r="J19" s="166">
        <v>40</v>
      </c>
      <c r="K19" s="167">
        <v>1.46</v>
      </c>
      <c r="L19" s="169">
        <v>710</v>
      </c>
      <c r="M19" s="168">
        <v>6702.7</v>
      </c>
      <c r="N19" s="47" t="s">
        <v>60</v>
      </c>
      <c r="O19" s="48"/>
      <c r="P19" s="53">
        <f t="shared" si="2"/>
        <v>0</v>
      </c>
      <c r="Q19" s="12"/>
      <c r="R19" s="36"/>
    </row>
    <row r="20" spans="1:18" x14ac:dyDescent="0.25">
      <c r="A20" s="178" t="s">
        <v>76</v>
      </c>
      <c r="B20" s="152" t="s">
        <v>83</v>
      </c>
      <c r="C20" s="153" t="s">
        <v>75</v>
      </c>
      <c r="D20" s="154"/>
      <c r="E20" s="150">
        <v>45199</v>
      </c>
      <c r="F20" s="160">
        <v>38</v>
      </c>
      <c r="G20" s="160"/>
      <c r="H20" s="46">
        <f t="shared" si="1"/>
        <v>38</v>
      </c>
      <c r="I20" s="165" t="s">
        <v>36</v>
      </c>
      <c r="J20" s="166">
        <v>40</v>
      </c>
      <c r="K20" s="167">
        <v>0.54</v>
      </c>
      <c r="L20" s="169">
        <v>300</v>
      </c>
      <c r="M20" s="168">
        <v>639.91999999999996</v>
      </c>
      <c r="N20" s="47" t="s">
        <v>60</v>
      </c>
      <c r="O20" s="48"/>
      <c r="P20" s="53">
        <f t="shared" si="2"/>
        <v>0</v>
      </c>
      <c r="Q20" s="12"/>
      <c r="R20" s="36"/>
    </row>
    <row r="21" spans="1:18" x14ac:dyDescent="0.25">
      <c r="A21" s="178" t="s">
        <v>76</v>
      </c>
      <c r="B21" s="155" t="s">
        <v>84</v>
      </c>
      <c r="C21" s="156" t="s">
        <v>75</v>
      </c>
      <c r="D21" s="157"/>
      <c r="E21" s="150">
        <v>45199</v>
      </c>
      <c r="F21" s="162">
        <v>112</v>
      </c>
      <c r="G21" s="163"/>
      <c r="H21" s="46">
        <f t="shared" si="1"/>
        <v>112</v>
      </c>
      <c r="I21" s="165" t="s">
        <v>36</v>
      </c>
      <c r="J21" s="43">
        <v>35</v>
      </c>
      <c r="K21" s="43">
        <v>0.48</v>
      </c>
      <c r="L21" s="159">
        <v>315</v>
      </c>
      <c r="M21" s="170">
        <v>2022.72</v>
      </c>
      <c r="N21" s="47" t="s">
        <v>60</v>
      </c>
      <c r="O21" s="48"/>
      <c r="P21" s="53">
        <f t="shared" si="2"/>
        <v>0</v>
      </c>
      <c r="Q21" s="12" t="str">
        <f t="shared" si="0"/>
        <v xml:space="preserve"> </v>
      </c>
      <c r="R21" s="36"/>
    </row>
    <row r="22" spans="1:18" x14ac:dyDescent="0.25">
      <c r="A22" s="178" t="s">
        <v>76</v>
      </c>
      <c r="B22" s="155" t="s">
        <v>85</v>
      </c>
      <c r="C22" s="156" t="s">
        <v>75</v>
      </c>
      <c r="D22" s="157"/>
      <c r="E22" s="150">
        <v>45199</v>
      </c>
      <c r="F22" s="162">
        <v>65</v>
      </c>
      <c r="G22" s="162"/>
      <c r="H22" s="46">
        <f t="shared" si="1"/>
        <v>65</v>
      </c>
      <c r="I22" s="165" t="s">
        <v>36</v>
      </c>
      <c r="J22" s="43">
        <v>36</v>
      </c>
      <c r="K22" s="43">
        <v>0.72</v>
      </c>
      <c r="L22" s="159">
        <v>310</v>
      </c>
      <c r="M22" s="170">
        <v>1007.5</v>
      </c>
      <c r="N22" s="47" t="s">
        <v>60</v>
      </c>
      <c r="O22" s="48"/>
      <c r="P22" s="53">
        <f t="shared" si="2"/>
        <v>0</v>
      </c>
      <c r="Q22" s="12" t="str">
        <f t="shared" si="0"/>
        <v xml:space="preserve"> </v>
      </c>
      <c r="R22" s="36"/>
    </row>
    <row r="23" spans="1:18" x14ac:dyDescent="0.25">
      <c r="A23" s="178" t="s">
        <v>76</v>
      </c>
      <c r="B23" s="155" t="s">
        <v>86</v>
      </c>
      <c r="C23" s="156" t="s">
        <v>75</v>
      </c>
      <c r="D23" s="157"/>
      <c r="E23" s="150">
        <v>45199</v>
      </c>
      <c r="F23" s="162"/>
      <c r="G23" s="162">
        <v>9</v>
      </c>
      <c r="H23" s="44">
        <f t="shared" si="1"/>
        <v>9</v>
      </c>
      <c r="I23" s="165" t="s">
        <v>36</v>
      </c>
      <c r="J23" s="43">
        <v>43</v>
      </c>
      <c r="K23" s="43">
        <v>0.64</v>
      </c>
      <c r="L23" s="159">
        <v>200</v>
      </c>
      <c r="M23" s="170">
        <v>145.80000000000001</v>
      </c>
      <c r="N23" s="47" t="s">
        <v>60</v>
      </c>
      <c r="O23" s="48"/>
      <c r="P23" s="53">
        <f t="shared" si="2"/>
        <v>0</v>
      </c>
      <c r="Q23" s="12"/>
      <c r="R23" s="36"/>
    </row>
    <row r="24" spans="1:18" x14ac:dyDescent="0.25">
      <c r="A24" s="178" t="s">
        <v>76</v>
      </c>
      <c r="B24" s="155" t="s">
        <v>86</v>
      </c>
      <c r="C24" s="156" t="s">
        <v>75</v>
      </c>
      <c r="D24" s="157"/>
      <c r="E24" s="150">
        <v>45199</v>
      </c>
      <c r="F24" s="162">
        <v>25</v>
      </c>
      <c r="G24" s="162"/>
      <c r="H24" s="44">
        <f t="shared" si="1"/>
        <v>25</v>
      </c>
      <c r="I24" s="165" t="s">
        <v>36</v>
      </c>
      <c r="J24" s="43">
        <v>43</v>
      </c>
      <c r="K24" s="43">
        <v>0.84</v>
      </c>
      <c r="L24" s="159">
        <v>200</v>
      </c>
      <c r="M24" s="170">
        <v>370.5</v>
      </c>
      <c r="N24" s="47" t="s">
        <v>60</v>
      </c>
      <c r="O24" s="48"/>
      <c r="P24" s="53">
        <f t="shared" si="2"/>
        <v>0</v>
      </c>
      <c r="Q24" s="12" t="str">
        <f t="shared" si="0"/>
        <v xml:space="preserve"> </v>
      </c>
      <c r="R24" s="36"/>
    </row>
    <row r="25" spans="1:18" ht="15.75" thickBot="1" x14ac:dyDescent="0.3">
      <c r="A25" s="54"/>
      <c r="B25" s="55"/>
      <c r="C25" s="119"/>
      <c r="D25" s="119"/>
      <c r="E25" s="56"/>
      <c r="F25" s="57"/>
      <c r="G25" s="57"/>
      <c r="H25" s="58">
        <f t="shared" si="1"/>
        <v>0</v>
      </c>
      <c r="I25" s="59"/>
      <c r="J25" s="60"/>
      <c r="K25" s="60"/>
      <c r="L25" s="79"/>
      <c r="M25" s="61"/>
      <c r="N25" s="62" t="s">
        <v>60</v>
      </c>
      <c r="O25" s="63"/>
      <c r="P25" s="64">
        <f t="shared" si="2"/>
        <v>0</v>
      </c>
      <c r="Q25" s="12"/>
      <c r="R25" s="36"/>
    </row>
    <row r="26" spans="1:18" ht="15.75" thickBot="1" x14ac:dyDescent="0.3">
      <c r="A26" s="67"/>
      <c r="B26" s="68"/>
      <c r="C26" s="69"/>
      <c r="D26" s="70"/>
      <c r="E26" s="70"/>
      <c r="F26" s="71"/>
      <c r="G26" s="71"/>
      <c r="H26" s="72">
        <f>SUM(H13:H25)</f>
        <v>1993</v>
      </c>
      <c r="I26" s="73"/>
      <c r="J26" s="68"/>
      <c r="K26" s="68"/>
      <c r="L26" s="69"/>
      <c r="M26" s="74"/>
      <c r="N26" s="74"/>
      <c r="O26" s="75"/>
      <c r="P26" s="76"/>
      <c r="Q26" s="12"/>
    </row>
    <row r="27" spans="1:18" ht="60.75" thickBot="1" x14ac:dyDescent="0.3">
      <c r="A27" s="77"/>
      <c r="B27" s="27"/>
      <c r="C27" s="27"/>
      <c r="D27" s="27"/>
      <c r="E27" s="27"/>
      <c r="F27" s="27"/>
      <c r="G27" s="27"/>
      <c r="H27" s="27"/>
      <c r="I27" s="27"/>
      <c r="J27" s="27"/>
      <c r="K27" s="80" t="s">
        <v>13</v>
      </c>
      <c r="L27" s="80"/>
      <c r="M27" s="26">
        <f>SUM(M13:M25)</f>
        <v>30159.309999999998</v>
      </c>
      <c r="N27" s="78"/>
      <c r="O27" s="41" t="s">
        <v>70</v>
      </c>
      <c r="P27" s="42">
        <f>SUM(P13:P25)</f>
        <v>0</v>
      </c>
      <c r="Q27" s="12" t="str">
        <f>IF(P27&gt;M27,"prekročená cena","nižšia ako stanovená")</f>
        <v>nižšia ako stanovená</v>
      </c>
    </row>
    <row r="28" spans="1:18" ht="15.75" thickBot="1" x14ac:dyDescent="0.3">
      <c r="A28" s="81" t="s">
        <v>14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3"/>
      <c r="P28" s="26">
        <f>P29-P27</f>
        <v>0</v>
      </c>
    </row>
    <row r="29" spans="1:18" ht="15.75" thickBot="1" x14ac:dyDescent="0.3">
      <c r="A29" s="81" t="s">
        <v>15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3"/>
      <c r="P29" s="26">
        <f>IF("nie"=MID(I37,1,3),P27,(P27*1.2))</f>
        <v>0</v>
      </c>
    </row>
    <row r="30" spans="1:18" x14ac:dyDescent="0.25">
      <c r="A30" s="91" t="s">
        <v>16</v>
      </c>
      <c r="B30" s="91"/>
      <c r="C30" s="91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8" x14ac:dyDescent="0.25">
      <c r="A31" s="84" t="s">
        <v>64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</row>
    <row r="32" spans="1:18" ht="25.5" customHeight="1" x14ac:dyDescent="0.25">
      <c r="A32" s="29" t="s">
        <v>56</v>
      </c>
      <c r="B32" s="29"/>
      <c r="C32" s="29"/>
      <c r="D32" s="29"/>
      <c r="E32" s="37"/>
      <c r="F32" s="29"/>
      <c r="G32" s="29"/>
      <c r="H32" s="30" t="s">
        <v>54</v>
      </c>
      <c r="I32" s="29"/>
      <c r="J32" s="29"/>
      <c r="K32" s="31"/>
      <c r="L32" s="31"/>
      <c r="M32" s="31"/>
      <c r="N32" s="31"/>
      <c r="O32" s="31"/>
      <c r="P32" s="31"/>
    </row>
    <row r="33" spans="1:16" ht="15" customHeight="1" x14ac:dyDescent="0.25">
      <c r="A33" s="93" t="s">
        <v>65</v>
      </c>
      <c r="B33" s="94"/>
      <c r="C33" s="94"/>
      <c r="D33" s="94"/>
      <c r="E33" s="94"/>
      <c r="F33" s="95"/>
      <c r="G33" s="92" t="s">
        <v>55</v>
      </c>
      <c r="H33" s="32" t="s">
        <v>17</v>
      </c>
      <c r="I33" s="85"/>
      <c r="J33" s="86"/>
      <c r="K33" s="86"/>
      <c r="L33" s="86"/>
      <c r="M33" s="86"/>
      <c r="N33" s="86"/>
      <c r="O33" s="86"/>
      <c r="P33" s="87"/>
    </row>
    <row r="34" spans="1:16" x14ac:dyDescent="0.25">
      <c r="A34" s="96"/>
      <c r="B34" s="97"/>
      <c r="C34" s="97"/>
      <c r="D34" s="97"/>
      <c r="E34" s="97"/>
      <c r="F34" s="98"/>
      <c r="G34" s="92"/>
      <c r="H34" s="32" t="s">
        <v>18</v>
      </c>
      <c r="I34" s="85"/>
      <c r="J34" s="86"/>
      <c r="K34" s="86"/>
      <c r="L34" s="86"/>
      <c r="M34" s="86"/>
      <c r="N34" s="86"/>
      <c r="O34" s="86"/>
      <c r="P34" s="87"/>
    </row>
    <row r="35" spans="1:16" ht="18" customHeight="1" x14ac:dyDescent="0.25">
      <c r="A35" s="96"/>
      <c r="B35" s="97"/>
      <c r="C35" s="97"/>
      <c r="D35" s="97"/>
      <c r="E35" s="97"/>
      <c r="F35" s="98"/>
      <c r="G35" s="92"/>
      <c r="H35" s="32" t="s">
        <v>19</v>
      </c>
      <c r="I35" s="85"/>
      <c r="J35" s="86"/>
      <c r="K35" s="86"/>
      <c r="L35" s="86"/>
      <c r="M35" s="86"/>
      <c r="N35" s="86"/>
      <c r="O35" s="86"/>
      <c r="P35" s="87"/>
    </row>
    <row r="36" spans="1:16" x14ac:dyDescent="0.25">
      <c r="A36" s="96"/>
      <c r="B36" s="97"/>
      <c r="C36" s="97"/>
      <c r="D36" s="97"/>
      <c r="E36" s="97"/>
      <c r="F36" s="98"/>
      <c r="G36" s="92"/>
      <c r="H36" s="32" t="s">
        <v>20</v>
      </c>
      <c r="I36" s="85"/>
      <c r="J36" s="86"/>
      <c r="K36" s="86"/>
      <c r="L36" s="86"/>
      <c r="M36" s="86"/>
      <c r="N36" s="86"/>
      <c r="O36" s="86"/>
      <c r="P36" s="87"/>
    </row>
    <row r="37" spans="1:16" x14ac:dyDescent="0.25">
      <c r="A37" s="96"/>
      <c r="B37" s="97"/>
      <c r="C37" s="97"/>
      <c r="D37" s="97"/>
      <c r="E37" s="97"/>
      <c r="F37" s="98"/>
      <c r="G37" s="92"/>
      <c r="H37" s="32" t="s">
        <v>21</v>
      </c>
      <c r="I37" s="85"/>
      <c r="J37" s="86"/>
      <c r="K37" s="86"/>
      <c r="L37" s="86"/>
      <c r="M37" s="86"/>
      <c r="N37" s="86"/>
      <c r="O37" s="86"/>
      <c r="P37" s="87"/>
    </row>
    <row r="38" spans="1:16" x14ac:dyDescent="0.25">
      <c r="A38" s="96"/>
      <c r="B38" s="97"/>
      <c r="C38" s="97"/>
      <c r="D38" s="97"/>
      <c r="E38" s="97"/>
      <c r="F38" s="98"/>
      <c r="G38" s="24"/>
      <c r="H38" s="24"/>
      <c r="I38" s="24"/>
      <c r="J38" s="24"/>
      <c r="K38" s="24"/>
      <c r="L38" s="24"/>
      <c r="M38" s="24"/>
      <c r="N38" s="24"/>
      <c r="O38" s="24"/>
      <c r="P38" s="24"/>
    </row>
    <row r="39" spans="1:16" x14ac:dyDescent="0.25">
      <c r="A39" s="96"/>
      <c r="B39" s="97"/>
      <c r="C39" s="97"/>
      <c r="D39" s="97"/>
      <c r="E39" s="97"/>
      <c r="F39" s="98"/>
      <c r="G39" s="24"/>
      <c r="H39" s="24"/>
      <c r="I39" s="24"/>
      <c r="J39" s="24"/>
      <c r="K39" s="24"/>
      <c r="L39" s="24"/>
      <c r="M39" s="24"/>
      <c r="N39" s="24"/>
      <c r="O39" s="24"/>
      <c r="P39" s="24"/>
    </row>
    <row r="40" spans="1:16" x14ac:dyDescent="0.25">
      <c r="A40" s="99"/>
      <c r="B40" s="100"/>
      <c r="C40" s="100"/>
      <c r="D40" s="100"/>
      <c r="E40" s="100"/>
      <c r="F40" s="101"/>
      <c r="G40" s="31"/>
      <c r="H40" s="24"/>
      <c r="I40" s="18"/>
      <c r="J40" s="24"/>
      <c r="K40" s="24" t="s">
        <v>22</v>
      </c>
      <c r="L40" s="24"/>
      <c r="M40" s="88"/>
      <c r="N40" s="89"/>
      <c r="O40" s="90"/>
      <c r="P40" s="24"/>
    </row>
    <row r="41" spans="1:16" x14ac:dyDescent="0.25">
      <c r="A41" s="31"/>
      <c r="B41" s="31"/>
      <c r="C41" s="31"/>
      <c r="D41" s="31"/>
      <c r="E41" s="31"/>
      <c r="F41" s="31"/>
      <c r="G41" s="31"/>
      <c r="H41" s="24"/>
      <c r="I41" s="24"/>
      <c r="J41" s="24"/>
      <c r="K41" s="24"/>
      <c r="L41" s="24"/>
      <c r="M41" s="24"/>
      <c r="N41" s="24"/>
      <c r="O41" s="24"/>
      <c r="P41" s="24"/>
    </row>
    <row r="42" spans="1:16" x14ac:dyDescent="0.25">
      <c r="A42" s="21"/>
      <c r="B42" s="21"/>
      <c r="C42" s="21"/>
      <c r="D42" s="21"/>
      <c r="E42" s="21"/>
      <c r="F42" s="21"/>
      <c r="G42" s="21"/>
      <c r="H42" s="24"/>
      <c r="I42" s="24"/>
      <c r="J42" s="24"/>
      <c r="K42" s="24"/>
      <c r="L42" s="24"/>
      <c r="M42" s="24"/>
      <c r="N42" s="24"/>
      <c r="O42" s="24"/>
      <c r="P42" s="24"/>
    </row>
  </sheetData>
  <sheetProtection selectLockedCells="1"/>
  <mergeCells count="48">
    <mergeCell ref="C14:D14"/>
    <mergeCell ref="C21:D21"/>
    <mergeCell ref="C22:D22"/>
    <mergeCell ref="C24:D24"/>
    <mergeCell ref="C15:D15"/>
    <mergeCell ref="C16:D16"/>
    <mergeCell ref="C18:D18"/>
    <mergeCell ref="C19:D19"/>
    <mergeCell ref="C20:D20"/>
    <mergeCell ref="C17:D17"/>
    <mergeCell ref="C25:D25"/>
    <mergeCell ref="A1:M1"/>
    <mergeCell ref="A8:B8"/>
    <mergeCell ref="F5:G5"/>
    <mergeCell ref="B6:G6"/>
    <mergeCell ref="B7:G7"/>
    <mergeCell ref="B9:B11"/>
    <mergeCell ref="M9:M11"/>
    <mergeCell ref="C3:L3"/>
    <mergeCell ref="I9:I11"/>
    <mergeCell ref="J9:J11"/>
    <mergeCell ref="K9:K11"/>
    <mergeCell ref="L9:L11"/>
    <mergeCell ref="C9:D9"/>
    <mergeCell ref="C23:D23"/>
    <mergeCell ref="C13:D13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M40:O40"/>
    <mergeCell ref="A30:C30"/>
    <mergeCell ref="G33:G37"/>
    <mergeCell ref="I33:P33"/>
    <mergeCell ref="I34:P34"/>
    <mergeCell ref="I35:P35"/>
    <mergeCell ref="I36:P36"/>
    <mergeCell ref="A33:F40"/>
    <mergeCell ref="K27:L27"/>
    <mergeCell ref="A28:O28"/>
    <mergeCell ref="A29:O29"/>
    <mergeCell ref="A31:P31"/>
    <mergeCell ref="I37:P37"/>
  </mergeCells>
  <pageMargins left="0.25" right="0.25" top="0.44374999999999998" bottom="0.16875000000000001" header="0.3" footer="0.3"/>
  <pageSetup paperSize="9" scale="72" orientation="landscape" r:id="rId1"/>
  <headerFooter>
    <oddFooter>&amp;RStrana &amp;P z &amp;N</oddFooter>
  </headerFooter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41" t="s">
        <v>50</v>
      </c>
      <c r="M2" s="141"/>
    </row>
    <row r="3" spans="1:14" x14ac:dyDescent="0.25">
      <c r="A3" s="5" t="s">
        <v>24</v>
      </c>
      <c r="B3" s="142" t="s">
        <v>25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x14ac:dyDescent="0.25">
      <c r="A4" s="5" t="s">
        <v>26</v>
      </c>
      <c r="B4" s="142" t="s">
        <v>27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4" x14ac:dyDescent="0.25">
      <c r="A5" s="5" t="s">
        <v>8</v>
      </c>
      <c r="B5" s="142" t="s">
        <v>28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</row>
    <row r="6" spans="1:14" x14ac:dyDescent="0.25">
      <c r="A6" s="5" t="s">
        <v>2</v>
      </c>
      <c r="B6" s="142" t="s">
        <v>29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x14ac:dyDescent="0.25">
      <c r="A7" s="6" t="s">
        <v>30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40"/>
    </row>
    <row r="8" spans="1:14" x14ac:dyDescent="0.25">
      <c r="A8" s="5" t="s">
        <v>12</v>
      </c>
      <c r="B8" s="142" t="s">
        <v>31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</row>
    <row r="9" spans="1:14" x14ac:dyDescent="0.25">
      <c r="A9" s="7" t="s">
        <v>32</v>
      </c>
      <c r="B9" s="142" t="s">
        <v>33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</row>
    <row r="10" spans="1:14" x14ac:dyDescent="0.25">
      <c r="A10" s="7" t="s">
        <v>34</v>
      </c>
      <c r="B10" s="142" t="s">
        <v>35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</row>
    <row r="11" spans="1:14" x14ac:dyDescent="0.25">
      <c r="A11" s="8" t="s">
        <v>36</v>
      </c>
      <c r="B11" s="142" t="s">
        <v>37</v>
      </c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</row>
    <row r="12" spans="1:14" x14ac:dyDescent="0.25">
      <c r="A12" s="9" t="s">
        <v>38</v>
      </c>
      <c r="B12" s="142" t="s">
        <v>39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</row>
    <row r="13" spans="1:14" ht="24" customHeight="1" x14ac:dyDescent="0.25">
      <c r="A13" s="8" t="s">
        <v>40</v>
      </c>
      <c r="B13" s="142" t="s">
        <v>41</v>
      </c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</row>
    <row r="14" spans="1:14" ht="16.5" customHeight="1" x14ac:dyDescent="0.25">
      <c r="A14" s="8" t="s">
        <v>5</v>
      </c>
      <c r="B14" s="142" t="s">
        <v>51</v>
      </c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</row>
    <row r="15" spans="1:14" x14ac:dyDescent="0.25">
      <c r="A15" s="8" t="s">
        <v>42</v>
      </c>
      <c r="B15" s="142" t="s">
        <v>43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</row>
    <row r="16" spans="1:14" ht="38.25" x14ac:dyDescent="0.25">
      <c r="A16" s="10" t="s">
        <v>44</v>
      </c>
      <c r="B16" s="142" t="s">
        <v>45</v>
      </c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</row>
    <row r="17" spans="1:14" ht="28.5" customHeight="1" x14ac:dyDescent="0.25">
      <c r="A17" s="10" t="s">
        <v>46</v>
      </c>
      <c r="B17" s="142" t="s">
        <v>47</v>
      </c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4" ht="27" customHeight="1" x14ac:dyDescent="0.25">
      <c r="A18" s="11" t="s">
        <v>48</v>
      </c>
      <c r="B18" s="142" t="s">
        <v>49</v>
      </c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</row>
    <row r="19" spans="1:14" ht="75" customHeight="1" x14ac:dyDescent="0.25">
      <c r="A19" s="33" t="s">
        <v>61</v>
      </c>
      <c r="B19" s="143" t="s">
        <v>62</v>
      </c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2023-05-04T06:23:09Z</cp:lastPrinted>
  <dcterms:created xsi:type="dcterms:W3CDTF">2012-08-13T12:29:09Z</dcterms:created>
  <dcterms:modified xsi:type="dcterms:W3CDTF">2023-07-03T04:53:10Z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