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 defaultThemeVersion="124226"/>
  <xr:revisionPtr revIDLastSave="0" documentId="13_ncr:1_{A74CBF00-ACFD-4512-8B67-14C0327A80D0}" xr6:coauthVersionLast="47" xr6:coauthVersionMax="47" xr10:uidLastSave="{00000000-0000-0000-0000-000000000000}"/>
  <bookViews>
    <workbookView xWindow="2895" yWindow="2340" windowWidth="21300" windowHeight="12600" tabRatio="665" firstSheet="1" activeTab="6" xr2:uid="{00000000-000D-0000-FFFF-FFFF00000000}"/>
  </bookViews>
  <sheets>
    <sheet name="Długość i powierzchnia drogi" sheetId="1" r:id="rId1"/>
    <sheet name="Mijanki" sheetId="7" r:id="rId2"/>
    <sheet name="ZJAZDY" sheetId="12" r:id="rId3"/>
    <sheet name="POSZERZENIA" sheetId="15" r:id="rId4"/>
    <sheet name="PRZEPUSTY" sheetId="9" r:id="rId5"/>
    <sheet name="ROWY PRZYDROŻNE" sheetId="11" r:id="rId6"/>
    <sheet name="ROWY POPRZECZNE" sheetId="14" r:id="rId7"/>
  </sheets>
  <calcPr calcId="191029"/>
</workbook>
</file>

<file path=xl/calcChain.xml><?xml version="1.0" encoding="utf-8"?>
<calcChain xmlns="http://schemas.openxmlformats.org/spreadsheetml/2006/main">
  <c r="G25" i="1" l="1"/>
  <c r="G26" i="1"/>
  <c r="G27" i="1"/>
  <c r="G24" i="1"/>
  <c r="I21" i="1"/>
  <c r="I18" i="1"/>
  <c r="M8" i="1"/>
  <c r="N8" i="1" s="1"/>
  <c r="M13" i="1"/>
  <c r="N13" i="1" s="1"/>
  <c r="M4" i="1"/>
  <c r="N4" i="1" s="1"/>
  <c r="E8" i="1"/>
  <c r="E7" i="1"/>
  <c r="M7" i="1" s="1"/>
  <c r="N7" i="1" s="1"/>
  <c r="I12" i="1"/>
  <c r="I10" i="1"/>
  <c r="I9" i="1"/>
  <c r="I5" i="1"/>
  <c r="J5" i="1" s="1"/>
  <c r="I11" i="1"/>
  <c r="N12" i="14"/>
  <c r="N6" i="9"/>
  <c r="K6" i="9"/>
  <c r="O16" i="15"/>
  <c r="K5" i="12"/>
  <c r="I5" i="12"/>
  <c r="I5" i="7"/>
  <c r="O20" i="1"/>
  <c r="O18" i="1"/>
  <c r="O17" i="1"/>
  <c r="E6" i="1"/>
  <c r="J8" i="1"/>
  <c r="J7" i="1"/>
  <c r="J4" i="1"/>
  <c r="E18" i="1"/>
  <c r="C6" i="12"/>
  <c r="E10" i="1" s="1"/>
  <c r="F10" i="1" s="1"/>
  <c r="E6" i="12"/>
  <c r="D8" i="7"/>
  <c r="E21" i="1"/>
  <c r="F5" i="11"/>
  <c r="N6" i="14"/>
  <c r="O5" i="15"/>
  <c r="E12" i="1" s="1"/>
  <c r="M12" i="1" s="1"/>
  <c r="K1" i="15"/>
  <c r="M10" i="1" l="1"/>
  <c r="N10" i="1" s="1"/>
  <c r="M5" i="1"/>
  <c r="N5" i="1" s="1"/>
  <c r="I6" i="1"/>
  <c r="J6" i="1" s="1"/>
  <c r="J11" i="1"/>
  <c r="N12" i="1"/>
  <c r="J12" i="1"/>
  <c r="J10" i="1"/>
  <c r="J9" i="1"/>
  <c r="D6" i="9"/>
  <c r="M6" i="1" l="1"/>
  <c r="N6" i="1" s="1"/>
  <c r="G14" i="1"/>
  <c r="G15" i="1" s="1"/>
  <c r="K1" i="14"/>
  <c r="B1" i="11"/>
  <c r="E11" i="1" l="1"/>
  <c r="M11" i="1" s="1"/>
  <c r="N11" i="1" s="1"/>
  <c r="E9" i="1"/>
  <c r="M9" i="1" s="1"/>
  <c r="N9" i="1" s="1"/>
  <c r="A1" i="12"/>
  <c r="F12" i="1" l="1"/>
  <c r="F6" i="1" l="1"/>
  <c r="B2" i="9" l="1"/>
  <c r="G6" i="9"/>
  <c r="F13" i="1" l="1"/>
  <c r="F5" i="1"/>
  <c r="A1" i="7"/>
  <c r="F8" i="1" l="1"/>
  <c r="F7" i="1"/>
  <c r="F4" i="1"/>
  <c r="F11" i="1" l="1"/>
  <c r="F9" i="1" l="1"/>
</calcChain>
</file>

<file path=xl/sharedStrings.xml><?xml version="1.0" encoding="utf-8"?>
<sst xmlns="http://schemas.openxmlformats.org/spreadsheetml/2006/main" count="179" uniqueCount="81">
  <si>
    <t>Lj konst</t>
  </si>
  <si>
    <t>Lj rzecz</t>
  </si>
  <si>
    <t>Lj PGL</t>
  </si>
  <si>
    <t>Aj</t>
  </si>
  <si>
    <t>Ap</t>
  </si>
  <si>
    <t>Az</t>
  </si>
  <si>
    <t>Amij</t>
  </si>
  <si>
    <t>A poszerzeń</t>
  </si>
  <si>
    <t>Ah</t>
  </si>
  <si>
    <t>ha</t>
  </si>
  <si>
    <t>PNIE</t>
  </si>
  <si>
    <t>Wykop</t>
  </si>
  <si>
    <t>Nasyp</t>
  </si>
  <si>
    <t>L.p.</t>
  </si>
  <si>
    <t>Kilometraż [km]</t>
  </si>
  <si>
    <t>Strona</t>
  </si>
  <si>
    <r>
      <t>Powierzchnia [m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]</t>
    </r>
  </si>
  <si>
    <t>Mijanka nr 1</t>
  </si>
  <si>
    <t>Lewa</t>
  </si>
  <si>
    <t>Mijanka nr 2</t>
  </si>
  <si>
    <t>Mijanka nr 3</t>
  </si>
  <si>
    <t>Prawa</t>
  </si>
  <si>
    <t>Mijanka nr 4</t>
  </si>
  <si>
    <t>Razem:</t>
  </si>
  <si>
    <t>Długość [m]</t>
  </si>
  <si>
    <t>Zjazd nr 1</t>
  </si>
  <si>
    <t>Zjazd nr 2</t>
  </si>
  <si>
    <t>Zjazd nr 3</t>
  </si>
  <si>
    <t>-</t>
  </si>
  <si>
    <t>Nr poszerzenia</t>
  </si>
  <si>
    <t>Początek</t>
  </si>
  <si>
    <t>Koniec</t>
  </si>
  <si>
    <r>
      <t>Powierzchnia
[m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]</t>
    </r>
  </si>
  <si>
    <t>Nr
przepustu</t>
  </si>
  <si>
    <t>Kilometraż
[km]</t>
  </si>
  <si>
    <t>Długość
[m]</t>
  </si>
  <si>
    <t>Średnica
[mm]</t>
  </si>
  <si>
    <t>Lokalizacja</t>
  </si>
  <si>
    <t>Materiał</t>
  </si>
  <si>
    <t>PEHD</t>
  </si>
  <si>
    <t>Nr rowu</t>
  </si>
  <si>
    <r>
      <t>Długość [m</t>
    </r>
    <r>
      <rPr>
        <b/>
        <sz val="11"/>
        <color theme="1"/>
        <rFont val="Calibri"/>
        <family val="2"/>
        <charset val="238"/>
        <scheme val="minor"/>
      </rPr>
      <t>]</t>
    </r>
  </si>
  <si>
    <t>Lz</t>
  </si>
  <si>
    <t>24_1-2022_Łazy_L3-0204</t>
  </si>
  <si>
    <t>Suma rob. Ziem.</t>
  </si>
  <si>
    <t>ODCINEK NR 1</t>
  </si>
  <si>
    <t>ODCINEK NR 2</t>
  </si>
  <si>
    <t>CAŁA DROGA</t>
  </si>
  <si>
    <t>ZJAZD Z DROGI</t>
  </si>
  <si>
    <t>MIJANKI ODC. 1</t>
  </si>
  <si>
    <t>MIJANKI ODC. 2</t>
  </si>
  <si>
    <t>0+033,20</t>
  </si>
  <si>
    <t>0+303,90</t>
  </si>
  <si>
    <t>0+531,10</t>
  </si>
  <si>
    <t>0+759,30</t>
  </si>
  <si>
    <t>0+132,60</t>
  </si>
  <si>
    <t>ZJAZDY ODC. 1</t>
  </si>
  <si>
    <t>ZJAZDY ODC. 2</t>
  </si>
  <si>
    <t>0+020,80</t>
  </si>
  <si>
    <t>0+552,60</t>
  </si>
  <si>
    <t>0+027,50</t>
  </si>
  <si>
    <t>POSZERZENIA ODC. 1</t>
  </si>
  <si>
    <t>POSZERZENIA ODC. 2</t>
  </si>
  <si>
    <t>0+742,90</t>
  </si>
  <si>
    <t>0+437,90</t>
  </si>
  <si>
    <t>PRZEPUSTY DO PRZEBUDOWY ODC. 1</t>
  </si>
  <si>
    <t>PRZEPUSTY DO PRZEBUDOWY ODC. 2</t>
  </si>
  <si>
    <t>0+609,60</t>
  </si>
  <si>
    <t>DROGA</t>
  </si>
  <si>
    <t>0+018,90</t>
  </si>
  <si>
    <t>ROWY PRZYDROŻNE ODC. 2</t>
  </si>
  <si>
    <t>0+123,20</t>
  </si>
  <si>
    <t>ROWY POPRZECZNE ODC. 1</t>
  </si>
  <si>
    <t>ROWY POPRZECZNE ODC. 2</t>
  </si>
  <si>
    <t>0+090,10</t>
  </si>
  <si>
    <t>0+137,20</t>
  </si>
  <si>
    <t>ZAKUP</t>
  </si>
  <si>
    <t>ROZPLANTOWANIE</t>
  </si>
  <si>
    <t>ODC. 1</t>
  </si>
  <si>
    <t>ODC. 2</t>
  </si>
  <si>
    <t>ODC. 1 + ODC.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</si>
</sst>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0.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50">
    <xf numFmtId="0" fontId="0" fillId="0" borderId="0" xfId="0"/>
    <xf numFmtId="0" fontId="0" fillId="0" borderId="1" xfId="0" applyBorder="1" applyAlignment="1">
      <alignment horizontal="center" vertical="center"/>
    </xf>
    <xf numFmtId="164" fontId="4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0" fillId="0" borderId="0" xfId="0" applyNumberFormat="1"/>
    <xf numFmtId="2" fontId="0" fillId="0" borderId="1" xfId="1" applyNumberFormat="1" applyFont="1" applyFill="1" applyBorder="1" applyAlignment="1">
      <alignment horizontal="center" vertical="center"/>
    </xf>
    <xf numFmtId="0" fontId="0" fillId="0" borderId="1" xfId="0" applyBorder="1"/>
    <xf numFmtId="2" fontId="0" fillId="0" borderId="1" xfId="0" applyNumberFormat="1" applyBorder="1"/>
    <xf numFmtId="1" fontId="0" fillId="0" borderId="1" xfId="0" applyNumberFormat="1" applyBorder="1"/>
    <xf numFmtId="0" fontId="0" fillId="0" borderId="0" xfId="0" applyAlignment="1">
      <alignment horizontal="center"/>
    </xf>
    <xf numFmtId="2" fontId="4" fillId="0" borderId="1" xfId="1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64" fontId="0" fillId="0" borderId="1" xfId="1" applyFont="1" applyBorder="1"/>
    <xf numFmtId="164" fontId="0" fillId="0" borderId="1" xfId="1" applyFont="1" applyBorder="1" applyAlignment="1">
      <alignment horizontal="center" vertical="center"/>
    </xf>
    <xf numFmtId="2" fontId="4" fillId="0" borderId="1" xfId="1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164" fontId="4" fillId="0" borderId="1" xfId="1" applyFont="1" applyBorder="1"/>
    <xf numFmtId="0" fontId="0" fillId="0" borderId="0" xfId="0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/>
    <xf numFmtId="1" fontId="10" fillId="0" borderId="1" xfId="0" applyNumberFormat="1" applyFont="1" applyBorder="1"/>
    <xf numFmtId="1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1" fontId="11" fillId="0" borderId="0" xfId="0" applyNumberFormat="1" applyFont="1"/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0" borderId="2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6" fillId="0" borderId="4" xfId="0" applyFont="1" applyBorder="1" applyAlignment="1">
      <alignment horizontal="right"/>
    </xf>
    <xf numFmtId="0" fontId="7" fillId="0" borderId="6" xfId="0" applyFont="1" applyBorder="1" applyAlignment="1">
      <alignment horizontal="center"/>
    </xf>
    <xf numFmtId="0" fontId="6" fillId="0" borderId="2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11" fillId="0" borderId="1" xfId="0" applyFont="1" applyBorder="1"/>
    <xf numFmtId="1" fontId="11" fillId="0" borderId="1" xfId="0" applyNumberFormat="1" applyFont="1" applyBorder="1"/>
    <xf numFmtId="0" fontId="11" fillId="0" borderId="0" xfId="0" applyFont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1:O27"/>
  <sheetViews>
    <sheetView topLeftCell="B13" zoomScale="115" zoomScaleNormal="115" workbookViewId="0">
      <selection activeCell="H29" sqref="H29"/>
    </sheetView>
  </sheetViews>
  <sheetFormatPr defaultRowHeight="15" x14ac:dyDescent="0.25"/>
  <cols>
    <col min="4" max="4" width="14.85546875" bestFit="1" customWidth="1"/>
    <col min="5" max="5" width="9.5703125" bestFit="1" customWidth="1"/>
    <col min="6" max="6" width="10.5703125" bestFit="1" customWidth="1"/>
    <col min="8" max="8" width="16.85546875" bestFit="1" customWidth="1"/>
    <col min="9" max="9" width="11.7109375" bestFit="1" customWidth="1"/>
    <col min="13" max="13" width="11.7109375" bestFit="1" customWidth="1"/>
  </cols>
  <sheetData>
    <row r="1" spans="4:15" ht="23.25" x14ac:dyDescent="0.35">
      <c r="D1" s="32" t="s">
        <v>43</v>
      </c>
      <c r="E1" s="32"/>
      <c r="F1" s="32"/>
      <c r="G1" s="32"/>
      <c r="H1" s="32"/>
      <c r="I1" s="32"/>
    </row>
    <row r="2" spans="4:15" ht="23.25" x14ac:dyDescent="0.35">
      <c r="D2" s="28"/>
      <c r="E2" s="28"/>
      <c r="F2" s="28"/>
      <c r="G2" s="28"/>
      <c r="H2" s="28"/>
      <c r="I2" s="28"/>
    </row>
    <row r="3" spans="4:15" x14ac:dyDescent="0.25">
      <c r="D3" s="33" t="s">
        <v>45</v>
      </c>
      <c r="E3" s="33"/>
      <c r="F3" s="33"/>
      <c r="H3" s="33" t="s">
        <v>46</v>
      </c>
      <c r="I3" s="33"/>
      <c r="J3" s="33"/>
      <c r="L3" s="33" t="s">
        <v>47</v>
      </c>
      <c r="M3" s="33"/>
      <c r="N3" s="33"/>
    </row>
    <row r="4" spans="4:15" x14ac:dyDescent="0.25">
      <c r="D4" s="20" t="s">
        <v>0</v>
      </c>
      <c r="E4" s="21">
        <v>797.13</v>
      </c>
      <c r="F4" s="22">
        <f>E4</f>
        <v>797.13</v>
      </c>
      <c r="H4" s="20" t="s">
        <v>0</v>
      </c>
      <c r="I4" s="21">
        <v>141.22999999999999</v>
      </c>
      <c r="J4" s="22">
        <f>I4</f>
        <v>141.22999999999999</v>
      </c>
      <c r="L4" s="20" t="s">
        <v>0</v>
      </c>
      <c r="M4" s="21">
        <f>E4+I4</f>
        <v>938.36</v>
      </c>
      <c r="N4" s="22">
        <f>M4</f>
        <v>938.36</v>
      </c>
    </row>
    <row r="5" spans="4:15" x14ac:dyDescent="0.25">
      <c r="D5" s="20" t="s">
        <v>1</v>
      </c>
      <c r="E5" s="21">
        <v>797.13</v>
      </c>
      <c r="F5" s="22">
        <f>E5</f>
        <v>797.13</v>
      </c>
      <c r="H5" s="20" t="s">
        <v>1</v>
      </c>
      <c r="I5" s="21">
        <f>I4-2.9</f>
        <v>138.32999999999998</v>
      </c>
      <c r="J5" s="22">
        <f>I5</f>
        <v>138.32999999999998</v>
      </c>
      <c r="L5" s="20" t="s">
        <v>1</v>
      </c>
      <c r="M5" s="21">
        <f t="shared" ref="M5:M13" si="0">E5+I5</f>
        <v>935.46</v>
      </c>
      <c r="N5" s="22">
        <f>M5</f>
        <v>935.46</v>
      </c>
    </row>
    <row r="6" spans="4:15" x14ac:dyDescent="0.25">
      <c r="D6" s="20" t="s">
        <v>2</v>
      </c>
      <c r="E6" s="21">
        <f>797.13-18.2</f>
        <v>778.93</v>
      </c>
      <c r="F6" s="22">
        <f>E6</f>
        <v>778.93</v>
      </c>
      <c r="H6" s="20" t="s">
        <v>2</v>
      </c>
      <c r="I6" s="21">
        <f>I5</f>
        <v>138.32999999999998</v>
      </c>
      <c r="J6" s="22">
        <f>I6</f>
        <v>138.32999999999998</v>
      </c>
      <c r="L6" s="20" t="s">
        <v>2</v>
      </c>
      <c r="M6" s="21">
        <f t="shared" si="0"/>
        <v>917.26</v>
      </c>
      <c r="N6" s="22">
        <f>M6</f>
        <v>917.26</v>
      </c>
    </row>
    <row r="7" spans="4:15" x14ac:dyDescent="0.25">
      <c r="D7" s="20" t="s">
        <v>3</v>
      </c>
      <c r="E7" s="21">
        <f>4676.27-1030.46</f>
        <v>3645.8100000000004</v>
      </c>
      <c r="F7" s="22">
        <f>E7</f>
        <v>3645.8100000000004</v>
      </c>
      <c r="H7" s="20" t="s">
        <v>3</v>
      </c>
      <c r="I7" s="21">
        <v>1030.46</v>
      </c>
      <c r="J7" s="22">
        <f>I7</f>
        <v>1030.46</v>
      </c>
      <c r="L7" s="20" t="s">
        <v>3</v>
      </c>
      <c r="M7" s="21">
        <f t="shared" si="0"/>
        <v>4676.2700000000004</v>
      </c>
      <c r="N7" s="22">
        <f>M7</f>
        <v>4676.2700000000004</v>
      </c>
    </row>
    <row r="8" spans="4:15" x14ac:dyDescent="0.25">
      <c r="D8" s="20" t="s">
        <v>4</v>
      </c>
      <c r="E8" s="21">
        <f>1452.29-I8</f>
        <v>1202.07</v>
      </c>
      <c r="F8" s="22">
        <f t="shared" ref="F8:F12" si="1">E8</f>
        <v>1202.07</v>
      </c>
      <c r="H8" s="20" t="s">
        <v>4</v>
      </c>
      <c r="I8" s="21">
        <v>250.22</v>
      </c>
      <c r="J8" s="22">
        <f t="shared" ref="J8:J12" si="2">I8</f>
        <v>250.22</v>
      </c>
      <c r="L8" s="20" t="s">
        <v>4</v>
      </c>
      <c r="M8" s="21">
        <f t="shared" si="0"/>
        <v>1452.29</v>
      </c>
      <c r="N8" s="22">
        <f t="shared" ref="N8:N12" si="3">M8</f>
        <v>1452.29</v>
      </c>
    </row>
    <row r="9" spans="4:15" x14ac:dyDescent="0.25">
      <c r="D9" s="20" t="s">
        <v>5</v>
      </c>
      <c r="E9" s="21">
        <f>ZJAZDY!$E$6</f>
        <v>247.43</v>
      </c>
      <c r="F9" s="22">
        <f t="shared" si="1"/>
        <v>247.43</v>
      </c>
      <c r="H9" s="20" t="s">
        <v>5</v>
      </c>
      <c r="I9" s="21">
        <f>ZJAZDY!$K$5</f>
        <v>133.11000000000001</v>
      </c>
      <c r="J9" s="22">
        <f t="shared" si="2"/>
        <v>133.11000000000001</v>
      </c>
      <c r="L9" s="20" t="s">
        <v>5</v>
      </c>
      <c r="M9" s="21">
        <f t="shared" si="0"/>
        <v>380.54</v>
      </c>
      <c r="N9" s="22">
        <f t="shared" si="3"/>
        <v>380.54</v>
      </c>
    </row>
    <row r="10" spans="4:15" x14ac:dyDescent="0.25">
      <c r="D10" s="20" t="s">
        <v>42</v>
      </c>
      <c r="E10" s="21">
        <f>ZJAZDY!$C$6</f>
        <v>45.9</v>
      </c>
      <c r="F10" s="22">
        <f t="shared" si="1"/>
        <v>45.9</v>
      </c>
      <c r="H10" s="20" t="s">
        <v>42</v>
      </c>
      <c r="I10" s="21">
        <f>ZJAZDY!$I$5</f>
        <v>31.06</v>
      </c>
      <c r="J10" s="22">
        <f t="shared" si="2"/>
        <v>31.06</v>
      </c>
      <c r="L10" s="20" t="s">
        <v>42</v>
      </c>
      <c r="M10" s="21">
        <f t="shared" si="0"/>
        <v>76.959999999999994</v>
      </c>
      <c r="N10" s="22">
        <f t="shared" si="3"/>
        <v>76.959999999999994</v>
      </c>
    </row>
    <row r="11" spans="4:15" x14ac:dyDescent="0.25">
      <c r="D11" s="20" t="s">
        <v>6</v>
      </c>
      <c r="E11" s="21">
        <f>Mijanki!$D$8</f>
        <v>503.97999999999996</v>
      </c>
      <c r="F11" s="22">
        <f t="shared" si="1"/>
        <v>503.97999999999996</v>
      </c>
      <c r="H11" s="20" t="s">
        <v>6</v>
      </c>
      <c r="I11" s="21">
        <f>Mijanki!$I$5</f>
        <v>103.61</v>
      </c>
      <c r="J11" s="22">
        <f t="shared" si="2"/>
        <v>103.61</v>
      </c>
      <c r="L11" s="20" t="s">
        <v>6</v>
      </c>
      <c r="M11" s="21">
        <f t="shared" si="0"/>
        <v>607.58999999999992</v>
      </c>
      <c r="N11" s="22">
        <f t="shared" si="3"/>
        <v>607.58999999999992</v>
      </c>
    </row>
    <row r="12" spans="4:15" x14ac:dyDescent="0.25">
      <c r="D12" s="20" t="s">
        <v>7</v>
      </c>
      <c r="E12" s="21">
        <f>POSZERZENIA!$O$5</f>
        <v>143.41999999999999</v>
      </c>
      <c r="F12" s="22">
        <f t="shared" si="1"/>
        <v>143.41999999999999</v>
      </c>
      <c r="H12" s="20" t="s">
        <v>7</v>
      </c>
      <c r="I12" s="21">
        <f>POSZERZENIA!$O$16</f>
        <v>15.4</v>
      </c>
      <c r="J12" s="22">
        <f t="shared" si="2"/>
        <v>15.4</v>
      </c>
      <c r="L12" s="20" t="s">
        <v>7</v>
      </c>
      <c r="M12" s="21">
        <f t="shared" si="0"/>
        <v>158.82</v>
      </c>
      <c r="N12" s="22">
        <f t="shared" si="3"/>
        <v>158.82</v>
      </c>
    </row>
    <row r="13" spans="4:15" x14ac:dyDescent="0.25">
      <c r="D13" s="6" t="s">
        <v>8</v>
      </c>
      <c r="E13" s="7">
        <v>7210.37</v>
      </c>
      <c r="F13" s="8">
        <f>E13</f>
        <v>7210.37</v>
      </c>
      <c r="H13" s="6" t="s">
        <v>8</v>
      </c>
      <c r="I13" s="7"/>
      <c r="J13" s="8"/>
      <c r="L13" s="6" t="s">
        <v>8</v>
      </c>
      <c r="M13" s="21">
        <f t="shared" si="0"/>
        <v>7210.37</v>
      </c>
      <c r="N13" s="8">
        <f>M13</f>
        <v>7210.37</v>
      </c>
    </row>
    <row r="14" spans="4:15" x14ac:dyDescent="0.25">
      <c r="G14" s="4">
        <f>E13/10000</f>
        <v>0.72103700000000004</v>
      </c>
      <c r="H14" t="s">
        <v>9</v>
      </c>
    </row>
    <row r="15" spans="4:15" x14ac:dyDescent="0.25">
      <c r="F15" t="s">
        <v>10</v>
      </c>
      <c r="G15" s="23">
        <f>G14*300</f>
        <v>216.31110000000001</v>
      </c>
      <c r="H15" s="4"/>
    </row>
    <row r="16" spans="4:15" x14ac:dyDescent="0.25">
      <c r="G16" s="23"/>
      <c r="H16" s="4"/>
      <c r="M16" s="33" t="s">
        <v>48</v>
      </c>
      <c r="N16" s="33"/>
      <c r="O16" s="33"/>
    </row>
    <row r="17" spans="4:15" x14ac:dyDescent="0.25">
      <c r="D17" s="46" t="s">
        <v>78</v>
      </c>
      <c r="E17" s="46"/>
      <c r="G17" s="4"/>
      <c r="H17" s="46" t="s">
        <v>79</v>
      </c>
      <c r="I17" s="46"/>
      <c r="M17" s="20" t="s">
        <v>0</v>
      </c>
      <c r="N17" s="21">
        <v>13.7</v>
      </c>
      <c r="O17" s="22">
        <f>N17</f>
        <v>13.7</v>
      </c>
    </row>
    <row r="18" spans="4:15" x14ac:dyDescent="0.25">
      <c r="D18" s="47" t="s">
        <v>44</v>
      </c>
      <c r="E18" s="48">
        <f>SUM(E19:E20)</f>
        <v>1259.93</v>
      </c>
      <c r="H18" s="47" t="s">
        <v>44</v>
      </c>
      <c r="I18" s="48">
        <f>SUM(I19:I20)</f>
        <v>293.31</v>
      </c>
      <c r="M18" s="20" t="s">
        <v>1</v>
      </c>
      <c r="N18" s="21">
        <v>13.7</v>
      </c>
      <c r="O18" s="22">
        <f>N18</f>
        <v>13.7</v>
      </c>
    </row>
    <row r="19" spans="4:15" x14ac:dyDescent="0.25">
      <c r="D19" s="47" t="s">
        <v>11</v>
      </c>
      <c r="E19" s="47">
        <v>572.99</v>
      </c>
      <c r="G19" s="4"/>
      <c r="H19" s="47" t="s">
        <v>11</v>
      </c>
      <c r="I19" s="47">
        <v>177.32</v>
      </c>
      <c r="M19" s="20" t="s">
        <v>3</v>
      </c>
      <c r="N19" s="21">
        <v>103.51</v>
      </c>
      <c r="O19" s="22">
        <v>103.51</v>
      </c>
    </row>
    <row r="20" spans="4:15" x14ac:dyDescent="0.25">
      <c r="D20" s="47" t="s">
        <v>12</v>
      </c>
      <c r="E20" s="47">
        <v>686.94</v>
      </c>
      <c r="H20" s="47" t="s">
        <v>12</v>
      </c>
      <c r="I20" s="47">
        <v>115.99</v>
      </c>
      <c r="M20" s="20" t="s">
        <v>4</v>
      </c>
      <c r="N20" s="21">
        <v>37.130000000000003</v>
      </c>
      <c r="O20" s="22">
        <f t="shared" ref="O20" si="4">N20</f>
        <v>37.130000000000003</v>
      </c>
    </row>
    <row r="21" spans="4:15" x14ac:dyDescent="0.25">
      <c r="D21" s="47" t="s">
        <v>76</v>
      </c>
      <c r="E21" s="47">
        <f>E19-E20</f>
        <v>-113.95000000000005</v>
      </c>
      <c r="H21" s="47" t="s">
        <v>77</v>
      </c>
      <c r="I21" s="47">
        <f>I19-I20</f>
        <v>61.33</v>
      </c>
    </row>
    <row r="23" spans="4:15" x14ac:dyDescent="0.25">
      <c r="F23" s="45" t="s">
        <v>80</v>
      </c>
      <c r="G23" s="45"/>
    </row>
    <row r="24" spans="4:15" x14ac:dyDescent="0.25">
      <c r="E24" s="49" t="s">
        <v>44</v>
      </c>
      <c r="F24" s="49"/>
      <c r="G24" s="29">
        <f>E18+I18</f>
        <v>1553.24</v>
      </c>
    </row>
    <row r="25" spans="4:15" x14ac:dyDescent="0.25">
      <c r="E25" s="49" t="s">
        <v>11</v>
      </c>
      <c r="F25" s="49"/>
      <c r="G25" s="29">
        <f t="shared" ref="G25:G27" si="5">E19+I19</f>
        <v>750.31</v>
      </c>
    </row>
    <row r="26" spans="4:15" x14ac:dyDescent="0.25">
      <c r="E26" s="49" t="s">
        <v>12</v>
      </c>
      <c r="F26" s="49"/>
      <c r="G26" s="29">
        <f t="shared" si="5"/>
        <v>802.93000000000006</v>
      </c>
    </row>
    <row r="27" spans="4:15" x14ac:dyDescent="0.25">
      <c r="E27" s="49" t="s">
        <v>76</v>
      </c>
      <c r="F27" s="49"/>
      <c r="G27" s="29">
        <f t="shared" si="5"/>
        <v>-52.620000000000047</v>
      </c>
    </row>
  </sheetData>
  <mergeCells count="12">
    <mergeCell ref="E26:F26"/>
    <mergeCell ref="E27:F27"/>
    <mergeCell ref="E25:F25"/>
    <mergeCell ref="D17:E17"/>
    <mergeCell ref="H17:I17"/>
    <mergeCell ref="F23:G23"/>
    <mergeCell ref="E24:F24"/>
    <mergeCell ref="D1:I1"/>
    <mergeCell ref="D3:F3"/>
    <mergeCell ref="H3:J3"/>
    <mergeCell ref="L3:N3"/>
    <mergeCell ref="M16:O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8"/>
  <sheetViews>
    <sheetView zoomScale="115" zoomScaleNormal="115" workbookViewId="0">
      <selection activeCell="I5" sqref="F2:I5"/>
    </sheetView>
  </sheetViews>
  <sheetFormatPr defaultRowHeight="15" x14ac:dyDescent="0.25"/>
  <cols>
    <col min="1" max="1" width="12.7109375" bestFit="1" customWidth="1"/>
    <col min="2" max="2" width="15.28515625" style="9" bestFit="1" customWidth="1"/>
    <col min="4" max="4" width="17.42578125" bestFit="1" customWidth="1"/>
    <col min="6" max="6" width="12" bestFit="1" customWidth="1"/>
    <col min="7" max="7" width="15.42578125" bestFit="1" customWidth="1"/>
    <col min="9" max="9" width="17.42578125" bestFit="1" customWidth="1"/>
  </cols>
  <sheetData>
    <row r="1" spans="1:9" ht="23.25" x14ac:dyDescent="0.35">
      <c r="A1" s="38" t="str">
        <f>'Długość i powierzchnia drogi'!$D$1</f>
        <v>24_1-2022_Łazy_L3-0204</v>
      </c>
      <c r="B1" s="38"/>
      <c r="C1" s="38"/>
      <c r="D1" s="38"/>
    </row>
    <row r="2" spans="1:9" x14ac:dyDescent="0.25">
      <c r="A2" s="34" t="s">
        <v>49</v>
      </c>
      <c r="B2" s="34"/>
      <c r="C2" s="34"/>
      <c r="D2" s="34"/>
      <c r="F2" s="34" t="s">
        <v>50</v>
      </c>
      <c r="G2" s="34"/>
      <c r="H2" s="34"/>
      <c r="I2" s="34"/>
    </row>
    <row r="3" spans="1:9" ht="17.25" x14ac:dyDescent="0.25">
      <c r="A3" s="24" t="s">
        <v>13</v>
      </c>
      <c r="B3" s="24" t="s">
        <v>14</v>
      </c>
      <c r="C3" s="24" t="s">
        <v>15</v>
      </c>
      <c r="D3" s="24" t="s">
        <v>16</v>
      </c>
      <c r="F3" s="24" t="s">
        <v>13</v>
      </c>
      <c r="G3" s="24" t="s">
        <v>14</v>
      </c>
      <c r="H3" s="24" t="s">
        <v>15</v>
      </c>
      <c r="I3" s="24" t="s">
        <v>16</v>
      </c>
    </row>
    <row r="4" spans="1:9" x14ac:dyDescent="0.25">
      <c r="A4" s="1" t="s">
        <v>17</v>
      </c>
      <c r="B4" s="30" t="s">
        <v>51</v>
      </c>
      <c r="C4" s="1" t="s">
        <v>18</v>
      </c>
      <c r="D4" s="5">
        <v>134.85</v>
      </c>
      <c r="F4" s="1" t="s">
        <v>17</v>
      </c>
      <c r="G4" s="30" t="s">
        <v>55</v>
      </c>
      <c r="H4" s="1" t="s">
        <v>21</v>
      </c>
      <c r="I4" s="5">
        <v>103.61</v>
      </c>
    </row>
    <row r="5" spans="1:9" x14ac:dyDescent="0.25">
      <c r="A5" s="1" t="s">
        <v>19</v>
      </c>
      <c r="B5" s="30" t="s">
        <v>52</v>
      </c>
      <c r="C5" s="1" t="s">
        <v>18</v>
      </c>
      <c r="D5" s="5">
        <v>133.18</v>
      </c>
      <c r="F5" s="35" t="s">
        <v>23</v>
      </c>
      <c r="G5" s="36"/>
      <c r="H5" s="37"/>
      <c r="I5" s="16">
        <f>SUM(I4:I4)</f>
        <v>103.61</v>
      </c>
    </row>
    <row r="6" spans="1:9" x14ac:dyDescent="0.25">
      <c r="A6" s="1" t="s">
        <v>20</v>
      </c>
      <c r="B6" s="30" t="s">
        <v>53</v>
      </c>
      <c r="C6" s="1" t="s">
        <v>18</v>
      </c>
      <c r="D6" s="5">
        <v>99.96</v>
      </c>
    </row>
    <row r="7" spans="1:9" x14ac:dyDescent="0.25">
      <c r="A7" s="1" t="s">
        <v>22</v>
      </c>
      <c r="B7" s="30" t="s">
        <v>54</v>
      </c>
      <c r="C7" s="1" t="s">
        <v>18</v>
      </c>
      <c r="D7" s="5">
        <v>135.99</v>
      </c>
    </row>
    <row r="8" spans="1:9" x14ac:dyDescent="0.25">
      <c r="A8" s="35" t="s">
        <v>23</v>
      </c>
      <c r="B8" s="36"/>
      <c r="C8" s="37"/>
      <c r="D8" s="16">
        <f>SUM(D4:D7)</f>
        <v>503.97999999999996</v>
      </c>
    </row>
  </sheetData>
  <mergeCells count="5">
    <mergeCell ref="A2:D2"/>
    <mergeCell ref="A8:C8"/>
    <mergeCell ref="A1:D1"/>
    <mergeCell ref="F2:I2"/>
    <mergeCell ref="F5:H5"/>
  </mergeCells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"/>
  <sheetViews>
    <sheetView zoomScaleNormal="100" workbookViewId="0">
      <selection activeCell="K5" sqref="G2:K5"/>
    </sheetView>
  </sheetViews>
  <sheetFormatPr defaultRowHeight="15" x14ac:dyDescent="0.25"/>
  <cols>
    <col min="1" max="1" width="12.7109375" bestFit="1" customWidth="1"/>
    <col min="2" max="2" width="15.28515625" style="9" bestFit="1" customWidth="1"/>
    <col min="3" max="3" width="11.42578125" style="9" bestFit="1" customWidth="1"/>
    <col min="4" max="4" width="11.85546875" bestFit="1" customWidth="1"/>
    <col min="5" max="5" width="17.42578125" style="9" bestFit="1" customWidth="1"/>
    <col min="7" max="7" width="10.28515625" bestFit="1" customWidth="1"/>
    <col min="8" max="8" width="15.28515625" bestFit="1" customWidth="1"/>
    <col min="9" max="9" width="11.42578125" bestFit="1" customWidth="1"/>
    <col min="10" max="10" width="11.85546875" bestFit="1" customWidth="1"/>
    <col min="11" max="11" width="17.42578125" bestFit="1" customWidth="1"/>
  </cols>
  <sheetData>
    <row r="1" spans="1:11" ht="23.25" x14ac:dyDescent="0.35">
      <c r="A1" s="38" t="str">
        <f>'Długość i powierzchnia drogi'!$D$1</f>
        <v>24_1-2022_Łazy_L3-0204</v>
      </c>
      <c r="B1" s="38"/>
      <c r="C1" s="38"/>
      <c r="D1" s="38"/>
      <c r="E1" s="38"/>
    </row>
    <row r="2" spans="1:11" x14ac:dyDescent="0.25">
      <c r="A2" s="34" t="s">
        <v>56</v>
      </c>
      <c r="B2" s="34"/>
      <c r="C2" s="34"/>
      <c r="D2" s="34"/>
      <c r="E2" s="34"/>
      <c r="G2" s="34" t="s">
        <v>57</v>
      </c>
      <c r="H2" s="34"/>
      <c r="I2" s="34"/>
      <c r="J2" s="34"/>
      <c r="K2" s="34"/>
    </row>
    <row r="3" spans="1:11" ht="17.25" x14ac:dyDescent="0.25">
      <c r="A3" s="24" t="s">
        <v>13</v>
      </c>
      <c r="B3" s="24" t="s">
        <v>14</v>
      </c>
      <c r="C3" s="24" t="s">
        <v>24</v>
      </c>
      <c r="D3" s="24" t="s">
        <v>15</v>
      </c>
      <c r="E3" s="24" t="s">
        <v>16</v>
      </c>
      <c r="G3" s="24" t="s">
        <v>13</v>
      </c>
      <c r="H3" s="24" t="s">
        <v>14</v>
      </c>
      <c r="I3" s="24" t="s">
        <v>24</v>
      </c>
      <c r="J3" s="24" t="s">
        <v>15</v>
      </c>
      <c r="K3" s="24" t="s">
        <v>16</v>
      </c>
    </row>
    <row r="4" spans="1:11" x14ac:dyDescent="0.25">
      <c r="A4" s="1" t="s">
        <v>25</v>
      </c>
      <c r="B4" s="30" t="s">
        <v>58</v>
      </c>
      <c r="C4" s="25">
        <v>21.22</v>
      </c>
      <c r="D4" s="1" t="s">
        <v>18</v>
      </c>
      <c r="E4" s="5">
        <v>96.34</v>
      </c>
      <c r="G4" s="1" t="s">
        <v>27</v>
      </c>
      <c r="H4" s="30" t="s">
        <v>60</v>
      </c>
      <c r="I4" s="25">
        <v>31.06</v>
      </c>
      <c r="J4" s="1" t="s">
        <v>21</v>
      </c>
      <c r="K4" s="5">
        <v>133.11000000000001</v>
      </c>
    </row>
    <row r="5" spans="1:11" x14ac:dyDescent="0.25">
      <c r="A5" s="1" t="s">
        <v>26</v>
      </c>
      <c r="B5" s="30" t="s">
        <v>59</v>
      </c>
      <c r="C5" s="25">
        <v>24.68</v>
      </c>
      <c r="D5" s="1" t="s">
        <v>18</v>
      </c>
      <c r="E5" s="5">
        <v>151.09</v>
      </c>
      <c r="G5" s="39" t="s">
        <v>23</v>
      </c>
      <c r="H5" s="40"/>
      <c r="I5" s="2">
        <f>SUM(I4:I4)</f>
        <v>31.06</v>
      </c>
      <c r="J5" s="3" t="s">
        <v>28</v>
      </c>
      <c r="K5" s="10">
        <f>SUM(K4:K4)</f>
        <v>133.11000000000001</v>
      </c>
    </row>
    <row r="6" spans="1:11" x14ac:dyDescent="0.25">
      <c r="A6" s="39" t="s">
        <v>23</v>
      </c>
      <c r="B6" s="40"/>
      <c r="C6" s="2">
        <f>SUM(C4:C5)</f>
        <v>45.9</v>
      </c>
      <c r="D6" s="3" t="s">
        <v>28</v>
      </c>
      <c r="E6" s="10">
        <f>SUM(E4:E5)</f>
        <v>247.43</v>
      </c>
    </row>
  </sheetData>
  <mergeCells count="5">
    <mergeCell ref="A1:E1"/>
    <mergeCell ref="A2:E2"/>
    <mergeCell ref="A6:B6"/>
    <mergeCell ref="G2:K2"/>
    <mergeCell ref="G5:H5"/>
  </mergeCells>
  <phoneticPr fontId="9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K1:O16"/>
  <sheetViews>
    <sheetView topLeftCell="D1" workbookViewId="0">
      <selection activeCell="O16" sqref="O16"/>
    </sheetView>
  </sheetViews>
  <sheetFormatPr defaultRowHeight="15" x14ac:dyDescent="0.25"/>
  <cols>
    <col min="11" max="11" width="11.7109375" customWidth="1"/>
    <col min="15" max="15" width="13.42578125" bestFit="1" customWidth="1"/>
  </cols>
  <sheetData>
    <row r="1" spans="11:15" ht="23.25" x14ac:dyDescent="0.35">
      <c r="K1" s="38" t="str">
        <f>'Długość i powierzchnia drogi'!$D$1</f>
        <v>24_1-2022_Łazy_L3-0204</v>
      </c>
      <c r="L1" s="38"/>
      <c r="M1" s="38"/>
      <c r="N1" s="38"/>
      <c r="O1" s="38"/>
    </row>
    <row r="2" spans="11:15" x14ac:dyDescent="0.25">
      <c r="K2" s="34" t="s">
        <v>61</v>
      </c>
      <c r="L2" s="34"/>
      <c r="M2" s="34"/>
      <c r="N2" s="34"/>
      <c r="O2" s="34"/>
    </row>
    <row r="3" spans="11:15" ht="32.25" x14ac:dyDescent="0.25">
      <c r="K3" s="11" t="s">
        <v>29</v>
      </c>
      <c r="L3" s="24" t="s">
        <v>30</v>
      </c>
      <c r="M3" s="24" t="s">
        <v>31</v>
      </c>
      <c r="N3" s="24" t="s">
        <v>15</v>
      </c>
      <c r="O3" s="11" t="s">
        <v>32</v>
      </c>
    </row>
    <row r="4" spans="11:15" x14ac:dyDescent="0.25">
      <c r="K4" s="1">
        <v>1</v>
      </c>
      <c r="L4" s="1" t="s">
        <v>64</v>
      </c>
      <c r="M4" s="1" t="s">
        <v>63</v>
      </c>
      <c r="N4" s="1" t="s">
        <v>28</v>
      </c>
      <c r="O4" s="19">
        <v>143.41999999999999</v>
      </c>
    </row>
    <row r="5" spans="11:15" x14ac:dyDescent="0.25">
      <c r="K5" s="39"/>
      <c r="L5" s="41"/>
      <c r="M5" s="41"/>
      <c r="N5" s="40"/>
      <c r="O5" s="3">
        <f>SUM(O4:O4)</f>
        <v>143.41999999999999</v>
      </c>
    </row>
    <row r="13" spans="11:15" x14ac:dyDescent="0.25">
      <c r="K13" s="34" t="s">
        <v>62</v>
      </c>
      <c r="L13" s="34"/>
      <c r="M13" s="34"/>
      <c r="N13" s="34"/>
      <c r="O13" s="34"/>
    </row>
    <row r="14" spans="11:15" ht="32.25" x14ac:dyDescent="0.25">
      <c r="K14" s="11" t="s">
        <v>29</v>
      </c>
      <c r="L14" s="24" t="s">
        <v>30</v>
      </c>
      <c r="M14" s="24" t="s">
        <v>31</v>
      </c>
      <c r="N14" s="24" t="s">
        <v>15</v>
      </c>
      <c r="O14" s="11" t="s">
        <v>32</v>
      </c>
    </row>
    <row r="15" spans="11:15" x14ac:dyDescent="0.25">
      <c r="K15" s="1">
        <v>1</v>
      </c>
      <c r="L15" s="1" t="s">
        <v>74</v>
      </c>
      <c r="M15" s="1" t="s">
        <v>75</v>
      </c>
      <c r="N15" s="1" t="s">
        <v>28</v>
      </c>
      <c r="O15" s="19">
        <v>15.4</v>
      </c>
    </row>
    <row r="16" spans="11:15" x14ac:dyDescent="0.25">
      <c r="K16" s="39" t="s">
        <v>23</v>
      </c>
      <c r="L16" s="41"/>
      <c r="M16" s="41"/>
      <c r="N16" s="40"/>
      <c r="O16" s="3">
        <f>SUM(O15:O15)</f>
        <v>15.4</v>
      </c>
    </row>
  </sheetData>
  <mergeCells count="5">
    <mergeCell ref="K1:O1"/>
    <mergeCell ref="K2:O2"/>
    <mergeCell ref="K5:N5"/>
    <mergeCell ref="K13:O13"/>
    <mergeCell ref="K16:N16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N6"/>
  <sheetViews>
    <sheetView topLeftCell="A16" workbookViewId="0">
      <selection activeCell="N6" sqref="I3:N6"/>
    </sheetView>
  </sheetViews>
  <sheetFormatPr defaultRowHeight="15" x14ac:dyDescent="0.25"/>
  <cols>
    <col min="2" max="2" width="7.42578125" customWidth="1"/>
    <col min="3" max="3" width="11.85546875" customWidth="1"/>
    <col min="4" max="4" width="9.85546875" bestFit="1" customWidth="1"/>
    <col min="6" max="6" width="11" customWidth="1"/>
    <col min="9" max="9" width="10.140625" customWidth="1"/>
    <col min="10" max="10" width="11" customWidth="1"/>
    <col min="13" max="13" width="10.28515625" bestFit="1" customWidth="1"/>
  </cols>
  <sheetData>
    <row r="2" spans="2:14" ht="23.25" x14ac:dyDescent="0.35">
      <c r="B2" s="38" t="str">
        <f>'Długość i powierzchnia drogi'!$D$1</f>
        <v>24_1-2022_Łazy_L3-0204</v>
      </c>
      <c r="C2" s="38"/>
      <c r="D2" s="38"/>
      <c r="E2" s="38"/>
      <c r="F2" s="38"/>
      <c r="G2" s="38"/>
    </row>
    <row r="3" spans="2:14" x14ac:dyDescent="0.25">
      <c r="B3" s="42" t="s">
        <v>65</v>
      </c>
      <c r="C3" s="42"/>
      <c r="D3" s="42"/>
      <c r="E3" s="42"/>
      <c r="F3" s="42"/>
      <c r="G3" s="42"/>
      <c r="I3" s="42" t="s">
        <v>66</v>
      </c>
      <c r="J3" s="42"/>
      <c r="K3" s="42"/>
      <c r="L3" s="42"/>
      <c r="M3" s="42"/>
      <c r="N3" s="42"/>
    </row>
    <row r="4" spans="2:14" ht="45" x14ac:dyDescent="0.25">
      <c r="B4" s="11" t="s">
        <v>33</v>
      </c>
      <c r="C4" s="11" t="s">
        <v>34</v>
      </c>
      <c r="D4" s="11" t="s">
        <v>35</v>
      </c>
      <c r="E4" s="11" t="s">
        <v>36</v>
      </c>
      <c r="F4" s="11" t="s">
        <v>37</v>
      </c>
      <c r="G4" s="24" t="s">
        <v>38</v>
      </c>
      <c r="I4" s="11" t="s">
        <v>33</v>
      </c>
      <c r="J4" s="11" t="s">
        <v>34</v>
      </c>
      <c r="K4" s="11" t="s">
        <v>35</v>
      </c>
      <c r="L4" s="11" t="s">
        <v>36</v>
      </c>
      <c r="M4" s="11" t="s">
        <v>37</v>
      </c>
      <c r="N4" s="24" t="s">
        <v>38</v>
      </c>
    </row>
    <row r="5" spans="2:14" x14ac:dyDescent="0.25">
      <c r="B5" s="1">
        <v>1</v>
      </c>
      <c r="C5" s="18" t="s">
        <v>67</v>
      </c>
      <c r="D5" s="13">
        <v>8</v>
      </c>
      <c r="E5" s="1">
        <v>800</v>
      </c>
      <c r="F5" s="1" t="s">
        <v>68</v>
      </c>
      <c r="G5" s="14" t="s">
        <v>39</v>
      </c>
      <c r="I5" s="1">
        <v>1</v>
      </c>
      <c r="J5" s="18" t="s">
        <v>69</v>
      </c>
      <c r="K5" s="13">
        <v>9</v>
      </c>
      <c r="L5" s="1">
        <v>600</v>
      </c>
      <c r="M5" s="1" t="s">
        <v>27</v>
      </c>
      <c r="N5" s="14" t="s">
        <v>39</v>
      </c>
    </row>
    <row r="6" spans="2:14" x14ac:dyDescent="0.25">
      <c r="B6" s="43" t="s">
        <v>23</v>
      </c>
      <c r="C6" s="43"/>
      <c r="D6" s="10">
        <f>SUM(D5:D5)</f>
        <v>8</v>
      </c>
      <c r="E6" s="3" t="s">
        <v>28</v>
      </c>
      <c r="F6" s="3"/>
      <c r="G6" s="2">
        <f>SUM(G5:G5)</f>
        <v>0</v>
      </c>
      <c r="I6" s="43" t="s">
        <v>23</v>
      </c>
      <c r="J6" s="43"/>
      <c r="K6" s="10">
        <f>SUM(K5:K5)</f>
        <v>9</v>
      </c>
      <c r="L6" s="3" t="s">
        <v>28</v>
      </c>
      <c r="M6" s="3"/>
      <c r="N6" s="2">
        <f>SUM(N5:N5)</f>
        <v>0</v>
      </c>
    </row>
  </sheetData>
  <mergeCells count="5">
    <mergeCell ref="B2:G2"/>
    <mergeCell ref="B3:G3"/>
    <mergeCell ref="B6:C6"/>
    <mergeCell ref="I3:N3"/>
    <mergeCell ref="I6:J6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F5"/>
  <sheetViews>
    <sheetView workbookViewId="0">
      <selection activeCell="B2" sqref="B2:F5"/>
    </sheetView>
  </sheetViews>
  <sheetFormatPr defaultRowHeight="15" x14ac:dyDescent="0.25"/>
  <cols>
    <col min="6" max="6" width="11.42578125" bestFit="1" customWidth="1"/>
  </cols>
  <sheetData>
    <row r="1" spans="2:6" ht="23.25" x14ac:dyDescent="0.35">
      <c r="B1" s="38" t="str">
        <f>'Długość i powierzchnia drogi'!$D$1</f>
        <v>24_1-2022_Łazy_L3-0204</v>
      </c>
      <c r="C1" s="38"/>
      <c r="D1" s="38"/>
      <c r="E1" s="38"/>
      <c r="F1" s="38"/>
    </row>
    <row r="2" spans="2:6" x14ac:dyDescent="0.25">
      <c r="B2" s="34" t="s">
        <v>70</v>
      </c>
      <c r="C2" s="34"/>
      <c r="D2" s="34"/>
      <c r="E2" s="34"/>
      <c r="F2" s="34"/>
    </row>
    <row r="3" spans="2:6" x14ac:dyDescent="0.25">
      <c r="B3" s="24" t="s">
        <v>40</v>
      </c>
      <c r="C3" s="24" t="s">
        <v>30</v>
      </c>
      <c r="D3" s="24" t="s">
        <v>31</v>
      </c>
      <c r="E3" s="24" t="s">
        <v>15</v>
      </c>
      <c r="F3" s="24" t="s">
        <v>41</v>
      </c>
    </row>
    <row r="4" spans="2:6" x14ac:dyDescent="0.25">
      <c r="B4" s="1">
        <v>1</v>
      </c>
      <c r="C4" s="6" t="s">
        <v>60</v>
      </c>
      <c r="D4" s="6" t="s">
        <v>71</v>
      </c>
      <c r="E4" s="6" t="s">
        <v>21</v>
      </c>
      <c r="F4" s="13">
        <v>105.83</v>
      </c>
    </row>
    <row r="5" spans="2:6" x14ac:dyDescent="0.25">
      <c r="B5" s="44" t="s">
        <v>23</v>
      </c>
      <c r="C5" s="44"/>
      <c r="D5" s="44"/>
      <c r="E5" s="44"/>
      <c r="F5" s="15">
        <f>SUM(F4:F4)</f>
        <v>105.83</v>
      </c>
    </row>
  </sheetData>
  <mergeCells count="3">
    <mergeCell ref="B1:F1"/>
    <mergeCell ref="B2:F2"/>
    <mergeCell ref="B5:E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K1:N12"/>
  <sheetViews>
    <sheetView tabSelected="1" topLeftCell="B1" workbookViewId="0">
      <selection activeCell="P16" sqref="P16"/>
    </sheetView>
  </sheetViews>
  <sheetFormatPr defaultRowHeight="15" x14ac:dyDescent="0.25"/>
  <cols>
    <col min="12" max="12" width="15.28515625" bestFit="1" customWidth="1"/>
    <col min="14" max="14" width="11.42578125" bestFit="1" customWidth="1"/>
  </cols>
  <sheetData>
    <row r="1" spans="11:14" ht="23.25" x14ac:dyDescent="0.35">
      <c r="K1" s="38" t="str">
        <f>'Długość i powierzchnia drogi'!$D$1</f>
        <v>24_1-2022_Łazy_L3-0204</v>
      </c>
      <c r="L1" s="38"/>
      <c r="M1" s="38"/>
      <c r="N1" s="38"/>
    </row>
    <row r="2" spans="11:14" x14ac:dyDescent="0.25">
      <c r="K2" s="34" t="s">
        <v>72</v>
      </c>
      <c r="L2" s="34"/>
      <c r="M2" s="34"/>
      <c r="N2" s="34"/>
    </row>
    <row r="3" spans="11:14" x14ac:dyDescent="0.25">
      <c r="K3" s="24" t="s">
        <v>40</v>
      </c>
      <c r="L3" s="24" t="s">
        <v>14</v>
      </c>
      <c r="M3" s="24" t="s">
        <v>15</v>
      </c>
      <c r="N3" s="24" t="s">
        <v>41</v>
      </c>
    </row>
    <row r="4" spans="11:14" x14ac:dyDescent="0.25">
      <c r="K4" s="26">
        <v>1</v>
      </c>
      <c r="L4" s="14" t="s">
        <v>67</v>
      </c>
      <c r="M4" s="31" t="s">
        <v>21</v>
      </c>
      <c r="N4" s="27">
        <v>15</v>
      </c>
    </row>
    <row r="5" spans="11:14" x14ac:dyDescent="0.25">
      <c r="K5" s="26">
        <v>2</v>
      </c>
      <c r="L5" s="12" t="s">
        <v>67</v>
      </c>
      <c r="M5" s="31" t="s">
        <v>18</v>
      </c>
      <c r="N5" s="27">
        <v>50</v>
      </c>
    </row>
    <row r="6" spans="11:14" x14ac:dyDescent="0.25">
      <c r="K6" s="35" t="s">
        <v>23</v>
      </c>
      <c r="L6" s="36"/>
      <c r="M6" s="37"/>
      <c r="N6" s="17">
        <f>SUM(N4:N5)</f>
        <v>65</v>
      </c>
    </row>
    <row r="9" spans="11:14" x14ac:dyDescent="0.25">
      <c r="K9" s="34" t="s">
        <v>73</v>
      </c>
      <c r="L9" s="34"/>
      <c r="M9" s="34"/>
      <c r="N9" s="34"/>
    </row>
    <row r="10" spans="11:14" x14ac:dyDescent="0.25">
      <c r="K10" s="24" t="s">
        <v>40</v>
      </c>
      <c r="L10" s="24" t="s">
        <v>14</v>
      </c>
      <c r="M10" s="24" t="s">
        <v>15</v>
      </c>
      <c r="N10" s="24" t="s">
        <v>41</v>
      </c>
    </row>
    <row r="11" spans="11:14" x14ac:dyDescent="0.25">
      <c r="K11" s="26">
        <v>1</v>
      </c>
      <c r="L11" s="14" t="s">
        <v>69</v>
      </c>
      <c r="M11" s="31" t="s">
        <v>21</v>
      </c>
      <c r="N11" s="27">
        <v>15</v>
      </c>
    </row>
    <row r="12" spans="11:14" x14ac:dyDescent="0.25">
      <c r="K12" s="35" t="s">
        <v>23</v>
      </c>
      <c r="L12" s="36"/>
      <c r="M12" s="37"/>
      <c r="N12" s="17">
        <f>SUM(N11:N11)</f>
        <v>15</v>
      </c>
    </row>
  </sheetData>
  <mergeCells count="5">
    <mergeCell ref="K1:N1"/>
    <mergeCell ref="K2:N2"/>
    <mergeCell ref="K6:M6"/>
    <mergeCell ref="K9:N9"/>
    <mergeCell ref="K12:M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Długość i powierzchnia drogi</vt:lpstr>
      <vt:lpstr>Mijanki</vt:lpstr>
      <vt:lpstr>ZJAZDY</vt:lpstr>
      <vt:lpstr>POSZERZENIA</vt:lpstr>
      <vt:lpstr>PRZEPUSTY</vt:lpstr>
      <vt:lpstr>ROWY PRZYDROŻNE</vt:lpstr>
      <vt:lpstr>ROWY POPRZECZNE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2023-02-07T12:46:41Z</dcterms:modified>
  <cp:category/>
  <cp:contentStatus/>
</cp:coreProperties>
</file>