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vany\Desktop\Vanyo\súťaže\2023\3. Lesná cesta Furča - Hrašovík - etapa1\Prílohy k obstaraniu\"/>
    </mc:Choice>
  </mc:AlternateContent>
  <xr:revisionPtr revIDLastSave="0" documentId="13_ncr:1_{A1D6C5D6-CAD7-4D20-A1DF-21B0B6EFA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 Hrašovík_Vykaz Vymer ET1" sheetId="8" r:id="rId1"/>
  </sheets>
  <definedNames>
    <definedName name="JPRL">#REF!</definedName>
    <definedName name="Lesné_oblasti_alebo_podoblasti_Vysoký_stupeň_ohrozenia_podkôrnym_hmyzom">#REF!</definedName>
    <definedName name="_xlnm.Print_Titles" localSheetId="0">'LC Hrašovík_Vykaz Vymer ET1'!$8:$8</definedName>
    <definedName name="Smrek">#REF!</definedName>
  </definedNames>
  <calcPr calcId="181029"/>
</workbook>
</file>

<file path=xl/calcChain.xml><?xml version="1.0" encoding="utf-8"?>
<calcChain xmlns="http://schemas.openxmlformats.org/spreadsheetml/2006/main">
  <c r="Z82" i="8" l="1"/>
  <c r="Y82" i="8"/>
  <c r="V79" i="8"/>
  <c r="S78" i="8"/>
  <c r="S79" i="8" s="1"/>
  <c r="M78" i="8"/>
  <c r="H79" i="8" s="1"/>
  <c r="L78" i="8"/>
  <c r="L79" i="8" s="1"/>
  <c r="K78" i="8"/>
  <c r="J78" i="8"/>
  <c r="I78" i="8"/>
  <c r="I79" i="8" s="1"/>
  <c r="V74" i="8"/>
  <c r="S74" i="8"/>
  <c r="M74" i="8"/>
  <c r="L74" i="8"/>
  <c r="K74" i="8"/>
  <c r="J74" i="8"/>
  <c r="I74" i="8"/>
  <c r="V73" i="8"/>
  <c r="V75" i="8" s="1"/>
  <c r="S73" i="8"/>
  <c r="M73" i="8"/>
  <c r="L73" i="8"/>
  <c r="K73" i="8"/>
  <c r="J73" i="8"/>
  <c r="I73" i="8"/>
  <c r="S72" i="8"/>
  <c r="M72" i="8"/>
  <c r="L72" i="8"/>
  <c r="K72" i="8"/>
  <c r="J72" i="8"/>
  <c r="I72" i="8"/>
  <c r="S71" i="8"/>
  <c r="M71" i="8"/>
  <c r="L71" i="8"/>
  <c r="K71" i="8"/>
  <c r="J71" i="8"/>
  <c r="I71" i="8"/>
  <c r="V68" i="8"/>
  <c r="S67" i="8"/>
  <c r="M67" i="8"/>
  <c r="L67" i="8"/>
  <c r="K67" i="8"/>
  <c r="J67" i="8"/>
  <c r="I67" i="8"/>
  <c r="S66" i="8"/>
  <c r="M66" i="8"/>
  <c r="L66" i="8"/>
  <c r="K66" i="8"/>
  <c r="J66" i="8"/>
  <c r="I66" i="8"/>
  <c r="S65" i="8"/>
  <c r="M65" i="8"/>
  <c r="L65" i="8"/>
  <c r="K65" i="8"/>
  <c r="J65" i="8"/>
  <c r="I65" i="8"/>
  <c r="S64" i="8"/>
  <c r="M64" i="8"/>
  <c r="L64" i="8"/>
  <c r="K64" i="8"/>
  <c r="J64" i="8"/>
  <c r="I64" i="8"/>
  <c r="V61" i="8"/>
  <c r="S60" i="8"/>
  <c r="M60" i="8"/>
  <c r="L60" i="8"/>
  <c r="K60" i="8"/>
  <c r="J60" i="8"/>
  <c r="I60" i="8"/>
  <c r="S59" i="8"/>
  <c r="M59" i="8"/>
  <c r="L59" i="8"/>
  <c r="K59" i="8"/>
  <c r="J59" i="8"/>
  <c r="I59" i="8"/>
  <c r="S58" i="8"/>
  <c r="M58" i="8"/>
  <c r="L58" i="8"/>
  <c r="K58" i="8"/>
  <c r="J58" i="8"/>
  <c r="I58" i="8"/>
  <c r="S57" i="8"/>
  <c r="M57" i="8"/>
  <c r="L57" i="8"/>
  <c r="K57" i="8"/>
  <c r="J57" i="8"/>
  <c r="I57" i="8"/>
  <c r="S56" i="8"/>
  <c r="M56" i="8"/>
  <c r="L56" i="8"/>
  <c r="K56" i="8"/>
  <c r="J56" i="8"/>
  <c r="I56" i="8"/>
  <c r="S55" i="8"/>
  <c r="M55" i="8"/>
  <c r="L55" i="8"/>
  <c r="K55" i="8"/>
  <c r="J55" i="8"/>
  <c r="I55" i="8"/>
  <c r="S54" i="8"/>
  <c r="M54" i="8"/>
  <c r="L54" i="8"/>
  <c r="K54" i="8"/>
  <c r="J54" i="8"/>
  <c r="I54" i="8"/>
  <c r="S53" i="8"/>
  <c r="M53" i="8"/>
  <c r="L53" i="8"/>
  <c r="K53" i="8"/>
  <c r="J53" i="8"/>
  <c r="I53" i="8"/>
  <c r="S52" i="8"/>
  <c r="M52" i="8"/>
  <c r="L52" i="8"/>
  <c r="K52" i="8"/>
  <c r="J52" i="8"/>
  <c r="I52" i="8"/>
  <c r="V49" i="8"/>
  <c r="G49" i="8"/>
  <c r="S48" i="8"/>
  <c r="S49" i="8" s="1"/>
  <c r="M48" i="8"/>
  <c r="H49" i="8" s="1"/>
  <c r="L48" i="8"/>
  <c r="L49" i="8" s="1"/>
  <c r="K48" i="8"/>
  <c r="J48" i="8"/>
  <c r="I48" i="8"/>
  <c r="I49" i="8" s="1"/>
  <c r="V45" i="8"/>
  <c r="S44" i="8"/>
  <c r="M44" i="8"/>
  <c r="L44" i="8"/>
  <c r="K44" i="8"/>
  <c r="J44" i="8"/>
  <c r="I44" i="8"/>
  <c r="S43" i="8"/>
  <c r="M43" i="8"/>
  <c r="L43" i="8"/>
  <c r="K43" i="8"/>
  <c r="J43" i="8"/>
  <c r="I43" i="8"/>
  <c r="S42" i="8"/>
  <c r="M42" i="8"/>
  <c r="L42" i="8"/>
  <c r="K42" i="8"/>
  <c r="J42" i="8"/>
  <c r="I42" i="8"/>
  <c r="S41" i="8"/>
  <c r="M41" i="8"/>
  <c r="L41" i="8"/>
  <c r="K41" i="8"/>
  <c r="J41" i="8"/>
  <c r="I41" i="8"/>
  <c r="S40" i="8"/>
  <c r="M40" i="8"/>
  <c r="L40" i="8"/>
  <c r="K40" i="8"/>
  <c r="J40" i="8"/>
  <c r="I40" i="8"/>
  <c r="S39" i="8"/>
  <c r="M39" i="8"/>
  <c r="H45" i="8" s="1"/>
  <c r="L39" i="8"/>
  <c r="G45" i="8" s="1"/>
  <c r="K39" i="8"/>
  <c r="J39" i="8"/>
  <c r="I39" i="8"/>
  <c r="V36" i="8"/>
  <c r="S35" i="8"/>
  <c r="M35" i="8"/>
  <c r="L35" i="8"/>
  <c r="K35" i="8"/>
  <c r="J35" i="8"/>
  <c r="I35" i="8"/>
  <c r="S34" i="8"/>
  <c r="M34" i="8"/>
  <c r="L34" i="8"/>
  <c r="K34" i="8"/>
  <c r="J34" i="8"/>
  <c r="I34" i="8"/>
  <c r="S33" i="8"/>
  <c r="M33" i="8"/>
  <c r="L33" i="8"/>
  <c r="K33" i="8"/>
  <c r="J33" i="8"/>
  <c r="I33" i="8"/>
  <c r="S32" i="8"/>
  <c r="M32" i="8"/>
  <c r="L32" i="8"/>
  <c r="K32" i="8"/>
  <c r="J32" i="8"/>
  <c r="I32" i="8"/>
  <c r="S31" i="8"/>
  <c r="M31" i="8"/>
  <c r="L31" i="8"/>
  <c r="K31" i="8"/>
  <c r="J31" i="8"/>
  <c r="I31" i="8"/>
  <c r="S30" i="8"/>
  <c r="M30" i="8"/>
  <c r="L30" i="8"/>
  <c r="K30" i="8"/>
  <c r="J30" i="8"/>
  <c r="I30" i="8"/>
  <c r="S29" i="8"/>
  <c r="M29" i="8"/>
  <c r="L29" i="8"/>
  <c r="K29" i="8"/>
  <c r="J29" i="8"/>
  <c r="I29" i="8"/>
  <c r="S28" i="8"/>
  <c r="M28" i="8"/>
  <c r="L28" i="8"/>
  <c r="K28" i="8"/>
  <c r="J28" i="8"/>
  <c r="I28" i="8"/>
  <c r="S27" i="8"/>
  <c r="M27" i="8"/>
  <c r="L27" i="8"/>
  <c r="K27" i="8"/>
  <c r="J27" i="8"/>
  <c r="I27" i="8"/>
  <c r="S26" i="8"/>
  <c r="M26" i="8"/>
  <c r="L26" i="8"/>
  <c r="K26" i="8"/>
  <c r="J26" i="8"/>
  <c r="I26" i="8"/>
  <c r="S25" i="8"/>
  <c r="M25" i="8"/>
  <c r="L25" i="8"/>
  <c r="K25" i="8"/>
  <c r="J25" i="8"/>
  <c r="I25" i="8"/>
  <c r="S24" i="8"/>
  <c r="M24" i="8"/>
  <c r="L24" i="8"/>
  <c r="K24" i="8"/>
  <c r="J24" i="8"/>
  <c r="I24" i="8"/>
  <c r="S23" i="8"/>
  <c r="M23" i="8"/>
  <c r="L23" i="8"/>
  <c r="K23" i="8"/>
  <c r="J23" i="8"/>
  <c r="I23" i="8"/>
  <c r="S22" i="8"/>
  <c r="M22" i="8"/>
  <c r="L22" i="8"/>
  <c r="K22" i="8"/>
  <c r="J22" i="8"/>
  <c r="I22" i="8"/>
  <c r="S21" i="8"/>
  <c r="M21" i="8"/>
  <c r="L21" i="8"/>
  <c r="K21" i="8"/>
  <c r="J21" i="8"/>
  <c r="I21" i="8"/>
  <c r="S20" i="8"/>
  <c r="M20" i="8"/>
  <c r="L20" i="8"/>
  <c r="K20" i="8"/>
  <c r="J20" i="8"/>
  <c r="I20" i="8"/>
  <c r="S19" i="8"/>
  <c r="M19" i="8"/>
  <c r="L19" i="8"/>
  <c r="K19" i="8"/>
  <c r="J19" i="8"/>
  <c r="I19" i="8"/>
  <c r="S18" i="8"/>
  <c r="M18" i="8"/>
  <c r="L18" i="8"/>
  <c r="K18" i="8"/>
  <c r="J18" i="8"/>
  <c r="I18" i="8"/>
  <c r="S17" i="8"/>
  <c r="M17" i="8"/>
  <c r="L17" i="8"/>
  <c r="K17" i="8"/>
  <c r="J17" i="8"/>
  <c r="I17" i="8"/>
  <c r="S16" i="8"/>
  <c r="M16" i="8"/>
  <c r="L16" i="8"/>
  <c r="K16" i="8"/>
  <c r="J16" i="8"/>
  <c r="I16" i="8"/>
  <c r="S15" i="8"/>
  <c r="M15" i="8"/>
  <c r="L15" i="8"/>
  <c r="K15" i="8"/>
  <c r="J15" i="8"/>
  <c r="I15" i="8"/>
  <c r="S14" i="8"/>
  <c r="M14" i="8"/>
  <c r="L14" i="8"/>
  <c r="K14" i="8"/>
  <c r="J14" i="8"/>
  <c r="I14" i="8"/>
  <c r="S13" i="8"/>
  <c r="M13" i="8"/>
  <c r="L13" i="8"/>
  <c r="K13" i="8"/>
  <c r="J13" i="8"/>
  <c r="I13" i="8"/>
  <c r="S12" i="8"/>
  <c r="M12" i="8"/>
  <c r="L12" i="8"/>
  <c r="K12" i="8"/>
  <c r="J12" i="8"/>
  <c r="I12" i="8"/>
  <c r="S11" i="8"/>
  <c r="M11" i="8"/>
  <c r="L11" i="8"/>
  <c r="K11" i="8"/>
  <c r="K82" i="8" s="1"/>
  <c r="J11" i="8"/>
  <c r="I11" i="8"/>
  <c r="I68" i="8" l="1"/>
  <c r="H61" i="8"/>
  <c r="S45" i="8"/>
  <c r="I61" i="8"/>
  <c r="H75" i="8"/>
  <c r="G79" i="8"/>
  <c r="M79" i="8"/>
  <c r="I45" i="8"/>
  <c r="G61" i="8"/>
  <c r="S61" i="8"/>
  <c r="G68" i="8"/>
  <c r="M61" i="8"/>
  <c r="H68" i="8"/>
  <c r="G75" i="8"/>
  <c r="S75" i="8"/>
  <c r="S36" i="8"/>
  <c r="S81" i="8" s="1"/>
  <c r="S82" i="8" s="1"/>
  <c r="I75" i="8"/>
  <c r="S68" i="8"/>
  <c r="M75" i="8"/>
  <c r="I36" i="8"/>
  <c r="L45" i="8"/>
  <c r="L36" i="8"/>
  <c r="M45" i="8"/>
  <c r="L68" i="8"/>
  <c r="V81" i="8"/>
  <c r="V82" i="8" s="1"/>
  <c r="G36" i="8"/>
  <c r="M36" i="8"/>
  <c r="M49" i="8"/>
  <c r="L61" i="8"/>
  <c r="M68" i="8"/>
  <c r="L75" i="8"/>
  <c r="H36" i="8"/>
  <c r="I81" i="8" l="1"/>
  <c r="M81" i="8"/>
  <c r="L81" i="8"/>
  <c r="L82" i="8" s="1"/>
  <c r="I82" i="8"/>
  <c r="G81" i="8"/>
  <c r="H82" i="8"/>
  <c r="H81" i="8"/>
  <c r="M82" i="8"/>
  <c r="G82" i="8" l="1"/>
</calcChain>
</file>

<file path=xl/sharedStrings.xml><?xml version="1.0" encoding="utf-8"?>
<sst xmlns="http://schemas.openxmlformats.org/spreadsheetml/2006/main" count="252" uniqueCount="162">
  <si>
    <t>Množstvo</t>
  </si>
  <si>
    <t>Celkom v EUR</t>
  </si>
  <si>
    <t>Prehľad rozpočtových nákladov</t>
  </si>
  <si>
    <t xml:space="preserve">Spracoval: </t>
  </si>
  <si>
    <t xml:space="preserve">Dátum: </t>
  </si>
  <si>
    <t>Kód položky</t>
  </si>
  <si>
    <t>m3</t>
  </si>
  <si>
    <t>Práce HSV</t>
  </si>
  <si>
    <t>1</t>
  </si>
  <si>
    <t>ZEMNÉ PRÁCE</t>
  </si>
  <si>
    <t xml:space="preserve">  1/A 1</t>
  </si>
  <si>
    <t xml:space="preserve"> 111201102</t>
  </si>
  <si>
    <t>Odstránenie krovín a stromov s koreňom s priemerom kmeňa do 100 mm, nad 1000 do 10000 m2</t>
  </si>
  <si>
    <t xml:space="preserve"> 112201101</t>
  </si>
  <si>
    <t>Odstránenie pňov na vzdial. 50 m priemeru nad 100 do 300 mm</t>
  </si>
  <si>
    <t xml:space="preserve"> 112201102</t>
  </si>
  <si>
    <t>Odstránenie pňov na vzdial. 50 m priemeru nad 300 do 500 mm</t>
  </si>
  <si>
    <t xml:space="preserve"> 112201103</t>
  </si>
  <si>
    <t>Odstránenie pňov na vzdial. 50 m priemeru nad 500 do 700 mm</t>
  </si>
  <si>
    <t xml:space="preserve"> 112201104</t>
  </si>
  <si>
    <t>Odstránenie pňov na vzdial. 50 m priemeru nad 700 do 900 mm</t>
  </si>
  <si>
    <t xml:space="preserve"> 112201105</t>
  </si>
  <si>
    <t>Odstránenie pňov na vzdial. 50 m, priemer nad 900 mm</t>
  </si>
  <si>
    <t xml:space="preserve"> 122301401</t>
  </si>
  <si>
    <t>Výkop v zemníku na suchu v hornine 4, do 100 m3</t>
  </si>
  <si>
    <t xml:space="preserve"> 122301409</t>
  </si>
  <si>
    <t>Výkopy v zemníkoch na suchu. Príplatok k cenám za lepivosť horniny 4</t>
  </si>
  <si>
    <t xml:space="preserve"> 132301101</t>
  </si>
  <si>
    <t>Výkop ryhy do šírky 600 mm v horn.4 do 100 m3</t>
  </si>
  <si>
    <t xml:space="preserve"> 132301109</t>
  </si>
  <si>
    <t>Hĺbenie rýh šírky do 600 mm zapažených i nezapažených s urovnaním dna. Príplatok za lepivosť horniny 4</t>
  </si>
  <si>
    <t xml:space="preserve"> 132301201</t>
  </si>
  <si>
    <t>Hĺbenie rýh šírky od 0,6 m do 2 m v hornine triedy 4 do 100 m3</t>
  </si>
  <si>
    <t xml:space="preserve"> 132301209</t>
  </si>
  <si>
    <t>Hĺbenie rýh š. nad 600 do 2 000 mm zapažených i nezapažených, s urovnaním dna Príplatok za lepivosť horniny 4</t>
  </si>
  <si>
    <t xml:space="preserve"> 162201101</t>
  </si>
  <si>
    <t>Vodorovné premiestnenie výkopku z horniny 1-4 do 20m</t>
  </si>
  <si>
    <t xml:space="preserve"> 171101103</t>
  </si>
  <si>
    <t>Uloženie sypaniny do násypu  súdržnej horniny s mierou zhutnenia nad 96 do 100 % podľa Proctor-Standard</t>
  </si>
  <si>
    <t xml:space="preserve"> 171201101</t>
  </si>
  <si>
    <t>Uloženie sypaniny do násypov s rozprestretím sypaniny vo vrstvách a s hrubým urovnaním nezhutnených</t>
  </si>
  <si>
    <t xml:space="preserve"> 174101001</t>
  </si>
  <si>
    <t>Zásyp sypaninou so zhutnením jám, šachiet, rýh, zárezov alebo okolo objektov do 100 m3</t>
  </si>
  <si>
    <t xml:space="preserve"> 175101100</t>
  </si>
  <si>
    <t>Obsyp potrubia sypaninou z vhodných hornín triedy 1 až 4 s prehodením sypaniny</t>
  </si>
  <si>
    <t xml:space="preserve"> 181101102</t>
  </si>
  <si>
    <t>Úprava pláne v zárezoch v hornine 1-4 so zhutnením</t>
  </si>
  <si>
    <t xml:space="preserve"> 182101101</t>
  </si>
  <si>
    <t>Svahovanie trvalých svahov v zárezoch v hornine triedy 1-4</t>
  </si>
  <si>
    <t xml:space="preserve"> 182201101</t>
  </si>
  <si>
    <t>Svahovanie trvalých svahov v násype</t>
  </si>
  <si>
    <t xml:space="preserve">  1/A 2</t>
  </si>
  <si>
    <t xml:space="preserve"> 122302202</t>
  </si>
  <si>
    <t>Odkopávky a prekopávky pre cesty od 100 m3 do 1000 m3 v hornine triedy 4</t>
  </si>
  <si>
    <t xml:space="preserve"> 122302209</t>
  </si>
  <si>
    <t>Odkopávky a prekopávky nezapažené pre cesty. Príplatok za lepivosť horniny 4</t>
  </si>
  <si>
    <t xml:space="preserve"> 938902102</t>
  </si>
  <si>
    <t>Čistenie priekop nespevnených so šírkou dna do 400 mm a objemom nánosu do 0,30 m3/m</t>
  </si>
  <si>
    <t xml:space="preserve"> 938902103</t>
  </si>
  <si>
    <t>Čistenie priekop nespevnených so šírkou dna do 400 mm a objemom nánosu do 0,50 m3/m</t>
  </si>
  <si>
    <t>S/S60</t>
  </si>
  <si>
    <t xml:space="preserve"> 5833333300</t>
  </si>
  <si>
    <t>Kamenivo ťažené hrubé, frakcia 8-32, trieda Z</t>
  </si>
  <si>
    <t>2</t>
  </si>
  <si>
    <t>ZÁKLADY</t>
  </si>
  <si>
    <t xml:space="preserve">  2/A 1</t>
  </si>
  <si>
    <t xml:space="preserve"> 211561111</t>
  </si>
  <si>
    <t>Výplň odvodňovacieho rebra alebo trativodu do rýh kamenivom hrubým drveným frakcie 4-16 mm</t>
  </si>
  <si>
    <t xml:space="preserve"> 211971121</t>
  </si>
  <si>
    <t>Zhotov. oplášt. výplne z geotext. v ryhe alebo v záreze pri rozvinutej šírke oplášt. od 0 do 2, 5 m</t>
  </si>
  <si>
    <t xml:space="preserve"> 212572111</t>
  </si>
  <si>
    <t>Lôžko pre trativod z triedeného štrkopiesku</t>
  </si>
  <si>
    <t>271/A 1</t>
  </si>
  <si>
    <t xml:space="preserve"> 212752127</t>
  </si>
  <si>
    <t>Trativody z flexodrenážnych rúr DN 160</t>
  </si>
  <si>
    <t>S/S20</t>
  </si>
  <si>
    <t xml:space="preserve"> 286161131006</t>
  </si>
  <si>
    <t>PIPELIFE  Zátka 160 pre PVC flexo drenážne rúry</t>
  </si>
  <si>
    <t>S/S90</t>
  </si>
  <si>
    <t xml:space="preserve"> 6936651000</t>
  </si>
  <si>
    <t>Geotextília netkaná polypropylénová Tatratex PP   200</t>
  </si>
  <si>
    <t>4</t>
  </si>
  <si>
    <t>VODOROVNÉ KONŠTRUKCIE</t>
  </si>
  <si>
    <t>312/A 1</t>
  </si>
  <si>
    <t xml:space="preserve"> 465511523</t>
  </si>
  <si>
    <t>Dlažba kladená do malty s vyplnením škár maltou MC 10 nad.20 m2, 300mm</t>
  </si>
  <si>
    <t>5</t>
  </si>
  <si>
    <t>SPEVNENÉ PLOCHY</t>
  </si>
  <si>
    <t xml:space="preserve"> 564791111</t>
  </si>
  <si>
    <t xml:space="preserve">Podklad spevnenej plochy z drveného kameniva frakcie 0 až 63 mm so zhutnením </t>
  </si>
  <si>
    <t>221/A 1</t>
  </si>
  <si>
    <t xml:space="preserve"> 564762111</t>
  </si>
  <si>
    <t>Podklad z kameniva hrubého drveného 32 až 63 mm hrúbky 200 mm</t>
  </si>
  <si>
    <t xml:space="preserve"> 564831111</t>
  </si>
  <si>
    <t>Podklad zo štrkodrviny po zhutnení hrúbky 100 mm</t>
  </si>
  <si>
    <t xml:space="preserve"> 564851111</t>
  </si>
  <si>
    <t>Podklad zo štrkodrviny po zhutnení hrúbky 150 mm</t>
  </si>
  <si>
    <t xml:space="preserve"> 564871111</t>
  </si>
  <si>
    <t>Podklad zo štrkodrviny po zhutnení hrúbky 250 mm</t>
  </si>
  <si>
    <t xml:space="preserve"> 571907111</t>
  </si>
  <si>
    <t>Posyp podkladu alebo krytu, kamenivom drveným alebo ťaženým v množstve nad 30 do 35 kg/m2</t>
  </si>
  <si>
    <t xml:space="preserve"> 573311511</t>
  </si>
  <si>
    <t>Preliatie podkladu alebo krytu z kameniva asfaltom v množstve 2, 50 kg/m2</t>
  </si>
  <si>
    <t xml:space="preserve"> 573411114</t>
  </si>
  <si>
    <t>Náter z asfaltu cestného 1, 50 kg/m2</t>
  </si>
  <si>
    <t xml:space="preserve"> 574391111</t>
  </si>
  <si>
    <t>Makadam asfaltový penetračný s postrekom zhutnený, z kamen. hrubého z asfaltu hr.100mm</t>
  </si>
  <si>
    <t>8</t>
  </si>
  <si>
    <t>POTRUBNÉ ROZVODY</t>
  </si>
  <si>
    <t>271/A 3</t>
  </si>
  <si>
    <t xml:space="preserve"> 871420410</t>
  </si>
  <si>
    <t>Montáž kanalizačného potrubia z polypropylénových rúr korungovaných SN 8 DN 500 mm</t>
  </si>
  <si>
    <t xml:space="preserve"> 871440410</t>
  </si>
  <si>
    <t>Montáž kanalizačného potrubia z polypropylénových korungovaných rúr SN 8 DN 600 mm</t>
  </si>
  <si>
    <t xml:space="preserve"> 286161080105</t>
  </si>
  <si>
    <t>PIPELIFE  PRAGMA + ID rúra SN 8 DN 500/6 m</t>
  </si>
  <si>
    <t xml:space="preserve"> 286161080106</t>
  </si>
  <si>
    <t>PIPELIFE  PRAGMA + ID rúra SN 8 DN 600/6 m</t>
  </si>
  <si>
    <t>9</t>
  </si>
  <si>
    <t>OSTATNÉ KONŠTRUKCIE A PRÁCE</t>
  </si>
  <si>
    <t xml:space="preserve">  6/B 1</t>
  </si>
  <si>
    <t xml:space="preserve"> 979083112</t>
  </si>
  <si>
    <t>Vodorovné premiestnenie sutiny na skládku s naložením a zložením nad 100 do 1000 m</t>
  </si>
  <si>
    <t xml:space="preserve"> 979093522</t>
  </si>
  <si>
    <t>Drvenie stavebného odpadu z demolácie betónového muriva z betónu prostého</t>
  </si>
  <si>
    <t>221/B 1</t>
  </si>
  <si>
    <t xml:space="preserve"> 966008113</t>
  </si>
  <si>
    <t>Búranie rúrového priepustu, z rúr DN 500 do 800 mm,  -2,05500t</t>
  </si>
  <si>
    <t>P/PC</t>
  </si>
  <si>
    <t xml:space="preserve"> GU000101</t>
  </si>
  <si>
    <t>Osadenie smerového kola z guľatiny priemeru 125-175 mm, dĺ. 160 cm s vykopaním jamky, uložením výkopku na svah a dodaním materiálu</t>
  </si>
  <si>
    <t>99</t>
  </si>
  <si>
    <t>PRESUNY HMÔT</t>
  </si>
  <si>
    <t xml:space="preserve"> 998225111</t>
  </si>
  <si>
    <t>Presun hmôt pre pozemnú komunikáciu a letisko s krytom asfaltovým akejkoľvek dĺžky objektu</t>
  </si>
  <si>
    <t>M2</t>
  </si>
  <si>
    <t>KUS</t>
  </si>
  <si>
    <t>M3</t>
  </si>
  <si>
    <t>m</t>
  </si>
  <si>
    <t>T</t>
  </si>
  <si>
    <t>M</t>
  </si>
  <si>
    <t xml:space="preserve">KUS     </t>
  </si>
  <si>
    <t>m2</t>
  </si>
  <si>
    <t>t</t>
  </si>
  <si>
    <t>KS</t>
  </si>
  <si>
    <t>Odberateľ: Mestské Lesy Košice a.s.</t>
  </si>
  <si>
    <t>Projektant: VIA OPTIMA, spol. s r.o.</t>
  </si>
  <si>
    <t xml:space="preserve">Ks: </t>
  </si>
  <si>
    <t xml:space="preserve">2111 Cestné komunikácie                                                                             </t>
  </si>
  <si>
    <t>Zákazka Lesná cesta HRAŠOVÍK, rekonštrukcia - ETAPA 1</t>
  </si>
  <si>
    <t>Objekt Lesná cesta HRAŠOVÍK, rekonštrukcia - ETAPA 1</t>
  </si>
  <si>
    <t>Por.č.</t>
  </si>
  <si>
    <t>Cenník</t>
  </si>
  <si>
    <t>Názov</t>
  </si>
  <si>
    <t>Mj</t>
  </si>
  <si>
    <t>Montáž</t>
  </si>
  <si>
    <t>Materiál</t>
  </si>
  <si>
    <t>Cena celkom</t>
  </si>
  <si>
    <t>Hmotnosť/Mj</t>
  </si>
  <si>
    <t>Hmotnosť</t>
  </si>
  <si>
    <t>Sutina</t>
  </si>
  <si>
    <t>Dodávateľ: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</si>
</sst>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.000"/>
    <numFmt numFmtId="165" formatCode="###\ ###\ ##0.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 CE"/>
      <charset val="238"/>
    </font>
    <font>
      <b/>
      <sz val="8"/>
      <color theme="1"/>
      <name val="Arial CE"/>
      <charset val="238"/>
    </font>
    <font>
      <sz val="8"/>
      <color rgb="FF000000"/>
      <name val="Arial CE"/>
      <charset val="238"/>
    </font>
    <font>
      <sz val="8"/>
      <color rgb="FF0000FF"/>
      <name val="Arial CE"/>
      <charset val="238"/>
    </font>
    <font>
      <sz val="11"/>
      <color theme="1"/>
      <name val="Arial CE"/>
      <charset val="238"/>
    </font>
    <font>
      <b/>
      <sz val="8"/>
      <color rgb="FFFF0000"/>
      <name val="Arial CE"/>
      <charset val="238"/>
    </font>
    <font>
      <b/>
      <sz val="9"/>
      <color rgb="FFFF0000"/>
      <name val="Arial CE"/>
      <charset val="238"/>
    </font>
    <font>
      <b/>
      <sz val="10"/>
      <color theme="1"/>
      <name val="Arial CE"/>
      <charset val="238"/>
    </font>
    <font>
      <sz val="12"/>
      <color theme="1"/>
      <name val="Arial CE"/>
      <charset val="238"/>
    </font>
    <font>
      <sz val="12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0000FF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AA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2" fillId="0" borderId="0"/>
  </cellStyleXfs>
  <cellXfs count="63">
    <xf numFmtId="0" fontId="0" fillId="0" borderId="0" xfId="0"/>
    <xf numFmtId="0" fontId="12" fillId="0" borderId="2" xfId="0" applyFont="1" applyBorder="1" applyAlignment="1" applyProtection="1">
      <alignment wrapText="1"/>
      <protection locked="0"/>
    </xf>
    <xf numFmtId="0" fontId="9" fillId="0" borderId="2" xfId="0" applyFont="1" applyBorder="1" applyAlignment="1" applyProtection="1">
      <alignment wrapText="1"/>
      <protection locked="0"/>
    </xf>
    <xf numFmtId="0" fontId="12" fillId="0" borderId="2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9" fillId="3" borderId="2" xfId="0" applyFont="1" applyFill="1" applyBorder="1" applyProtection="1">
      <protection locked="0"/>
    </xf>
    <xf numFmtId="0" fontId="14" fillId="0" borderId="2" xfId="0" applyFont="1" applyBorder="1" applyProtection="1">
      <protection locked="0"/>
    </xf>
    <xf numFmtId="0" fontId="12" fillId="0" borderId="6" xfId="0" applyFont="1" applyBorder="1" applyProtection="1">
      <protection locked="0"/>
    </xf>
    <xf numFmtId="0" fontId="15" fillId="0" borderId="6" xfId="0" applyFont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6" fillId="0" borderId="0" xfId="0" applyFont="1" applyProtection="1">
      <protection locked="0"/>
    </xf>
    <xf numFmtId="165" fontId="10" fillId="3" borderId="7" xfId="0" applyNumberFormat="1" applyFont="1" applyFill="1" applyBorder="1" applyAlignment="1" applyProtection="1">
      <alignment wrapText="1"/>
      <protection locked="0"/>
    </xf>
    <xf numFmtId="165" fontId="11" fillId="3" borderId="7" xfId="0" applyNumberFormat="1" applyFont="1" applyFill="1" applyBorder="1" applyAlignment="1" applyProtection="1">
      <alignment wrapText="1"/>
      <protection locked="0"/>
    </xf>
    <xf numFmtId="165" fontId="0" fillId="0" borderId="0" xfId="0" applyNumberFormat="1" applyProtection="1">
      <protection locked="0"/>
    </xf>
    <xf numFmtId="0" fontId="8" fillId="0" borderId="1" xfId="0" applyFont="1" applyBorder="1"/>
    <xf numFmtId="49" fontId="8" fillId="0" borderId="1" xfId="0" applyNumberFormat="1" applyFont="1" applyBorder="1"/>
    <xf numFmtId="0" fontId="9" fillId="0" borderId="1" xfId="0" applyFont="1" applyBorder="1"/>
    <xf numFmtId="164" fontId="8" fillId="0" borderId="1" xfId="0" applyNumberFormat="1" applyFont="1" applyBorder="1"/>
    <xf numFmtId="0" fontId="8" fillId="0" borderId="0" xfId="0" applyFont="1"/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4" fontId="8" fillId="0" borderId="0" xfId="0" applyNumberFormat="1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wrapText="1"/>
    </xf>
    <xf numFmtId="164" fontId="10" fillId="0" borderId="0" xfId="0" applyNumberFormat="1" applyFont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horizontal="left" wrapText="1"/>
    </xf>
    <xf numFmtId="164" fontId="11" fillId="0" borderId="0" xfId="0" applyNumberFormat="1" applyFont="1" applyAlignment="1">
      <alignment wrapText="1"/>
    </xf>
    <xf numFmtId="0" fontId="12" fillId="0" borderId="0" xfId="0" applyFont="1"/>
    <xf numFmtId="164" fontId="12" fillId="0" borderId="0" xfId="0" applyNumberFormat="1" applyFont="1"/>
    <xf numFmtId="0" fontId="9" fillId="0" borderId="0" xfId="0" applyFont="1"/>
    <xf numFmtId="0" fontId="13" fillId="0" borderId="1" xfId="0" applyFont="1" applyBorder="1"/>
    <xf numFmtId="164" fontId="13" fillId="0" borderId="1" xfId="0" applyNumberFormat="1" applyFont="1" applyBorder="1"/>
    <xf numFmtId="165" fontId="9" fillId="0" borderId="0" xfId="0" applyNumberFormat="1" applyFont="1"/>
    <xf numFmtId="164" fontId="9" fillId="0" borderId="0" xfId="0" applyNumberFormat="1" applyFont="1"/>
    <xf numFmtId="0" fontId="7" fillId="0" borderId="0" xfId="0" applyFont="1"/>
    <xf numFmtId="165" fontId="12" fillId="0" borderId="0" xfId="0" applyNumberFormat="1" applyFont="1"/>
    <xf numFmtId="165" fontId="13" fillId="0" borderId="1" xfId="0" applyNumberFormat="1" applyFont="1" applyBorder="1"/>
    <xf numFmtId="0" fontId="20" fillId="0" borderId="1" xfId="0" applyFont="1" applyBorder="1"/>
    <xf numFmtId="0" fontId="6" fillId="0" borderId="0" xfId="0" applyFont="1"/>
    <xf numFmtId="165" fontId="8" fillId="0" borderId="0" xfId="0" applyNumberFormat="1" applyFont="1"/>
    <xf numFmtId="165" fontId="10" fillId="0" borderId="0" xfId="0" applyNumberFormat="1" applyFont="1" applyAlignment="1">
      <alignment wrapText="1"/>
    </xf>
    <xf numFmtId="0" fontId="10" fillId="0" borderId="0" xfId="0" applyFont="1"/>
    <xf numFmtId="164" fontId="10" fillId="0" borderId="0" xfId="0" applyNumberFormat="1" applyFont="1"/>
    <xf numFmtId="0" fontId="18" fillId="0" borderId="0" xfId="0" applyFont="1"/>
    <xf numFmtId="165" fontId="11" fillId="0" borderId="0" xfId="0" applyNumberFormat="1" applyFont="1" applyAlignment="1">
      <alignment wrapText="1"/>
    </xf>
    <xf numFmtId="0" fontId="11" fillId="0" borderId="0" xfId="0" applyFont="1"/>
    <xf numFmtId="164" fontId="11" fillId="0" borderId="0" xfId="0" applyNumberFormat="1" applyFont="1"/>
    <xf numFmtId="0" fontId="19" fillId="0" borderId="0" xfId="0" applyFont="1"/>
    <xf numFmtId="165" fontId="8" fillId="0" borderId="1" xfId="0" applyNumberFormat="1" applyFont="1" applyBorder="1"/>
    <xf numFmtId="0" fontId="9" fillId="0" borderId="3" xfId="0" applyFont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wrapText="1"/>
      <protection locked="0"/>
    </xf>
    <xf numFmtId="0" fontId="12" fillId="0" borderId="5" xfId="0" applyFont="1" applyBorder="1" applyAlignment="1" applyProtection="1">
      <alignment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12" fillId="3" borderId="4" xfId="0" applyFont="1" applyFill="1" applyBorder="1" applyAlignment="1" applyProtection="1">
      <alignment wrapText="1"/>
      <protection locked="0"/>
    </xf>
    <xf numFmtId="0" fontId="12" fillId="3" borderId="5" xfId="0" applyFont="1" applyFill="1" applyBorder="1" applyAlignment="1" applyProtection="1">
      <alignment wrapText="1"/>
      <protection locked="0"/>
    </xf>
  </cellXfs>
  <cellStyles count="6">
    <cellStyle name="Normálna" xfId="0" builtinId="0"/>
    <cellStyle name="Normálna 2" xfId="1" xr:uid="{00000000-0005-0000-0000-000001000000}"/>
    <cellStyle name="Normálne 2" xfId="2" xr:uid="{00000000-0005-0000-0000-000002000000}"/>
    <cellStyle name="Normálne 2 2" xfId="5" xr:uid="{00000000-0005-0000-0000-000003000000}"/>
    <cellStyle name="Normálne 3" xfId="3" xr:uid="{00000000-0005-0000-0000-000004000000}"/>
    <cellStyle name="normálne_KLs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2"/>
  <sheetViews>
    <sheetView tabSelected="1" zoomScaleNormal="100" workbookViewId="0">
      <selection activeCell="H6" sqref="H6"/>
    </sheetView>
  </sheetViews>
  <sheetFormatPr defaultColWidth="0" defaultRowHeight="15" x14ac:dyDescent="0.25"/>
  <cols>
    <col min="1" max="1" width="4.7109375" style="6" customWidth="1"/>
    <col min="2" max="2" width="7.7109375" style="6" hidden="1" customWidth="1"/>
    <col min="3" max="3" width="12.7109375" style="6" customWidth="1"/>
    <col min="4" max="4" width="44.7109375" style="6" customWidth="1"/>
    <col min="5" max="5" width="5.7109375" style="6" customWidth="1"/>
    <col min="6" max="8" width="9.7109375" style="6" customWidth="1"/>
    <col min="9" max="9" width="10.7109375" style="6" customWidth="1"/>
    <col min="10" max="15" width="0" style="6" hidden="1" customWidth="1"/>
    <col min="16" max="16" width="11.140625" style="6" customWidth="1"/>
    <col min="17" max="18" width="0" style="6" hidden="1" customWidth="1"/>
    <col min="19" max="19" width="9" style="6" customWidth="1"/>
    <col min="20" max="21" width="0" style="6" hidden="1" customWidth="1"/>
    <col min="22" max="22" width="7.7109375" style="6" customWidth="1"/>
    <col min="23" max="26" width="0" style="6" hidden="1" customWidth="1"/>
    <col min="27" max="27" width="9.140625" style="6" customWidth="1"/>
    <col min="28" max="16384" width="9.140625" style="6" hidden="1"/>
  </cols>
  <sheetData>
    <row r="1" spans="1:26" ht="20.100000000000001" customHeight="1" x14ac:dyDescent="0.25">
      <c r="A1" s="1"/>
      <c r="B1" s="57" t="s">
        <v>145</v>
      </c>
      <c r="C1" s="58"/>
      <c r="D1" s="58"/>
      <c r="E1" s="58"/>
      <c r="F1" s="58"/>
      <c r="G1" s="58"/>
      <c r="H1" s="59"/>
      <c r="I1" s="2" t="s">
        <v>3</v>
      </c>
      <c r="J1" s="1"/>
      <c r="K1" s="3"/>
      <c r="L1" s="3"/>
      <c r="M1" s="3"/>
      <c r="N1" s="3"/>
      <c r="O1" s="3"/>
      <c r="P1" s="4"/>
      <c r="Q1" s="5"/>
      <c r="R1" s="5"/>
      <c r="S1" s="3"/>
      <c r="V1" s="3"/>
      <c r="W1" s="6">
        <v>30.126000000000001</v>
      </c>
    </row>
    <row r="2" spans="1:26" ht="20.100000000000001" customHeight="1" x14ac:dyDescent="0.25">
      <c r="A2" s="1"/>
      <c r="B2" s="57" t="s">
        <v>146</v>
      </c>
      <c r="C2" s="58"/>
      <c r="D2" s="58"/>
      <c r="E2" s="58"/>
      <c r="F2" s="58"/>
      <c r="G2" s="58"/>
      <c r="H2" s="59"/>
      <c r="I2" s="2" t="s">
        <v>147</v>
      </c>
      <c r="J2" s="1"/>
      <c r="K2" s="3"/>
      <c r="L2" s="3"/>
      <c r="M2" s="3"/>
      <c r="N2" s="3"/>
      <c r="O2" s="3"/>
      <c r="P2" s="4" t="s">
        <v>148</v>
      </c>
      <c r="Q2" s="5"/>
      <c r="R2" s="5"/>
      <c r="S2" s="3"/>
      <c r="V2" s="3"/>
    </row>
    <row r="3" spans="1:26" ht="20.100000000000001" customHeight="1" x14ac:dyDescent="0.25">
      <c r="A3" s="1"/>
      <c r="B3" s="60" t="s">
        <v>161</v>
      </c>
      <c r="C3" s="61"/>
      <c r="D3" s="61"/>
      <c r="E3" s="61"/>
      <c r="F3" s="61"/>
      <c r="G3" s="61"/>
      <c r="H3" s="62"/>
      <c r="I3" s="2" t="s">
        <v>4</v>
      </c>
      <c r="J3" s="1"/>
      <c r="K3" s="3"/>
      <c r="L3" s="3"/>
      <c r="M3" s="3"/>
      <c r="N3" s="3"/>
      <c r="O3" s="3"/>
      <c r="P3" s="7"/>
      <c r="Q3" s="5"/>
      <c r="R3" s="5"/>
      <c r="S3" s="3"/>
      <c r="V3" s="3"/>
    </row>
    <row r="4" spans="1:26" x14ac:dyDescent="0.25">
      <c r="A4" s="3"/>
      <c r="B4" s="4" t="s">
        <v>149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5"/>
      <c r="R4" s="5"/>
      <c r="S4" s="3"/>
      <c r="V4" s="3"/>
    </row>
    <row r="5" spans="1:26" x14ac:dyDescent="0.25">
      <c r="A5" s="3"/>
      <c r="B5" s="8" t="s">
        <v>150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"/>
      <c r="R5" s="5"/>
      <c r="S5" s="3"/>
      <c r="V5" s="3"/>
    </row>
    <row r="6" spans="1:26" ht="14.4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"/>
      <c r="R6" s="5"/>
      <c r="S6" s="3"/>
      <c r="V6" s="3"/>
    </row>
    <row r="7" spans="1:26" x14ac:dyDescent="0.25">
      <c r="A7" s="9"/>
      <c r="B7" s="10" t="s">
        <v>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5"/>
      <c r="R7" s="5"/>
      <c r="S7" s="9"/>
      <c r="V7" s="9"/>
    </row>
    <row r="8" spans="1:26" ht="15.75" x14ac:dyDescent="0.25">
      <c r="A8" s="11" t="s">
        <v>151</v>
      </c>
      <c r="B8" s="11" t="s">
        <v>152</v>
      </c>
      <c r="C8" s="11" t="s">
        <v>5</v>
      </c>
      <c r="D8" s="11" t="s">
        <v>153</v>
      </c>
      <c r="E8" s="11" t="s">
        <v>154</v>
      </c>
      <c r="F8" s="11" t="s">
        <v>0</v>
      </c>
      <c r="G8" s="11" t="s">
        <v>155</v>
      </c>
      <c r="H8" s="11" t="s">
        <v>156</v>
      </c>
      <c r="I8" s="11" t="s">
        <v>157</v>
      </c>
      <c r="J8" s="11"/>
      <c r="K8" s="11"/>
      <c r="L8" s="11"/>
      <c r="M8" s="11"/>
      <c r="N8" s="11"/>
      <c r="O8" s="11"/>
      <c r="P8" s="11" t="s">
        <v>158</v>
      </c>
      <c r="Q8" s="12"/>
      <c r="R8" s="12"/>
      <c r="S8" s="11" t="s">
        <v>159</v>
      </c>
      <c r="T8" s="13"/>
      <c r="U8" s="13"/>
      <c r="V8" s="11" t="s">
        <v>160</v>
      </c>
      <c r="W8" s="14"/>
      <c r="X8" s="14"/>
      <c r="Y8" s="14"/>
      <c r="Z8" s="14"/>
    </row>
    <row r="9" spans="1:26" x14ac:dyDescent="0.25">
      <c r="A9" s="19"/>
      <c r="B9" s="19"/>
      <c r="C9" s="20"/>
      <c r="D9" s="21" t="s">
        <v>7</v>
      </c>
      <c r="E9" s="19"/>
      <c r="F9" s="22"/>
      <c r="G9" s="56"/>
      <c r="H9" s="56"/>
      <c r="I9" s="56"/>
      <c r="J9" s="19"/>
      <c r="K9" s="19"/>
      <c r="L9" s="19"/>
      <c r="M9" s="19"/>
      <c r="N9" s="19"/>
      <c r="O9" s="19"/>
      <c r="P9" s="19"/>
      <c r="Q9" s="23"/>
      <c r="R9" s="23"/>
      <c r="S9" s="19"/>
      <c r="T9" s="46"/>
      <c r="U9" s="46"/>
      <c r="V9" s="19"/>
      <c r="W9" s="15"/>
      <c r="X9" s="15"/>
      <c r="Y9" s="15"/>
      <c r="Z9" s="15"/>
    </row>
    <row r="10" spans="1:26" x14ac:dyDescent="0.25">
      <c r="A10" s="23"/>
      <c r="B10" s="23"/>
      <c r="C10" s="24" t="s">
        <v>8</v>
      </c>
      <c r="D10" s="25" t="s">
        <v>9</v>
      </c>
      <c r="E10" s="23"/>
      <c r="F10" s="26"/>
      <c r="G10" s="47"/>
      <c r="H10" s="47"/>
      <c r="I10" s="47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46"/>
      <c r="U10" s="46"/>
      <c r="V10" s="23"/>
      <c r="W10" s="15"/>
      <c r="X10" s="15"/>
      <c r="Y10" s="15"/>
      <c r="Z10" s="15"/>
    </row>
    <row r="11" spans="1:26" ht="24.95" customHeight="1" x14ac:dyDescent="0.25">
      <c r="A11" s="27">
        <v>1</v>
      </c>
      <c r="B11" s="28" t="s">
        <v>10</v>
      </c>
      <c r="C11" s="29" t="s">
        <v>11</v>
      </c>
      <c r="D11" s="28" t="s">
        <v>12</v>
      </c>
      <c r="E11" s="28" t="s">
        <v>135</v>
      </c>
      <c r="F11" s="30">
        <v>470</v>
      </c>
      <c r="G11" s="16"/>
      <c r="H11" s="16"/>
      <c r="I11" s="48">
        <f t="shared" ref="I11:I35" si="0">ROUND(F11*(G11+H11),2)</f>
        <v>0</v>
      </c>
      <c r="J11" s="28">
        <f t="shared" ref="J11:J35" si="1">ROUND(F11*(N11),2)</f>
        <v>521.70000000000005</v>
      </c>
      <c r="K11" s="49">
        <f t="shared" ref="K11:K35" si="2">ROUND(F11*(O11),2)</f>
        <v>0</v>
      </c>
      <c r="L11" s="49">
        <f t="shared" ref="L11:L35" si="3">ROUND(F11*(G11),2)</f>
        <v>0</v>
      </c>
      <c r="M11" s="49">
        <f t="shared" ref="M11:M35" si="4">ROUND(F11*(H11),2)</f>
        <v>0</v>
      </c>
      <c r="N11" s="49">
        <v>1.1100000000000001</v>
      </c>
      <c r="O11" s="49"/>
      <c r="P11" s="50"/>
      <c r="Q11" s="50"/>
      <c r="R11" s="50"/>
      <c r="S11" s="49">
        <f t="shared" ref="S11:S35" si="5">ROUND(F11*(P11),3)</f>
        <v>0</v>
      </c>
      <c r="T11" s="51"/>
      <c r="U11" s="51"/>
      <c r="V11" s="50"/>
      <c r="Z11" s="6">
        <v>0</v>
      </c>
    </row>
    <row r="12" spans="1:26" ht="24.95" customHeight="1" x14ac:dyDescent="0.25">
      <c r="A12" s="27">
        <v>2</v>
      </c>
      <c r="B12" s="28" t="s">
        <v>10</v>
      </c>
      <c r="C12" s="29" t="s">
        <v>13</v>
      </c>
      <c r="D12" s="28" t="s">
        <v>14</v>
      </c>
      <c r="E12" s="28" t="s">
        <v>136</v>
      </c>
      <c r="F12" s="30">
        <v>81</v>
      </c>
      <c r="G12" s="16"/>
      <c r="H12" s="16"/>
      <c r="I12" s="48">
        <f t="shared" si="0"/>
        <v>0</v>
      </c>
      <c r="J12" s="28">
        <f t="shared" si="1"/>
        <v>802.71</v>
      </c>
      <c r="K12" s="49">
        <f t="shared" si="2"/>
        <v>0</v>
      </c>
      <c r="L12" s="49">
        <f t="shared" si="3"/>
        <v>0</v>
      </c>
      <c r="M12" s="49">
        <f t="shared" si="4"/>
        <v>0</v>
      </c>
      <c r="N12" s="49">
        <v>9.91</v>
      </c>
      <c r="O12" s="49"/>
      <c r="P12" s="50">
        <v>1.0000000000000001E-5</v>
      </c>
      <c r="Q12" s="50"/>
      <c r="R12" s="50">
        <v>1.0000000000000001E-5</v>
      </c>
      <c r="S12" s="49">
        <f t="shared" si="5"/>
        <v>1E-3</v>
      </c>
      <c r="T12" s="51"/>
      <c r="U12" s="51"/>
      <c r="V12" s="50"/>
      <c r="Z12" s="6">
        <v>0</v>
      </c>
    </row>
    <row r="13" spans="1:26" ht="24.95" customHeight="1" x14ac:dyDescent="0.25">
      <c r="A13" s="27">
        <v>3</v>
      </c>
      <c r="B13" s="28" t="s">
        <v>10</v>
      </c>
      <c r="C13" s="29" t="s">
        <v>15</v>
      </c>
      <c r="D13" s="28" t="s">
        <v>16</v>
      </c>
      <c r="E13" s="28" t="s">
        <v>136</v>
      </c>
      <c r="F13" s="30">
        <v>15</v>
      </c>
      <c r="G13" s="16"/>
      <c r="H13" s="16"/>
      <c r="I13" s="48">
        <f t="shared" si="0"/>
        <v>0</v>
      </c>
      <c r="J13" s="28">
        <f t="shared" si="1"/>
        <v>340.2</v>
      </c>
      <c r="K13" s="49">
        <f t="shared" si="2"/>
        <v>0</v>
      </c>
      <c r="L13" s="49">
        <f t="shared" si="3"/>
        <v>0</v>
      </c>
      <c r="M13" s="49">
        <f t="shared" si="4"/>
        <v>0</v>
      </c>
      <c r="N13" s="49">
        <v>22.68</v>
      </c>
      <c r="O13" s="49"/>
      <c r="P13" s="50">
        <v>1.0000000000000001E-5</v>
      </c>
      <c r="Q13" s="50"/>
      <c r="R13" s="50">
        <v>1.0000000000000001E-5</v>
      </c>
      <c r="S13" s="49">
        <f t="shared" si="5"/>
        <v>0</v>
      </c>
      <c r="T13" s="51"/>
      <c r="U13" s="51"/>
      <c r="V13" s="50"/>
      <c r="Z13" s="6">
        <v>0</v>
      </c>
    </row>
    <row r="14" spans="1:26" ht="24.95" customHeight="1" x14ac:dyDescent="0.25">
      <c r="A14" s="27">
        <v>4</v>
      </c>
      <c r="B14" s="28" t="s">
        <v>10</v>
      </c>
      <c r="C14" s="29" t="s">
        <v>17</v>
      </c>
      <c r="D14" s="28" t="s">
        <v>18</v>
      </c>
      <c r="E14" s="28" t="s">
        <v>136</v>
      </c>
      <c r="F14" s="30">
        <v>7</v>
      </c>
      <c r="G14" s="16"/>
      <c r="H14" s="16"/>
      <c r="I14" s="48">
        <f t="shared" si="0"/>
        <v>0</v>
      </c>
      <c r="J14" s="28">
        <f t="shared" si="1"/>
        <v>239.4</v>
      </c>
      <c r="K14" s="49">
        <f t="shared" si="2"/>
        <v>0</v>
      </c>
      <c r="L14" s="49">
        <f t="shared" si="3"/>
        <v>0</v>
      </c>
      <c r="M14" s="49">
        <f t="shared" si="4"/>
        <v>0</v>
      </c>
      <c r="N14" s="49">
        <v>34.200000000000003</v>
      </c>
      <c r="O14" s="49"/>
      <c r="P14" s="50">
        <v>3.0000000000000001E-5</v>
      </c>
      <c r="Q14" s="50"/>
      <c r="R14" s="50">
        <v>3.0000000000000001E-5</v>
      </c>
      <c r="S14" s="49">
        <f t="shared" si="5"/>
        <v>0</v>
      </c>
      <c r="T14" s="51"/>
      <c r="U14" s="51"/>
      <c r="V14" s="50"/>
      <c r="Z14" s="6">
        <v>0</v>
      </c>
    </row>
    <row r="15" spans="1:26" ht="24.95" customHeight="1" x14ac:dyDescent="0.25">
      <c r="A15" s="27">
        <v>5</v>
      </c>
      <c r="B15" s="28" t="s">
        <v>10</v>
      </c>
      <c r="C15" s="29" t="s">
        <v>19</v>
      </c>
      <c r="D15" s="28" t="s">
        <v>20</v>
      </c>
      <c r="E15" s="28" t="s">
        <v>136</v>
      </c>
      <c r="F15" s="30">
        <v>2</v>
      </c>
      <c r="G15" s="16"/>
      <c r="H15" s="16"/>
      <c r="I15" s="48">
        <f t="shared" si="0"/>
        <v>0</v>
      </c>
      <c r="J15" s="28">
        <f t="shared" si="1"/>
        <v>117.7</v>
      </c>
      <c r="K15" s="49">
        <f t="shared" si="2"/>
        <v>0</v>
      </c>
      <c r="L15" s="49">
        <f t="shared" si="3"/>
        <v>0</v>
      </c>
      <c r="M15" s="49">
        <f t="shared" si="4"/>
        <v>0</v>
      </c>
      <c r="N15" s="49">
        <v>58.85</v>
      </c>
      <c r="O15" s="49"/>
      <c r="P15" s="50">
        <v>3.0000000000000001E-5</v>
      </c>
      <c r="Q15" s="50"/>
      <c r="R15" s="50">
        <v>3.0000000000000001E-5</v>
      </c>
      <c r="S15" s="49">
        <f t="shared" si="5"/>
        <v>0</v>
      </c>
      <c r="T15" s="51"/>
      <c r="U15" s="51"/>
      <c r="V15" s="50"/>
      <c r="Z15" s="6">
        <v>0</v>
      </c>
    </row>
    <row r="16" spans="1:26" ht="24.95" customHeight="1" x14ac:dyDescent="0.25">
      <c r="A16" s="27">
        <v>6</v>
      </c>
      <c r="B16" s="28" t="s">
        <v>10</v>
      </c>
      <c r="C16" s="29" t="s">
        <v>21</v>
      </c>
      <c r="D16" s="28" t="s">
        <v>22</v>
      </c>
      <c r="E16" s="28" t="s">
        <v>136</v>
      </c>
      <c r="F16" s="30">
        <v>1</v>
      </c>
      <c r="G16" s="16"/>
      <c r="H16" s="16"/>
      <c r="I16" s="48">
        <f t="shared" si="0"/>
        <v>0</v>
      </c>
      <c r="J16" s="28">
        <f t="shared" si="1"/>
        <v>70.84</v>
      </c>
      <c r="K16" s="49">
        <f t="shared" si="2"/>
        <v>0</v>
      </c>
      <c r="L16" s="49">
        <f t="shared" si="3"/>
        <v>0</v>
      </c>
      <c r="M16" s="49">
        <f t="shared" si="4"/>
        <v>0</v>
      </c>
      <c r="N16" s="49">
        <v>70.84</v>
      </c>
      <c r="O16" s="49"/>
      <c r="P16" s="50">
        <v>3.0000000000000001E-5</v>
      </c>
      <c r="Q16" s="50"/>
      <c r="R16" s="50">
        <v>3.0000000000000001E-5</v>
      </c>
      <c r="S16" s="49">
        <f t="shared" si="5"/>
        <v>0</v>
      </c>
      <c r="T16" s="51"/>
      <c r="U16" s="51"/>
      <c r="V16" s="50"/>
      <c r="Z16" s="6">
        <v>0</v>
      </c>
    </row>
    <row r="17" spans="1:26" ht="24.95" customHeight="1" x14ac:dyDescent="0.25">
      <c r="A17" s="27">
        <v>7</v>
      </c>
      <c r="B17" s="28" t="s">
        <v>10</v>
      </c>
      <c r="C17" s="29" t="s">
        <v>23</v>
      </c>
      <c r="D17" s="28" t="s">
        <v>24</v>
      </c>
      <c r="E17" s="28" t="s">
        <v>6</v>
      </c>
      <c r="F17" s="30">
        <v>12.42</v>
      </c>
      <c r="G17" s="16"/>
      <c r="H17" s="16"/>
      <c r="I17" s="48">
        <f t="shared" si="0"/>
        <v>0</v>
      </c>
      <c r="J17" s="28">
        <f t="shared" si="1"/>
        <v>68.81</v>
      </c>
      <c r="K17" s="49">
        <f t="shared" si="2"/>
        <v>0</v>
      </c>
      <c r="L17" s="49">
        <f t="shared" si="3"/>
        <v>0</v>
      </c>
      <c r="M17" s="49">
        <f t="shared" si="4"/>
        <v>0</v>
      </c>
      <c r="N17" s="49">
        <v>5.54</v>
      </c>
      <c r="O17" s="49"/>
      <c r="P17" s="50"/>
      <c r="Q17" s="50"/>
      <c r="R17" s="50"/>
      <c r="S17" s="49">
        <f t="shared" si="5"/>
        <v>0</v>
      </c>
      <c r="T17" s="51"/>
      <c r="U17" s="51"/>
      <c r="V17" s="50"/>
      <c r="Z17" s="6">
        <v>0</v>
      </c>
    </row>
    <row r="18" spans="1:26" ht="24.95" customHeight="1" x14ac:dyDescent="0.25">
      <c r="A18" s="27">
        <v>8</v>
      </c>
      <c r="B18" s="28" t="s">
        <v>10</v>
      </c>
      <c r="C18" s="29" t="s">
        <v>25</v>
      </c>
      <c r="D18" s="28" t="s">
        <v>26</v>
      </c>
      <c r="E18" s="28" t="s">
        <v>137</v>
      </c>
      <c r="F18" s="30">
        <v>6.21</v>
      </c>
      <c r="G18" s="16"/>
      <c r="H18" s="16"/>
      <c r="I18" s="48">
        <f t="shared" si="0"/>
        <v>0</v>
      </c>
      <c r="J18" s="28">
        <f t="shared" si="1"/>
        <v>4.91</v>
      </c>
      <c r="K18" s="49">
        <f t="shared" si="2"/>
        <v>0</v>
      </c>
      <c r="L18" s="49">
        <f t="shared" si="3"/>
        <v>0</v>
      </c>
      <c r="M18" s="49">
        <f t="shared" si="4"/>
        <v>0</v>
      </c>
      <c r="N18" s="49">
        <v>0.79</v>
      </c>
      <c r="O18" s="49"/>
      <c r="P18" s="50"/>
      <c r="Q18" s="50"/>
      <c r="R18" s="50"/>
      <c r="S18" s="49">
        <f t="shared" si="5"/>
        <v>0</v>
      </c>
      <c r="T18" s="51"/>
      <c r="U18" s="51"/>
      <c r="V18" s="50"/>
      <c r="Z18" s="6">
        <v>0</v>
      </c>
    </row>
    <row r="19" spans="1:26" ht="24.95" customHeight="1" x14ac:dyDescent="0.25">
      <c r="A19" s="27">
        <v>9</v>
      </c>
      <c r="B19" s="28" t="s">
        <v>10</v>
      </c>
      <c r="C19" s="29" t="s">
        <v>27</v>
      </c>
      <c r="D19" s="28" t="s">
        <v>28</v>
      </c>
      <c r="E19" s="28" t="s">
        <v>137</v>
      </c>
      <c r="F19" s="30">
        <v>6.3</v>
      </c>
      <c r="G19" s="16"/>
      <c r="H19" s="16"/>
      <c r="I19" s="48">
        <f t="shared" si="0"/>
        <v>0</v>
      </c>
      <c r="J19" s="28">
        <f t="shared" si="1"/>
        <v>423.61</v>
      </c>
      <c r="K19" s="49">
        <f t="shared" si="2"/>
        <v>0</v>
      </c>
      <c r="L19" s="49">
        <f t="shared" si="3"/>
        <v>0</v>
      </c>
      <c r="M19" s="49">
        <f t="shared" si="4"/>
        <v>0</v>
      </c>
      <c r="N19" s="49">
        <v>67.239999999999995</v>
      </c>
      <c r="O19" s="49"/>
      <c r="P19" s="50"/>
      <c r="Q19" s="50"/>
      <c r="R19" s="50"/>
      <c r="S19" s="49">
        <f t="shared" si="5"/>
        <v>0</v>
      </c>
      <c r="T19" s="51"/>
      <c r="U19" s="51"/>
      <c r="V19" s="50"/>
      <c r="Z19" s="6">
        <v>0</v>
      </c>
    </row>
    <row r="20" spans="1:26" ht="24.95" customHeight="1" x14ac:dyDescent="0.25">
      <c r="A20" s="27">
        <v>10</v>
      </c>
      <c r="B20" s="28" t="s">
        <v>10</v>
      </c>
      <c r="C20" s="29" t="s">
        <v>29</v>
      </c>
      <c r="D20" s="28" t="s">
        <v>30</v>
      </c>
      <c r="E20" s="28" t="s">
        <v>137</v>
      </c>
      <c r="F20" s="30">
        <v>3.15</v>
      </c>
      <c r="G20" s="16"/>
      <c r="H20" s="16"/>
      <c r="I20" s="48">
        <f t="shared" si="0"/>
        <v>0</v>
      </c>
      <c r="J20" s="28">
        <f t="shared" si="1"/>
        <v>41.01</v>
      </c>
      <c r="K20" s="49">
        <f t="shared" si="2"/>
        <v>0</v>
      </c>
      <c r="L20" s="49">
        <f t="shared" si="3"/>
        <v>0</v>
      </c>
      <c r="M20" s="49">
        <f t="shared" si="4"/>
        <v>0</v>
      </c>
      <c r="N20" s="49">
        <v>13.02</v>
      </c>
      <c r="O20" s="49"/>
      <c r="P20" s="50"/>
      <c r="Q20" s="50"/>
      <c r="R20" s="50"/>
      <c r="S20" s="49">
        <f t="shared" si="5"/>
        <v>0</v>
      </c>
      <c r="T20" s="51"/>
      <c r="U20" s="51"/>
      <c r="V20" s="50"/>
      <c r="Z20" s="6">
        <v>0</v>
      </c>
    </row>
    <row r="21" spans="1:26" ht="24.95" customHeight="1" x14ac:dyDescent="0.25">
      <c r="A21" s="27">
        <v>11</v>
      </c>
      <c r="B21" s="28" t="s">
        <v>10</v>
      </c>
      <c r="C21" s="29" t="s">
        <v>31</v>
      </c>
      <c r="D21" s="28" t="s">
        <v>32</v>
      </c>
      <c r="E21" s="28" t="s">
        <v>6</v>
      </c>
      <c r="F21" s="30">
        <v>88.43</v>
      </c>
      <c r="G21" s="16"/>
      <c r="H21" s="16"/>
      <c r="I21" s="48">
        <f t="shared" si="0"/>
        <v>0</v>
      </c>
      <c r="J21" s="28">
        <f t="shared" si="1"/>
        <v>3237.42</v>
      </c>
      <c r="K21" s="49">
        <f t="shared" si="2"/>
        <v>0</v>
      </c>
      <c r="L21" s="49">
        <f t="shared" si="3"/>
        <v>0</v>
      </c>
      <c r="M21" s="49">
        <f t="shared" si="4"/>
        <v>0</v>
      </c>
      <c r="N21" s="49">
        <v>36.61</v>
      </c>
      <c r="O21" s="49"/>
      <c r="P21" s="50"/>
      <c r="Q21" s="50"/>
      <c r="R21" s="50"/>
      <c r="S21" s="49">
        <f t="shared" si="5"/>
        <v>0</v>
      </c>
      <c r="T21" s="51"/>
      <c r="U21" s="51"/>
      <c r="V21" s="50"/>
      <c r="Z21" s="6">
        <v>0</v>
      </c>
    </row>
    <row r="22" spans="1:26" ht="24.95" customHeight="1" x14ac:dyDescent="0.25">
      <c r="A22" s="27">
        <v>12</v>
      </c>
      <c r="B22" s="28" t="s">
        <v>10</v>
      </c>
      <c r="C22" s="29" t="s">
        <v>33</v>
      </c>
      <c r="D22" s="28" t="s">
        <v>34</v>
      </c>
      <c r="E22" s="28" t="s">
        <v>137</v>
      </c>
      <c r="F22" s="30">
        <v>44.215000000000003</v>
      </c>
      <c r="G22" s="16"/>
      <c r="H22" s="16"/>
      <c r="I22" s="48">
        <f t="shared" si="0"/>
        <v>0</v>
      </c>
      <c r="J22" s="28">
        <f t="shared" si="1"/>
        <v>112.31</v>
      </c>
      <c r="K22" s="49">
        <f t="shared" si="2"/>
        <v>0</v>
      </c>
      <c r="L22" s="49">
        <f t="shared" si="3"/>
        <v>0</v>
      </c>
      <c r="M22" s="49">
        <f t="shared" si="4"/>
        <v>0</v>
      </c>
      <c r="N22" s="49">
        <v>2.54</v>
      </c>
      <c r="O22" s="49"/>
      <c r="P22" s="50"/>
      <c r="Q22" s="50"/>
      <c r="R22" s="50"/>
      <c r="S22" s="49">
        <f t="shared" si="5"/>
        <v>0</v>
      </c>
      <c r="T22" s="51"/>
      <c r="U22" s="51"/>
      <c r="V22" s="50"/>
      <c r="Z22" s="6">
        <v>0</v>
      </c>
    </row>
    <row r="23" spans="1:26" ht="24.95" customHeight="1" x14ac:dyDescent="0.25">
      <c r="A23" s="27">
        <v>13</v>
      </c>
      <c r="B23" s="28" t="s">
        <v>10</v>
      </c>
      <c r="C23" s="29" t="s">
        <v>35</v>
      </c>
      <c r="D23" s="28" t="s">
        <v>36</v>
      </c>
      <c r="E23" s="28" t="s">
        <v>137</v>
      </c>
      <c r="F23" s="30">
        <v>12.42</v>
      </c>
      <c r="G23" s="16"/>
      <c r="H23" s="16"/>
      <c r="I23" s="48">
        <f t="shared" si="0"/>
        <v>0</v>
      </c>
      <c r="J23" s="28">
        <f t="shared" si="1"/>
        <v>23.23</v>
      </c>
      <c r="K23" s="49">
        <f t="shared" si="2"/>
        <v>0</v>
      </c>
      <c r="L23" s="49">
        <f t="shared" si="3"/>
        <v>0</v>
      </c>
      <c r="M23" s="49">
        <f t="shared" si="4"/>
        <v>0</v>
      </c>
      <c r="N23" s="49">
        <v>1.87</v>
      </c>
      <c r="O23" s="49"/>
      <c r="P23" s="50"/>
      <c r="Q23" s="50"/>
      <c r="R23" s="50"/>
      <c r="S23" s="49">
        <f t="shared" si="5"/>
        <v>0</v>
      </c>
      <c r="T23" s="51"/>
      <c r="U23" s="51"/>
      <c r="V23" s="50"/>
      <c r="Z23" s="6">
        <v>0</v>
      </c>
    </row>
    <row r="24" spans="1:26" ht="24.95" customHeight="1" x14ac:dyDescent="0.25">
      <c r="A24" s="27">
        <v>14</v>
      </c>
      <c r="B24" s="28" t="s">
        <v>10</v>
      </c>
      <c r="C24" s="29" t="s">
        <v>37</v>
      </c>
      <c r="D24" s="28" t="s">
        <v>38</v>
      </c>
      <c r="E24" s="28" t="s">
        <v>6</v>
      </c>
      <c r="F24" s="30">
        <v>70.88</v>
      </c>
      <c r="G24" s="16"/>
      <c r="H24" s="16"/>
      <c r="I24" s="48">
        <f t="shared" si="0"/>
        <v>0</v>
      </c>
      <c r="J24" s="28">
        <f t="shared" si="1"/>
        <v>172.95</v>
      </c>
      <c r="K24" s="49">
        <f t="shared" si="2"/>
        <v>0</v>
      </c>
      <c r="L24" s="49">
        <f t="shared" si="3"/>
        <v>0</v>
      </c>
      <c r="M24" s="49">
        <f t="shared" si="4"/>
        <v>0</v>
      </c>
      <c r="N24" s="49">
        <v>2.44</v>
      </c>
      <c r="O24" s="49"/>
      <c r="P24" s="50"/>
      <c r="Q24" s="50"/>
      <c r="R24" s="50"/>
      <c r="S24" s="49">
        <f t="shared" si="5"/>
        <v>0</v>
      </c>
      <c r="T24" s="51"/>
      <c r="U24" s="51"/>
      <c r="V24" s="50"/>
      <c r="Z24" s="6">
        <v>0</v>
      </c>
    </row>
    <row r="25" spans="1:26" ht="24.95" customHeight="1" x14ac:dyDescent="0.25">
      <c r="A25" s="27">
        <v>15</v>
      </c>
      <c r="B25" s="28" t="s">
        <v>10</v>
      </c>
      <c r="C25" s="29" t="s">
        <v>39</v>
      </c>
      <c r="D25" s="28" t="s">
        <v>40</v>
      </c>
      <c r="E25" s="28" t="s">
        <v>137</v>
      </c>
      <c r="F25" s="30">
        <v>686.97</v>
      </c>
      <c r="G25" s="16"/>
      <c r="H25" s="16"/>
      <c r="I25" s="48">
        <f t="shared" si="0"/>
        <v>0</v>
      </c>
      <c r="J25" s="28">
        <f t="shared" si="1"/>
        <v>790.02</v>
      </c>
      <c r="K25" s="49">
        <f t="shared" si="2"/>
        <v>0</v>
      </c>
      <c r="L25" s="49">
        <f t="shared" si="3"/>
        <v>0</v>
      </c>
      <c r="M25" s="49">
        <f t="shared" si="4"/>
        <v>0</v>
      </c>
      <c r="N25" s="49">
        <v>1.1499999999999999</v>
      </c>
      <c r="O25" s="49"/>
      <c r="P25" s="50"/>
      <c r="Q25" s="50"/>
      <c r="R25" s="50"/>
      <c r="S25" s="49">
        <f t="shared" si="5"/>
        <v>0</v>
      </c>
      <c r="T25" s="51"/>
      <c r="U25" s="51"/>
      <c r="V25" s="50"/>
      <c r="Z25" s="6">
        <v>0</v>
      </c>
    </row>
    <row r="26" spans="1:26" ht="24.95" customHeight="1" x14ac:dyDescent="0.25">
      <c r="A26" s="27">
        <v>16</v>
      </c>
      <c r="B26" s="28" t="s">
        <v>10</v>
      </c>
      <c r="C26" s="29" t="s">
        <v>41</v>
      </c>
      <c r="D26" s="28" t="s">
        <v>42</v>
      </c>
      <c r="E26" s="28" t="s">
        <v>6</v>
      </c>
      <c r="F26" s="30">
        <v>12.42</v>
      </c>
      <c r="G26" s="16"/>
      <c r="H26" s="16"/>
      <c r="I26" s="48">
        <f t="shared" si="0"/>
        <v>0</v>
      </c>
      <c r="J26" s="28">
        <f t="shared" si="1"/>
        <v>50.67</v>
      </c>
      <c r="K26" s="49">
        <f t="shared" si="2"/>
        <v>0</v>
      </c>
      <c r="L26" s="49">
        <f t="shared" si="3"/>
        <v>0</v>
      </c>
      <c r="M26" s="49">
        <f t="shared" si="4"/>
        <v>0</v>
      </c>
      <c r="N26" s="49">
        <v>4.08</v>
      </c>
      <c r="O26" s="49"/>
      <c r="P26" s="50"/>
      <c r="Q26" s="50"/>
      <c r="R26" s="50"/>
      <c r="S26" s="49">
        <f t="shared" si="5"/>
        <v>0</v>
      </c>
      <c r="T26" s="51"/>
      <c r="U26" s="51"/>
      <c r="V26" s="50"/>
      <c r="Z26" s="6">
        <v>0</v>
      </c>
    </row>
    <row r="27" spans="1:26" ht="24.95" customHeight="1" x14ac:dyDescent="0.25">
      <c r="A27" s="27">
        <v>17</v>
      </c>
      <c r="B27" s="28" t="s">
        <v>10</v>
      </c>
      <c r="C27" s="29" t="s">
        <v>43</v>
      </c>
      <c r="D27" s="28" t="s">
        <v>44</v>
      </c>
      <c r="E27" s="28" t="s">
        <v>6</v>
      </c>
      <c r="F27" s="30">
        <v>28.04</v>
      </c>
      <c r="G27" s="16"/>
      <c r="H27" s="16"/>
      <c r="I27" s="48">
        <f t="shared" si="0"/>
        <v>0</v>
      </c>
      <c r="J27" s="28">
        <f t="shared" si="1"/>
        <v>782.88</v>
      </c>
      <c r="K27" s="49">
        <f t="shared" si="2"/>
        <v>0</v>
      </c>
      <c r="L27" s="49">
        <f t="shared" si="3"/>
        <v>0</v>
      </c>
      <c r="M27" s="49">
        <f t="shared" si="4"/>
        <v>0</v>
      </c>
      <c r="N27" s="49">
        <v>27.92</v>
      </c>
      <c r="O27" s="49"/>
      <c r="P27" s="50"/>
      <c r="Q27" s="50"/>
      <c r="R27" s="50"/>
      <c r="S27" s="49">
        <f t="shared" si="5"/>
        <v>0</v>
      </c>
      <c r="T27" s="51"/>
      <c r="U27" s="51"/>
      <c r="V27" s="50"/>
      <c r="Z27" s="6">
        <v>0</v>
      </c>
    </row>
    <row r="28" spans="1:26" ht="24.95" customHeight="1" x14ac:dyDescent="0.25">
      <c r="A28" s="27">
        <v>18</v>
      </c>
      <c r="B28" s="28" t="s">
        <v>10</v>
      </c>
      <c r="C28" s="29" t="s">
        <v>45</v>
      </c>
      <c r="D28" s="28" t="s">
        <v>46</v>
      </c>
      <c r="E28" s="28" t="s">
        <v>135</v>
      </c>
      <c r="F28" s="30">
        <v>7556.0999999999995</v>
      </c>
      <c r="G28" s="16"/>
      <c r="H28" s="16"/>
      <c r="I28" s="48">
        <f t="shared" si="0"/>
        <v>0</v>
      </c>
      <c r="J28" s="28">
        <f t="shared" si="1"/>
        <v>3853.61</v>
      </c>
      <c r="K28" s="49">
        <f t="shared" si="2"/>
        <v>0</v>
      </c>
      <c r="L28" s="49">
        <f t="shared" si="3"/>
        <v>0</v>
      </c>
      <c r="M28" s="49">
        <f t="shared" si="4"/>
        <v>0</v>
      </c>
      <c r="N28" s="49">
        <v>0.51</v>
      </c>
      <c r="O28" s="49"/>
      <c r="P28" s="50"/>
      <c r="Q28" s="50"/>
      <c r="R28" s="50"/>
      <c r="S28" s="49">
        <f t="shared" si="5"/>
        <v>0</v>
      </c>
      <c r="T28" s="51"/>
      <c r="U28" s="51"/>
      <c r="V28" s="50"/>
      <c r="Z28" s="6">
        <v>0</v>
      </c>
    </row>
    <row r="29" spans="1:26" ht="24.95" customHeight="1" x14ac:dyDescent="0.25">
      <c r="A29" s="27">
        <v>19</v>
      </c>
      <c r="B29" s="28" t="s">
        <v>10</v>
      </c>
      <c r="C29" s="29" t="s">
        <v>47</v>
      </c>
      <c r="D29" s="28" t="s">
        <v>48</v>
      </c>
      <c r="E29" s="28" t="s">
        <v>135</v>
      </c>
      <c r="F29" s="30">
        <v>2323.5499999999997</v>
      </c>
      <c r="G29" s="16"/>
      <c r="H29" s="16"/>
      <c r="I29" s="48">
        <f t="shared" si="0"/>
        <v>0</v>
      </c>
      <c r="J29" s="28">
        <f t="shared" si="1"/>
        <v>4298.57</v>
      </c>
      <c r="K29" s="49">
        <f t="shared" si="2"/>
        <v>0</v>
      </c>
      <c r="L29" s="49">
        <f t="shared" si="3"/>
        <v>0</v>
      </c>
      <c r="M29" s="49">
        <f t="shared" si="4"/>
        <v>0</v>
      </c>
      <c r="N29" s="49">
        <v>1.85</v>
      </c>
      <c r="O29" s="49"/>
      <c r="P29" s="50"/>
      <c r="Q29" s="50"/>
      <c r="R29" s="50"/>
      <c r="S29" s="49">
        <f t="shared" si="5"/>
        <v>0</v>
      </c>
      <c r="T29" s="51"/>
      <c r="U29" s="51"/>
      <c r="V29" s="50"/>
      <c r="Z29" s="6">
        <v>0</v>
      </c>
    </row>
    <row r="30" spans="1:26" ht="24.95" customHeight="1" x14ac:dyDescent="0.25">
      <c r="A30" s="27">
        <v>20</v>
      </c>
      <c r="B30" s="28" t="s">
        <v>10</v>
      </c>
      <c r="C30" s="29" t="s">
        <v>49</v>
      </c>
      <c r="D30" s="28" t="s">
        <v>50</v>
      </c>
      <c r="E30" s="28" t="s">
        <v>135</v>
      </c>
      <c r="F30" s="30">
        <v>695.72</v>
      </c>
      <c r="G30" s="16"/>
      <c r="H30" s="16"/>
      <c r="I30" s="48">
        <f t="shared" si="0"/>
        <v>0</v>
      </c>
      <c r="J30" s="28">
        <f t="shared" si="1"/>
        <v>1127.07</v>
      </c>
      <c r="K30" s="49">
        <f t="shared" si="2"/>
        <v>0</v>
      </c>
      <c r="L30" s="49">
        <f t="shared" si="3"/>
        <v>0</v>
      </c>
      <c r="M30" s="49">
        <f t="shared" si="4"/>
        <v>0</v>
      </c>
      <c r="N30" s="49">
        <v>1.62</v>
      </c>
      <c r="O30" s="49"/>
      <c r="P30" s="50"/>
      <c r="Q30" s="50"/>
      <c r="R30" s="50"/>
      <c r="S30" s="49">
        <f t="shared" si="5"/>
        <v>0</v>
      </c>
      <c r="T30" s="51"/>
      <c r="U30" s="51"/>
      <c r="V30" s="50"/>
      <c r="Z30" s="6">
        <v>0</v>
      </c>
    </row>
    <row r="31" spans="1:26" ht="24.95" customHeight="1" x14ac:dyDescent="0.25">
      <c r="A31" s="27">
        <v>21</v>
      </c>
      <c r="B31" s="28" t="s">
        <v>51</v>
      </c>
      <c r="C31" s="29" t="s">
        <v>52</v>
      </c>
      <c r="D31" s="28" t="s">
        <v>53</v>
      </c>
      <c r="E31" s="28" t="s">
        <v>6</v>
      </c>
      <c r="F31" s="30">
        <v>663.12</v>
      </c>
      <c r="G31" s="16"/>
      <c r="H31" s="16"/>
      <c r="I31" s="48">
        <f t="shared" si="0"/>
        <v>0</v>
      </c>
      <c r="J31" s="28">
        <f t="shared" si="1"/>
        <v>6332.8</v>
      </c>
      <c r="K31" s="49">
        <f t="shared" si="2"/>
        <v>0</v>
      </c>
      <c r="L31" s="49">
        <f t="shared" si="3"/>
        <v>0</v>
      </c>
      <c r="M31" s="49">
        <f t="shared" si="4"/>
        <v>0</v>
      </c>
      <c r="N31" s="49">
        <v>9.5500000000000007</v>
      </c>
      <c r="O31" s="49"/>
      <c r="P31" s="50"/>
      <c r="Q31" s="50"/>
      <c r="R31" s="50"/>
      <c r="S31" s="49">
        <f t="shared" si="5"/>
        <v>0</v>
      </c>
      <c r="T31" s="51"/>
      <c r="U31" s="51"/>
      <c r="V31" s="50"/>
      <c r="Z31" s="6">
        <v>0</v>
      </c>
    </row>
    <row r="32" spans="1:26" ht="24.95" customHeight="1" x14ac:dyDescent="0.25">
      <c r="A32" s="27">
        <v>22</v>
      </c>
      <c r="B32" s="28" t="s">
        <v>51</v>
      </c>
      <c r="C32" s="29" t="s">
        <v>54</v>
      </c>
      <c r="D32" s="28" t="s">
        <v>55</v>
      </c>
      <c r="E32" s="28" t="s">
        <v>137</v>
      </c>
      <c r="F32" s="30">
        <v>331.56</v>
      </c>
      <c r="G32" s="16"/>
      <c r="H32" s="16"/>
      <c r="I32" s="48">
        <f t="shared" si="0"/>
        <v>0</v>
      </c>
      <c r="J32" s="28">
        <f t="shared" si="1"/>
        <v>563.65</v>
      </c>
      <c r="K32" s="49">
        <f t="shared" si="2"/>
        <v>0</v>
      </c>
      <c r="L32" s="49">
        <f t="shared" si="3"/>
        <v>0</v>
      </c>
      <c r="M32" s="49">
        <f t="shared" si="4"/>
        <v>0</v>
      </c>
      <c r="N32" s="49">
        <v>1.7</v>
      </c>
      <c r="O32" s="49"/>
      <c r="P32" s="50"/>
      <c r="Q32" s="50"/>
      <c r="R32" s="50"/>
      <c r="S32" s="49">
        <f t="shared" si="5"/>
        <v>0</v>
      </c>
      <c r="T32" s="51"/>
      <c r="U32" s="51"/>
      <c r="V32" s="50"/>
      <c r="Z32" s="6">
        <v>0</v>
      </c>
    </row>
    <row r="33" spans="1:26" ht="24.95" customHeight="1" x14ac:dyDescent="0.25">
      <c r="A33" s="27">
        <v>23</v>
      </c>
      <c r="B33" s="28" t="s">
        <v>51</v>
      </c>
      <c r="C33" s="29" t="s">
        <v>56</v>
      </c>
      <c r="D33" s="28" t="s">
        <v>57</v>
      </c>
      <c r="E33" s="28" t="s">
        <v>138</v>
      </c>
      <c r="F33" s="30">
        <v>117</v>
      </c>
      <c r="G33" s="16"/>
      <c r="H33" s="16"/>
      <c r="I33" s="48">
        <f t="shared" si="0"/>
        <v>0</v>
      </c>
      <c r="J33" s="28">
        <f t="shared" si="1"/>
        <v>262.08</v>
      </c>
      <c r="K33" s="49">
        <f t="shared" si="2"/>
        <v>0</v>
      </c>
      <c r="L33" s="49">
        <f t="shared" si="3"/>
        <v>0</v>
      </c>
      <c r="M33" s="49">
        <f t="shared" si="4"/>
        <v>0</v>
      </c>
      <c r="N33" s="49">
        <v>2.2400000000000002</v>
      </c>
      <c r="O33" s="49"/>
      <c r="P33" s="50"/>
      <c r="Q33" s="50"/>
      <c r="R33" s="50"/>
      <c r="S33" s="49">
        <f t="shared" si="5"/>
        <v>0</v>
      </c>
      <c r="T33" s="51"/>
      <c r="U33" s="51"/>
      <c r="V33" s="50"/>
      <c r="Z33" s="6">
        <v>0</v>
      </c>
    </row>
    <row r="34" spans="1:26" ht="24.95" customHeight="1" x14ac:dyDescent="0.25">
      <c r="A34" s="27">
        <v>24</v>
      </c>
      <c r="B34" s="28" t="s">
        <v>51</v>
      </c>
      <c r="C34" s="29" t="s">
        <v>58</v>
      </c>
      <c r="D34" s="28" t="s">
        <v>59</v>
      </c>
      <c r="E34" s="28" t="s">
        <v>138</v>
      </c>
      <c r="F34" s="30">
        <v>133</v>
      </c>
      <c r="G34" s="16"/>
      <c r="H34" s="16"/>
      <c r="I34" s="48">
        <f t="shared" si="0"/>
        <v>0</v>
      </c>
      <c r="J34" s="28">
        <f t="shared" si="1"/>
        <v>385.7</v>
      </c>
      <c r="K34" s="49">
        <f t="shared" si="2"/>
        <v>0</v>
      </c>
      <c r="L34" s="49">
        <f t="shared" si="3"/>
        <v>0</v>
      </c>
      <c r="M34" s="49">
        <f t="shared" si="4"/>
        <v>0</v>
      </c>
      <c r="N34" s="49">
        <v>2.9</v>
      </c>
      <c r="O34" s="49"/>
      <c r="P34" s="50"/>
      <c r="Q34" s="50"/>
      <c r="R34" s="50"/>
      <c r="S34" s="49">
        <f t="shared" si="5"/>
        <v>0</v>
      </c>
      <c r="T34" s="51"/>
      <c r="U34" s="51"/>
      <c r="V34" s="50"/>
      <c r="Z34" s="6">
        <v>0</v>
      </c>
    </row>
    <row r="35" spans="1:26" ht="24.95" customHeight="1" x14ac:dyDescent="0.25">
      <c r="A35" s="31">
        <v>25</v>
      </c>
      <c r="B35" s="32" t="s">
        <v>60</v>
      </c>
      <c r="C35" s="33" t="s">
        <v>61</v>
      </c>
      <c r="D35" s="32" t="s">
        <v>62</v>
      </c>
      <c r="E35" s="32" t="s">
        <v>139</v>
      </c>
      <c r="F35" s="34">
        <v>49.07</v>
      </c>
      <c r="G35" s="17"/>
      <c r="H35" s="17"/>
      <c r="I35" s="52">
        <f t="shared" si="0"/>
        <v>0</v>
      </c>
      <c r="J35" s="32">
        <f t="shared" si="1"/>
        <v>433.29</v>
      </c>
      <c r="K35" s="53">
        <f t="shared" si="2"/>
        <v>0</v>
      </c>
      <c r="L35" s="53">
        <f t="shared" si="3"/>
        <v>0</v>
      </c>
      <c r="M35" s="53">
        <f t="shared" si="4"/>
        <v>0</v>
      </c>
      <c r="N35" s="53">
        <v>8.83</v>
      </c>
      <c r="O35" s="53"/>
      <c r="P35" s="54">
        <v>1</v>
      </c>
      <c r="Q35" s="54"/>
      <c r="R35" s="54">
        <v>1</v>
      </c>
      <c r="S35" s="53">
        <f t="shared" si="5"/>
        <v>49.07</v>
      </c>
      <c r="T35" s="55"/>
      <c r="U35" s="55"/>
      <c r="V35" s="54"/>
      <c r="Z35" s="6">
        <v>0</v>
      </c>
    </row>
    <row r="36" spans="1:26" x14ac:dyDescent="0.25">
      <c r="A36" s="23"/>
      <c r="B36" s="23"/>
      <c r="C36" s="24" t="s">
        <v>8</v>
      </c>
      <c r="D36" s="25" t="s">
        <v>9</v>
      </c>
      <c r="E36" s="23"/>
      <c r="F36" s="26"/>
      <c r="G36" s="40">
        <f>ROUND((SUM(L10:L35))/1,2)</f>
        <v>0</v>
      </c>
      <c r="H36" s="40">
        <f>ROUND((SUM(M10:M35))/1,2)</f>
        <v>0</v>
      </c>
      <c r="I36" s="40">
        <f>ROUND((SUM(I10:I35))/1,2)</f>
        <v>0</v>
      </c>
      <c r="J36" s="23"/>
      <c r="K36" s="23"/>
      <c r="L36" s="23">
        <f>ROUND((SUM(L10:L35))/1,2)</f>
        <v>0</v>
      </c>
      <c r="M36" s="23">
        <f>ROUND((SUM(M10:M35))/1,2)</f>
        <v>0</v>
      </c>
      <c r="N36" s="23"/>
      <c r="O36" s="23"/>
      <c r="P36" s="41"/>
      <c r="Q36" s="23"/>
      <c r="R36" s="23"/>
      <c r="S36" s="41">
        <f>ROUND((SUM(S10:S35))/1,2)</f>
        <v>49.07</v>
      </c>
      <c r="T36" s="46"/>
      <c r="U36" s="46"/>
      <c r="V36" s="37">
        <f>ROUND((SUM(V10:V35))/1,2)</f>
        <v>0</v>
      </c>
      <c r="W36" s="15"/>
      <c r="X36" s="15"/>
      <c r="Y36" s="15"/>
      <c r="Z36" s="15"/>
    </row>
    <row r="37" spans="1:26" x14ac:dyDescent="0.25">
      <c r="A37" s="35"/>
      <c r="B37" s="35"/>
      <c r="C37" s="35"/>
      <c r="D37" s="35"/>
      <c r="E37" s="35"/>
      <c r="F37" s="36"/>
      <c r="G37" s="43"/>
      <c r="H37" s="43"/>
      <c r="I37" s="43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/>
      <c r="U37"/>
      <c r="V37" s="35"/>
    </row>
    <row r="38" spans="1:26" x14ac:dyDescent="0.25">
      <c r="A38" s="23"/>
      <c r="B38" s="23"/>
      <c r="C38" s="24" t="s">
        <v>63</v>
      </c>
      <c r="D38" s="25" t="s">
        <v>64</v>
      </c>
      <c r="E38" s="23"/>
      <c r="F38" s="26"/>
      <c r="G38" s="47"/>
      <c r="H38" s="47"/>
      <c r="I38" s="47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46"/>
      <c r="U38" s="46"/>
      <c r="V38" s="23"/>
      <c r="W38" s="15"/>
      <c r="X38" s="15"/>
      <c r="Y38" s="15"/>
      <c r="Z38" s="15"/>
    </row>
    <row r="39" spans="1:26" ht="24.95" customHeight="1" x14ac:dyDescent="0.25">
      <c r="A39" s="27">
        <v>26</v>
      </c>
      <c r="B39" s="28" t="s">
        <v>65</v>
      </c>
      <c r="C39" s="29" t="s">
        <v>66</v>
      </c>
      <c r="D39" s="28" t="s">
        <v>67</v>
      </c>
      <c r="E39" s="28" t="s">
        <v>6</v>
      </c>
      <c r="F39" s="30">
        <v>6.3</v>
      </c>
      <c r="G39" s="16"/>
      <c r="H39" s="16"/>
      <c r="I39" s="48">
        <f t="shared" ref="I39:I44" si="6">ROUND(F39*(G39+H39),2)</f>
        <v>0</v>
      </c>
      <c r="J39" s="28">
        <f t="shared" ref="J39:J44" si="7">ROUND(F39*(N39),2)</f>
        <v>242.3</v>
      </c>
      <c r="K39" s="49">
        <f t="shared" ref="K39:K44" si="8">ROUND(F39*(O39),2)</f>
        <v>0</v>
      </c>
      <c r="L39" s="49">
        <f t="shared" ref="L39:L44" si="9">ROUND(F39*(G39),2)</f>
        <v>0</v>
      </c>
      <c r="M39" s="49">
        <f t="shared" ref="M39:M44" si="10">ROUND(F39*(H39),2)</f>
        <v>0</v>
      </c>
      <c r="N39" s="49">
        <v>38.46</v>
      </c>
      <c r="O39" s="49"/>
      <c r="P39" s="50">
        <v>1.665</v>
      </c>
      <c r="Q39" s="50"/>
      <c r="R39" s="50">
        <v>1.665</v>
      </c>
      <c r="S39" s="49">
        <f t="shared" ref="S39:S44" si="11">ROUND(F39*(P39),3)</f>
        <v>10.49</v>
      </c>
      <c r="T39" s="51"/>
      <c r="U39" s="51"/>
      <c r="V39" s="50"/>
      <c r="Z39" s="6">
        <v>0</v>
      </c>
    </row>
    <row r="40" spans="1:26" ht="24.95" customHeight="1" x14ac:dyDescent="0.25">
      <c r="A40" s="27">
        <v>27</v>
      </c>
      <c r="B40" s="28" t="s">
        <v>65</v>
      </c>
      <c r="C40" s="29" t="s">
        <v>68</v>
      </c>
      <c r="D40" s="28" t="s">
        <v>69</v>
      </c>
      <c r="E40" s="28" t="s">
        <v>135</v>
      </c>
      <c r="F40" s="30">
        <v>63</v>
      </c>
      <c r="G40" s="16"/>
      <c r="H40" s="16"/>
      <c r="I40" s="48">
        <f t="shared" si="6"/>
        <v>0</v>
      </c>
      <c r="J40" s="28">
        <f t="shared" si="7"/>
        <v>115.29</v>
      </c>
      <c r="K40" s="49">
        <f t="shared" si="8"/>
        <v>0</v>
      </c>
      <c r="L40" s="49">
        <f t="shared" si="9"/>
        <v>0</v>
      </c>
      <c r="M40" s="49">
        <f t="shared" si="10"/>
        <v>0</v>
      </c>
      <c r="N40" s="49">
        <v>1.83</v>
      </c>
      <c r="O40" s="49"/>
      <c r="P40" s="50">
        <v>3.5E-4</v>
      </c>
      <c r="Q40" s="50"/>
      <c r="R40" s="50">
        <v>3.5E-4</v>
      </c>
      <c r="S40" s="49">
        <f t="shared" si="11"/>
        <v>2.1999999999999999E-2</v>
      </c>
      <c r="T40" s="51"/>
      <c r="U40" s="51"/>
      <c r="V40" s="50"/>
      <c r="Z40" s="6">
        <v>0</v>
      </c>
    </row>
    <row r="41" spans="1:26" ht="24.95" customHeight="1" x14ac:dyDescent="0.25">
      <c r="A41" s="27">
        <v>28</v>
      </c>
      <c r="B41" s="28" t="s">
        <v>65</v>
      </c>
      <c r="C41" s="29" t="s">
        <v>70</v>
      </c>
      <c r="D41" s="28" t="s">
        <v>71</v>
      </c>
      <c r="E41" s="28" t="s">
        <v>6</v>
      </c>
      <c r="F41" s="30">
        <v>0.70000000000000018</v>
      </c>
      <c r="G41" s="16"/>
      <c r="H41" s="16"/>
      <c r="I41" s="48">
        <f t="shared" si="6"/>
        <v>0</v>
      </c>
      <c r="J41" s="28">
        <f t="shared" si="7"/>
        <v>21.54</v>
      </c>
      <c r="K41" s="49">
        <f t="shared" si="8"/>
        <v>0</v>
      </c>
      <c r="L41" s="49">
        <f t="shared" si="9"/>
        <v>0</v>
      </c>
      <c r="M41" s="49">
        <f t="shared" si="10"/>
        <v>0</v>
      </c>
      <c r="N41" s="49">
        <v>30.77</v>
      </c>
      <c r="O41" s="49"/>
      <c r="P41" s="50">
        <v>1.9205000000000001</v>
      </c>
      <c r="Q41" s="50"/>
      <c r="R41" s="50">
        <v>1.9205000000000001</v>
      </c>
      <c r="S41" s="49">
        <f t="shared" si="11"/>
        <v>1.3440000000000001</v>
      </c>
      <c r="T41" s="51"/>
      <c r="U41" s="51"/>
      <c r="V41" s="50"/>
      <c r="Z41" s="6">
        <v>0</v>
      </c>
    </row>
    <row r="42" spans="1:26" ht="24.95" customHeight="1" x14ac:dyDescent="0.25">
      <c r="A42" s="27">
        <v>29</v>
      </c>
      <c r="B42" s="28" t="s">
        <v>72</v>
      </c>
      <c r="C42" s="29" t="s">
        <v>73</v>
      </c>
      <c r="D42" s="28" t="s">
        <v>74</v>
      </c>
      <c r="E42" s="28" t="s">
        <v>140</v>
      </c>
      <c r="F42" s="30">
        <v>70</v>
      </c>
      <c r="G42" s="16"/>
      <c r="H42" s="16"/>
      <c r="I42" s="48">
        <f t="shared" si="6"/>
        <v>0</v>
      </c>
      <c r="J42" s="28">
        <f t="shared" si="7"/>
        <v>823.2</v>
      </c>
      <c r="K42" s="49">
        <f t="shared" si="8"/>
        <v>0</v>
      </c>
      <c r="L42" s="49">
        <f t="shared" si="9"/>
        <v>0</v>
      </c>
      <c r="M42" s="49">
        <f t="shared" si="10"/>
        <v>0</v>
      </c>
      <c r="N42" s="49">
        <v>11.76</v>
      </c>
      <c r="O42" s="49"/>
      <c r="P42" s="50">
        <v>0.25195000000000001</v>
      </c>
      <c r="Q42" s="50"/>
      <c r="R42" s="50">
        <v>0.25195000000000001</v>
      </c>
      <c r="S42" s="49">
        <f t="shared" si="11"/>
        <v>17.637</v>
      </c>
      <c r="T42" s="51"/>
      <c r="U42" s="51"/>
      <c r="V42" s="50"/>
      <c r="Z42" s="6">
        <v>0</v>
      </c>
    </row>
    <row r="43" spans="1:26" ht="24.95" customHeight="1" x14ac:dyDescent="0.25">
      <c r="A43" s="31">
        <v>30</v>
      </c>
      <c r="B43" s="32" t="s">
        <v>75</v>
      </c>
      <c r="C43" s="33" t="s">
        <v>76</v>
      </c>
      <c r="D43" s="32" t="s">
        <v>77</v>
      </c>
      <c r="E43" s="32" t="s">
        <v>141</v>
      </c>
      <c r="F43" s="34">
        <v>1</v>
      </c>
      <c r="G43" s="17"/>
      <c r="H43" s="17"/>
      <c r="I43" s="52">
        <f t="shared" si="6"/>
        <v>0</v>
      </c>
      <c r="J43" s="32">
        <f t="shared" si="7"/>
        <v>6.99</v>
      </c>
      <c r="K43" s="53">
        <f t="shared" si="8"/>
        <v>0</v>
      </c>
      <c r="L43" s="53">
        <f t="shared" si="9"/>
        <v>0</v>
      </c>
      <c r="M43" s="53">
        <f t="shared" si="10"/>
        <v>0</v>
      </c>
      <c r="N43" s="53">
        <v>6.99</v>
      </c>
      <c r="O43" s="53"/>
      <c r="P43" s="54"/>
      <c r="Q43" s="54"/>
      <c r="R43" s="54"/>
      <c r="S43" s="53">
        <f t="shared" si="11"/>
        <v>0</v>
      </c>
      <c r="T43" s="55"/>
      <c r="U43" s="55"/>
      <c r="V43" s="54"/>
      <c r="Z43" s="6">
        <v>0</v>
      </c>
    </row>
    <row r="44" spans="1:26" ht="24.95" customHeight="1" x14ac:dyDescent="0.25">
      <c r="A44" s="31">
        <v>31</v>
      </c>
      <c r="B44" s="32" t="s">
        <v>78</v>
      </c>
      <c r="C44" s="33" t="s">
        <v>79</v>
      </c>
      <c r="D44" s="32" t="s">
        <v>80</v>
      </c>
      <c r="E44" s="32" t="s">
        <v>135</v>
      </c>
      <c r="F44" s="34">
        <v>69.3</v>
      </c>
      <c r="G44" s="17"/>
      <c r="H44" s="17"/>
      <c r="I44" s="52">
        <f t="shared" si="6"/>
        <v>0</v>
      </c>
      <c r="J44" s="32">
        <f t="shared" si="7"/>
        <v>57.52</v>
      </c>
      <c r="K44" s="53">
        <f t="shared" si="8"/>
        <v>0</v>
      </c>
      <c r="L44" s="53">
        <f t="shared" si="9"/>
        <v>0</v>
      </c>
      <c r="M44" s="53">
        <f t="shared" si="10"/>
        <v>0</v>
      </c>
      <c r="N44" s="53">
        <v>0.83</v>
      </c>
      <c r="O44" s="53"/>
      <c r="P44" s="54">
        <v>2.0000000000000001E-4</v>
      </c>
      <c r="Q44" s="54"/>
      <c r="R44" s="54">
        <v>2.0000000000000001E-4</v>
      </c>
      <c r="S44" s="53">
        <f t="shared" si="11"/>
        <v>1.4E-2</v>
      </c>
      <c r="T44" s="55"/>
      <c r="U44" s="55"/>
      <c r="V44" s="54"/>
      <c r="Z44" s="6">
        <v>0</v>
      </c>
    </row>
    <row r="45" spans="1:26" x14ac:dyDescent="0.25">
      <c r="A45" s="23"/>
      <c r="B45" s="23"/>
      <c r="C45" s="24" t="s">
        <v>63</v>
      </c>
      <c r="D45" s="25" t="s">
        <v>64</v>
      </c>
      <c r="E45" s="23"/>
      <c r="F45" s="26"/>
      <c r="G45" s="40">
        <f>ROUND((SUM(L38:L44))/1,2)</f>
        <v>0</v>
      </c>
      <c r="H45" s="40">
        <f>ROUND((SUM(M38:M44))/1,2)</f>
        <v>0</v>
      </c>
      <c r="I45" s="40">
        <f>ROUND((SUM(I38:I44))/1,2)</f>
        <v>0</v>
      </c>
      <c r="J45" s="23"/>
      <c r="K45" s="23"/>
      <c r="L45" s="23">
        <f>ROUND((SUM(L38:L44))/1,2)</f>
        <v>0</v>
      </c>
      <c r="M45" s="23">
        <f>ROUND((SUM(M38:M44))/1,2)</f>
        <v>0</v>
      </c>
      <c r="N45" s="23"/>
      <c r="O45" s="23"/>
      <c r="P45" s="41"/>
      <c r="Q45" s="23"/>
      <c r="R45" s="23"/>
      <c r="S45" s="41">
        <f>ROUND((SUM(S38:S44))/1,2)</f>
        <v>29.51</v>
      </c>
      <c r="T45" s="46"/>
      <c r="U45" s="46"/>
      <c r="V45" s="37">
        <f>ROUND((SUM(V38:V44))/1,2)</f>
        <v>0</v>
      </c>
      <c r="W45" s="15"/>
      <c r="X45" s="15"/>
      <c r="Y45" s="15"/>
      <c r="Z45" s="15"/>
    </row>
    <row r="46" spans="1:26" x14ac:dyDescent="0.25">
      <c r="A46" s="35"/>
      <c r="B46" s="35"/>
      <c r="C46" s="35"/>
      <c r="D46" s="35"/>
      <c r="E46" s="35"/>
      <c r="F46" s="36"/>
      <c r="G46" s="43"/>
      <c r="H46" s="43"/>
      <c r="I46" s="43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/>
      <c r="U46"/>
      <c r="V46" s="35"/>
    </row>
    <row r="47" spans="1:26" x14ac:dyDescent="0.25">
      <c r="A47" s="23"/>
      <c r="B47" s="23"/>
      <c r="C47" s="24" t="s">
        <v>81</v>
      </c>
      <c r="D47" s="25" t="s">
        <v>82</v>
      </c>
      <c r="E47" s="23"/>
      <c r="F47" s="26"/>
      <c r="G47" s="47"/>
      <c r="H47" s="47"/>
      <c r="I47" s="47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46"/>
      <c r="U47" s="46"/>
      <c r="V47" s="23"/>
      <c r="W47" s="15"/>
      <c r="X47" s="15"/>
      <c r="Y47" s="15"/>
      <c r="Z47" s="15"/>
    </row>
    <row r="48" spans="1:26" ht="24.95" customHeight="1" x14ac:dyDescent="0.25">
      <c r="A48" s="27">
        <v>32</v>
      </c>
      <c r="B48" s="28" t="s">
        <v>83</v>
      </c>
      <c r="C48" s="29" t="s">
        <v>84</v>
      </c>
      <c r="D48" s="28" t="s">
        <v>85</v>
      </c>
      <c r="E48" s="28" t="s">
        <v>135</v>
      </c>
      <c r="F48" s="30">
        <v>71.849999999999994</v>
      </c>
      <c r="G48" s="16"/>
      <c r="H48" s="16"/>
      <c r="I48" s="48">
        <f>ROUND(F48*(G48+H48),2)</f>
        <v>0</v>
      </c>
      <c r="J48" s="28">
        <f>ROUND(F48*(N48),2)</f>
        <v>3287.86</v>
      </c>
      <c r="K48" s="49">
        <f>ROUND(F48*(O48),2)</f>
        <v>0</v>
      </c>
      <c r="L48" s="49">
        <f>ROUND(F48*(G48),2)</f>
        <v>0</v>
      </c>
      <c r="M48" s="49">
        <f>ROUND(F48*(H48),2)</f>
        <v>0</v>
      </c>
      <c r="N48" s="49">
        <v>45.76</v>
      </c>
      <c r="O48" s="49"/>
      <c r="P48" s="50">
        <v>0.90161999999999998</v>
      </c>
      <c r="Q48" s="50"/>
      <c r="R48" s="50">
        <v>0.90161999999999998</v>
      </c>
      <c r="S48" s="49">
        <f>ROUND(F48*(P48),3)</f>
        <v>64.781000000000006</v>
      </c>
      <c r="T48" s="51"/>
      <c r="U48" s="51"/>
      <c r="V48" s="50"/>
      <c r="Z48" s="6">
        <v>0</v>
      </c>
    </row>
    <row r="49" spans="1:26" x14ac:dyDescent="0.25">
      <c r="A49" s="23"/>
      <c r="B49" s="23"/>
      <c r="C49" s="24" t="s">
        <v>81</v>
      </c>
      <c r="D49" s="25" t="s">
        <v>82</v>
      </c>
      <c r="E49" s="23"/>
      <c r="F49" s="26"/>
      <c r="G49" s="40">
        <f>ROUND((SUM(L47:L48))/1,2)</f>
        <v>0</v>
      </c>
      <c r="H49" s="40">
        <f>ROUND((SUM(M47:M48))/1,2)</f>
        <v>0</v>
      </c>
      <c r="I49" s="40">
        <f>ROUND((SUM(I47:I48))/1,2)</f>
        <v>0</v>
      </c>
      <c r="J49" s="23"/>
      <c r="K49" s="23"/>
      <c r="L49" s="23">
        <f>ROUND((SUM(L47:L48))/1,2)</f>
        <v>0</v>
      </c>
      <c r="M49" s="23">
        <f>ROUND((SUM(M47:M48))/1,2)</f>
        <v>0</v>
      </c>
      <c r="N49" s="23"/>
      <c r="O49" s="23"/>
      <c r="P49" s="41"/>
      <c r="Q49" s="23"/>
      <c r="R49" s="23"/>
      <c r="S49" s="41">
        <f>ROUND((SUM(S47:S48))/1,2)</f>
        <v>64.78</v>
      </c>
      <c r="T49" s="46"/>
      <c r="U49" s="46"/>
      <c r="V49" s="37">
        <f>ROUND((SUM(V47:V48))/1,2)</f>
        <v>0</v>
      </c>
      <c r="W49" s="15"/>
      <c r="X49" s="15"/>
      <c r="Y49" s="15"/>
      <c r="Z49" s="15"/>
    </row>
    <row r="50" spans="1:26" x14ac:dyDescent="0.25">
      <c r="A50" s="35"/>
      <c r="B50" s="35"/>
      <c r="C50" s="35"/>
      <c r="D50" s="35"/>
      <c r="E50" s="35"/>
      <c r="F50" s="36"/>
      <c r="G50" s="43"/>
      <c r="H50" s="43"/>
      <c r="I50" s="43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 s="35"/>
    </row>
    <row r="51" spans="1:26" x14ac:dyDescent="0.25">
      <c r="A51" s="23"/>
      <c r="B51" s="23"/>
      <c r="C51" s="24" t="s">
        <v>86</v>
      </c>
      <c r="D51" s="25" t="s">
        <v>87</v>
      </c>
      <c r="E51" s="23"/>
      <c r="F51" s="26"/>
      <c r="G51" s="47"/>
      <c r="H51" s="47"/>
      <c r="I51" s="47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46"/>
      <c r="U51" s="46"/>
      <c r="V51" s="23"/>
      <c r="W51" s="15"/>
      <c r="X51" s="15"/>
      <c r="Y51" s="15"/>
      <c r="Z51" s="15"/>
    </row>
    <row r="52" spans="1:26" ht="24.95" customHeight="1" x14ac:dyDescent="0.25">
      <c r="A52" s="27">
        <v>33</v>
      </c>
      <c r="B52" s="28" t="s">
        <v>65</v>
      </c>
      <c r="C52" s="29" t="s">
        <v>88</v>
      </c>
      <c r="D52" s="28" t="s">
        <v>89</v>
      </c>
      <c r="E52" s="28" t="s">
        <v>6</v>
      </c>
      <c r="F52" s="30">
        <v>605</v>
      </c>
      <c r="G52" s="16"/>
      <c r="H52" s="16"/>
      <c r="I52" s="48">
        <f t="shared" ref="I52:I60" si="12">ROUND(F52*(G52+H52),2)</f>
        <v>0</v>
      </c>
      <c r="J52" s="28">
        <f t="shared" ref="J52:J60" si="13">ROUND(F52*(N52),2)</f>
        <v>20152.55</v>
      </c>
      <c r="K52" s="49">
        <f t="shared" ref="K52:K60" si="14">ROUND(F52*(O52),2)</f>
        <v>0</v>
      </c>
      <c r="L52" s="49">
        <f t="shared" ref="L52:L60" si="15">ROUND(F52*(G52),2)</f>
        <v>0</v>
      </c>
      <c r="M52" s="49">
        <f t="shared" ref="M52:M60" si="16">ROUND(F52*(H52),2)</f>
        <v>0</v>
      </c>
      <c r="N52" s="49">
        <v>33.31</v>
      </c>
      <c r="O52" s="49"/>
      <c r="P52" s="50">
        <v>1.9312499999999999</v>
      </c>
      <c r="Q52" s="50"/>
      <c r="R52" s="50">
        <v>1.9312499999999999</v>
      </c>
      <c r="S52" s="49">
        <f t="shared" ref="S52:S60" si="17">ROUND(F52*(P52),3)</f>
        <v>1168.4059999999999</v>
      </c>
      <c r="T52" s="51"/>
      <c r="U52" s="51"/>
      <c r="V52" s="50"/>
      <c r="Z52" s="6">
        <v>0</v>
      </c>
    </row>
    <row r="53" spans="1:26" ht="24.95" customHeight="1" x14ac:dyDescent="0.25">
      <c r="A53" s="27">
        <v>34</v>
      </c>
      <c r="B53" s="28" t="s">
        <v>90</v>
      </c>
      <c r="C53" s="29" t="s">
        <v>91</v>
      </c>
      <c r="D53" s="28" t="s">
        <v>92</v>
      </c>
      <c r="E53" s="28" t="s">
        <v>142</v>
      </c>
      <c r="F53" s="30">
        <v>4728.2</v>
      </c>
      <c r="G53" s="16"/>
      <c r="H53" s="16"/>
      <c r="I53" s="48">
        <f t="shared" si="12"/>
        <v>0</v>
      </c>
      <c r="J53" s="28">
        <f t="shared" si="13"/>
        <v>40142.42</v>
      </c>
      <c r="K53" s="49">
        <f t="shared" si="14"/>
        <v>0</v>
      </c>
      <c r="L53" s="49">
        <f t="shared" si="15"/>
        <v>0</v>
      </c>
      <c r="M53" s="49">
        <f t="shared" si="16"/>
        <v>0</v>
      </c>
      <c r="N53" s="49">
        <v>8.49</v>
      </c>
      <c r="O53" s="49"/>
      <c r="P53" s="50">
        <v>0.48574000000000001</v>
      </c>
      <c r="Q53" s="50"/>
      <c r="R53" s="50">
        <v>0.48574000000000001</v>
      </c>
      <c r="S53" s="49">
        <f t="shared" si="17"/>
        <v>2296.6759999999999</v>
      </c>
      <c r="T53" s="51"/>
      <c r="U53" s="51"/>
      <c r="V53" s="50"/>
      <c r="Z53" s="6">
        <v>0</v>
      </c>
    </row>
    <row r="54" spans="1:26" ht="24.95" customHeight="1" x14ac:dyDescent="0.25">
      <c r="A54" s="27">
        <v>35</v>
      </c>
      <c r="B54" s="28" t="s">
        <v>90</v>
      </c>
      <c r="C54" s="29" t="s">
        <v>93</v>
      </c>
      <c r="D54" s="28" t="s">
        <v>94</v>
      </c>
      <c r="E54" s="28" t="s">
        <v>142</v>
      </c>
      <c r="F54" s="30">
        <v>4528.3999999999996</v>
      </c>
      <c r="G54" s="16"/>
      <c r="H54" s="16"/>
      <c r="I54" s="48">
        <f t="shared" si="12"/>
        <v>0</v>
      </c>
      <c r="J54" s="28">
        <f t="shared" si="13"/>
        <v>15396.56</v>
      </c>
      <c r="K54" s="49">
        <f t="shared" si="14"/>
        <v>0</v>
      </c>
      <c r="L54" s="49">
        <f t="shared" si="15"/>
        <v>0</v>
      </c>
      <c r="M54" s="49">
        <f t="shared" si="16"/>
        <v>0</v>
      </c>
      <c r="N54" s="49">
        <v>3.4</v>
      </c>
      <c r="O54" s="49"/>
      <c r="P54" s="50">
        <v>0.18906999999999999</v>
      </c>
      <c r="Q54" s="50"/>
      <c r="R54" s="50">
        <v>0.18906999999999999</v>
      </c>
      <c r="S54" s="49">
        <f t="shared" si="17"/>
        <v>856.18499999999995</v>
      </c>
      <c r="T54" s="51"/>
      <c r="U54" s="51"/>
      <c r="V54" s="50"/>
      <c r="Z54" s="6">
        <v>0</v>
      </c>
    </row>
    <row r="55" spans="1:26" ht="24.95" customHeight="1" x14ac:dyDescent="0.25">
      <c r="A55" s="27">
        <v>36</v>
      </c>
      <c r="B55" s="28" t="s">
        <v>90</v>
      </c>
      <c r="C55" s="29" t="s">
        <v>95</v>
      </c>
      <c r="D55" s="28" t="s">
        <v>96</v>
      </c>
      <c r="E55" s="28" t="s">
        <v>142</v>
      </c>
      <c r="F55" s="30">
        <v>5333.2</v>
      </c>
      <c r="G55" s="16"/>
      <c r="H55" s="16"/>
      <c r="I55" s="48">
        <f t="shared" si="12"/>
        <v>0</v>
      </c>
      <c r="J55" s="28">
        <f t="shared" si="13"/>
        <v>25386.03</v>
      </c>
      <c r="K55" s="49">
        <f t="shared" si="14"/>
        <v>0</v>
      </c>
      <c r="L55" s="49">
        <f t="shared" si="15"/>
        <v>0</v>
      </c>
      <c r="M55" s="49">
        <f t="shared" si="16"/>
        <v>0</v>
      </c>
      <c r="N55" s="49">
        <v>4.76</v>
      </c>
      <c r="O55" s="49"/>
      <c r="P55" s="50">
        <v>0.27994000000000002</v>
      </c>
      <c r="Q55" s="50"/>
      <c r="R55" s="50">
        <v>0.27994000000000002</v>
      </c>
      <c r="S55" s="49">
        <f t="shared" si="17"/>
        <v>1492.9760000000001</v>
      </c>
      <c r="T55" s="51"/>
      <c r="U55" s="51"/>
      <c r="V55" s="50"/>
      <c r="Z55" s="6">
        <v>0</v>
      </c>
    </row>
    <row r="56" spans="1:26" ht="24.95" customHeight="1" x14ac:dyDescent="0.25">
      <c r="A56" s="27">
        <v>37</v>
      </c>
      <c r="B56" s="28" t="s">
        <v>90</v>
      </c>
      <c r="C56" s="29" t="s">
        <v>97</v>
      </c>
      <c r="D56" s="28" t="s">
        <v>98</v>
      </c>
      <c r="E56" s="28" t="s">
        <v>142</v>
      </c>
      <c r="F56" s="30">
        <v>622.5</v>
      </c>
      <c r="G56" s="16"/>
      <c r="H56" s="16"/>
      <c r="I56" s="48">
        <f t="shared" si="12"/>
        <v>0</v>
      </c>
      <c r="J56" s="28">
        <f t="shared" si="13"/>
        <v>4687.43</v>
      </c>
      <c r="K56" s="49">
        <f t="shared" si="14"/>
        <v>0</v>
      </c>
      <c r="L56" s="49">
        <f t="shared" si="15"/>
        <v>0</v>
      </c>
      <c r="M56" s="49">
        <f t="shared" si="16"/>
        <v>0</v>
      </c>
      <c r="N56" s="49">
        <v>7.53</v>
      </c>
      <c r="O56" s="49"/>
      <c r="P56" s="50">
        <v>0.46166000000000001</v>
      </c>
      <c r="Q56" s="50"/>
      <c r="R56" s="50">
        <v>0.46166000000000001</v>
      </c>
      <c r="S56" s="49">
        <f t="shared" si="17"/>
        <v>287.38299999999998</v>
      </c>
      <c r="T56" s="51"/>
      <c r="U56" s="51"/>
      <c r="V56" s="50"/>
      <c r="Z56" s="6">
        <v>0</v>
      </c>
    </row>
    <row r="57" spans="1:26" ht="24.95" customHeight="1" x14ac:dyDescent="0.25">
      <c r="A57" s="27">
        <v>38</v>
      </c>
      <c r="B57" s="28" t="s">
        <v>90</v>
      </c>
      <c r="C57" s="29" t="s">
        <v>99</v>
      </c>
      <c r="D57" s="28" t="s">
        <v>100</v>
      </c>
      <c r="E57" s="28" t="s">
        <v>142</v>
      </c>
      <c r="F57" s="30">
        <v>3738.2</v>
      </c>
      <c r="G57" s="16"/>
      <c r="H57" s="16"/>
      <c r="I57" s="48">
        <f t="shared" si="12"/>
        <v>0</v>
      </c>
      <c r="J57" s="28">
        <f t="shared" si="13"/>
        <v>3663.44</v>
      </c>
      <c r="K57" s="49">
        <f t="shared" si="14"/>
        <v>0</v>
      </c>
      <c r="L57" s="49">
        <f t="shared" si="15"/>
        <v>0</v>
      </c>
      <c r="M57" s="49">
        <f t="shared" si="16"/>
        <v>0</v>
      </c>
      <c r="N57" s="49">
        <v>0.98</v>
      </c>
      <c r="O57" s="49"/>
      <c r="P57" s="50">
        <v>3.6940000000000001E-2</v>
      </c>
      <c r="Q57" s="50"/>
      <c r="R57" s="50">
        <v>3.6940000000000001E-2</v>
      </c>
      <c r="S57" s="49">
        <f t="shared" si="17"/>
        <v>138.089</v>
      </c>
      <c r="T57" s="51"/>
      <c r="U57" s="51"/>
      <c r="V57" s="50"/>
      <c r="Z57" s="6">
        <v>0</v>
      </c>
    </row>
    <row r="58" spans="1:26" ht="24.95" customHeight="1" x14ac:dyDescent="0.25">
      <c r="A58" s="27">
        <v>39</v>
      </c>
      <c r="B58" s="28" t="s">
        <v>90</v>
      </c>
      <c r="C58" s="29" t="s">
        <v>101</v>
      </c>
      <c r="D58" s="28" t="s">
        <v>102</v>
      </c>
      <c r="E58" s="28" t="s">
        <v>142</v>
      </c>
      <c r="F58" s="30">
        <v>3738.2</v>
      </c>
      <c r="G58" s="16"/>
      <c r="H58" s="16"/>
      <c r="I58" s="48">
        <f t="shared" si="12"/>
        <v>0</v>
      </c>
      <c r="J58" s="28">
        <f t="shared" si="13"/>
        <v>10317.43</v>
      </c>
      <c r="K58" s="49">
        <f t="shared" si="14"/>
        <v>0</v>
      </c>
      <c r="L58" s="49">
        <f t="shared" si="15"/>
        <v>0</v>
      </c>
      <c r="M58" s="49">
        <f t="shared" si="16"/>
        <v>0</v>
      </c>
      <c r="N58" s="49">
        <v>2.76</v>
      </c>
      <c r="O58" s="49"/>
      <c r="P58" s="50">
        <v>2.5300000000000001E-3</v>
      </c>
      <c r="Q58" s="50"/>
      <c r="R58" s="50">
        <v>2.5300000000000001E-3</v>
      </c>
      <c r="S58" s="49">
        <f t="shared" si="17"/>
        <v>9.4580000000000002</v>
      </c>
      <c r="T58" s="51"/>
      <c r="U58" s="51"/>
      <c r="V58" s="50"/>
      <c r="Z58" s="6">
        <v>0</v>
      </c>
    </row>
    <row r="59" spans="1:26" ht="24.95" customHeight="1" x14ac:dyDescent="0.25">
      <c r="A59" s="27">
        <v>40</v>
      </c>
      <c r="B59" s="28" t="s">
        <v>90</v>
      </c>
      <c r="C59" s="29" t="s">
        <v>103</v>
      </c>
      <c r="D59" s="28" t="s">
        <v>104</v>
      </c>
      <c r="E59" s="28" t="s">
        <v>142</v>
      </c>
      <c r="F59" s="30">
        <v>3738.2</v>
      </c>
      <c r="G59" s="16"/>
      <c r="H59" s="16"/>
      <c r="I59" s="48">
        <f t="shared" si="12"/>
        <v>0</v>
      </c>
      <c r="J59" s="28">
        <f t="shared" si="13"/>
        <v>12336.06</v>
      </c>
      <c r="K59" s="49">
        <f t="shared" si="14"/>
        <v>0</v>
      </c>
      <c r="L59" s="49">
        <f t="shared" si="15"/>
        <v>0</v>
      </c>
      <c r="M59" s="49">
        <f t="shared" si="16"/>
        <v>0</v>
      </c>
      <c r="N59" s="49">
        <v>3.3</v>
      </c>
      <c r="O59" s="49"/>
      <c r="P59" s="50">
        <v>2.1610000000000001E-2</v>
      </c>
      <c r="Q59" s="50"/>
      <c r="R59" s="50">
        <v>2.1610000000000001E-2</v>
      </c>
      <c r="S59" s="49">
        <f t="shared" si="17"/>
        <v>80.783000000000001</v>
      </c>
      <c r="T59" s="51"/>
      <c r="U59" s="51"/>
      <c r="V59" s="50"/>
      <c r="Z59" s="6">
        <v>0</v>
      </c>
    </row>
    <row r="60" spans="1:26" ht="24.95" customHeight="1" x14ac:dyDescent="0.25">
      <c r="A60" s="27">
        <v>41</v>
      </c>
      <c r="B60" s="28" t="s">
        <v>90</v>
      </c>
      <c r="C60" s="29" t="s">
        <v>105</v>
      </c>
      <c r="D60" s="28" t="s">
        <v>106</v>
      </c>
      <c r="E60" s="28" t="s">
        <v>142</v>
      </c>
      <c r="F60" s="30">
        <v>3738.2</v>
      </c>
      <c r="G60" s="16"/>
      <c r="H60" s="16"/>
      <c r="I60" s="48">
        <f t="shared" si="12"/>
        <v>0</v>
      </c>
      <c r="J60" s="28">
        <f t="shared" si="13"/>
        <v>38989.43</v>
      </c>
      <c r="K60" s="49">
        <f t="shared" si="14"/>
        <v>0</v>
      </c>
      <c r="L60" s="49">
        <f t="shared" si="15"/>
        <v>0</v>
      </c>
      <c r="M60" s="49">
        <f t="shared" si="16"/>
        <v>0</v>
      </c>
      <c r="N60" s="49">
        <v>10.43</v>
      </c>
      <c r="O60" s="49"/>
      <c r="P60" s="50">
        <v>0.22500999999999999</v>
      </c>
      <c r="Q60" s="50"/>
      <c r="R60" s="50">
        <v>0.22500999999999999</v>
      </c>
      <c r="S60" s="49">
        <f t="shared" si="17"/>
        <v>841.13199999999995</v>
      </c>
      <c r="T60" s="51"/>
      <c r="U60" s="51"/>
      <c r="V60" s="50"/>
      <c r="Z60" s="6">
        <v>0</v>
      </c>
    </row>
    <row r="61" spans="1:26" x14ac:dyDescent="0.25">
      <c r="A61" s="23"/>
      <c r="B61" s="23"/>
      <c r="C61" s="24" t="s">
        <v>86</v>
      </c>
      <c r="D61" s="25" t="s">
        <v>87</v>
      </c>
      <c r="E61" s="23"/>
      <c r="F61" s="26"/>
      <c r="G61" s="40">
        <f>ROUND((SUM(L51:L60))/1,2)</f>
        <v>0</v>
      </c>
      <c r="H61" s="40">
        <f>ROUND((SUM(M51:M60))/1,2)</f>
        <v>0</v>
      </c>
      <c r="I61" s="40">
        <f>ROUND((SUM(I51:I60))/1,2)</f>
        <v>0</v>
      </c>
      <c r="J61" s="23"/>
      <c r="K61" s="23"/>
      <c r="L61" s="23">
        <f>ROUND((SUM(L51:L60))/1,2)</f>
        <v>0</v>
      </c>
      <c r="M61" s="23">
        <f>ROUND((SUM(M51:M60))/1,2)</f>
        <v>0</v>
      </c>
      <c r="N61" s="23"/>
      <c r="O61" s="23"/>
      <c r="P61" s="41"/>
      <c r="Q61" s="23"/>
      <c r="R61" s="23"/>
      <c r="S61" s="41">
        <f>ROUND((SUM(S51:S60))/1,2)</f>
        <v>7171.09</v>
      </c>
      <c r="T61" s="46"/>
      <c r="U61" s="46"/>
      <c r="V61" s="37">
        <f>ROUND((SUM(V51:V60))/1,2)</f>
        <v>0</v>
      </c>
      <c r="W61" s="15"/>
      <c r="X61" s="15"/>
      <c r="Y61" s="15"/>
      <c r="Z61" s="15"/>
    </row>
    <row r="62" spans="1:26" x14ac:dyDescent="0.25">
      <c r="A62" s="35"/>
      <c r="B62" s="35"/>
      <c r="C62" s="35"/>
      <c r="D62" s="35"/>
      <c r="E62" s="35"/>
      <c r="F62" s="36"/>
      <c r="G62" s="43"/>
      <c r="H62" s="43"/>
      <c r="I62" s="43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 s="35"/>
    </row>
    <row r="63" spans="1:26" x14ac:dyDescent="0.25">
      <c r="A63" s="23"/>
      <c r="B63" s="23"/>
      <c r="C63" s="24" t="s">
        <v>107</v>
      </c>
      <c r="D63" s="25" t="s">
        <v>108</v>
      </c>
      <c r="E63" s="23"/>
      <c r="F63" s="26"/>
      <c r="G63" s="47"/>
      <c r="H63" s="47"/>
      <c r="I63" s="47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46"/>
      <c r="U63" s="46"/>
      <c r="V63" s="23"/>
      <c r="W63" s="15"/>
      <c r="X63" s="15"/>
      <c r="Y63" s="15"/>
      <c r="Z63" s="15"/>
    </row>
    <row r="64" spans="1:26" ht="24.95" customHeight="1" x14ac:dyDescent="0.25">
      <c r="A64" s="27">
        <v>42</v>
      </c>
      <c r="B64" s="28" t="s">
        <v>109</v>
      </c>
      <c r="C64" s="29" t="s">
        <v>110</v>
      </c>
      <c r="D64" s="28" t="s">
        <v>111</v>
      </c>
      <c r="E64" s="28" t="s">
        <v>138</v>
      </c>
      <c r="F64" s="30">
        <v>7</v>
      </c>
      <c r="G64" s="16"/>
      <c r="H64" s="16"/>
      <c r="I64" s="48">
        <f>ROUND(F64*(G64+H64),2)</f>
        <v>0</v>
      </c>
      <c r="J64" s="28">
        <f>ROUND(F64*(N64),2)</f>
        <v>341.88</v>
      </c>
      <c r="K64" s="49">
        <f>ROUND(F64*(O64),2)</f>
        <v>0</v>
      </c>
      <c r="L64" s="49">
        <f>ROUND(F64*(G64),2)</f>
        <v>0</v>
      </c>
      <c r="M64" s="49">
        <f>ROUND(F64*(H64),2)</f>
        <v>0</v>
      </c>
      <c r="N64" s="49">
        <v>48.84</v>
      </c>
      <c r="O64" s="49"/>
      <c r="P64" s="50">
        <v>9.2399999999999999E-3</v>
      </c>
      <c r="Q64" s="50"/>
      <c r="R64" s="50">
        <v>9.2399999999999999E-3</v>
      </c>
      <c r="S64" s="49">
        <f>ROUND(F64*(P64),3)</f>
        <v>6.5000000000000002E-2</v>
      </c>
      <c r="T64" s="51"/>
      <c r="U64" s="51"/>
      <c r="V64" s="50"/>
      <c r="Z64" s="6">
        <v>0</v>
      </c>
    </row>
    <row r="65" spans="1:26" ht="24.95" customHeight="1" x14ac:dyDescent="0.25">
      <c r="A65" s="27">
        <v>43</v>
      </c>
      <c r="B65" s="28" t="s">
        <v>109</v>
      </c>
      <c r="C65" s="29" t="s">
        <v>112</v>
      </c>
      <c r="D65" s="28" t="s">
        <v>113</v>
      </c>
      <c r="E65" s="28" t="s">
        <v>140</v>
      </c>
      <c r="F65" s="30">
        <v>32</v>
      </c>
      <c r="G65" s="16"/>
      <c r="H65" s="16"/>
      <c r="I65" s="48">
        <f>ROUND(F65*(G65+H65),2)</f>
        <v>0</v>
      </c>
      <c r="J65" s="28">
        <f>ROUND(F65*(N65),2)</f>
        <v>2411.52</v>
      </c>
      <c r="K65" s="49">
        <f>ROUND(F65*(O65),2)</f>
        <v>0</v>
      </c>
      <c r="L65" s="49">
        <f>ROUND(F65*(G65),2)</f>
        <v>0</v>
      </c>
      <c r="M65" s="49">
        <f>ROUND(F65*(H65),2)</f>
        <v>0</v>
      </c>
      <c r="N65" s="49">
        <v>75.36</v>
      </c>
      <c r="O65" s="49"/>
      <c r="P65" s="50">
        <v>1.504E-2</v>
      </c>
      <c r="Q65" s="50"/>
      <c r="R65" s="50">
        <v>1.504E-2</v>
      </c>
      <c r="S65" s="49">
        <f>ROUND(F65*(P65),3)</f>
        <v>0.48099999999999998</v>
      </c>
      <c r="T65" s="51"/>
      <c r="U65" s="51"/>
      <c r="V65" s="50"/>
      <c r="Z65" s="6">
        <v>0</v>
      </c>
    </row>
    <row r="66" spans="1:26" ht="24.95" customHeight="1" x14ac:dyDescent="0.25">
      <c r="A66" s="31">
        <v>44</v>
      </c>
      <c r="B66" s="32" t="s">
        <v>75</v>
      </c>
      <c r="C66" s="33" t="s">
        <v>114</v>
      </c>
      <c r="D66" s="32" t="s">
        <v>115</v>
      </c>
      <c r="E66" s="32" t="s">
        <v>141</v>
      </c>
      <c r="F66" s="34">
        <v>2</v>
      </c>
      <c r="G66" s="17"/>
      <c r="H66" s="17"/>
      <c r="I66" s="52">
        <f>ROUND(F66*(G66+H66),2)</f>
        <v>0</v>
      </c>
      <c r="J66" s="32">
        <f>ROUND(F66*(N66),2)</f>
        <v>901.76</v>
      </c>
      <c r="K66" s="53">
        <f>ROUND(F66*(O66),2)</f>
        <v>0</v>
      </c>
      <c r="L66" s="53">
        <f>ROUND(F66*(G66),2)</f>
        <v>0</v>
      </c>
      <c r="M66" s="53">
        <f>ROUND(F66*(H66),2)</f>
        <v>0</v>
      </c>
      <c r="N66" s="53">
        <v>450.88</v>
      </c>
      <c r="O66" s="53"/>
      <c r="P66" s="54"/>
      <c r="Q66" s="54"/>
      <c r="R66" s="54"/>
      <c r="S66" s="53">
        <f>ROUND(F66*(P66),3)</f>
        <v>0</v>
      </c>
      <c r="T66" s="55"/>
      <c r="U66" s="55"/>
      <c r="V66" s="54"/>
      <c r="Z66" s="6">
        <v>0</v>
      </c>
    </row>
    <row r="67" spans="1:26" ht="24.95" customHeight="1" x14ac:dyDescent="0.25">
      <c r="A67" s="31">
        <v>45</v>
      </c>
      <c r="B67" s="32" t="s">
        <v>75</v>
      </c>
      <c r="C67" s="33" t="s">
        <v>116</v>
      </c>
      <c r="D67" s="32" t="s">
        <v>117</v>
      </c>
      <c r="E67" s="32" t="s">
        <v>136</v>
      </c>
      <c r="F67" s="34">
        <v>6</v>
      </c>
      <c r="G67" s="17"/>
      <c r="H67" s="17"/>
      <c r="I67" s="52">
        <f>ROUND(F67*(G67+H67),2)</f>
        <v>0</v>
      </c>
      <c r="J67" s="32">
        <f>ROUND(F67*(N67),2)</f>
        <v>3591.96</v>
      </c>
      <c r="K67" s="53">
        <f>ROUND(F67*(O67),2)</f>
        <v>0</v>
      </c>
      <c r="L67" s="53">
        <f>ROUND(F67*(G67),2)</f>
        <v>0</v>
      </c>
      <c r="M67" s="53">
        <f>ROUND(F67*(H67),2)</f>
        <v>0</v>
      </c>
      <c r="N67" s="53">
        <v>598.66</v>
      </c>
      <c r="O67" s="53"/>
      <c r="P67" s="54"/>
      <c r="Q67" s="54"/>
      <c r="R67" s="54"/>
      <c r="S67" s="53">
        <f>ROUND(F67*(P67),3)</f>
        <v>0</v>
      </c>
      <c r="T67" s="55"/>
      <c r="U67" s="55"/>
      <c r="V67" s="54"/>
      <c r="Z67" s="6">
        <v>0</v>
      </c>
    </row>
    <row r="68" spans="1:26" x14ac:dyDescent="0.25">
      <c r="A68" s="23"/>
      <c r="B68" s="23"/>
      <c r="C68" s="24" t="s">
        <v>107</v>
      </c>
      <c r="D68" s="25" t="s">
        <v>108</v>
      </c>
      <c r="E68" s="23"/>
      <c r="F68" s="26"/>
      <c r="G68" s="40">
        <f>ROUND((SUM(L63:L67))/1,2)</f>
        <v>0</v>
      </c>
      <c r="H68" s="40">
        <f>ROUND((SUM(M63:M67))/1,2)</f>
        <v>0</v>
      </c>
      <c r="I68" s="40">
        <f>ROUND((SUM(I63:I67))/1,2)</f>
        <v>0</v>
      </c>
      <c r="J68" s="23"/>
      <c r="K68" s="23"/>
      <c r="L68" s="23">
        <f>ROUND((SUM(L63:L67))/1,2)</f>
        <v>0</v>
      </c>
      <c r="M68" s="23">
        <f>ROUND((SUM(M63:M67))/1,2)</f>
        <v>0</v>
      </c>
      <c r="N68" s="23"/>
      <c r="O68" s="23"/>
      <c r="P68" s="41"/>
      <c r="Q68" s="23"/>
      <c r="R68" s="23"/>
      <c r="S68" s="41">
        <f>ROUND((SUM(S63:S67))/1,2)</f>
        <v>0.55000000000000004</v>
      </c>
      <c r="T68" s="46"/>
      <c r="U68" s="46"/>
      <c r="V68" s="37">
        <f>ROUND((SUM(V63:V67))/1,2)</f>
        <v>0</v>
      </c>
      <c r="W68" s="15"/>
      <c r="X68" s="15"/>
      <c r="Y68" s="15"/>
      <c r="Z68" s="15"/>
    </row>
    <row r="69" spans="1:26" x14ac:dyDescent="0.25">
      <c r="A69" s="35"/>
      <c r="B69" s="35"/>
      <c r="C69" s="35"/>
      <c r="D69" s="35"/>
      <c r="E69" s="35"/>
      <c r="F69" s="36"/>
      <c r="G69" s="43"/>
      <c r="H69" s="43"/>
      <c r="I69" s="43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/>
      <c r="U69"/>
      <c r="V69" s="35"/>
    </row>
    <row r="70" spans="1:26" x14ac:dyDescent="0.25">
      <c r="A70" s="23"/>
      <c r="B70" s="23"/>
      <c r="C70" s="24" t="s">
        <v>118</v>
      </c>
      <c r="D70" s="25" t="s">
        <v>119</v>
      </c>
      <c r="E70" s="23"/>
      <c r="F70" s="26"/>
      <c r="G70" s="47"/>
      <c r="H70" s="47"/>
      <c r="I70" s="47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46"/>
      <c r="U70" s="46"/>
      <c r="V70" s="23"/>
      <c r="W70" s="15"/>
      <c r="X70" s="15"/>
      <c r="Y70" s="15"/>
      <c r="Z70" s="15"/>
    </row>
    <row r="71" spans="1:26" ht="24.95" customHeight="1" x14ac:dyDescent="0.25">
      <c r="A71" s="27">
        <v>46</v>
      </c>
      <c r="B71" s="28" t="s">
        <v>120</v>
      </c>
      <c r="C71" s="29" t="s">
        <v>121</v>
      </c>
      <c r="D71" s="28" t="s">
        <v>122</v>
      </c>
      <c r="E71" s="28" t="s">
        <v>143</v>
      </c>
      <c r="F71" s="30">
        <v>71.650000000000006</v>
      </c>
      <c r="G71" s="16"/>
      <c r="H71" s="16"/>
      <c r="I71" s="48">
        <f>ROUND(F71*(G71+H71),2)</f>
        <v>0</v>
      </c>
      <c r="J71" s="28">
        <f>ROUND(F71*(N71),2)</f>
        <v>320.27999999999997</v>
      </c>
      <c r="K71" s="49">
        <f>ROUND(F71*(O71),2)</f>
        <v>0</v>
      </c>
      <c r="L71" s="49">
        <f>ROUND(F71*(G71),2)</f>
        <v>0</v>
      </c>
      <c r="M71" s="49">
        <f>ROUND(F71*(H71),2)</f>
        <v>0</v>
      </c>
      <c r="N71" s="49">
        <v>4.47</v>
      </c>
      <c r="O71" s="49"/>
      <c r="P71" s="50"/>
      <c r="Q71" s="50"/>
      <c r="R71" s="50"/>
      <c r="S71" s="49">
        <f>ROUND(F71*(P71),3)</f>
        <v>0</v>
      </c>
      <c r="T71" s="51"/>
      <c r="U71" s="51"/>
      <c r="V71" s="50"/>
      <c r="Z71" s="6">
        <v>0</v>
      </c>
    </row>
    <row r="72" spans="1:26" ht="24.95" customHeight="1" x14ac:dyDescent="0.25">
      <c r="A72" s="27">
        <v>47</v>
      </c>
      <c r="B72" s="28" t="s">
        <v>120</v>
      </c>
      <c r="C72" s="29" t="s">
        <v>123</v>
      </c>
      <c r="D72" s="28" t="s">
        <v>124</v>
      </c>
      <c r="E72" s="28" t="s">
        <v>143</v>
      </c>
      <c r="F72" s="30">
        <v>35.825000000000003</v>
      </c>
      <c r="G72" s="16"/>
      <c r="H72" s="16"/>
      <c r="I72" s="48">
        <f>ROUND(F72*(G72+H72),2)</f>
        <v>0</v>
      </c>
      <c r="J72" s="28">
        <f>ROUND(F72*(N72),2)</f>
        <v>153.69</v>
      </c>
      <c r="K72" s="49">
        <f>ROUND(F72*(O72),2)</f>
        <v>0</v>
      </c>
      <c r="L72" s="49">
        <f>ROUND(F72*(G72),2)</f>
        <v>0</v>
      </c>
      <c r="M72" s="49">
        <f>ROUND(F72*(H72),2)</f>
        <v>0</v>
      </c>
      <c r="N72" s="49">
        <v>4.29</v>
      </c>
      <c r="O72" s="49"/>
      <c r="P72" s="50"/>
      <c r="Q72" s="50"/>
      <c r="R72" s="50"/>
      <c r="S72" s="49">
        <f>ROUND(F72*(P72),3)</f>
        <v>0</v>
      </c>
      <c r="T72" s="51"/>
      <c r="U72" s="51"/>
      <c r="V72" s="50"/>
      <c r="Z72" s="6">
        <v>0</v>
      </c>
    </row>
    <row r="73" spans="1:26" ht="24.95" customHeight="1" x14ac:dyDescent="0.25">
      <c r="A73" s="27">
        <v>48</v>
      </c>
      <c r="B73" s="28" t="s">
        <v>125</v>
      </c>
      <c r="C73" s="29" t="s">
        <v>126</v>
      </c>
      <c r="D73" s="28" t="s">
        <v>127</v>
      </c>
      <c r="E73" s="28" t="s">
        <v>138</v>
      </c>
      <c r="F73" s="30">
        <v>15</v>
      </c>
      <c r="G73" s="16"/>
      <c r="H73" s="16"/>
      <c r="I73" s="48">
        <f>ROUND(F73*(G73+H73),2)</f>
        <v>0</v>
      </c>
      <c r="J73" s="28">
        <f>ROUND(F73*(N73),2)</f>
        <v>1647</v>
      </c>
      <c r="K73" s="49">
        <f>ROUND(F73*(O73),2)</f>
        <v>0</v>
      </c>
      <c r="L73" s="49">
        <f>ROUND(F73*(G73),2)</f>
        <v>0</v>
      </c>
      <c r="M73" s="49">
        <f>ROUND(F73*(H73),2)</f>
        <v>0</v>
      </c>
      <c r="N73" s="49">
        <v>109.8</v>
      </c>
      <c r="O73" s="49"/>
      <c r="P73" s="50"/>
      <c r="Q73" s="50"/>
      <c r="R73" s="50"/>
      <c r="S73" s="49">
        <f>ROUND(F73*(P73),3)</f>
        <v>0</v>
      </c>
      <c r="T73" s="51"/>
      <c r="U73" s="51"/>
      <c r="V73" s="50">
        <f>ROUND(F73*(X73),3)</f>
        <v>30.824999999999999</v>
      </c>
      <c r="X73" s="6">
        <v>2.0550000000000002</v>
      </c>
      <c r="Z73" s="6">
        <v>0</v>
      </c>
    </row>
    <row r="74" spans="1:26" ht="35.1" customHeight="1" x14ac:dyDescent="0.25">
      <c r="A74" s="31">
        <v>49</v>
      </c>
      <c r="B74" s="32" t="s">
        <v>128</v>
      </c>
      <c r="C74" s="33" t="s">
        <v>129</v>
      </c>
      <c r="D74" s="32" t="s">
        <v>130</v>
      </c>
      <c r="E74" s="32" t="s">
        <v>144</v>
      </c>
      <c r="F74" s="34">
        <v>20</v>
      </c>
      <c r="G74" s="17"/>
      <c r="H74" s="17"/>
      <c r="I74" s="52">
        <f>ROUND(F74*(G74+H74),2)</f>
        <v>0</v>
      </c>
      <c r="J74" s="32">
        <f>ROUND(F74*(N74),2)</f>
        <v>246</v>
      </c>
      <c r="K74" s="53">
        <f>ROUND(F74*(O74),2)</f>
        <v>0</v>
      </c>
      <c r="L74" s="53">
        <f>ROUND(F74*(G74),2)</f>
        <v>0</v>
      </c>
      <c r="M74" s="53">
        <f>ROUND(F74*(H74),2)</f>
        <v>0</v>
      </c>
      <c r="N74" s="53">
        <v>12.3</v>
      </c>
      <c r="O74" s="53"/>
      <c r="P74" s="54">
        <v>1.4999999999999999E-2</v>
      </c>
      <c r="Q74" s="54"/>
      <c r="R74" s="54">
        <v>1.4999999999999999E-2</v>
      </c>
      <c r="S74" s="53">
        <f>ROUND(F74*(P74),3)</f>
        <v>0.3</v>
      </c>
      <c r="T74" s="55"/>
      <c r="U74" s="55"/>
      <c r="V74" s="54">
        <f>ROUND(F74*(X74),3)</f>
        <v>5</v>
      </c>
      <c r="X74" s="6">
        <v>0.25</v>
      </c>
      <c r="Z74" s="6">
        <v>0</v>
      </c>
    </row>
    <row r="75" spans="1:26" x14ac:dyDescent="0.25">
      <c r="A75" s="23"/>
      <c r="B75" s="23"/>
      <c r="C75" s="24" t="s">
        <v>118</v>
      </c>
      <c r="D75" s="25" t="s">
        <v>119</v>
      </c>
      <c r="E75" s="23"/>
      <c r="F75" s="26"/>
      <c r="G75" s="40">
        <f>ROUND((SUM(L70:L74))/1,2)</f>
        <v>0</v>
      </c>
      <c r="H75" s="40">
        <f>ROUND((SUM(M70:M74))/1,2)</f>
        <v>0</v>
      </c>
      <c r="I75" s="40">
        <f>ROUND((SUM(I70:I74))/1,2)</f>
        <v>0</v>
      </c>
      <c r="J75" s="23"/>
      <c r="K75" s="23"/>
      <c r="L75" s="23">
        <f>ROUND((SUM(L70:L74))/1,2)</f>
        <v>0</v>
      </c>
      <c r="M75" s="23">
        <f>ROUND((SUM(M70:M74))/1,2)</f>
        <v>0</v>
      </c>
      <c r="N75" s="23"/>
      <c r="O75" s="23"/>
      <c r="P75" s="41"/>
      <c r="Q75" s="23"/>
      <c r="R75" s="23"/>
      <c r="S75" s="41">
        <f>ROUND((SUM(S70:S74))/1,2)</f>
        <v>0.3</v>
      </c>
      <c r="T75" s="46"/>
      <c r="U75" s="46"/>
      <c r="V75" s="37">
        <f>ROUND((SUM(V70:V74))/1,2)</f>
        <v>35.83</v>
      </c>
      <c r="W75" s="15"/>
      <c r="X75" s="15"/>
      <c r="Y75" s="15"/>
      <c r="Z75" s="15"/>
    </row>
    <row r="76" spans="1:26" x14ac:dyDescent="0.25">
      <c r="A76" s="35"/>
      <c r="B76" s="35"/>
      <c r="C76" s="35"/>
      <c r="D76" s="35"/>
      <c r="E76" s="35"/>
      <c r="F76" s="36"/>
      <c r="G76" s="43"/>
      <c r="H76" s="43"/>
      <c r="I76" s="43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/>
      <c r="U76"/>
      <c r="V76" s="35"/>
    </row>
    <row r="77" spans="1:26" x14ac:dyDescent="0.25">
      <c r="A77" s="23"/>
      <c r="B77" s="23"/>
      <c r="C77" s="24" t="s">
        <v>131</v>
      </c>
      <c r="D77" s="25" t="s">
        <v>132</v>
      </c>
      <c r="E77" s="23"/>
      <c r="F77" s="26"/>
      <c r="G77" s="47"/>
      <c r="H77" s="47"/>
      <c r="I77" s="47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46"/>
      <c r="U77" s="46"/>
      <c r="V77" s="23"/>
      <c r="W77" s="15"/>
      <c r="X77" s="15"/>
      <c r="Y77" s="15"/>
      <c r="Z77" s="15"/>
    </row>
    <row r="78" spans="1:26" ht="24.95" customHeight="1" x14ac:dyDescent="0.25">
      <c r="A78" s="27">
        <v>50</v>
      </c>
      <c r="B78" s="28" t="s">
        <v>90</v>
      </c>
      <c r="C78" s="29" t="s">
        <v>133</v>
      </c>
      <c r="D78" s="28" t="s">
        <v>134</v>
      </c>
      <c r="E78" s="28" t="s">
        <v>139</v>
      </c>
      <c r="F78" s="30">
        <v>7315.2925789999999</v>
      </c>
      <c r="G78" s="16"/>
      <c r="H78" s="16"/>
      <c r="I78" s="48">
        <f>ROUND(F78*(G78+H78),2)</f>
        <v>0</v>
      </c>
      <c r="J78" s="28">
        <f>ROUND(F78*(N78),2)</f>
        <v>18361.38</v>
      </c>
      <c r="K78" s="49">
        <f>ROUND(F78*(O78),2)</f>
        <v>0</v>
      </c>
      <c r="L78" s="49">
        <f>ROUND(F78*(G78),2)</f>
        <v>0</v>
      </c>
      <c r="M78" s="49">
        <f>ROUND(F78*(H78),2)</f>
        <v>0</v>
      </c>
      <c r="N78" s="49">
        <v>2.5099999999999998</v>
      </c>
      <c r="O78" s="49"/>
      <c r="P78" s="50"/>
      <c r="Q78" s="50"/>
      <c r="R78" s="50"/>
      <c r="S78" s="49">
        <f>ROUND(F78*(P78),3)</f>
        <v>0</v>
      </c>
      <c r="T78" s="51"/>
      <c r="U78" s="51"/>
      <c r="V78" s="50"/>
      <c r="Z78" s="6">
        <v>0</v>
      </c>
    </row>
    <row r="79" spans="1:26" x14ac:dyDescent="0.25">
      <c r="A79" s="23"/>
      <c r="B79" s="23"/>
      <c r="C79" s="25">
        <v>99</v>
      </c>
      <c r="D79" s="25" t="s">
        <v>132</v>
      </c>
      <c r="E79" s="23"/>
      <c r="F79" s="26"/>
      <c r="G79" s="40">
        <f>ROUND((SUM(L77:L78))/1,2)</f>
        <v>0</v>
      </c>
      <c r="H79" s="40">
        <f>ROUND((SUM(M77:M78))/1,2)</f>
        <v>0</v>
      </c>
      <c r="I79" s="40">
        <f>ROUND((SUM(I77:I78))/1,2)</f>
        <v>0</v>
      </c>
      <c r="J79" s="23"/>
      <c r="K79" s="23"/>
      <c r="L79" s="23">
        <f>ROUND((SUM(L77:L78))/1,2)</f>
        <v>0</v>
      </c>
      <c r="M79" s="23">
        <f>ROUND((SUM(M77:M78))/1,2)</f>
        <v>0</v>
      </c>
      <c r="N79" s="23"/>
      <c r="O79" s="23"/>
      <c r="P79" s="41"/>
      <c r="Q79" s="35"/>
      <c r="R79" s="35"/>
      <c r="S79" s="41">
        <f>ROUND((SUM(S77:S78))/1,2)</f>
        <v>0</v>
      </c>
      <c r="T79" s="42"/>
      <c r="U79" s="42"/>
      <c r="V79" s="37">
        <f>ROUND((SUM(V77:V78))/1,2)</f>
        <v>0</v>
      </c>
    </row>
    <row r="80" spans="1:26" x14ac:dyDescent="0.25">
      <c r="A80" s="35"/>
      <c r="B80" s="35"/>
      <c r="C80" s="35"/>
      <c r="D80" s="35"/>
      <c r="E80" s="35"/>
      <c r="F80" s="36"/>
      <c r="G80" s="43"/>
      <c r="H80" s="43"/>
      <c r="I80" s="43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/>
      <c r="U80"/>
      <c r="V80" s="35"/>
    </row>
    <row r="81" spans="1:26" x14ac:dyDescent="0.25">
      <c r="A81" s="23"/>
      <c r="B81" s="23"/>
      <c r="C81" s="23"/>
      <c r="D81" s="37" t="s">
        <v>7</v>
      </c>
      <c r="E81" s="23"/>
      <c r="F81" s="26"/>
      <c r="G81" s="40">
        <f>ROUND((SUM(L9:L80))/2,2)</f>
        <v>0</v>
      </c>
      <c r="H81" s="40">
        <f>ROUND((SUM(M9:M80))/2,2)</f>
        <v>0</v>
      </c>
      <c r="I81" s="40">
        <f>ROUND((SUM(I9:I80))/2,2)</f>
        <v>0</v>
      </c>
      <c r="J81" s="23"/>
      <c r="K81" s="23"/>
      <c r="L81" s="23">
        <f>ROUND((SUM(L9:L80))/2,2)</f>
        <v>0</v>
      </c>
      <c r="M81" s="23">
        <f>ROUND((SUM(M9:M80))/2,2)</f>
        <v>0</v>
      </c>
      <c r="N81" s="23"/>
      <c r="O81" s="23"/>
      <c r="P81" s="41"/>
      <c r="Q81" s="35"/>
      <c r="R81" s="35"/>
      <c r="S81" s="41">
        <f>ROUND((SUM(S9:S80))/2,2)</f>
        <v>7315.3</v>
      </c>
      <c r="T81"/>
      <c r="U81"/>
      <c r="V81" s="37">
        <f>ROUND((SUM(V9:V80))/2,2)</f>
        <v>35.83</v>
      </c>
    </row>
    <row r="82" spans="1:26" x14ac:dyDescent="0.25">
      <c r="A82" s="38"/>
      <c r="B82" s="38"/>
      <c r="C82" s="38"/>
      <c r="D82" s="38" t="s">
        <v>1</v>
      </c>
      <c r="E82" s="38"/>
      <c r="F82" s="39"/>
      <c r="G82" s="44">
        <f>ROUND((SUM(L9:L81))/3,2)</f>
        <v>0</v>
      </c>
      <c r="H82" s="44">
        <f>ROUND((SUM(M9:M81))/3,2)</f>
        <v>0</v>
      </c>
      <c r="I82" s="44">
        <f>ROUND((SUM(I9:I81))/3,2)</f>
        <v>0</v>
      </c>
      <c r="J82" s="38"/>
      <c r="K82" s="44">
        <f>ROUND((SUM(K9:K81))/3,2)</f>
        <v>0</v>
      </c>
      <c r="L82" s="38">
        <f>ROUND((SUM(L9:L81))/3,2)</f>
        <v>0</v>
      </c>
      <c r="M82" s="38">
        <f>ROUND((SUM(M9:M81))/3,2)</f>
        <v>0</v>
      </c>
      <c r="N82" s="38"/>
      <c r="O82" s="38"/>
      <c r="P82" s="39"/>
      <c r="Q82" s="38"/>
      <c r="R82" s="44"/>
      <c r="S82" s="39">
        <f>ROUND((SUM(S9:S81))/3,2)</f>
        <v>7315.3</v>
      </c>
      <c r="T82" s="45"/>
      <c r="U82" s="45"/>
      <c r="V82" s="38">
        <f>ROUND((SUM(V9:V81))/3,2)</f>
        <v>35.83</v>
      </c>
      <c r="X82" s="18"/>
      <c r="Y82" s="6">
        <f>(SUM(Y9:Y81))</f>
        <v>0</v>
      </c>
      <c r="Z82" s="6">
        <f>(SUM(Z9:Z81))</f>
        <v>0</v>
      </c>
    </row>
  </sheetData>
  <sheetProtection algorithmName="SHA-512" hashValue="1Rymw0fwIX6wK4Cq1ueFfHyA54fzXqE1xeKwFjOQ7j2sgEmDCwtyZLgQ0ejg/RF0LV+yeHbJwT6p0OT8VbACaA==" saltValue="Dvr2ZYniZIET7Zbj8wyAFQ==" spinCount="100000" sheet="1" formatCells="0" formatColumns="0" formatRows="0" insertColumns="0" insertRows="0" insertHyperlinks="0" deleteColumns="0" deleteRows="0" selectLockedCells="1" sort="0" autoFilter="0" pivotTables="0"/>
  <mergeCells count="3">
    <mergeCell ref="B1:H1"/>
    <mergeCell ref="B2:H2"/>
    <mergeCell ref="B3:H3"/>
  </mergeCells>
  <printOptions horizontalCentered="1" gridLines="1"/>
  <pageMargins left="0.7" right="6.9444444444444441E-3" top="0.75" bottom="0.75" header="0.3" footer="0.3"/>
  <pageSetup paperSize="9" scale="95" fitToHeight="0" orientation="landscape" r:id="rId1"/>
  <headerFooter>
    <oddHeader>&amp;C&amp;"-,Tučné"Zadanie Lesná cesta HRAŠOVÍK, rekonštrukcia - ETAPA 1&amp;RPríloha č.3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LC Hrašovík_Vykaz Vymer ET1</vt:lpstr>
      <vt:lpstr>'LC Hrašovík_Vykaz Vymer ET1'!Názvy_tlače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Vanyo</dc:creator>
  <cp:lastModifiedBy>mvany</cp:lastModifiedBy>
  <cp:lastPrinted>2023-03-21T12:49:47Z</cp:lastPrinted>
  <dcterms:created xsi:type="dcterms:W3CDTF">2020-12-10T08:37:32Z</dcterms:created>
  <dcterms:modified xsi:type="dcterms:W3CDTF">2023-03-21T12:50:01Z</dcterms:modified>
</cp:coreProperties>
</file>