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4.2 Spracovanie 2021\Firmy\EKORAJ Ďurďové Z\PHZ stavba\"/>
    </mc:Choice>
  </mc:AlternateContent>
  <xr:revisionPtr revIDLastSave="0" documentId="13_ncr:1_{88E0A635-1B70-4871-84C0-E08C0205B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001 - Vykurovanie" sheetId="2" r:id="rId2"/>
    <sheet name="002 - Zdravotechnika" sheetId="3" r:id="rId3"/>
  </sheets>
  <definedNames>
    <definedName name="_xlnm._FilterDatabase" localSheetId="1" hidden="1">'001 - Vykurovanie'!$C$123:$K$166</definedName>
    <definedName name="_xlnm._FilterDatabase" localSheetId="2" hidden="1">'002 - Zdravotechnika'!$C$122:$K$171</definedName>
    <definedName name="_xlnm.Print_Area" localSheetId="1">'001 - Vykurovanie'!$B$3:$J$77,'001 - Vykurovanie'!$B$81:$J$106,'001 - Vykurovanie'!$B$110:$J$167</definedName>
    <definedName name="_xlnm.Print_Area" localSheetId="2">'002 - Zdravotechnika'!$B$3:$J$77,'002 - Zdravotechnika'!$B$81:$J$105,'002 - Zdravotechnika'!$B$109:$J$172</definedName>
    <definedName name="_xlnm.Print_Area" localSheetId="0">'Rekapitulácia stavby'!$B$3:$AP$77,'Rekapitulácia stavby'!$B$81:$AP$98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99S95ABDm5sHEoQQruQgqlnw8IayoWQLl6ylzJFt/c="/>
    </ext>
  </extLst>
</workbook>
</file>

<file path=xl/calcChain.xml><?xml version="1.0" encoding="utf-8"?>
<calcChain xmlns="http://schemas.openxmlformats.org/spreadsheetml/2006/main">
  <c r="J126" i="3" l="1"/>
  <c r="BF126" i="3" s="1"/>
  <c r="BK171" i="3"/>
  <c r="BI171" i="3"/>
  <c r="BH171" i="3"/>
  <c r="BG171" i="3"/>
  <c r="BE171" i="3"/>
  <c r="T171" i="3"/>
  <c r="R171" i="3"/>
  <c r="P171" i="3"/>
  <c r="J171" i="3"/>
  <c r="BF171" i="3" s="1"/>
  <c r="BK170" i="3"/>
  <c r="BI170" i="3"/>
  <c r="BH170" i="3"/>
  <c r="BG170" i="3"/>
  <c r="BF170" i="3"/>
  <c r="BE170" i="3"/>
  <c r="T170" i="3"/>
  <c r="R170" i="3"/>
  <c r="P170" i="3"/>
  <c r="J170" i="3"/>
  <c r="BK169" i="3"/>
  <c r="BI169" i="3"/>
  <c r="BH169" i="3"/>
  <c r="BG169" i="3"/>
  <c r="BE169" i="3"/>
  <c r="T169" i="3"/>
  <c r="R169" i="3"/>
  <c r="P169" i="3"/>
  <c r="J169" i="3"/>
  <c r="BF169" i="3" s="1"/>
  <c r="BK168" i="3"/>
  <c r="BI168" i="3"/>
  <c r="BH168" i="3"/>
  <c r="BG168" i="3"/>
  <c r="BE168" i="3"/>
  <c r="T168" i="3"/>
  <c r="R168" i="3"/>
  <c r="P168" i="3"/>
  <c r="J168" i="3"/>
  <c r="BF168" i="3" s="1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E164" i="3"/>
  <c r="T164" i="3"/>
  <c r="R164" i="3"/>
  <c r="P164" i="3"/>
  <c r="J164" i="3"/>
  <c r="BF164" i="3" s="1"/>
  <c r="BK163" i="3"/>
  <c r="BI163" i="3"/>
  <c r="BH163" i="3"/>
  <c r="BG163" i="3"/>
  <c r="BE163" i="3"/>
  <c r="T163" i="3"/>
  <c r="R163" i="3"/>
  <c r="P163" i="3"/>
  <c r="J163" i="3"/>
  <c r="BF163" i="3" s="1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E160" i="3"/>
  <c r="T160" i="3"/>
  <c r="R160" i="3"/>
  <c r="P160" i="3"/>
  <c r="J160" i="3"/>
  <c r="BF160" i="3" s="1"/>
  <c r="BK159" i="3"/>
  <c r="BI159" i="3"/>
  <c r="BH159" i="3"/>
  <c r="BG159" i="3"/>
  <c r="BF159" i="3"/>
  <c r="BE159" i="3"/>
  <c r="T159" i="3"/>
  <c r="R159" i="3"/>
  <c r="P159" i="3"/>
  <c r="J159" i="3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E156" i="3"/>
  <c r="T156" i="3"/>
  <c r="R156" i="3"/>
  <c r="P156" i="3"/>
  <c r="J156" i="3"/>
  <c r="BF156" i="3" s="1"/>
  <c r="BK155" i="3"/>
  <c r="BI155" i="3"/>
  <c r="BH155" i="3"/>
  <c r="BG155" i="3"/>
  <c r="BF155" i="3"/>
  <c r="BE155" i="3"/>
  <c r="T155" i="3"/>
  <c r="R155" i="3"/>
  <c r="P155" i="3"/>
  <c r="J155" i="3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E153" i="3"/>
  <c r="T153" i="3"/>
  <c r="R153" i="3"/>
  <c r="P153" i="3"/>
  <c r="J153" i="3"/>
  <c r="BF153" i="3" s="1"/>
  <c r="BK152" i="3"/>
  <c r="BI152" i="3"/>
  <c r="BH152" i="3"/>
  <c r="BG152" i="3"/>
  <c r="BE152" i="3"/>
  <c r="T152" i="3"/>
  <c r="R152" i="3"/>
  <c r="R149" i="3" s="1"/>
  <c r="P152" i="3"/>
  <c r="J152" i="3"/>
  <c r="BF152" i="3" s="1"/>
  <c r="BK151" i="3"/>
  <c r="BK149" i="3" s="1"/>
  <c r="J149" i="3" s="1"/>
  <c r="J103" i="3" s="1"/>
  <c r="BI151" i="3"/>
  <c r="BH151" i="3"/>
  <c r="BG151" i="3"/>
  <c r="BF151" i="3"/>
  <c r="BE151" i="3"/>
  <c r="T151" i="3"/>
  <c r="R151" i="3"/>
  <c r="P151" i="3"/>
  <c r="P149" i="3" s="1"/>
  <c r="J151" i="3"/>
  <c r="BK150" i="3"/>
  <c r="BI150" i="3"/>
  <c r="BH150" i="3"/>
  <c r="BG150" i="3"/>
  <c r="BF150" i="3"/>
  <c r="BE150" i="3"/>
  <c r="T150" i="3"/>
  <c r="R150" i="3"/>
  <c r="P150" i="3"/>
  <c r="J150" i="3"/>
  <c r="T149" i="3"/>
  <c r="BK148" i="3"/>
  <c r="BI148" i="3"/>
  <c r="BH148" i="3"/>
  <c r="BG148" i="3"/>
  <c r="BE148" i="3"/>
  <c r="T148" i="3"/>
  <c r="R148" i="3"/>
  <c r="P148" i="3"/>
  <c r="J148" i="3"/>
  <c r="BF148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F144" i="3"/>
  <c r="BE144" i="3"/>
  <c r="T144" i="3"/>
  <c r="R144" i="3"/>
  <c r="P144" i="3"/>
  <c r="J144" i="3"/>
  <c r="BK143" i="3"/>
  <c r="BI143" i="3"/>
  <c r="BH143" i="3"/>
  <c r="BG143" i="3"/>
  <c r="BE143" i="3"/>
  <c r="T143" i="3"/>
  <c r="R143" i="3"/>
  <c r="P143" i="3"/>
  <c r="J143" i="3"/>
  <c r="BF143" i="3" s="1"/>
  <c r="BK142" i="3"/>
  <c r="BI142" i="3"/>
  <c r="BH142" i="3"/>
  <c r="BG142" i="3"/>
  <c r="BE142" i="3"/>
  <c r="T142" i="3"/>
  <c r="R142" i="3"/>
  <c r="P142" i="3"/>
  <c r="P139" i="3" s="1"/>
  <c r="J142" i="3"/>
  <c r="BF142" i="3" s="1"/>
  <c r="BK141" i="3"/>
  <c r="BI141" i="3"/>
  <c r="BH141" i="3"/>
  <c r="BG141" i="3"/>
  <c r="BE141" i="3"/>
  <c r="T141" i="3"/>
  <c r="T139" i="3" s="1"/>
  <c r="R141" i="3"/>
  <c r="P141" i="3"/>
  <c r="J141" i="3"/>
  <c r="BF141" i="3" s="1"/>
  <c r="BK140" i="3"/>
  <c r="BI140" i="3"/>
  <c r="BH140" i="3"/>
  <c r="BG140" i="3"/>
  <c r="BF140" i="3"/>
  <c r="BE140" i="3"/>
  <c r="T140" i="3"/>
  <c r="R140" i="3"/>
  <c r="P140" i="3"/>
  <c r="J140" i="3"/>
  <c r="R139" i="3"/>
  <c r="BK138" i="3"/>
  <c r="BI138" i="3"/>
  <c r="BH138" i="3"/>
  <c r="BG138" i="3"/>
  <c r="BF138" i="3"/>
  <c r="BE138" i="3"/>
  <c r="T138" i="3"/>
  <c r="R138" i="3"/>
  <c r="P138" i="3"/>
  <c r="J138" i="3"/>
  <c r="BK137" i="3"/>
  <c r="BI137" i="3"/>
  <c r="BH137" i="3"/>
  <c r="BG137" i="3"/>
  <c r="BF137" i="3"/>
  <c r="BE137" i="3"/>
  <c r="T137" i="3"/>
  <c r="R137" i="3"/>
  <c r="P137" i="3"/>
  <c r="J137" i="3"/>
  <c r="BK136" i="3"/>
  <c r="BI136" i="3"/>
  <c r="BH136" i="3"/>
  <c r="BG136" i="3"/>
  <c r="BE136" i="3"/>
  <c r="T136" i="3"/>
  <c r="R136" i="3"/>
  <c r="P136" i="3"/>
  <c r="J136" i="3"/>
  <c r="BF136" i="3" s="1"/>
  <c r="BK135" i="3"/>
  <c r="BI135" i="3"/>
  <c r="BH135" i="3"/>
  <c r="BG135" i="3"/>
  <c r="BE135" i="3"/>
  <c r="T135" i="3"/>
  <c r="T134" i="3" s="1"/>
  <c r="R135" i="3"/>
  <c r="R134" i="3" s="1"/>
  <c r="P135" i="3"/>
  <c r="P134" i="3" s="1"/>
  <c r="J135" i="3"/>
  <c r="BF135" i="3" s="1"/>
  <c r="BK134" i="3"/>
  <c r="J134" i="3" s="1"/>
  <c r="J101" i="3" s="1"/>
  <c r="BK133" i="3"/>
  <c r="BI133" i="3"/>
  <c r="BH133" i="3"/>
  <c r="BG133" i="3"/>
  <c r="BE133" i="3"/>
  <c r="T133" i="3"/>
  <c r="R133" i="3"/>
  <c r="P133" i="3"/>
  <c r="P130" i="3" s="1"/>
  <c r="P129" i="3" s="1"/>
  <c r="J133" i="3"/>
  <c r="BF133" i="3" s="1"/>
  <c r="BK132" i="3"/>
  <c r="BK130" i="3" s="1"/>
  <c r="BI132" i="3"/>
  <c r="BH132" i="3"/>
  <c r="BG132" i="3"/>
  <c r="BE132" i="3"/>
  <c r="T132" i="3"/>
  <c r="T130" i="3" s="1"/>
  <c r="T129" i="3" s="1"/>
  <c r="R132" i="3"/>
  <c r="P132" i="3"/>
  <c r="J132" i="3"/>
  <c r="BF132" i="3" s="1"/>
  <c r="BK131" i="3"/>
  <c r="BI131" i="3"/>
  <c r="BH131" i="3"/>
  <c r="BG131" i="3"/>
  <c r="BF131" i="3"/>
  <c r="BE131" i="3"/>
  <c r="T131" i="3"/>
  <c r="R131" i="3"/>
  <c r="P131" i="3"/>
  <c r="J131" i="3"/>
  <c r="R130" i="3"/>
  <c r="R129" i="3" s="1"/>
  <c r="BK128" i="3"/>
  <c r="BI128" i="3"/>
  <c r="BH128" i="3"/>
  <c r="BG128" i="3"/>
  <c r="BE128" i="3"/>
  <c r="T128" i="3"/>
  <c r="R128" i="3"/>
  <c r="P128" i="3"/>
  <c r="P125" i="3" s="1"/>
  <c r="P124" i="3" s="1"/>
  <c r="J128" i="3"/>
  <c r="BF128" i="3" s="1"/>
  <c r="BK127" i="3"/>
  <c r="BI127" i="3"/>
  <c r="BH127" i="3"/>
  <c r="BG127" i="3"/>
  <c r="BE127" i="3"/>
  <c r="T127" i="3"/>
  <c r="T125" i="3" s="1"/>
  <c r="T124" i="3" s="1"/>
  <c r="R127" i="3"/>
  <c r="P127" i="3"/>
  <c r="J127" i="3"/>
  <c r="BF127" i="3" s="1"/>
  <c r="BK126" i="3"/>
  <c r="BI126" i="3"/>
  <c r="BH126" i="3"/>
  <c r="BG126" i="3"/>
  <c r="BE126" i="3"/>
  <c r="T126" i="3"/>
  <c r="R126" i="3"/>
  <c r="P126" i="3"/>
  <c r="R125" i="3"/>
  <c r="R124" i="3" s="1"/>
  <c r="R123" i="3" s="1"/>
  <c r="F119" i="3"/>
  <c r="F117" i="3"/>
  <c r="E115" i="3"/>
  <c r="F91" i="3"/>
  <c r="F89" i="3"/>
  <c r="E87" i="3"/>
  <c r="J37" i="3"/>
  <c r="J36" i="3"/>
  <c r="AY96" i="1" s="1"/>
  <c r="J35" i="3"/>
  <c r="J24" i="3"/>
  <c r="E24" i="3"/>
  <c r="J120" i="3" s="1"/>
  <c r="J23" i="3"/>
  <c r="J21" i="3"/>
  <c r="E21" i="3"/>
  <c r="J119" i="3" s="1"/>
  <c r="J20" i="3"/>
  <c r="J18" i="3"/>
  <c r="E18" i="3"/>
  <c r="F120" i="3" s="1"/>
  <c r="J17" i="3"/>
  <c r="J12" i="3"/>
  <c r="J117" i="3" s="1"/>
  <c r="E7" i="3"/>
  <c r="E113" i="3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F165" i="2"/>
  <c r="BE165" i="2"/>
  <c r="T165" i="2"/>
  <c r="R165" i="2"/>
  <c r="P165" i="2"/>
  <c r="J165" i="2"/>
  <c r="BK164" i="2"/>
  <c r="BI164" i="2"/>
  <c r="BH164" i="2"/>
  <c r="BG164" i="2"/>
  <c r="BE164" i="2"/>
  <c r="T164" i="2"/>
  <c r="R164" i="2"/>
  <c r="P164" i="2"/>
  <c r="J164" i="2"/>
  <c r="BF164" i="2" s="1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F162" i="2"/>
  <c r="BE162" i="2"/>
  <c r="T162" i="2"/>
  <c r="R162" i="2"/>
  <c r="P162" i="2"/>
  <c r="J162" i="2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E160" i="2"/>
  <c r="T160" i="2"/>
  <c r="R160" i="2"/>
  <c r="P160" i="2"/>
  <c r="J160" i="2"/>
  <c r="BF160" i="2" s="1"/>
  <c r="BK159" i="2"/>
  <c r="BI159" i="2"/>
  <c r="BH159" i="2"/>
  <c r="BG159" i="2"/>
  <c r="BE159" i="2"/>
  <c r="T159" i="2"/>
  <c r="T158" i="2" s="1"/>
  <c r="R159" i="2"/>
  <c r="R158" i="2" s="1"/>
  <c r="P159" i="2"/>
  <c r="P158" i="2" s="1"/>
  <c r="J159" i="2"/>
  <c r="BF159" i="2" s="1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E156" i="2"/>
  <c r="T156" i="2"/>
  <c r="R156" i="2"/>
  <c r="P156" i="2"/>
  <c r="J156" i="2"/>
  <c r="BF156" i="2" s="1"/>
  <c r="BK155" i="2"/>
  <c r="BI155" i="2"/>
  <c r="BH155" i="2"/>
  <c r="BG155" i="2"/>
  <c r="BE155" i="2"/>
  <c r="T155" i="2"/>
  <c r="R155" i="2"/>
  <c r="P155" i="2"/>
  <c r="J155" i="2"/>
  <c r="BF155" i="2" s="1"/>
  <c r="BK154" i="2"/>
  <c r="BI154" i="2"/>
  <c r="BH154" i="2"/>
  <c r="BG154" i="2"/>
  <c r="BE154" i="2"/>
  <c r="T154" i="2"/>
  <c r="R154" i="2"/>
  <c r="P154" i="2"/>
  <c r="J154" i="2"/>
  <c r="BF154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E152" i="2"/>
  <c r="T152" i="2"/>
  <c r="R152" i="2"/>
  <c r="P152" i="2"/>
  <c r="J152" i="2"/>
  <c r="BF152" i="2" s="1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P146" i="2" s="1"/>
  <c r="J148" i="2"/>
  <c r="BF148" i="2" s="1"/>
  <c r="BK147" i="2"/>
  <c r="BI147" i="2"/>
  <c r="BH147" i="2"/>
  <c r="BG147" i="2"/>
  <c r="BE147" i="2"/>
  <c r="T147" i="2"/>
  <c r="R147" i="2"/>
  <c r="R146" i="2" s="1"/>
  <c r="P147" i="2"/>
  <c r="J147" i="2"/>
  <c r="BF147" i="2" s="1"/>
  <c r="T146" i="2"/>
  <c r="BK145" i="2"/>
  <c r="BI145" i="2"/>
  <c r="BH145" i="2"/>
  <c r="BG145" i="2"/>
  <c r="BE145" i="2"/>
  <c r="T145" i="2"/>
  <c r="R145" i="2"/>
  <c r="P145" i="2"/>
  <c r="J145" i="2"/>
  <c r="BF145" i="2" s="1"/>
  <c r="BK144" i="2"/>
  <c r="BI144" i="2"/>
  <c r="BH144" i="2"/>
  <c r="BG144" i="2"/>
  <c r="BE144" i="2"/>
  <c r="T144" i="2"/>
  <c r="R144" i="2"/>
  <c r="P144" i="2"/>
  <c r="J144" i="2"/>
  <c r="BF144" i="2" s="1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F141" i="2"/>
  <c r="BE141" i="2"/>
  <c r="T141" i="2"/>
  <c r="T140" i="2" s="1"/>
  <c r="R141" i="2"/>
  <c r="P141" i="2"/>
  <c r="P140" i="2" s="1"/>
  <c r="J141" i="2"/>
  <c r="R140" i="2"/>
  <c r="BK139" i="2"/>
  <c r="BI139" i="2"/>
  <c r="BH139" i="2"/>
  <c r="BG139" i="2"/>
  <c r="BE139" i="2"/>
  <c r="T139" i="2"/>
  <c r="R139" i="2"/>
  <c r="P139" i="2"/>
  <c r="J139" i="2"/>
  <c r="BF139" i="2" s="1"/>
  <c r="BK138" i="2"/>
  <c r="BI138" i="2"/>
  <c r="BH138" i="2"/>
  <c r="BG138" i="2"/>
  <c r="BE138" i="2"/>
  <c r="T138" i="2"/>
  <c r="T135" i="2" s="1"/>
  <c r="T134" i="2" s="1"/>
  <c r="R138" i="2"/>
  <c r="P138" i="2"/>
  <c r="J138" i="2"/>
  <c r="BF138" i="2" s="1"/>
  <c r="BK137" i="2"/>
  <c r="BK135" i="2" s="1"/>
  <c r="J135" i="2" s="1"/>
  <c r="J101" i="2" s="1"/>
  <c r="BI137" i="2"/>
  <c r="BH137" i="2"/>
  <c r="BG137" i="2"/>
  <c r="BE137" i="2"/>
  <c r="T137" i="2"/>
  <c r="R137" i="2"/>
  <c r="P137" i="2"/>
  <c r="J137" i="2"/>
  <c r="BF137" i="2" s="1"/>
  <c r="BK136" i="2"/>
  <c r="BI136" i="2"/>
  <c r="BH136" i="2"/>
  <c r="BG136" i="2"/>
  <c r="BE136" i="2"/>
  <c r="T136" i="2"/>
  <c r="R136" i="2"/>
  <c r="R135" i="2" s="1"/>
  <c r="P136" i="2"/>
  <c r="P135" i="2" s="1"/>
  <c r="J136" i="2"/>
  <c r="BF136" i="2" s="1"/>
  <c r="BK133" i="2"/>
  <c r="BI133" i="2"/>
  <c r="BH133" i="2"/>
  <c r="BG133" i="2"/>
  <c r="BF133" i="2"/>
  <c r="BE133" i="2"/>
  <c r="T133" i="2"/>
  <c r="T130" i="2" s="1"/>
  <c r="R133" i="2"/>
  <c r="P133" i="2"/>
  <c r="J133" i="2"/>
  <c r="BK132" i="2"/>
  <c r="BI132" i="2"/>
  <c r="BH132" i="2"/>
  <c r="BG132" i="2"/>
  <c r="BE132" i="2"/>
  <c r="T132" i="2"/>
  <c r="R132" i="2"/>
  <c r="P132" i="2"/>
  <c r="J132" i="2"/>
  <c r="BF132" i="2" s="1"/>
  <c r="BK131" i="2"/>
  <c r="BI131" i="2"/>
  <c r="BH131" i="2"/>
  <c r="BG131" i="2"/>
  <c r="BE131" i="2"/>
  <c r="T131" i="2"/>
  <c r="R131" i="2"/>
  <c r="R130" i="2" s="1"/>
  <c r="P131" i="2"/>
  <c r="P130" i="2" s="1"/>
  <c r="J131" i="2"/>
  <c r="BF131" i="2" s="1"/>
  <c r="BK130" i="2"/>
  <c r="J130" i="2" s="1"/>
  <c r="J99" i="2" s="1"/>
  <c r="BK129" i="2"/>
  <c r="BI129" i="2"/>
  <c r="BH129" i="2"/>
  <c r="BG129" i="2"/>
  <c r="BE129" i="2"/>
  <c r="T129" i="2"/>
  <c r="R129" i="2"/>
  <c r="P129" i="2"/>
  <c r="J129" i="2"/>
  <c r="BF129" i="2" s="1"/>
  <c r="BK128" i="2"/>
  <c r="BI128" i="2"/>
  <c r="F37" i="2" s="1"/>
  <c r="BD95" i="1" s="1"/>
  <c r="BH128" i="2"/>
  <c r="BG128" i="2"/>
  <c r="BE128" i="2"/>
  <c r="T128" i="2"/>
  <c r="R128" i="2"/>
  <c r="P128" i="2"/>
  <c r="J128" i="2"/>
  <c r="BF128" i="2" s="1"/>
  <c r="BK127" i="2"/>
  <c r="BI127" i="2"/>
  <c r="BH127" i="2"/>
  <c r="BG127" i="2"/>
  <c r="BF127" i="2"/>
  <c r="BE127" i="2"/>
  <c r="F33" i="2" s="1"/>
  <c r="AZ95" i="1" s="1"/>
  <c r="T127" i="2"/>
  <c r="T126" i="2" s="1"/>
  <c r="T125" i="2" s="1"/>
  <c r="T124" i="2" s="1"/>
  <c r="R127" i="2"/>
  <c r="P127" i="2"/>
  <c r="P126" i="2" s="1"/>
  <c r="J127" i="2"/>
  <c r="R126" i="2"/>
  <c r="R125" i="2" s="1"/>
  <c r="F120" i="2"/>
  <c r="F118" i="2"/>
  <c r="E116" i="2"/>
  <c r="J91" i="2"/>
  <c r="F91" i="2"/>
  <c r="F89" i="2"/>
  <c r="E87" i="2"/>
  <c r="J37" i="2"/>
  <c r="J36" i="2"/>
  <c r="J35" i="2"/>
  <c r="J24" i="2"/>
  <c r="E24" i="2"/>
  <c r="J121" i="2" s="1"/>
  <c r="J23" i="2"/>
  <c r="J21" i="2"/>
  <c r="E21" i="2"/>
  <c r="J120" i="2" s="1"/>
  <c r="J20" i="2"/>
  <c r="J18" i="2"/>
  <c r="E18" i="2"/>
  <c r="F121" i="2" s="1"/>
  <c r="J17" i="2"/>
  <c r="J12" i="2"/>
  <c r="J118" i="2" s="1"/>
  <c r="E7" i="2"/>
  <c r="E114" i="2" s="1"/>
  <c r="AX96" i="1"/>
  <c r="AY95" i="1"/>
  <c r="AX95" i="1"/>
  <c r="AS94" i="1"/>
  <c r="AM90" i="1"/>
  <c r="L90" i="1"/>
  <c r="AM89" i="1"/>
  <c r="L89" i="1"/>
  <c r="AM87" i="1"/>
  <c r="L87" i="1"/>
  <c r="L85" i="1"/>
  <c r="L84" i="1"/>
  <c r="BK140" i="2" l="1"/>
  <c r="BK134" i="2" s="1"/>
  <c r="J134" i="2" s="1"/>
  <c r="J100" i="2" s="1"/>
  <c r="BK158" i="2"/>
  <c r="J158" i="2" s="1"/>
  <c r="J104" i="2" s="1"/>
  <c r="J33" i="2"/>
  <c r="AV95" i="1" s="1"/>
  <c r="BK146" i="2"/>
  <c r="J146" i="2" s="1"/>
  <c r="J103" i="2" s="1"/>
  <c r="BK126" i="2"/>
  <c r="BK125" i="2" s="1"/>
  <c r="F35" i="2"/>
  <c r="BB95" i="1" s="1"/>
  <c r="F36" i="2"/>
  <c r="BC95" i="1" s="1"/>
  <c r="J33" i="3"/>
  <c r="AV96" i="1" s="1"/>
  <c r="F37" i="3"/>
  <c r="BD96" i="1" s="1"/>
  <c r="BD94" i="1" s="1"/>
  <c r="W33" i="1" s="1"/>
  <c r="BK125" i="3"/>
  <c r="BK139" i="3"/>
  <c r="J139" i="3" s="1"/>
  <c r="J102" i="3" s="1"/>
  <c r="F36" i="3"/>
  <c r="BC96" i="1" s="1"/>
  <c r="BC94" i="1" s="1"/>
  <c r="F35" i="3"/>
  <c r="BB96" i="1" s="1"/>
  <c r="P134" i="2"/>
  <c r="R134" i="2"/>
  <c r="R124" i="2" s="1"/>
  <c r="BK124" i="3"/>
  <c r="J125" i="3"/>
  <c r="J98" i="3" s="1"/>
  <c r="J130" i="3"/>
  <c r="J100" i="3" s="1"/>
  <c r="P123" i="3"/>
  <c r="AU96" i="1" s="1"/>
  <c r="J34" i="2"/>
  <c r="AW95" i="1" s="1"/>
  <c r="AT95" i="1" s="1"/>
  <c r="J34" i="3"/>
  <c r="AW96" i="1" s="1"/>
  <c r="AT96" i="1" s="1"/>
  <c r="T123" i="3"/>
  <c r="P125" i="2"/>
  <c r="P124" i="2" s="1"/>
  <c r="AU95" i="1" s="1"/>
  <c r="J89" i="2"/>
  <c r="J89" i="3"/>
  <c r="F92" i="2"/>
  <c r="F33" i="3"/>
  <c r="AZ96" i="1" s="1"/>
  <c r="AZ94" i="1" s="1"/>
  <c r="J91" i="3"/>
  <c r="F34" i="2"/>
  <c r="BA95" i="1" s="1"/>
  <c r="J92" i="2"/>
  <c r="F92" i="3"/>
  <c r="E85" i="2"/>
  <c r="F34" i="3"/>
  <c r="BA96" i="1" s="1"/>
  <c r="J92" i="3"/>
  <c r="E85" i="3"/>
  <c r="J126" i="2" l="1"/>
  <c r="J98" i="2" s="1"/>
  <c r="BB94" i="1"/>
  <c r="J140" i="2"/>
  <c r="J102" i="2" s="1"/>
  <c r="AY94" i="1"/>
  <c r="W32" i="1"/>
  <c r="BK129" i="3"/>
  <c r="J129" i="3" s="1"/>
  <c r="J99" i="3" s="1"/>
  <c r="W31" i="1"/>
  <c r="AX94" i="1"/>
  <c r="BA94" i="1"/>
  <c r="AW94" i="1" s="1"/>
  <c r="AK30" i="1" s="1"/>
  <c r="BK123" i="3"/>
  <c r="J123" i="3" s="1"/>
  <c r="J124" i="3"/>
  <c r="J97" i="3" s="1"/>
  <c r="W29" i="1"/>
  <c r="AV94" i="1"/>
  <c r="AU94" i="1"/>
  <c r="BK124" i="2"/>
  <c r="J124" i="2" s="1"/>
  <c r="J125" i="2"/>
  <c r="J97" i="2" s="1"/>
  <c r="W30" i="1" l="1"/>
  <c r="J96" i="3"/>
  <c r="J30" i="3"/>
  <c r="J96" i="2"/>
  <c r="J30" i="2"/>
  <c r="AT94" i="1"/>
  <c r="AK29" i="1"/>
  <c r="J39" i="2" l="1"/>
  <c r="AG95" i="1"/>
  <c r="J39" i="3"/>
  <c r="AG96" i="1"/>
  <c r="AN96" i="1" s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<sst xmlns="http://schemas.openxmlformats.org/spreadsheetml/2006/main" count="1516" uniqueCount="405">
  <si>
    <t>Export Komplet</t>
  </si>
  <si>
    <t/>
  </si>
  <si>
    <t>2.0</t>
  </si>
  <si>
    <t>ZAMOK</t>
  </si>
  <si>
    <t>False</t>
  </si>
  <si>
    <t>{0237a2e3-a5e6-4fd3-b4f7-287e45e8aa4c}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</si>
  <si>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</si>
  <si>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</si>
  <si>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</si>
  <si>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</si>
  <si>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</si>
  <si>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</si>
  <si>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2022/002</t>
  </si>
  <si>
    <t>Stavba:</t>
  </si>
  <si>
    <t>Predajňa mäsa a hotových výrobkov Ekoraj Ďurďové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</si>
  <si>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</si>
  <si>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</si>
  <si>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</si>
  <si>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</si>
  <si>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</si>
  <si>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</si>
  <si>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</si>
  <si>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Ekoraj Ďurďové, Mládežnícka 108, 017 01 Pov. Bystr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</si>
  <si>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</si>
  <si>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</si>
  <si>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</si>
  <si>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</si>
  <si>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</si>
  <si>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</si>
  <si>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</si>
  <si>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</si>
  <si>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</si>
  <si>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</si>
  <si>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</si>
  <si>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</si>
  <si>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</si>
  <si>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</si>
  <si>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</si>
  <si>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</si>
  <si>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</si>
  <si>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</si>
  <si>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</si>
  <si>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</si>
  <si>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</si>
  <si>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</si>
  <si>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</si>
  <si>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</si>
  <si>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</si>
  <si>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</si>
  <si>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</si>
  <si>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</si>
  <si>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</si>
  <si>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</si>
  <si>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</si>
  <si>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</si>
  <si>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</si>
  <si>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</si>
  <si>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</si>
  <si>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</si>
  <si>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</si>
  <si>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</si>
  <si>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</si>
  <si>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</si>
  <si>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</si>
  <si>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</si>
  <si>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</si>
  <si>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</si>
  <si>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</si>
  <si>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</si>
  <si>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</si>
  <si>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</si>
  <si>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</si>
  <si>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</si>
  <si>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</si>
  <si>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</si>
  <si>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Vykurovanie</t>
  </si>
  <si>
    <t>STA</t>
  </si>
  <si>
    <t>1</t>
  </si>
  <si>
    <t>{83e30c41-83fa-4863-a6dc-1cbea3fd1a82}</t>
  </si>
  <si>
    <t>002</t>
  </si>
  <si>
    <t>Zdravotechnika</t>
  </si>
  <si>
    <t>{e7175132-1763-4373-aff6-b896b4012fd9}</t>
  </si>
  <si>
    <t>KRYCÍ LIST ROZPOČTU</t>
  </si>
  <si>
    <t>Objekt:</t>
  </si>
  <si>
    <t>001 - Vykurovanie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</si>
  <si>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</si>
  <si>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</si>
  <si>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</si>
  <si>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</si>
  <si>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</si>
  <si>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</si>
  <si>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</si>
  <si>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8 - Rúrové vedenie</t>
  </si>
  <si>
    <t>PSV - Práce a dodávky PSV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</si>
  <si>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</si>
  <si>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</si>
  <si>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</si>
  <si>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</si>
  <si>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</si>
  <si>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</si>
  <si>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</si>
  <si>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</si>
  <si>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</si>
  <si>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</si>
  <si>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</si>
  <si>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</si>
  <si>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</si>
  <si>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</si>
  <si>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</si>
  <si>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</si>
  <si>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</si>
  <si>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</si>
  <si>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</si>
  <si>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</si>
  <si>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</si>
  <si>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</si>
  <si>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</si>
  <si>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</si>
  <si>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</si>
  <si>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</si>
  <si>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-1866488691</t>
  </si>
  <si>
    <t>132201109.S</t>
  </si>
  <si>
    <t>Príplatok k cene za lepivosť pri hĺbení rýh šírky do 600 mm zapažených i nezapažených s urovnaním dna v hornine 3</t>
  </si>
  <si>
    <t>227784326</t>
  </si>
  <si>
    <t>3</t>
  </si>
  <si>
    <t>175101102.S</t>
  </si>
  <si>
    <t>Obsyp potrubia sypaninou z vhodných hornín 1 až 4 s prehodením sypaniny</t>
  </si>
  <si>
    <t>-50515984</t>
  </si>
  <si>
    <t>8</t>
  </si>
  <si>
    <t>Rúrové vedenie</t>
  </si>
  <si>
    <t>22</t>
  </si>
  <si>
    <t>862161102.S</t>
  </si>
  <si>
    <t>Montáž predizolovaného potrubia do 145 °C pre ÚK, kondenzát, horúcovod, ulož.podzemné, DN 25,</t>
  </si>
  <si>
    <t>m</t>
  </si>
  <si>
    <t>-2005567868</t>
  </si>
  <si>
    <t>23</t>
  </si>
  <si>
    <t>M</t>
  </si>
  <si>
    <t>1018113</t>
  </si>
  <si>
    <t>Preizolované potrubie Thermo single 2xd32/175, PN6, Tmax95°C</t>
  </si>
  <si>
    <t>-76274056</t>
  </si>
  <si>
    <t>29</t>
  </si>
  <si>
    <t>1018114</t>
  </si>
  <si>
    <t>Prechod Wipex d32x1" vonkajsí závit PN6</t>
  </si>
  <si>
    <t>ks</t>
  </si>
  <si>
    <t>-551591227</t>
  </si>
  <si>
    <t>PSV</t>
  </si>
  <si>
    <t>Práce a dodávky PSV</t>
  </si>
  <si>
    <t>732</t>
  </si>
  <si>
    <t>Ústredné kúrenie - strojovne</t>
  </si>
  <si>
    <t>732219205.S</t>
  </si>
  <si>
    <t>Montáž zásobníkového ohrievača vody pre ohrev pitnej vody v spojení s kotlami objem do 150 l</t>
  </si>
  <si>
    <t>16</t>
  </si>
  <si>
    <t>745224753</t>
  </si>
  <si>
    <t>5</t>
  </si>
  <si>
    <t>484380001000.S</t>
  </si>
  <si>
    <t>Ohrievač zásobníkový na ohrev pitnej vody v spojení s nástennými zariadeniami, objem 120 l</t>
  </si>
  <si>
    <t>32</t>
  </si>
  <si>
    <t>-1227834436</t>
  </si>
  <si>
    <t>18</t>
  </si>
  <si>
    <t>732470015.S</t>
  </si>
  <si>
    <t>Montáž čerpadlovej skupiny pre vykurovacie systémy dvojvetvovej G 1, 8-28 l/min</t>
  </si>
  <si>
    <t>1616931624</t>
  </si>
  <si>
    <t>19</t>
  </si>
  <si>
    <t>484810005900.S</t>
  </si>
  <si>
    <t>Rýchlomontážna sada so zmiešavačom, DN 25, vrátane integrovaného obehového čerpadla - max. dopravná výška 6 m, výkon 40/20 kW</t>
  </si>
  <si>
    <t>sada</t>
  </si>
  <si>
    <t>-1314220421</t>
  </si>
  <si>
    <t>733</t>
  </si>
  <si>
    <t>Ústredné kúrenie - rozvodné potrubie</t>
  </si>
  <si>
    <t>6</t>
  </si>
  <si>
    <t>733151033.S</t>
  </si>
  <si>
    <t>Potrubie z medených rúrok polotvrdých spájaných lisovaním D 15/1,0 mm</t>
  </si>
  <si>
    <t>1496698498</t>
  </si>
  <si>
    <t>7</t>
  </si>
  <si>
    <t>733151036.S</t>
  </si>
  <si>
    <t>Potrubie z medených rúrok polotvrdých spájaných lisovaním D 18/1,0 mm</t>
  </si>
  <si>
    <t>-1324052942</t>
  </si>
  <si>
    <t>733151039.S</t>
  </si>
  <si>
    <t>Potrubie z medených rúrok polotvrdých spájaných lisovaním D 22/1,0 mm</t>
  </si>
  <si>
    <t>-944904539</t>
  </si>
  <si>
    <t>9</t>
  </si>
  <si>
    <t>733191201.S</t>
  </si>
  <si>
    <t>Tlaková skúška medeného potrubia do D 35 mm</t>
  </si>
  <si>
    <t>-86551019</t>
  </si>
  <si>
    <t>10</t>
  </si>
  <si>
    <t>998733101.S</t>
  </si>
  <si>
    <t>Presun hmôt pre rozvody potrubia v objektoch výšky do 6 m</t>
  </si>
  <si>
    <t>t</t>
  </si>
  <si>
    <t>-715146582</t>
  </si>
  <si>
    <t>734</t>
  </si>
  <si>
    <t>Ústredné kúrenie - armatúry</t>
  </si>
  <si>
    <t>734209112.S</t>
  </si>
  <si>
    <t>Montáž závitovej armatúry s 2 závitmi do G 1/2</t>
  </si>
  <si>
    <t>1841880630</t>
  </si>
  <si>
    <t>25</t>
  </si>
  <si>
    <t>734209114.S</t>
  </si>
  <si>
    <t>Montáž závitovej armatúry s 2 závitmi G 3/4</t>
  </si>
  <si>
    <t>-955603232</t>
  </si>
  <si>
    <t>26</t>
  </si>
  <si>
    <t>197730086800.S</t>
  </si>
  <si>
    <t>Vykurovacie šróbenie rohové vyhotovenie, 3/4", PN 25, T = +130 °C, s plochým tesnením, mosadz</t>
  </si>
  <si>
    <t>-1406440664</t>
  </si>
  <si>
    <t>27</t>
  </si>
  <si>
    <t>551110007000</t>
  </si>
  <si>
    <t>Guľový uzáver pre vodu Evolution, 3/4" FF, plnoprietokový, páčka, niklovaná mosadz, FIV.80001 P</t>
  </si>
  <si>
    <t>-305129027</t>
  </si>
  <si>
    <t>28</t>
  </si>
  <si>
    <t>551110015800</t>
  </si>
  <si>
    <t>Guľový uzáver pre vodu Perfecta, 1" MF, motýľ, niklovaná mosadz, FIV.8367</t>
  </si>
  <si>
    <t>-384795396</t>
  </si>
  <si>
    <t>34</t>
  </si>
  <si>
    <t>734209115.S</t>
  </si>
  <si>
    <t>Montáž závitovej armatúry s 2 závitmi G 1</t>
  </si>
  <si>
    <t>908846542</t>
  </si>
  <si>
    <t>21</t>
  </si>
  <si>
    <t>734222612.S</t>
  </si>
  <si>
    <t>Ventil regulačný  s hlavicou termostatického ovládania V 4262 A - priamy G 1/2</t>
  </si>
  <si>
    <t>-2103557803</t>
  </si>
  <si>
    <t>30</t>
  </si>
  <si>
    <t>734223230.S</t>
  </si>
  <si>
    <t>Montáž termostatickej hlavice kvapalinovej PN 10 do 110°C so vstavaným snímačom</t>
  </si>
  <si>
    <t>-1045076084</t>
  </si>
  <si>
    <t>31</t>
  </si>
  <si>
    <t>551280002000</t>
  </si>
  <si>
    <t>Termostatická hlavica kvapalinová, Clip-Clap, rozsah regulácie + 6,5 až +28°C, plast, IVAR.TD 3000</t>
  </si>
  <si>
    <t>-1021263769</t>
  </si>
  <si>
    <t>734223257.S</t>
  </si>
  <si>
    <t>Montáž zverného šróbenia pre vykurovacie telesá</t>
  </si>
  <si>
    <t>-749498484</t>
  </si>
  <si>
    <t>33</t>
  </si>
  <si>
    <t>197730082300.S</t>
  </si>
  <si>
    <t>Sada zverného šróbenia so vsuvkou, 1/2"x15x1 niklovaná mosadz</t>
  </si>
  <si>
    <t>-561974334</t>
  </si>
  <si>
    <t>735</t>
  </si>
  <si>
    <t>Ústredné kúrenie - vykurovacie telesá</t>
  </si>
  <si>
    <t>11</t>
  </si>
  <si>
    <t>735154041.S</t>
  </si>
  <si>
    <t>Montáž vykurovacieho telesa panelového jednoradového 600 mm/ dĺžky 700-900 mm</t>
  </si>
  <si>
    <t>-1680537015</t>
  </si>
  <si>
    <t>12</t>
  </si>
  <si>
    <t>484530015793.S</t>
  </si>
  <si>
    <t>Teleso vykurovacie doskové jednoradové oceľové, vxlxhĺ 600x700x54-63 mm, s bočným pripojením</t>
  </si>
  <si>
    <t>652670834</t>
  </si>
  <si>
    <t>13</t>
  </si>
  <si>
    <t>484530015795.S</t>
  </si>
  <si>
    <t>Teleso vykurovacie doskové jednoradové oceľové, vxlxhĺ 600x800x54-63 mm, s bočným pripojením</t>
  </si>
  <si>
    <t>1991468016</t>
  </si>
  <si>
    <t>14</t>
  </si>
  <si>
    <t>735154143.S</t>
  </si>
  <si>
    <t>Montáž vykurovacieho telesa panelového dvojradového výšky 600 mm/ dĺžky 1400-1800 mm</t>
  </si>
  <si>
    <t>1557085963</t>
  </si>
  <si>
    <t>15</t>
  </si>
  <si>
    <t>484530066500.S</t>
  </si>
  <si>
    <t>Teleso vykurovacie doskové dvojradové oceľové, vxlxhĺ 600x1400x100 mm, s bočným pripojením a dvoma konvektormi</t>
  </si>
  <si>
    <t>-1612788194</t>
  </si>
  <si>
    <t>735162140.S</t>
  </si>
  <si>
    <t>Montáž vykurovacieho telesa rúrkového výšky 1500 mm</t>
  </si>
  <si>
    <t>849796583</t>
  </si>
  <si>
    <t>17</t>
  </si>
  <si>
    <t>484520002400.S</t>
  </si>
  <si>
    <t>Teleso vykurovacie rebríkové oceľové, lxvxhĺ 600x1500x30-61 mm, pripojenie G 1/2" vnútorné</t>
  </si>
  <si>
    <t>-392133410</t>
  </si>
  <si>
    <t>24</t>
  </si>
  <si>
    <t>998735101.S</t>
  </si>
  <si>
    <t>Presun hmôt pre vykurovacie telesá v objektoch výšky do 6 m</t>
  </si>
  <si>
    <t>1028331081</t>
  </si>
  <si>
    <t>002 - Zdravotechnika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</si>
  <si>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</si>
  <si>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</si>
  <si>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</si>
  <si>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</si>
  <si>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39</t>
  </si>
  <si>
    <t>1794030345</t>
  </si>
  <si>
    <t>40</t>
  </si>
  <si>
    <t>-90994445</t>
  </si>
  <si>
    <t>41</t>
  </si>
  <si>
    <t>-1041007207</t>
  </si>
  <si>
    <t>713</t>
  </si>
  <si>
    <t>Izolácie tepelné</t>
  </si>
  <si>
    <t>36</t>
  </si>
  <si>
    <t>713482121.S</t>
  </si>
  <si>
    <t>Montáž trubíc z PE, hr.15-20 mm,vnút.priemer do 38 mm</t>
  </si>
  <si>
    <t>2052375274</t>
  </si>
  <si>
    <t>37</t>
  </si>
  <si>
    <t>283310004700.S</t>
  </si>
  <si>
    <t>Izolačná PE trubica dxhr. 22x20 mm, nadrezaná, na izolovanie rozvodov vody, kúrenia, zdravotechniky</t>
  </si>
  <si>
    <t>-1475389894</t>
  </si>
  <si>
    <t>38</t>
  </si>
  <si>
    <t>283310004600.S</t>
  </si>
  <si>
    <t>Izolačná PE trubica dxhr. 18x20 mm, nadrezaná, na izolovanie rozvodov vody, kúrenia, zdravotechniky</t>
  </si>
  <si>
    <t>-1396809193</t>
  </si>
  <si>
    <t>721</t>
  </si>
  <si>
    <t>Zdravotechnika - vnútorná kanalizácia</t>
  </si>
  <si>
    <t>721171106.S</t>
  </si>
  <si>
    <t>Potrubie z PVC - U odpadové  hrdlové D 50 mm</t>
  </si>
  <si>
    <t>624904593</t>
  </si>
  <si>
    <t>721171107.S</t>
  </si>
  <si>
    <t>Potrubie z PVC - U odpadové  hrdlové D 75 mm</t>
  </si>
  <si>
    <t>1247035160</t>
  </si>
  <si>
    <t>721171109.S</t>
  </si>
  <si>
    <t>Potrubie z PVC - U odpadové  hrdlové D 110 mm</t>
  </si>
  <si>
    <t>-698053354</t>
  </si>
  <si>
    <t>721171110.S</t>
  </si>
  <si>
    <t>Potrubie z PVC - U odpadové ležaté hrdlové D 125 mm</t>
  </si>
  <si>
    <t>568741721</t>
  </si>
  <si>
    <t>722</t>
  </si>
  <si>
    <t>Zdravotechnika - vnútorný vodovod</t>
  </si>
  <si>
    <t>722171111</t>
  </si>
  <si>
    <t>Potrubie plasthliníkové ALPEX-DUO Dxt 16x2 mm v kotúčoch</t>
  </si>
  <si>
    <t>-460599655</t>
  </si>
  <si>
    <t>722171113</t>
  </si>
  <si>
    <t>Potrubie plasthliníkové ALPEX-DUO Dxt 20x2 mm v kotúčoch</t>
  </si>
  <si>
    <t>1915851970</t>
  </si>
  <si>
    <t>722221015.S</t>
  </si>
  <si>
    <t>Montáž guľového kohúta závitového priameho pre vodu G 3/4</t>
  </si>
  <si>
    <t>671691698</t>
  </si>
  <si>
    <t>551110015100</t>
  </si>
  <si>
    <t>Guľový uzáver pre vodu Perfecta, 3/4" MF, páčka, niklovaná mosadz, FIV.8364</t>
  </si>
  <si>
    <t>-334712637</t>
  </si>
  <si>
    <t>722221070.S</t>
  </si>
  <si>
    <t>Montáž guľového kohúta závitového rohového pre vodu G 1/2</t>
  </si>
  <si>
    <t>795265834</t>
  </si>
  <si>
    <t>551110007700.S</t>
  </si>
  <si>
    <t>Guľový uzáver pre vodu rohový 1/2", niklovaná mosadz</t>
  </si>
  <si>
    <t>-538378128</t>
  </si>
  <si>
    <t>722221170.S</t>
  </si>
  <si>
    <t>Montáž poistného ventilu závitového pre vodu G 1/2</t>
  </si>
  <si>
    <t>-1474522264</t>
  </si>
  <si>
    <t>551210021500</t>
  </si>
  <si>
    <t>Ventil poistný, 1/2”x6 bar, armatúry pre uzavreté systémy, GIACOMINI</t>
  </si>
  <si>
    <t>-1250112</t>
  </si>
  <si>
    <t>35</t>
  </si>
  <si>
    <t>722290215.S</t>
  </si>
  <si>
    <t>Tlaková skúška vodovodného potrubia hrdlového alebo prírubového do DN 100</t>
  </si>
  <si>
    <t>738041516</t>
  </si>
  <si>
    <t>725</t>
  </si>
  <si>
    <t>Zdravotechnika - zariaďovacie predmety</t>
  </si>
  <si>
    <t>725119307.S</t>
  </si>
  <si>
    <t>Montáž záchodovej misy keramickej kombinovanej s rovným odpadom</t>
  </si>
  <si>
    <t>823772621</t>
  </si>
  <si>
    <t>642340000400</t>
  </si>
  <si>
    <t>Kombinované WC keramické DEEP by JIKA, rozmer 360x670x480 mm, vodorovný odpad so zvýšenou výškou 500 mm, JIKA</t>
  </si>
  <si>
    <t>558478114</t>
  </si>
  <si>
    <t>725119410.S</t>
  </si>
  <si>
    <t>Montáž záchodovej misy keramickej zavesenej s rovným odpadom</t>
  </si>
  <si>
    <t>274518775</t>
  </si>
  <si>
    <t>642360000300</t>
  </si>
  <si>
    <t>Misa záchodová keramická závesná MIO-N, rozmer 360x530x430 mm, hlboké splachovanie, JIKA</t>
  </si>
  <si>
    <t>-89057033</t>
  </si>
  <si>
    <t>725129210.S</t>
  </si>
  <si>
    <t>Montáž pisoáru keramického s automatickým splachovaním</t>
  </si>
  <si>
    <t>765928477</t>
  </si>
  <si>
    <t>642510000200.S</t>
  </si>
  <si>
    <t>Pisoár so senzorom keramický</t>
  </si>
  <si>
    <t>1719377592</t>
  </si>
  <si>
    <t>725149701.S</t>
  </si>
  <si>
    <t>Montáž predstenového systému záchodov do masívnej murovanej konštrukcie</t>
  </si>
  <si>
    <t>-1837091574</t>
  </si>
  <si>
    <t>552370001500</t>
  </si>
  <si>
    <t>Predstenový systém Kombifix pre závesné WC, výška 1080 mm s podomietkovou splachovacou nádržou Sigma 12 pre odsávanie zápachu s externým ventilátorom, plast, GEBERIT</t>
  </si>
  <si>
    <t>-1358858322</t>
  </si>
  <si>
    <t>725149730.S</t>
  </si>
  <si>
    <t>Montáž predstenového systému pisoárov do masívnej murovanej konštrukcie</t>
  </si>
  <si>
    <t>-1184128305</t>
  </si>
  <si>
    <t>552370001800</t>
  </si>
  <si>
    <t>Predstenový systém Kombifix pre pisoár, univerzálny, výška 1090-1270 mm pre skryté ovládanie splachovania, plast, GEBERIT</t>
  </si>
  <si>
    <t>1203487197</t>
  </si>
  <si>
    <t>725219401.S</t>
  </si>
  <si>
    <t>Montáž umývadla keramického na skrutky do muriva, bez výtokovej armatúry</t>
  </si>
  <si>
    <t>1386066156</t>
  </si>
  <si>
    <t>642110002300</t>
  </si>
  <si>
    <t>Umývadlo keramické LYRA PLUS-50, rozmer 500x410x185 mm, biela, JIKA</t>
  </si>
  <si>
    <t>-19803948</t>
  </si>
  <si>
    <t>725241112.S</t>
  </si>
  <si>
    <t>Montáž sprchovej vaničky akrylátovej štvorcovej 900x900 mm</t>
  </si>
  <si>
    <t>74582362</t>
  </si>
  <si>
    <t>554230002100</t>
  </si>
  <si>
    <t>Sprchová vanička akrylátová DEEP by JIKA, vxšxl 63x900x900 mm, biela, JIKA</t>
  </si>
  <si>
    <t>393314733</t>
  </si>
  <si>
    <t>725245161.S</t>
  </si>
  <si>
    <t>Montáž sprchovej zásteny zásuvnej trojdielnej s dvomi posuvnými dielmi do výšky 2000 mm a šírky 800 mm</t>
  </si>
  <si>
    <t>942010870</t>
  </si>
  <si>
    <t>552260001615</t>
  </si>
  <si>
    <t>Sprchové dvere posúvne trojdielne ASDP 3-80, rozmer 770-810x1880 mm, 3 mm bezpečnostné sklo, rám biely, RAVAK</t>
  </si>
  <si>
    <t>212916687</t>
  </si>
  <si>
    <t>725829601.S</t>
  </si>
  <si>
    <t>Montáž batérie umývadlovej a drezovej stojankovej, pákovej alebo klasickej s mechanickým ovládaním</t>
  </si>
  <si>
    <t>-876770553</t>
  </si>
  <si>
    <t>551450003800</t>
  </si>
  <si>
    <t>Batéria umývadlová stojanková páková Lyra, s pop-up 5/4", vxšxl 50x200x280 mm, chróm, JIKA</t>
  </si>
  <si>
    <t>-1106017851</t>
  </si>
  <si>
    <t>42</t>
  </si>
  <si>
    <t>725849201.S</t>
  </si>
  <si>
    <t>Montáž batérie sprchovej nástennej pákovej, klasickej</t>
  </si>
  <si>
    <t>-1662371120</t>
  </si>
  <si>
    <t>43</t>
  </si>
  <si>
    <t>551450002700</t>
  </si>
  <si>
    <t>Batéria sprchová nástenná páková Mio, rozteč 150 mm, bez sprchovej sady, chróm, JIKA</t>
  </si>
  <si>
    <t>-665070279</t>
  </si>
  <si>
    <t>725869301.S</t>
  </si>
  <si>
    <t>Montáž zápachovej uzávierky pre zariaďovacie predmety, umývadlovej do D 40 mm</t>
  </si>
  <si>
    <t>302220434</t>
  </si>
  <si>
    <t>551620005900</t>
  </si>
  <si>
    <t>Zápachová uzávierka kolenová pre umývadlá, d 40 mm, G 1 1/2" x 1 1/4", priestorovo úsporné pripojenie, vodorovný odtok, alpská biela, plast, GEBERIT</t>
  </si>
  <si>
    <t>-486823755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</si>
</sst>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.m\.yyyy"/>
    <numFmt numFmtId="165" formatCode="#,##0.00%"/>
    <numFmt numFmtId="166" formatCode="dd\.mm\.yyyy"/>
    <numFmt numFmtId="167" formatCode="#,##0.00000"/>
    <numFmt numFmtId="168" formatCode="#,##0.000"/>
  </numFmts>
  <fonts count="35">
    <font>
      <sz val="8"/>
      <color rgb="FF000000"/>
      <name val="Calibri"/>
      <scheme val="minor"/>
    </font>
    <font>
      <sz val="8"/>
      <color rgb="FFFFFFFF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rgb="FF3366FF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969696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12"/>
      <color rgb="FF969696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color theme="1"/>
      <name val="Arial"/>
      <family val="2"/>
      <charset val="238"/>
    </font>
    <font>
      <u/>
      <sz val="18"/>
      <color theme="10"/>
      <name val="Noto Sans Symbols"/>
    </font>
    <font>
      <sz val="11"/>
      <color theme="1"/>
      <name val="Arial"/>
      <family val="2"/>
      <charset val="238"/>
    </font>
    <font>
      <b/>
      <sz val="11"/>
      <color rgb="FF003366"/>
      <name val="Arial"/>
      <family val="2"/>
      <charset val="238"/>
    </font>
    <font>
      <sz val="11"/>
      <color rgb="FF003366"/>
      <name val="Arial"/>
      <family val="2"/>
      <charset val="238"/>
    </font>
    <font>
      <sz val="11"/>
      <color rgb="FF969696"/>
      <name val="Arial"/>
      <family val="2"/>
      <charset val="238"/>
    </font>
    <font>
      <sz val="10"/>
      <color rgb="FF3366FF"/>
      <name val="Arial"/>
      <family val="2"/>
      <charset val="238"/>
    </font>
    <font>
      <sz val="8"/>
      <color rgb="FF969696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8"/>
      <color rgb="FF96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6" fontId="6" fillId="0" borderId="0" xfId="0" applyNumberFormat="1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5" fillId="0" borderId="18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24" fillId="0" borderId="18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vertical="center"/>
    </xf>
    <xf numFmtId="4" fontId="24" fillId="0" borderId="19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4" fontId="24" fillId="0" borderId="24" xfId="0" applyNumberFormat="1" applyFont="1" applyBorder="1" applyAlignment="1">
      <alignment vertical="center"/>
    </xf>
    <xf numFmtId="4" fontId="24" fillId="0" borderId="25" xfId="0" applyNumberFormat="1" applyFont="1" applyBorder="1" applyAlignment="1">
      <alignment vertical="center"/>
    </xf>
    <xf numFmtId="167" fontId="24" fillId="0" borderId="25" xfId="0" applyNumberFormat="1" applyFont="1" applyBorder="1" applyAlignment="1">
      <alignment vertical="center"/>
    </xf>
    <xf numFmtId="4" fontId="24" fillId="0" borderId="26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center" vertical="center"/>
    </xf>
    <xf numFmtId="4" fontId="13" fillId="3" borderId="8" xfId="0" applyNumberFormat="1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25" xfId="0" applyFont="1" applyBorder="1" applyAlignment="1">
      <alignment horizontal="left" vertical="center"/>
    </xf>
    <xf numFmtId="0" fontId="28" fillId="0" borderId="25" xfId="0" applyFont="1" applyBorder="1" applyAlignment="1">
      <alignment vertical="center"/>
    </xf>
    <xf numFmtId="4" fontId="28" fillId="0" borderId="2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25" xfId="0" applyFont="1" applyBorder="1" applyAlignment="1">
      <alignment horizontal="left" vertical="center"/>
    </xf>
    <xf numFmtId="0" fontId="29" fillId="0" borderId="25" xfId="0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18" fillId="0" borderId="0" xfId="0" applyNumberFormat="1" applyFont="1"/>
    <xf numFmtId="167" fontId="30" fillId="0" borderId="16" xfId="0" applyNumberFormat="1" applyFont="1" applyBorder="1"/>
    <xf numFmtId="167" fontId="30" fillId="0" borderId="17" xfId="0" applyNumberFormat="1" applyFont="1" applyBorder="1"/>
    <xf numFmtId="4" fontId="31" fillId="0" borderId="0" xfId="0" applyNumberFormat="1" applyFont="1" applyAlignment="1">
      <alignment vertical="center"/>
    </xf>
    <xf numFmtId="0" fontId="32" fillId="0" borderId="0" xfId="0" applyFont="1"/>
    <xf numFmtId="0" fontId="32" fillId="0" borderId="3" xfId="0" applyFont="1" applyBorder="1"/>
    <xf numFmtId="0" fontId="3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4" fontId="28" fillId="0" borderId="0" xfId="0" applyNumberFormat="1" applyFont="1"/>
    <xf numFmtId="0" fontId="32" fillId="0" borderId="18" xfId="0" applyFont="1" applyBorder="1"/>
    <xf numFmtId="167" fontId="32" fillId="0" borderId="0" xfId="0" applyNumberFormat="1" applyFont="1"/>
    <xf numFmtId="167" fontId="32" fillId="0" borderId="19" xfId="0" applyNumberFormat="1" applyFont="1" applyBorder="1"/>
    <xf numFmtId="0" fontId="32" fillId="0" borderId="0" xfId="0" applyFont="1" applyAlignment="1">
      <alignment horizontal="center"/>
    </xf>
    <xf numFmtId="4" fontId="32" fillId="0" borderId="0" xfId="0" applyNumberFormat="1" applyFont="1" applyAlignment="1">
      <alignment vertical="center"/>
    </xf>
    <xf numFmtId="0" fontId="29" fillId="0" borderId="0" xfId="0" applyFont="1" applyAlignment="1">
      <alignment horizontal="left"/>
    </xf>
    <xf numFmtId="4" fontId="29" fillId="0" borderId="0" xfId="0" applyNumberFormat="1" applyFont="1"/>
    <xf numFmtId="0" fontId="16" fillId="0" borderId="31" xfId="0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168" fontId="16" fillId="0" borderId="31" xfId="0" applyNumberFormat="1" applyFont="1" applyBorder="1" applyAlignment="1">
      <alignment vertical="center"/>
    </xf>
    <xf numFmtId="4" fontId="16" fillId="0" borderId="31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7" fillId="0" borderId="1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19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33" fillId="0" borderId="31" xfId="0" applyFont="1" applyBorder="1" applyAlignment="1">
      <alignment horizontal="center" vertical="center"/>
    </xf>
    <xf numFmtId="49" fontId="33" fillId="0" borderId="31" xfId="0" applyNumberFormat="1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 wrapText="1"/>
    </xf>
    <xf numFmtId="168" fontId="33" fillId="0" borderId="31" xfId="0" applyNumberFormat="1" applyFont="1" applyBorder="1" applyAlignment="1">
      <alignment vertical="center"/>
    </xf>
    <xf numFmtId="4" fontId="33" fillId="0" borderId="31" xfId="0" applyNumberFormat="1" applyFont="1" applyBorder="1" applyAlignment="1">
      <alignment vertical="center"/>
    </xf>
    <xf numFmtId="0" fontId="34" fillId="0" borderId="31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0" borderId="18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167" fontId="17" fillId="0" borderId="25" xfId="0" applyNumberFormat="1" applyFont="1" applyBorder="1" applyAlignment="1">
      <alignment vertical="center"/>
    </xf>
    <xf numFmtId="167" fontId="17" fillId="0" borderId="26" xfId="0" applyNumberFormat="1" applyFont="1" applyBorder="1" applyAlignment="1">
      <alignment vertical="center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4" fontId="8" fillId="0" borderId="5" xfId="0" applyNumberFormat="1" applyFont="1" applyBorder="1" applyAlignment="1">
      <alignment vertical="center"/>
    </xf>
    <xf numFmtId="0" fontId="9" fillId="0" borderId="5" xfId="0" applyFont="1" applyBorder="1"/>
    <xf numFmtId="165" fontId="5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3" fillId="2" borderId="9" xfId="0" applyNumberFormat="1" applyFont="1" applyFill="1" applyBorder="1" applyAlignment="1">
      <alignment vertical="center"/>
    </xf>
    <xf numFmtId="0" fontId="9" fillId="0" borderId="10" xfId="0" applyFont="1" applyBorder="1"/>
    <xf numFmtId="0" fontId="9" fillId="0" borderId="12" xfId="0" applyFont="1" applyBorder="1"/>
    <xf numFmtId="0" fontId="7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3" fillId="2" borderId="9" xfId="0" applyFont="1" applyFill="1" applyBorder="1" applyAlignment="1">
      <alignment horizontal="left" vertical="center"/>
    </xf>
    <xf numFmtId="0" fontId="9" fillId="0" borderId="11" xfId="0" applyFont="1" applyBorder="1"/>
    <xf numFmtId="0" fontId="15" fillId="0" borderId="15" xfId="0" applyFont="1" applyBorder="1" applyAlignment="1">
      <alignment horizontal="center" vertical="center"/>
    </xf>
    <xf numFmtId="0" fontId="9" fillId="0" borderId="16" xfId="0" applyFont="1" applyBorder="1"/>
    <xf numFmtId="0" fontId="9" fillId="0" borderId="18" xfId="0" applyFont="1" applyBorder="1"/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0"/>
  <sheetViews>
    <sheetView showGridLines="0" tabSelected="1" workbookViewId="0">
      <selection activeCell="AR12" sqref="AR12"/>
    </sheetView>
  </sheetViews>
  <sheetFormatPr defaultColWidth="16.83203125" defaultRowHeight="15" customHeight="1"/>
  <cols>
    <col min="1" max="1" width="9.6640625" customWidth="1"/>
    <col min="2" max="2" width="2" customWidth="1"/>
    <col min="3" max="3" width="4.83203125" customWidth="1"/>
    <col min="4" max="33" width="3.1640625" customWidth="1"/>
    <col min="34" max="34" width="3.83203125" customWidth="1"/>
    <col min="35" max="35" width="37" customWidth="1"/>
    <col min="36" max="37" width="2.83203125" customWidth="1"/>
    <col min="38" max="38" width="9.6640625" customWidth="1"/>
    <col min="39" max="39" width="3.83203125" customWidth="1"/>
    <col min="40" max="40" width="15.5" customWidth="1"/>
    <col min="41" max="41" width="8.6640625" customWidth="1"/>
    <col min="42" max="42" width="4.83203125" customWidth="1"/>
    <col min="43" max="43" width="18.33203125" hidden="1" customWidth="1"/>
    <col min="44" max="44" width="16" customWidth="1"/>
    <col min="45" max="47" width="30.1640625" hidden="1" customWidth="1"/>
    <col min="48" max="49" width="25.33203125" hidden="1" customWidth="1"/>
    <col min="50" max="51" width="29.1640625" hidden="1" customWidth="1"/>
    <col min="52" max="52" width="25.33203125" hidden="1" customWidth="1"/>
    <col min="53" max="53" width="22.33203125" hidden="1" customWidth="1"/>
    <col min="54" max="54" width="29.1640625" hidden="1" customWidth="1"/>
    <col min="55" max="55" width="25.33203125" hidden="1" customWidth="1"/>
    <col min="56" max="56" width="22.33203125" hidden="1" customWidth="1"/>
    <col min="57" max="57" width="77.5" customWidth="1"/>
    <col min="58" max="70" width="10.1640625" customWidth="1"/>
    <col min="71" max="91" width="10.83203125" hidden="1" customWidth="1"/>
  </cols>
  <sheetData>
    <row r="1" spans="1:91" ht="11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3</v>
      </c>
      <c r="BC1" s="2"/>
      <c r="BD1" s="2"/>
      <c r="BE1" s="2"/>
      <c r="BS1" s="2"/>
      <c r="BT1" s="1" t="s">
        <v>4</v>
      </c>
      <c r="BU1" s="1" t="s">
        <v>4</v>
      </c>
      <c r="BV1" s="1" t="s">
        <v>5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162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 t="s">
        <v>6</v>
      </c>
      <c r="BT2" s="3" t="s">
        <v>7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 t="s">
        <v>6</v>
      </c>
      <c r="BT3" s="3" t="s">
        <v>7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24.75" customHeight="1">
      <c r="A4" s="2"/>
      <c r="B4" s="6"/>
      <c r="C4" s="2"/>
      <c r="D4" s="7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6"/>
      <c r="AS4" s="8" t="s">
        <v>9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 t="s">
        <v>10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2" customHeight="1">
      <c r="A5" s="2"/>
      <c r="B5" s="6"/>
      <c r="C5" s="2"/>
      <c r="D5" s="9" t="s">
        <v>11</v>
      </c>
      <c r="E5" s="2"/>
      <c r="F5" s="2"/>
      <c r="G5" s="2"/>
      <c r="H5" s="2"/>
      <c r="I5" s="2"/>
      <c r="J5" s="2"/>
      <c r="K5" s="164" t="s">
        <v>12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2"/>
      <c r="AQ5" s="2"/>
      <c r="AR5" s="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 t="s">
        <v>6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ht="36.75" customHeight="1">
      <c r="A6" s="2"/>
      <c r="B6" s="6"/>
      <c r="C6" s="2"/>
      <c r="D6" s="11" t="s">
        <v>13</v>
      </c>
      <c r="E6" s="2"/>
      <c r="F6" s="2"/>
      <c r="G6" s="2"/>
      <c r="H6" s="2"/>
      <c r="I6" s="2"/>
      <c r="J6" s="2"/>
      <c r="K6" s="165" t="s">
        <v>14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2"/>
      <c r="AQ6" s="2"/>
      <c r="AR6" s="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 t="s">
        <v>6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ht="12" customHeight="1">
      <c r="A7" s="2"/>
      <c r="B7" s="6"/>
      <c r="C7" s="2"/>
      <c r="D7" s="12" t="s">
        <v>15</v>
      </c>
      <c r="E7" s="2"/>
      <c r="F7" s="2"/>
      <c r="G7" s="2"/>
      <c r="H7" s="2"/>
      <c r="I7" s="2"/>
      <c r="J7" s="2"/>
      <c r="K7" s="10" t="s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2" t="s">
        <v>16</v>
      </c>
      <c r="AL7" s="2"/>
      <c r="AM7" s="2"/>
      <c r="AN7" s="10" t="s">
        <v>1</v>
      </c>
      <c r="AO7" s="2"/>
      <c r="AP7" s="2"/>
      <c r="AQ7" s="2"/>
      <c r="AR7" s="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" t="s">
        <v>6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spans="1:91" ht="12" customHeight="1">
      <c r="A8" s="2"/>
      <c r="B8" s="6"/>
      <c r="C8" s="2"/>
      <c r="D8" s="12" t="s">
        <v>17</v>
      </c>
      <c r="E8" s="2"/>
      <c r="F8" s="2"/>
      <c r="G8" s="2"/>
      <c r="H8" s="2"/>
      <c r="I8" s="2"/>
      <c r="J8" s="2"/>
      <c r="K8" s="10" t="s">
        <v>18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2" t="s">
        <v>19</v>
      </c>
      <c r="AL8" s="2"/>
      <c r="AM8" s="2"/>
      <c r="AN8" s="13">
        <v>45156</v>
      </c>
      <c r="AO8" s="2"/>
      <c r="AP8" s="2"/>
      <c r="AQ8" s="2"/>
      <c r="AR8" s="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" t="s">
        <v>6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spans="1:91" ht="14.25" customHeight="1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 t="s">
        <v>6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spans="1:91" ht="12" customHeight="1">
      <c r="A10" s="2"/>
      <c r="B10" s="6"/>
      <c r="C10" s="2"/>
      <c r="D10" s="12" t="s">
        <v>20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2" t="s">
        <v>21</v>
      </c>
      <c r="AL10" s="2"/>
      <c r="AM10" s="2"/>
      <c r="AN10" s="10" t="s">
        <v>1</v>
      </c>
      <c r="AO10" s="2"/>
      <c r="AP10" s="2"/>
      <c r="AQ10" s="2"/>
      <c r="AR10" s="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" t="s">
        <v>6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spans="1:91" ht="18" customHeight="1">
      <c r="A11" s="2"/>
      <c r="B11" s="6"/>
      <c r="C11" s="2"/>
      <c r="D11" s="2"/>
      <c r="E11" s="10" t="s">
        <v>22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2" t="s">
        <v>23</v>
      </c>
      <c r="AL11" s="2"/>
      <c r="AM11" s="2"/>
      <c r="AN11" s="10" t="s">
        <v>1</v>
      </c>
      <c r="AO11" s="2"/>
      <c r="AP11" s="2"/>
      <c r="AQ11" s="2"/>
      <c r="AR11" s="6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" t="s">
        <v>6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spans="1:91" ht="6.75" customHeight="1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" t="s">
        <v>6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spans="1:91" ht="12" customHeight="1">
      <c r="A13" s="2"/>
      <c r="B13" s="6"/>
      <c r="C13" s="2"/>
      <c r="D13" s="12" t="s">
        <v>24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2" t="s">
        <v>21</v>
      </c>
      <c r="AL13" s="2"/>
      <c r="AM13" s="2"/>
      <c r="AN13" s="10" t="s">
        <v>1</v>
      </c>
      <c r="AO13" s="2"/>
      <c r="AP13" s="2"/>
      <c r="AQ13" s="2"/>
      <c r="AR13" s="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3" t="s">
        <v>6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ht="12.75">
      <c r="A14" s="2"/>
      <c r="B14" s="6"/>
      <c r="C14" s="2"/>
      <c r="D14" s="2"/>
      <c r="E14" s="10" t="s">
        <v>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2" t="s">
        <v>23</v>
      </c>
      <c r="AL14" s="2"/>
      <c r="AM14" s="2"/>
      <c r="AN14" s="10" t="s">
        <v>1</v>
      </c>
      <c r="AO14" s="2"/>
      <c r="AP14" s="2"/>
      <c r="AQ14" s="2"/>
      <c r="AR14" s="6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S14" s="3" t="s">
        <v>6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ht="6.75" customHeight="1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" t="s">
        <v>4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ht="12" customHeight="1">
      <c r="A16" s="2"/>
      <c r="B16" s="6"/>
      <c r="C16" s="2"/>
      <c r="D16" s="12" t="s">
        <v>25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2" t="s">
        <v>21</v>
      </c>
      <c r="AL16" s="2"/>
      <c r="AM16" s="2"/>
      <c r="AN16" s="10" t="s">
        <v>1</v>
      </c>
      <c r="AO16" s="2"/>
      <c r="AP16" s="2"/>
      <c r="AQ16" s="2"/>
      <c r="AR16" s="6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" t="s">
        <v>4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ht="18" customHeight="1">
      <c r="A17" s="2"/>
      <c r="B17" s="6"/>
      <c r="C17" s="2"/>
      <c r="D17" s="2"/>
      <c r="E17" s="10" t="s">
        <v>18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2" t="s">
        <v>23</v>
      </c>
      <c r="AL17" s="2"/>
      <c r="AM17" s="2"/>
      <c r="AN17" s="10" t="s">
        <v>1</v>
      </c>
      <c r="AO17" s="2"/>
      <c r="AP17" s="2"/>
      <c r="AQ17" s="2"/>
      <c r="AR17" s="6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" t="s">
        <v>26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ht="6.75" customHeight="1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3" t="s">
        <v>6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ht="12" customHeight="1">
      <c r="A19" s="2"/>
      <c r="B19" s="6"/>
      <c r="C19" s="2"/>
      <c r="D19" s="12" t="s">
        <v>27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2" t="s">
        <v>21</v>
      </c>
      <c r="AL19" s="2"/>
      <c r="AM19" s="2"/>
      <c r="AN19" s="10" t="s">
        <v>1</v>
      </c>
      <c r="AO19" s="2"/>
      <c r="AP19" s="2"/>
      <c r="AQ19" s="2"/>
      <c r="AR19" s="6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" t="s">
        <v>6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ht="18" customHeight="1">
      <c r="A20" s="2"/>
      <c r="B20" s="6"/>
      <c r="C20" s="2"/>
      <c r="D20" s="2"/>
      <c r="E20" s="10" t="s">
        <v>18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2" t="s">
        <v>23</v>
      </c>
      <c r="AL20" s="2"/>
      <c r="AM20" s="2"/>
      <c r="AN20" s="10" t="s">
        <v>1</v>
      </c>
      <c r="AO20" s="2"/>
      <c r="AP20" s="2"/>
      <c r="AQ20" s="2"/>
      <c r="AR20" s="6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" t="s">
        <v>26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ht="6.75" customHeight="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ht="12" customHeight="1">
      <c r="A22" s="2"/>
      <c r="B22" s="6"/>
      <c r="C22" s="2"/>
      <c r="D22" s="12" t="s">
        <v>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ht="16.5" customHeight="1">
      <c r="A23" s="2"/>
      <c r="B23" s="6"/>
      <c r="C23" s="2"/>
      <c r="D23" s="2"/>
      <c r="E23" s="166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2"/>
      <c r="AP23" s="2"/>
      <c r="AQ23" s="2"/>
      <c r="AR23" s="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ht="6.75" customHeight="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6.75" customHeight="1">
      <c r="A25" s="2"/>
      <c r="B25" s="6"/>
      <c r="C25" s="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2"/>
      <c r="AQ25" s="2"/>
      <c r="AR25" s="6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25.5" customHeight="1">
      <c r="A26" s="16"/>
      <c r="B26" s="17"/>
      <c r="C26" s="16"/>
      <c r="D26" s="18" t="s">
        <v>29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67">
        <f>ROUND(AG94,2)</f>
        <v>0</v>
      </c>
      <c r="AL26" s="168"/>
      <c r="AM26" s="168"/>
      <c r="AN26" s="168"/>
      <c r="AO26" s="168"/>
      <c r="AP26" s="16"/>
      <c r="AQ26" s="16"/>
      <c r="AR26" s="17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</row>
    <row r="27" spans="1:91" ht="6.75" customHeight="1">
      <c r="A27" s="16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7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</row>
    <row r="28" spans="1:91" ht="15.75" customHeight="1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71" t="s">
        <v>30</v>
      </c>
      <c r="M28" s="163"/>
      <c r="N28" s="163"/>
      <c r="O28" s="163"/>
      <c r="P28" s="163"/>
      <c r="Q28" s="16"/>
      <c r="R28" s="16"/>
      <c r="S28" s="16"/>
      <c r="T28" s="16"/>
      <c r="U28" s="16"/>
      <c r="V28" s="16"/>
      <c r="W28" s="171" t="s">
        <v>31</v>
      </c>
      <c r="X28" s="163"/>
      <c r="Y28" s="163"/>
      <c r="Z28" s="163"/>
      <c r="AA28" s="163"/>
      <c r="AB28" s="163"/>
      <c r="AC28" s="163"/>
      <c r="AD28" s="163"/>
      <c r="AE28" s="163"/>
      <c r="AF28" s="16"/>
      <c r="AG28" s="16"/>
      <c r="AH28" s="16"/>
      <c r="AI28" s="16"/>
      <c r="AJ28" s="16"/>
      <c r="AK28" s="171" t="s">
        <v>32</v>
      </c>
      <c r="AL28" s="163"/>
      <c r="AM28" s="163"/>
      <c r="AN28" s="163"/>
      <c r="AO28" s="163"/>
      <c r="AP28" s="16"/>
      <c r="AQ28" s="16"/>
      <c r="AR28" s="17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</row>
    <row r="29" spans="1:91" ht="14.25" customHeight="1">
      <c r="A29" s="21"/>
      <c r="B29" s="22"/>
      <c r="C29" s="21"/>
      <c r="D29" s="12" t="s">
        <v>33</v>
      </c>
      <c r="E29" s="21"/>
      <c r="F29" s="23" t="s">
        <v>34</v>
      </c>
      <c r="G29" s="21"/>
      <c r="H29" s="21"/>
      <c r="I29" s="21"/>
      <c r="J29" s="21"/>
      <c r="K29" s="21"/>
      <c r="L29" s="170">
        <v>0.2</v>
      </c>
      <c r="M29" s="163"/>
      <c r="N29" s="163"/>
      <c r="O29" s="163"/>
      <c r="P29" s="163"/>
      <c r="Q29" s="24"/>
      <c r="R29" s="24"/>
      <c r="S29" s="24"/>
      <c r="T29" s="24"/>
      <c r="U29" s="24"/>
      <c r="V29" s="24"/>
      <c r="W29" s="173">
        <f>ROUND(AZ94,2)</f>
        <v>0</v>
      </c>
      <c r="X29" s="163"/>
      <c r="Y29" s="163"/>
      <c r="Z29" s="163"/>
      <c r="AA29" s="163"/>
      <c r="AB29" s="163"/>
      <c r="AC29" s="163"/>
      <c r="AD29" s="163"/>
      <c r="AE29" s="163"/>
      <c r="AF29" s="24"/>
      <c r="AG29" s="24"/>
      <c r="AH29" s="24"/>
      <c r="AI29" s="24"/>
      <c r="AJ29" s="24"/>
      <c r="AK29" s="173">
        <f>ROUND(AV94,2)</f>
        <v>0</v>
      </c>
      <c r="AL29" s="163"/>
      <c r="AM29" s="163"/>
      <c r="AN29" s="163"/>
      <c r="AO29" s="163"/>
      <c r="AP29" s="24"/>
      <c r="AQ29" s="24"/>
      <c r="AR29" s="25"/>
      <c r="AS29" s="24"/>
      <c r="AT29" s="24"/>
      <c r="AU29" s="24"/>
      <c r="AV29" s="24"/>
      <c r="AW29" s="24"/>
      <c r="AX29" s="24"/>
      <c r="AY29" s="24"/>
      <c r="AZ29" s="24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</row>
    <row r="30" spans="1:91" ht="14.25" customHeight="1">
      <c r="A30" s="21"/>
      <c r="B30" s="22"/>
      <c r="C30" s="21"/>
      <c r="D30" s="21"/>
      <c r="E30" s="21"/>
      <c r="F30" s="23" t="s">
        <v>35</v>
      </c>
      <c r="G30" s="21"/>
      <c r="H30" s="21"/>
      <c r="I30" s="21"/>
      <c r="J30" s="21"/>
      <c r="K30" s="21"/>
      <c r="L30" s="169">
        <v>0.2</v>
      </c>
      <c r="M30" s="163"/>
      <c r="N30" s="163"/>
      <c r="O30" s="163"/>
      <c r="P30" s="163"/>
      <c r="Q30" s="21"/>
      <c r="R30" s="21"/>
      <c r="S30" s="21"/>
      <c r="T30" s="21"/>
      <c r="U30" s="21"/>
      <c r="V30" s="21"/>
      <c r="W30" s="172">
        <f>ROUND(BA94,2)</f>
        <v>0</v>
      </c>
      <c r="X30" s="163"/>
      <c r="Y30" s="163"/>
      <c r="Z30" s="163"/>
      <c r="AA30" s="163"/>
      <c r="AB30" s="163"/>
      <c r="AC30" s="163"/>
      <c r="AD30" s="163"/>
      <c r="AE30" s="163"/>
      <c r="AF30" s="21"/>
      <c r="AG30" s="21"/>
      <c r="AH30" s="21"/>
      <c r="AI30" s="21"/>
      <c r="AJ30" s="21"/>
      <c r="AK30" s="172">
        <f>ROUND(AW94,2)</f>
        <v>0</v>
      </c>
      <c r="AL30" s="163"/>
      <c r="AM30" s="163"/>
      <c r="AN30" s="163"/>
      <c r="AO30" s="163"/>
      <c r="AP30" s="21"/>
      <c r="AQ30" s="21"/>
      <c r="AR30" s="22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</row>
    <row r="31" spans="1:91" ht="14.25" hidden="1" customHeight="1">
      <c r="A31" s="21"/>
      <c r="B31" s="22"/>
      <c r="C31" s="21"/>
      <c r="D31" s="21"/>
      <c r="E31" s="21"/>
      <c r="F31" s="12" t="s">
        <v>36</v>
      </c>
      <c r="G31" s="21"/>
      <c r="H31" s="21"/>
      <c r="I31" s="21"/>
      <c r="J31" s="21"/>
      <c r="K31" s="21"/>
      <c r="L31" s="169">
        <v>0.2</v>
      </c>
      <c r="M31" s="163"/>
      <c r="N31" s="163"/>
      <c r="O31" s="163"/>
      <c r="P31" s="163"/>
      <c r="Q31" s="21"/>
      <c r="R31" s="21"/>
      <c r="S31" s="21"/>
      <c r="T31" s="21"/>
      <c r="U31" s="21"/>
      <c r="V31" s="21"/>
      <c r="W31" s="172">
        <f>ROUND(BB94,2)</f>
        <v>0</v>
      </c>
      <c r="X31" s="163"/>
      <c r="Y31" s="163"/>
      <c r="Z31" s="163"/>
      <c r="AA31" s="163"/>
      <c r="AB31" s="163"/>
      <c r="AC31" s="163"/>
      <c r="AD31" s="163"/>
      <c r="AE31" s="163"/>
      <c r="AF31" s="21"/>
      <c r="AG31" s="21"/>
      <c r="AH31" s="21"/>
      <c r="AI31" s="21"/>
      <c r="AJ31" s="21"/>
      <c r="AK31" s="172">
        <v>0</v>
      </c>
      <c r="AL31" s="163"/>
      <c r="AM31" s="163"/>
      <c r="AN31" s="163"/>
      <c r="AO31" s="163"/>
      <c r="AP31" s="21"/>
      <c r="AQ31" s="21"/>
      <c r="AR31" s="22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</row>
    <row r="32" spans="1:91" ht="14.25" hidden="1" customHeight="1">
      <c r="A32" s="21"/>
      <c r="B32" s="22"/>
      <c r="C32" s="21"/>
      <c r="D32" s="21"/>
      <c r="E32" s="21"/>
      <c r="F32" s="12" t="s">
        <v>37</v>
      </c>
      <c r="G32" s="21"/>
      <c r="H32" s="21"/>
      <c r="I32" s="21"/>
      <c r="J32" s="21"/>
      <c r="K32" s="21"/>
      <c r="L32" s="169">
        <v>0.2</v>
      </c>
      <c r="M32" s="163"/>
      <c r="N32" s="163"/>
      <c r="O32" s="163"/>
      <c r="P32" s="163"/>
      <c r="Q32" s="21"/>
      <c r="R32" s="21"/>
      <c r="S32" s="21"/>
      <c r="T32" s="21"/>
      <c r="U32" s="21"/>
      <c r="V32" s="21"/>
      <c r="W32" s="172">
        <f>ROUND(BC94,2)</f>
        <v>0</v>
      </c>
      <c r="X32" s="163"/>
      <c r="Y32" s="163"/>
      <c r="Z32" s="163"/>
      <c r="AA32" s="163"/>
      <c r="AB32" s="163"/>
      <c r="AC32" s="163"/>
      <c r="AD32" s="163"/>
      <c r="AE32" s="163"/>
      <c r="AF32" s="21"/>
      <c r="AG32" s="21"/>
      <c r="AH32" s="21"/>
      <c r="AI32" s="21"/>
      <c r="AJ32" s="21"/>
      <c r="AK32" s="172">
        <v>0</v>
      </c>
      <c r="AL32" s="163"/>
      <c r="AM32" s="163"/>
      <c r="AN32" s="163"/>
      <c r="AO32" s="163"/>
      <c r="AP32" s="21"/>
      <c r="AQ32" s="21"/>
      <c r="AR32" s="22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</row>
    <row r="33" spans="1:91" ht="14.25" hidden="1" customHeight="1">
      <c r="A33" s="21"/>
      <c r="B33" s="22"/>
      <c r="C33" s="21"/>
      <c r="D33" s="21"/>
      <c r="E33" s="21"/>
      <c r="F33" s="23" t="s">
        <v>38</v>
      </c>
      <c r="G33" s="21"/>
      <c r="H33" s="21"/>
      <c r="I33" s="21"/>
      <c r="J33" s="21"/>
      <c r="K33" s="21"/>
      <c r="L33" s="170">
        <v>0</v>
      </c>
      <c r="M33" s="163"/>
      <c r="N33" s="163"/>
      <c r="O33" s="163"/>
      <c r="P33" s="163"/>
      <c r="Q33" s="24"/>
      <c r="R33" s="24"/>
      <c r="S33" s="24"/>
      <c r="T33" s="24"/>
      <c r="U33" s="24"/>
      <c r="V33" s="24"/>
      <c r="W33" s="173">
        <f>ROUND(BD94,2)</f>
        <v>0</v>
      </c>
      <c r="X33" s="163"/>
      <c r="Y33" s="163"/>
      <c r="Z33" s="163"/>
      <c r="AA33" s="163"/>
      <c r="AB33" s="163"/>
      <c r="AC33" s="163"/>
      <c r="AD33" s="163"/>
      <c r="AE33" s="163"/>
      <c r="AF33" s="24"/>
      <c r="AG33" s="24"/>
      <c r="AH33" s="24"/>
      <c r="AI33" s="24"/>
      <c r="AJ33" s="24"/>
      <c r="AK33" s="173">
        <v>0</v>
      </c>
      <c r="AL33" s="163"/>
      <c r="AM33" s="163"/>
      <c r="AN33" s="163"/>
      <c r="AO33" s="163"/>
      <c r="AP33" s="24"/>
      <c r="AQ33" s="24"/>
      <c r="AR33" s="25"/>
      <c r="AS33" s="24"/>
      <c r="AT33" s="24"/>
      <c r="AU33" s="24"/>
      <c r="AV33" s="24"/>
      <c r="AW33" s="24"/>
      <c r="AX33" s="24"/>
      <c r="AY33" s="24"/>
      <c r="AZ33" s="24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</row>
    <row r="34" spans="1:91" ht="6.75" customHeight="1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7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</row>
    <row r="35" spans="1:91" ht="25.5" customHeight="1">
      <c r="A35" s="16"/>
      <c r="B35" s="17"/>
      <c r="C35" s="26"/>
      <c r="D35" s="27" t="s">
        <v>39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40</v>
      </c>
      <c r="U35" s="28"/>
      <c r="V35" s="28"/>
      <c r="W35" s="28"/>
      <c r="X35" s="180" t="s">
        <v>41</v>
      </c>
      <c r="Y35" s="175"/>
      <c r="Z35" s="175"/>
      <c r="AA35" s="175"/>
      <c r="AB35" s="181"/>
      <c r="AC35" s="28"/>
      <c r="AD35" s="28"/>
      <c r="AE35" s="28"/>
      <c r="AF35" s="28"/>
      <c r="AG35" s="28"/>
      <c r="AH35" s="28"/>
      <c r="AI35" s="28"/>
      <c r="AJ35" s="28"/>
      <c r="AK35" s="174">
        <f>SUM(AK26:AK33)</f>
        <v>0</v>
      </c>
      <c r="AL35" s="175"/>
      <c r="AM35" s="175"/>
      <c r="AN35" s="175"/>
      <c r="AO35" s="176"/>
      <c r="AP35" s="26"/>
      <c r="AQ35" s="26"/>
      <c r="AR35" s="17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</row>
    <row r="36" spans="1:91" ht="6.75" customHeight="1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7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</row>
    <row r="37" spans="1:91" ht="14.25" customHeight="1">
      <c r="A37" s="16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7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</row>
    <row r="38" spans="1:91" ht="14.25" customHeight="1">
      <c r="A38" s="2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6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ht="14.25" customHeight="1">
      <c r="A39" s="2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6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ht="14.25" customHeight="1">
      <c r="A40" s="2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6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6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spans="1:91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6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spans="1:91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6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spans="1:91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6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spans="1:91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6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spans="1:91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6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spans="1:91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6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6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91" ht="14.25" customHeight="1">
      <c r="A49" s="16"/>
      <c r="B49" s="17"/>
      <c r="C49" s="16"/>
      <c r="D49" s="30" t="s">
        <v>42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43</v>
      </c>
      <c r="AI49" s="31"/>
      <c r="AJ49" s="31"/>
      <c r="AK49" s="31"/>
      <c r="AL49" s="31"/>
      <c r="AM49" s="31"/>
      <c r="AN49" s="31"/>
      <c r="AO49" s="31"/>
      <c r="AP49" s="16"/>
      <c r="AQ49" s="16"/>
      <c r="AR49" s="17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</row>
    <row r="50" spans="1:91" ht="15.75" customHeight="1">
      <c r="A50" s="2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6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</row>
    <row r="51" spans="1:91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6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</row>
    <row r="52" spans="1:91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6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</row>
    <row r="53" spans="1:91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6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</row>
    <row r="54" spans="1:91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6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</row>
    <row r="55" spans="1:91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6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</row>
    <row r="56" spans="1:91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6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</row>
    <row r="57" spans="1:91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6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</row>
    <row r="58" spans="1:91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6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</row>
    <row r="59" spans="1:91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6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</row>
    <row r="60" spans="1:91" ht="15.75" customHeight="1">
      <c r="A60" s="16"/>
      <c r="B60" s="17"/>
      <c r="C60" s="16"/>
      <c r="D60" s="32" t="s">
        <v>44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32" t="s">
        <v>45</v>
      </c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32" t="s">
        <v>44</v>
      </c>
      <c r="AI60" s="19"/>
      <c r="AJ60" s="19"/>
      <c r="AK60" s="19"/>
      <c r="AL60" s="19"/>
      <c r="AM60" s="32" t="s">
        <v>45</v>
      </c>
      <c r="AN60" s="19"/>
      <c r="AO60" s="19"/>
      <c r="AP60" s="16"/>
      <c r="AQ60" s="16"/>
      <c r="AR60" s="17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</row>
    <row r="61" spans="1:91" ht="15.75" customHeight="1">
      <c r="A61" s="2"/>
      <c r="B61" s="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6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</row>
    <row r="62" spans="1:91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6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</row>
    <row r="63" spans="1:91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</row>
    <row r="64" spans="1:91" ht="15.75" customHeight="1">
      <c r="A64" s="16"/>
      <c r="B64" s="17"/>
      <c r="C64" s="16"/>
      <c r="D64" s="30" t="s">
        <v>46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0" t="s">
        <v>47</v>
      </c>
      <c r="AI64" s="31"/>
      <c r="AJ64" s="31"/>
      <c r="AK64" s="31"/>
      <c r="AL64" s="31"/>
      <c r="AM64" s="31"/>
      <c r="AN64" s="31"/>
      <c r="AO64" s="31"/>
      <c r="AP64" s="16"/>
      <c r="AQ64" s="16"/>
      <c r="AR64" s="17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</row>
    <row r="65" spans="1:91" ht="15.75" customHeight="1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6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</row>
    <row r="66" spans="1:91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6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</row>
    <row r="67" spans="1:91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</row>
    <row r="68" spans="1:91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6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</row>
    <row r="69" spans="1:91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6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</row>
    <row r="70" spans="1:91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6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</row>
    <row r="71" spans="1:91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6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</row>
    <row r="72" spans="1:91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6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</row>
    <row r="73" spans="1:91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6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</row>
    <row r="74" spans="1:91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6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spans="1:91" ht="15.75" customHeight="1">
      <c r="A75" s="16"/>
      <c r="B75" s="17"/>
      <c r="C75" s="16"/>
      <c r="D75" s="32" t="s">
        <v>44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32" t="s">
        <v>45</v>
      </c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32" t="s">
        <v>44</v>
      </c>
      <c r="AI75" s="19"/>
      <c r="AJ75" s="19"/>
      <c r="AK75" s="19"/>
      <c r="AL75" s="19"/>
      <c r="AM75" s="32" t="s">
        <v>45</v>
      </c>
      <c r="AN75" s="19"/>
      <c r="AO75" s="19"/>
      <c r="AP75" s="16"/>
      <c r="AQ75" s="16"/>
      <c r="AR75" s="17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</row>
    <row r="76" spans="1:91" ht="15.75" customHeight="1">
      <c r="A76" s="16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7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</row>
    <row r="77" spans="1:91" ht="6.75" customHeight="1">
      <c r="A77" s="16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17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</row>
    <row r="78" spans="1:9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spans="1:9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spans="1:9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91" ht="6.75" customHeight="1">
      <c r="A81" s="16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17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</row>
    <row r="82" spans="1:91" ht="24.75" customHeight="1">
      <c r="A82" s="16"/>
      <c r="B82" s="17"/>
      <c r="C82" s="7" t="s">
        <v>48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7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</row>
    <row r="83" spans="1:91" ht="6.7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7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</row>
    <row r="84" spans="1:91" ht="12" customHeight="1">
      <c r="A84" s="37"/>
      <c r="B84" s="38"/>
      <c r="C84" s="12" t="s">
        <v>11</v>
      </c>
      <c r="D84" s="37"/>
      <c r="E84" s="37"/>
      <c r="F84" s="37"/>
      <c r="G84" s="37"/>
      <c r="H84" s="37"/>
      <c r="I84" s="37"/>
      <c r="J84" s="37"/>
      <c r="K84" s="37"/>
      <c r="L84" s="37" t="str">
        <f t="shared" ref="L84:L85" si="0">K5</f>
        <v>2022/002</v>
      </c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8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</row>
    <row r="85" spans="1:91" ht="36.75" customHeight="1">
      <c r="A85" s="39"/>
      <c r="B85" s="40"/>
      <c r="C85" s="41" t="s">
        <v>13</v>
      </c>
      <c r="D85" s="39"/>
      <c r="E85" s="39"/>
      <c r="F85" s="39"/>
      <c r="G85" s="39"/>
      <c r="H85" s="39"/>
      <c r="I85" s="39"/>
      <c r="J85" s="39"/>
      <c r="K85" s="39"/>
      <c r="L85" s="177" t="str">
        <f t="shared" si="0"/>
        <v>Predajňa mäsa a hotových výrobkov Ekoraj Ďurďové</v>
      </c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39"/>
      <c r="AQ85" s="39"/>
      <c r="AR85" s="40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</row>
    <row r="86" spans="1:91" ht="6.75" customHeight="1">
      <c r="A86" s="16"/>
      <c r="B86" s="17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7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</row>
    <row r="87" spans="1:91" ht="12" customHeight="1">
      <c r="A87" s="16"/>
      <c r="B87" s="17"/>
      <c r="C87" s="12" t="s">
        <v>17</v>
      </c>
      <c r="D87" s="16"/>
      <c r="E87" s="16"/>
      <c r="F87" s="16"/>
      <c r="G87" s="16"/>
      <c r="H87" s="16"/>
      <c r="I87" s="16"/>
      <c r="J87" s="16"/>
      <c r="K87" s="16"/>
      <c r="L87" s="42" t="str">
        <f>IF(K8="","",K8)</f>
        <v xml:space="preserve"> 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2" t="s">
        <v>19</v>
      </c>
      <c r="AJ87" s="16"/>
      <c r="AK87" s="16"/>
      <c r="AL87" s="16"/>
      <c r="AM87" s="178">
        <f>IF(AN8= "","",AN8)</f>
        <v>45156</v>
      </c>
      <c r="AN87" s="163"/>
      <c r="AO87" s="16"/>
      <c r="AP87" s="16"/>
      <c r="AQ87" s="16"/>
      <c r="AR87" s="17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</row>
    <row r="88" spans="1:91" ht="6.7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7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</row>
    <row r="89" spans="1:91" ht="15" customHeight="1">
      <c r="A89" s="16"/>
      <c r="B89" s="17"/>
      <c r="C89" s="12" t="s">
        <v>20</v>
      </c>
      <c r="D89" s="16"/>
      <c r="E89" s="16"/>
      <c r="F89" s="16"/>
      <c r="G89" s="16"/>
      <c r="H89" s="16"/>
      <c r="I89" s="16"/>
      <c r="J89" s="16"/>
      <c r="K89" s="16"/>
      <c r="L89" s="37" t="str">
        <f>IF(E11= "","",E11)</f>
        <v>Ekoraj Ďurďové, Mládežnícka 108, 017 01 Pov. Bystr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2" t="s">
        <v>25</v>
      </c>
      <c r="AJ89" s="16"/>
      <c r="AK89" s="16"/>
      <c r="AL89" s="16"/>
      <c r="AM89" s="179" t="str">
        <f>IF(E17="","",E17)</f>
        <v xml:space="preserve"> </v>
      </c>
      <c r="AN89" s="163"/>
      <c r="AO89" s="163"/>
      <c r="AP89" s="163"/>
      <c r="AQ89" s="16"/>
      <c r="AR89" s="17"/>
      <c r="AS89" s="182" t="s">
        <v>49</v>
      </c>
      <c r="AT89" s="183"/>
      <c r="AU89" s="44"/>
      <c r="AV89" s="44"/>
      <c r="AW89" s="44"/>
      <c r="AX89" s="44"/>
      <c r="AY89" s="44"/>
      <c r="AZ89" s="44"/>
      <c r="BA89" s="44"/>
      <c r="BB89" s="44"/>
      <c r="BC89" s="44"/>
      <c r="BD89" s="45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</row>
    <row r="90" spans="1:91" ht="15" customHeight="1">
      <c r="A90" s="16"/>
      <c r="B90" s="17"/>
      <c r="C90" s="12" t="s">
        <v>24</v>
      </c>
      <c r="D90" s="16"/>
      <c r="E90" s="16"/>
      <c r="F90" s="16"/>
      <c r="G90" s="16"/>
      <c r="H90" s="16"/>
      <c r="I90" s="16"/>
      <c r="J90" s="16"/>
      <c r="K90" s="16"/>
      <c r="L90" s="37" t="str">
        <f>IF(E14="","",E14)</f>
        <v xml:space="preserve"> 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2" t="s">
        <v>27</v>
      </c>
      <c r="AJ90" s="16"/>
      <c r="AK90" s="16"/>
      <c r="AL90" s="16"/>
      <c r="AM90" s="179" t="str">
        <f>IF(E20="","",E20)</f>
        <v xml:space="preserve"> </v>
      </c>
      <c r="AN90" s="163"/>
      <c r="AO90" s="163"/>
      <c r="AP90" s="163"/>
      <c r="AQ90" s="16"/>
      <c r="AR90" s="17"/>
      <c r="AS90" s="184"/>
      <c r="AT90" s="163"/>
      <c r="AU90" s="16"/>
      <c r="AV90" s="16"/>
      <c r="AW90" s="16"/>
      <c r="AX90" s="16"/>
      <c r="AY90" s="16"/>
      <c r="AZ90" s="16"/>
      <c r="BA90" s="16"/>
      <c r="BB90" s="16"/>
      <c r="BC90" s="16"/>
      <c r="BD90" s="4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</row>
    <row r="91" spans="1:91" ht="10.5" customHeight="1">
      <c r="A91" s="16"/>
      <c r="B91" s="17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7"/>
      <c r="AS91" s="184"/>
      <c r="AT91" s="163"/>
      <c r="AU91" s="16"/>
      <c r="AV91" s="16"/>
      <c r="AW91" s="16"/>
      <c r="AX91" s="16"/>
      <c r="AY91" s="16"/>
      <c r="AZ91" s="16"/>
      <c r="BA91" s="16"/>
      <c r="BB91" s="16"/>
      <c r="BC91" s="16"/>
      <c r="BD91" s="4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</row>
    <row r="92" spans="1:91" ht="29.25" customHeight="1">
      <c r="A92" s="16"/>
      <c r="B92" s="17"/>
      <c r="C92" s="187" t="s">
        <v>50</v>
      </c>
      <c r="D92" s="175"/>
      <c r="E92" s="175"/>
      <c r="F92" s="175"/>
      <c r="G92" s="181"/>
      <c r="H92" s="47"/>
      <c r="I92" s="188" t="s">
        <v>51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81"/>
      <c r="AG92" s="189" t="s">
        <v>52</v>
      </c>
      <c r="AH92" s="175"/>
      <c r="AI92" s="175"/>
      <c r="AJ92" s="175"/>
      <c r="AK92" s="175"/>
      <c r="AL92" s="175"/>
      <c r="AM92" s="181"/>
      <c r="AN92" s="188" t="s">
        <v>53</v>
      </c>
      <c r="AO92" s="175"/>
      <c r="AP92" s="176"/>
      <c r="AQ92" s="48" t="s">
        <v>54</v>
      </c>
      <c r="AR92" s="17"/>
      <c r="AS92" s="49" t="s">
        <v>55</v>
      </c>
      <c r="AT92" s="50" t="s">
        <v>56</v>
      </c>
      <c r="AU92" s="50" t="s">
        <v>57</v>
      </c>
      <c r="AV92" s="50" t="s">
        <v>58</v>
      </c>
      <c r="AW92" s="50" t="s">
        <v>59</v>
      </c>
      <c r="AX92" s="50" t="s">
        <v>60</v>
      </c>
      <c r="AY92" s="50" t="s">
        <v>61</v>
      </c>
      <c r="AZ92" s="50" t="s">
        <v>62</v>
      </c>
      <c r="BA92" s="50" t="s">
        <v>63</v>
      </c>
      <c r="BB92" s="50" t="s">
        <v>64</v>
      </c>
      <c r="BC92" s="50" t="s">
        <v>65</v>
      </c>
      <c r="BD92" s="51" t="s">
        <v>66</v>
      </c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</row>
    <row r="93" spans="1:91" ht="10.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7"/>
      <c r="AS93" s="5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5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</row>
    <row r="94" spans="1:91" ht="32.25" customHeight="1">
      <c r="A94" s="53"/>
      <c r="B94" s="54"/>
      <c r="C94" s="55" t="s">
        <v>67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90">
        <f>ROUND(SUM(AG95:AG96),2)</f>
        <v>0</v>
      </c>
      <c r="AH94" s="163"/>
      <c r="AI94" s="163"/>
      <c r="AJ94" s="163"/>
      <c r="AK94" s="163"/>
      <c r="AL94" s="163"/>
      <c r="AM94" s="163"/>
      <c r="AN94" s="191">
        <f t="shared" ref="AN94:AN96" si="1">SUM(AG94,AT94)</f>
        <v>0</v>
      </c>
      <c r="AO94" s="163"/>
      <c r="AP94" s="163"/>
      <c r="AQ94" s="58" t="s">
        <v>1</v>
      </c>
      <c r="AR94" s="54"/>
      <c r="AS94" s="59">
        <f>ROUND(SUM(AS95:AS96),2)</f>
        <v>0</v>
      </c>
      <c r="AT94" s="60">
        <f t="shared" ref="AT94:AT96" si="2">ROUND(SUM(AV94:AW94),2)</f>
        <v>0</v>
      </c>
      <c r="AU94" s="61">
        <f>ROUND(SUM(AU95:AU96),5)</f>
        <v>233.52462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 t="shared" ref="AZ94:BD94" si="3">ROUND(SUM(AZ95:AZ96),2)</f>
        <v>0</v>
      </c>
      <c r="BA94" s="60">
        <f t="shared" si="3"/>
        <v>0</v>
      </c>
      <c r="BB94" s="60">
        <f t="shared" si="3"/>
        <v>0</v>
      </c>
      <c r="BC94" s="60">
        <f t="shared" si="3"/>
        <v>0</v>
      </c>
      <c r="BD94" s="62">
        <f t="shared" si="3"/>
        <v>0</v>
      </c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63" t="s">
        <v>68</v>
      </c>
      <c r="BT94" s="63" t="s">
        <v>69</v>
      </c>
      <c r="BU94" s="64" t="s">
        <v>70</v>
      </c>
      <c r="BV94" s="63" t="s">
        <v>71</v>
      </c>
      <c r="BW94" s="63" t="s">
        <v>5</v>
      </c>
      <c r="BX94" s="63" t="s">
        <v>72</v>
      </c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63" t="s">
        <v>1</v>
      </c>
      <c r="CM94" s="53"/>
    </row>
    <row r="95" spans="1:91" ht="16.5" customHeight="1">
      <c r="A95" s="65" t="s">
        <v>73</v>
      </c>
      <c r="B95" s="66"/>
      <c r="C95" s="67"/>
      <c r="D95" s="185" t="s">
        <v>74</v>
      </c>
      <c r="E95" s="163"/>
      <c r="F95" s="163"/>
      <c r="G95" s="163"/>
      <c r="H95" s="163"/>
      <c r="I95" s="68"/>
      <c r="J95" s="185" t="s">
        <v>75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86">
        <f>'001 - Vykurovanie'!J30</f>
        <v>0</v>
      </c>
      <c r="AH95" s="163"/>
      <c r="AI95" s="163"/>
      <c r="AJ95" s="163"/>
      <c r="AK95" s="163"/>
      <c r="AL95" s="163"/>
      <c r="AM95" s="163"/>
      <c r="AN95" s="186">
        <f t="shared" si="1"/>
        <v>0</v>
      </c>
      <c r="AO95" s="163"/>
      <c r="AP95" s="163"/>
      <c r="AQ95" s="69" t="s">
        <v>76</v>
      </c>
      <c r="AR95" s="66"/>
      <c r="AS95" s="70">
        <v>0</v>
      </c>
      <c r="AT95" s="71">
        <f t="shared" si="2"/>
        <v>0</v>
      </c>
      <c r="AU95" s="72">
        <f>'001 - Vykurovanie'!P124</f>
        <v>111.348276</v>
      </c>
      <c r="AV95" s="71">
        <f>'001 - Vykurovanie'!J33</f>
        <v>0</v>
      </c>
      <c r="AW95" s="71">
        <f>'001 - Vykurovanie'!J34</f>
        <v>0</v>
      </c>
      <c r="AX95" s="71">
        <f>'001 - Vykurovanie'!J35</f>
        <v>0</v>
      </c>
      <c r="AY95" s="71">
        <f>'001 - Vykurovanie'!J36</f>
        <v>0</v>
      </c>
      <c r="AZ95" s="71">
        <f>'001 - Vykurovanie'!F33</f>
        <v>0</v>
      </c>
      <c r="BA95" s="71">
        <f>'001 - Vykurovanie'!F34</f>
        <v>0</v>
      </c>
      <c r="BB95" s="71">
        <f>'001 - Vykurovanie'!F35</f>
        <v>0</v>
      </c>
      <c r="BC95" s="71">
        <f>'001 - Vykurovanie'!F36</f>
        <v>0</v>
      </c>
      <c r="BD95" s="73">
        <f>'001 - Vykurovanie'!F37</f>
        <v>0</v>
      </c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5" t="s">
        <v>77</v>
      </c>
      <c r="BU95" s="74"/>
      <c r="BV95" s="75" t="s">
        <v>71</v>
      </c>
      <c r="BW95" s="75" t="s">
        <v>78</v>
      </c>
      <c r="BX95" s="75" t="s">
        <v>5</v>
      </c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5" t="s">
        <v>1</v>
      </c>
      <c r="CM95" s="75" t="s">
        <v>69</v>
      </c>
    </row>
    <row r="96" spans="1:91" ht="16.5" customHeight="1">
      <c r="A96" s="65" t="s">
        <v>73</v>
      </c>
      <c r="B96" s="66"/>
      <c r="C96" s="67"/>
      <c r="D96" s="185" t="s">
        <v>79</v>
      </c>
      <c r="E96" s="163"/>
      <c r="F96" s="163"/>
      <c r="G96" s="163"/>
      <c r="H96" s="163"/>
      <c r="I96" s="68"/>
      <c r="J96" s="185" t="s">
        <v>80</v>
      </c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86">
        <f>'002 - Zdravotechnika'!J30</f>
        <v>0</v>
      </c>
      <c r="AH96" s="163"/>
      <c r="AI96" s="163"/>
      <c r="AJ96" s="163"/>
      <c r="AK96" s="163"/>
      <c r="AL96" s="163"/>
      <c r="AM96" s="163"/>
      <c r="AN96" s="186">
        <f t="shared" si="1"/>
        <v>0</v>
      </c>
      <c r="AO96" s="163"/>
      <c r="AP96" s="163"/>
      <c r="AQ96" s="69" t="s">
        <v>76</v>
      </c>
      <c r="AR96" s="66"/>
      <c r="AS96" s="76">
        <v>0</v>
      </c>
      <c r="AT96" s="77">
        <f t="shared" si="2"/>
        <v>0</v>
      </c>
      <c r="AU96" s="78">
        <f>'002 - Zdravotechnika'!P123</f>
        <v>122.17633999999998</v>
      </c>
      <c r="AV96" s="77">
        <f>'002 - Zdravotechnika'!J33</f>
        <v>0</v>
      </c>
      <c r="AW96" s="77">
        <f>'002 - Zdravotechnika'!J34</f>
        <v>0</v>
      </c>
      <c r="AX96" s="77">
        <f>'002 - Zdravotechnika'!J35</f>
        <v>0</v>
      </c>
      <c r="AY96" s="77">
        <f>'002 - Zdravotechnika'!J36</f>
        <v>0</v>
      </c>
      <c r="AZ96" s="77">
        <f>'002 - Zdravotechnika'!F33</f>
        <v>0</v>
      </c>
      <c r="BA96" s="77">
        <f>'002 - Zdravotechnika'!F34</f>
        <v>0</v>
      </c>
      <c r="BB96" s="77">
        <f>'002 - Zdravotechnika'!F35</f>
        <v>0</v>
      </c>
      <c r="BC96" s="77">
        <f>'002 - Zdravotechnika'!F36</f>
        <v>0</v>
      </c>
      <c r="BD96" s="79">
        <f>'002 - Zdravotechnika'!F37</f>
        <v>0</v>
      </c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5" t="s">
        <v>77</v>
      </c>
      <c r="BU96" s="74"/>
      <c r="BV96" s="75" t="s">
        <v>71</v>
      </c>
      <c r="BW96" s="75" t="s">
        <v>81</v>
      </c>
      <c r="BX96" s="75" t="s">
        <v>5</v>
      </c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5" t="s">
        <v>1</v>
      </c>
      <c r="CM96" s="75" t="s">
        <v>69</v>
      </c>
    </row>
    <row r="97" spans="1:91" ht="30" customHeight="1">
      <c r="A97" s="16"/>
      <c r="B97" s="17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7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</row>
    <row r="98" spans="1:91" ht="6.75" customHeight="1">
      <c r="A98" s="16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17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</row>
    <row r="99" spans="1:9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</row>
    <row r="100" spans="1:9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</row>
    <row r="101" spans="1:9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</row>
    <row r="102" spans="1:9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</row>
    <row r="103" spans="1:9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</row>
    <row r="104" spans="1:9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</row>
    <row r="105" spans="1:9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</row>
    <row r="106" spans="1:9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spans="1:9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spans="1:9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spans="1:9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1:9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spans="1:9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spans="1:9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spans="1:9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</row>
    <row r="114" spans="1:9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</row>
    <row r="115" spans="1:9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</row>
    <row r="116" spans="1:9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spans="1:9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spans="1:9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</row>
    <row r="119" spans="1:9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</row>
    <row r="120" spans="1:9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</row>
    <row r="121" spans="1:9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</row>
    <row r="122" spans="1:9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</row>
    <row r="123" spans="1:9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spans="1:9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spans="1:9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spans="1:9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spans="1:9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spans="1:9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spans="1:9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spans="1:9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spans="1:9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spans="1:9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spans="1:9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spans="1:9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spans="1:9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spans="1:9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spans="1:9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spans="1:9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spans="1:9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spans="1:9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spans="1:9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spans="1:9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spans="1:9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spans="1:9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spans="1:9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spans="1:9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spans="1:9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spans="1:9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spans="1:9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spans="1:9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spans="1:9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spans="1:9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spans="1:9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spans="1:9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spans="1:9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spans="1:9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spans="1:9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1:9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1:9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1:9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1:9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1:9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1:9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1:9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1:9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1:9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1:9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1:9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1:9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1:9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1:9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1:9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1:9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1:9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  <row r="175" spans="1:9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</row>
    <row r="176" spans="1:9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</row>
    <row r="177" spans="1:9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</row>
    <row r="178" spans="1:9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</row>
    <row r="179" spans="1:9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</row>
    <row r="180" spans="1:9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</row>
    <row r="181" spans="1:9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</row>
    <row r="182" spans="1:9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</row>
    <row r="183" spans="1:9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</row>
    <row r="184" spans="1:9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</row>
    <row r="185" spans="1:9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</row>
    <row r="186" spans="1:9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</row>
    <row r="187" spans="1:9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</row>
    <row r="188" spans="1:9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</row>
    <row r="189" spans="1:9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</row>
    <row r="190" spans="1:9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</row>
    <row r="191" spans="1: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</row>
    <row r="192" spans="1:9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</row>
    <row r="193" spans="1:9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</row>
    <row r="194" spans="1:9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</row>
    <row r="195" spans="1:9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</row>
    <row r="196" spans="1:9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</row>
    <row r="197" spans="1:9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</row>
    <row r="198" spans="1:9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</row>
    <row r="199" spans="1:9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</row>
    <row r="200" spans="1:9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</row>
    <row r="201" spans="1:9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</row>
    <row r="202" spans="1:9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</row>
    <row r="203" spans="1:9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</row>
    <row r="204" spans="1:9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</row>
    <row r="205" spans="1:9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</row>
    <row r="206" spans="1:9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</row>
    <row r="207" spans="1:9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</row>
    <row r="208" spans="1:9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</row>
    <row r="209" spans="1:9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</row>
    <row r="210" spans="1:9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</row>
    <row r="211" spans="1:9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</row>
    <row r="212" spans="1:9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</row>
    <row r="213" spans="1:9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</row>
    <row r="214" spans="1:9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</row>
    <row r="215" spans="1:9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</row>
    <row r="216" spans="1:9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</row>
    <row r="217" spans="1:9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</row>
    <row r="218" spans="1:9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</row>
    <row r="219" spans="1:9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</row>
    <row r="220" spans="1:9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</row>
    <row r="221" spans="1:9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</row>
    <row r="222" spans="1:9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</row>
    <row r="223" spans="1:9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</row>
    <row r="224" spans="1:9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</row>
    <row r="225" spans="1:9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</row>
    <row r="226" spans="1:9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</row>
    <row r="227" spans="1:9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</row>
    <row r="228" spans="1:9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</row>
    <row r="229" spans="1:9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</row>
    <row r="230" spans="1:9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</row>
    <row r="231" spans="1:9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</row>
    <row r="232" spans="1:9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</row>
    <row r="233" spans="1:9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</row>
    <row r="234" spans="1:9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</row>
    <row r="235" spans="1:9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</row>
    <row r="236" spans="1:9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</row>
    <row r="237" spans="1:9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</row>
    <row r="238" spans="1:9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</row>
    <row r="239" spans="1:9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</row>
    <row r="240" spans="1:9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</row>
    <row r="241" spans="1:9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</row>
    <row r="242" spans="1:9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</row>
    <row r="243" spans="1:9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</row>
    <row r="244" spans="1:9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</row>
    <row r="245" spans="1:9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</row>
    <row r="246" spans="1:9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</row>
    <row r="247" spans="1:9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</row>
    <row r="248" spans="1:9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</row>
    <row r="249" spans="1:9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</row>
    <row r="250" spans="1:9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</row>
    <row r="251" spans="1:9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</row>
    <row r="252" spans="1:9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</row>
    <row r="253" spans="1:9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</row>
    <row r="254" spans="1:9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</row>
    <row r="255" spans="1:9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</row>
    <row r="256" spans="1:9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</row>
    <row r="257" spans="1:9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</row>
    <row r="258" spans="1:9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</row>
    <row r="259" spans="1:9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</row>
    <row r="260" spans="1:9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</row>
    <row r="261" spans="1:9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</row>
    <row r="262" spans="1:9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</row>
    <row r="263" spans="1:9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</row>
    <row r="264" spans="1:9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</row>
    <row r="265" spans="1:9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</row>
    <row r="266" spans="1:9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</row>
    <row r="267" spans="1:9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</row>
    <row r="268" spans="1:9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</row>
    <row r="269" spans="1:9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</row>
    <row r="270" spans="1:9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</row>
    <row r="271" spans="1:9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</row>
    <row r="272" spans="1:9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</row>
    <row r="273" spans="1:9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</row>
    <row r="274" spans="1:9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</row>
    <row r="275" spans="1:9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</row>
    <row r="276" spans="1:9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</row>
    <row r="277" spans="1:9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</row>
    <row r="278" spans="1:9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</row>
    <row r="279" spans="1:9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</row>
    <row r="280" spans="1:9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</row>
    <row r="281" spans="1:9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</row>
    <row r="282" spans="1:9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</row>
    <row r="283" spans="1:9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</row>
    <row r="284" spans="1:9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</row>
    <row r="285" spans="1:9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</row>
    <row r="286" spans="1:9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</row>
    <row r="287" spans="1:9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</row>
    <row r="288" spans="1:9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</row>
    <row r="289" spans="1:9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</row>
    <row r="290" spans="1:9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</row>
    <row r="291" spans="1: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</row>
    <row r="292" spans="1:9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</row>
    <row r="293" spans="1:9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</row>
    <row r="294" spans="1:9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</row>
    <row r="295" spans="1:9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</row>
    <row r="296" spans="1:9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</row>
    <row r="297" spans="1:9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</row>
    <row r="298" spans="1:9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</row>
    <row r="299" spans="1:9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</row>
    <row r="300" spans="1:9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</row>
    <row r="301" spans="1:9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</row>
    <row r="302" spans="1:9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</row>
    <row r="303" spans="1:9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</row>
    <row r="304" spans="1:9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</row>
    <row r="305" spans="1:9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</row>
    <row r="306" spans="1:9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</row>
    <row r="307" spans="1:9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</row>
    <row r="308" spans="1:9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</row>
    <row r="309" spans="1:9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</row>
    <row r="310" spans="1:9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</row>
    <row r="311" spans="1:9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</row>
    <row r="312" spans="1:9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</row>
    <row r="313" spans="1:9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</row>
    <row r="314" spans="1:9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</row>
    <row r="315" spans="1:9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</row>
    <row r="316" spans="1:9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</row>
    <row r="317" spans="1:9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</row>
    <row r="318" spans="1:9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</row>
    <row r="319" spans="1:9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</row>
    <row r="320" spans="1:9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</row>
    <row r="321" spans="1:9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</row>
    <row r="322" spans="1:9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</row>
    <row r="323" spans="1:9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</row>
    <row r="324" spans="1:9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</row>
    <row r="325" spans="1:9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</row>
    <row r="326" spans="1:9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</row>
    <row r="327" spans="1:9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</row>
    <row r="328" spans="1:9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</row>
    <row r="329" spans="1:9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</row>
    <row r="330" spans="1:9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</row>
    <row r="331" spans="1:9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</row>
    <row r="332" spans="1:9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</row>
    <row r="333" spans="1:9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</row>
    <row r="334" spans="1:9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</row>
    <row r="335" spans="1:9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</row>
    <row r="336" spans="1:9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</row>
    <row r="337" spans="1:9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</row>
    <row r="338" spans="1:9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</row>
    <row r="339" spans="1:9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</row>
    <row r="340" spans="1:9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</row>
    <row r="341" spans="1:9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</row>
    <row r="342" spans="1:9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</row>
    <row r="343" spans="1:9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</row>
    <row r="344" spans="1:9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</row>
    <row r="345" spans="1:9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</row>
    <row r="346" spans="1:9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</row>
    <row r="347" spans="1:9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</row>
    <row r="348" spans="1:9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</row>
    <row r="349" spans="1:9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</row>
    <row r="350" spans="1:9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</row>
    <row r="351" spans="1:9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</row>
    <row r="352" spans="1:9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</row>
    <row r="353" spans="1:9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</row>
    <row r="354" spans="1:9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</row>
    <row r="355" spans="1:9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</row>
    <row r="356" spans="1:9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</row>
    <row r="357" spans="1:9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</row>
    <row r="358" spans="1:9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</row>
    <row r="359" spans="1:9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</row>
    <row r="360" spans="1:9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</row>
    <row r="361" spans="1:9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</row>
    <row r="362" spans="1:9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</row>
    <row r="363" spans="1:9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</row>
    <row r="364" spans="1:9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</row>
    <row r="365" spans="1:9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</row>
    <row r="366" spans="1:9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</row>
    <row r="367" spans="1:9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</row>
    <row r="368" spans="1:9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</row>
    <row r="369" spans="1:9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</row>
    <row r="370" spans="1:9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</row>
    <row r="371" spans="1:9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</row>
    <row r="372" spans="1:9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</row>
    <row r="373" spans="1:9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</row>
    <row r="374" spans="1:9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</row>
    <row r="375" spans="1:9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</row>
    <row r="376" spans="1:9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</row>
    <row r="377" spans="1:9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</row>
    <row r="378" spans="1:9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</row>
    <row r="379" spans="1:9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</row>
    <row r="380" spans="1:9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</row>
    <row r="381" spans="1:9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</row>
    <row r="382" spans="1:9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</row>
    <row r="383" spans="1:9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</row>
    <row r="384" spans="1:9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</row>
    <row r="385" spans="1:9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</row>
    <row r="386" spans="1:9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</row>
    <row r="387" spans="1:9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</row>
    <row r="388" spans="1:9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</row>
    <row r="389" spans="1:9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</row>
    <row r="390" spans="1:9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</row>
    <row r="391" spans="1: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</row>
    <row r="392" spans="1:9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</row>
    <row r="393" spans="1:9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</row>
    <row r="394" spans="1:9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</row>
    <row r="395" spans="1:9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</row>
    <row r="396" spans="1:9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</row>
    <row r="397" spans="1:9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</row>
    <row r="398" spans="1:9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</row>
    <row r="399" spans="1:9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</row>
    <row r="400" spans="1:9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</row>
    <row r="401" spans="1:9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</row>
    <row r="402" spans="1:9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</row>
    <row r="403" spans="1:9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</row>
    <row r="404" spans="1:9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</row>
    <row r="405" spans="1:9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</row>
    <row r="406" spans="1:9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</row>
    <row r="407" spans="1:9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</row>
    <row r="408" spans="1:9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</row>
    <row r="409" spans="1:9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</row>
    <row r="410" spans="1:9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</row>
    <row r="411" spans="1:9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</row>
    <row r="412" spans="1:9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</row>
    <row r="413" spans="1:9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</row>
    <row r="414" spans="1:9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</row>
    <row r="415" spans="1:9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</row>
    <row r="416" spans="1:9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</row>
    <row r="417" spans="1:9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</row>
    <row r="418" spans="1:9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</row>
    <row r="419" spans="1:9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</row>
    <row r="420" spans="1:9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</row>
    <row r="421" spans="1:9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</row>
    <row r="422" spans="1:9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</row>
    <row r="423" spans="1:9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</row>
    <row r="424" spans="1:9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</row>
    <row r="425" spans="1:9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</row>
    <row r="426" spans="1:9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</row>
    <row r="427" spans="1:9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</row>
    <row r="428" spans="1:9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</row>
    <row r="429" spans="1:9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</row>
    <row r="430" spans="1:9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</row>
    <row r="431" spans="1:9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</row>
    <row r="432" spans="1:9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</row>
    <row r="433" spans="1:9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</row>
    <row r="434" spans="1:9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</row>
    <row r="435" spans="1:9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</row>
    <row r="436" spans="1:9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</row>
    <row r="437" spans="1:9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</row>
    <row r="438" spans="1:9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</row>
    <row r="439" spans="1:9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</row>
    <row r="440" spans="1:9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</row>
    <row r="441" spans="1:9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</row>
    <row r="442" spans="1:9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</row>
    <row r="443" spans="1:9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</row>
    <row r="444" spans="1:9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</row>
    <row r="445" spans="1:9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</row>
    <row r="446" spans="1:9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</row>
    <row r="447" spans="1:9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</row>
    <row r="448" spans="1:9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</row>
    <row r="449" spans="1:9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</row>
    <row r="450" spans="1:9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</row>
    <row r="451" spans="1:9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</row>
    <row r="452" spans="1:9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</row>
    <row r="453" spans="1:9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</row>
    <row r="454" spans="1:9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</row>
    <row r="455" spans="1:9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</row>
    <row r="456" spans="1:9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</row>
    <row r="457" spans="1:9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</row>
    <row r="458" spans="1:9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</row>
    <row r="459" spans="1:9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</row>
    <row r="460" spans="1:9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</row>
    <row r="461" spans="1:9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</row>
    <row r="462" spans="1:9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</row>
    <row r="463" spans="1:9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</row>
    <row r="464" spans="1:9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</row>
    <row r="465" spans="1:9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</row>
    <row r="466" spans="1:9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</row>
    <row r="467" spans="1:9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</row>
    <row r="468" spans="1:9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</row>
    <row r="469" spans="1:9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</row>
    <row r="470" spans="1:9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</row>
    <row r="471" spans="1:9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</row>
    <row r="472" spans="1:9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</row>
    <row r="473" spans="1:9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</row>
    <row r="474" spans="1:9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</row>
    <row r="475" spans="1:9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</row>
    <row r="476" spans="1:9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</row>
    <row r="477" spans="1:9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</row>
    <row r="478" spans="1:9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</row>
    <row r="479" spans="1:9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</row>
    <row r="480" spans="1:9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</row>
    <row r="481" spans="1:9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</row>
    <row r="482" spans="1:9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</row>
    <row r="483" spans="1:9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</row>
    <row r="484" spans="1:9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</row>
    <row r="485" spans="1:9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</row>
    <row r="486" spans="1:9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</row>
    <row r="487" spans="1:9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</row>
    <row r="488" spans="1:9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</row>
    <row r="489" spans="1:9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</row>
    <row r="490" spans="1:9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</row>
    <row r="491" spans="1: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</row>
    <row r="492" spans="1:9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</row>
    <row r="493" spans="1:9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</row>
    <row r="494" spans="1:9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</row>
    <row r="495" spans="1:9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</row>
    <row r="496" spans="1:9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</row>
    <row r="497" spans="1:9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</row>
    <row r="498" spans="1:9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</row>
    <row r="499" spans="1:9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</row>
    <row r="500" spans="1:9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</row>
    <row r="501" spans="1:9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</row>
    <row r="502" spans="1:9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</row>
    <row r="503" spans="1:9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</row>
    <row r="504" spans="1:9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</row>
    <row r="505" spans="1:9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</row>
    <row r="506" spans="1:9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</row>
    <row r="507" spans="1:9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</row>
    <row r="508" spans="1:9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</row>
    <row r="509" spans="1:9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</row>
    <row r="510" spans="1:9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</row>
    <row r="511" spans="1:9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</row>
    <row r="512" spans="1:9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</row>
    <row r="513" spans="1:9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</row>
    <row r="514" spans="1:9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</row>
    <row r="515" spans="1:9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</row>
    <row r="516" spans="1:9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</row>
    <row r="517" spans="1:9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</row>
    <row r="518" spans="1:9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</row>
    <row r="519" spans="1:9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</row>
    <row r="520" spans="1:9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</row>
    <row r="521" spans="1:9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</row>
    <row r="522" spans="1:9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</row>
    <row r="523" spans="1:9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</row>
    <row r="524" spans="1:9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</row>
    <row r="525" spans="1:9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</row>
    <row r="526" spans="1:9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</row>
    <row r="527" spans="1:9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</row>
    <row r="528" spans="1:9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</row>
    <row r="529" spans="1:9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</row>
    <row r="530" spans="1:9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</row>
    <row r="531" spans="1:9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</row>
    <row r="532" spans="1:9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</row>
    <row r="533" spans="1:9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</row>
    <row r="534" spans="1:9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</row>
    <row r="535" spans="1:9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</row>
    <row r="536" spans="1:9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</row>
    <row r="537" spans="1:9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</row>
    <row r="538" spans="1:9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</row>
    <row r="539" spans="1:9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</row>
    <row r="540" spans="1:9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</row>
    <row r="541" spans="1:9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</row>
    <row r="542" spans="1:9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</row>
    <row r="543" spans="1:9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</row>
    <row r="544" spans="1:9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</row>
    <row r="545" spans="1:9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</row>
    <row r="546" spans="1:9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</row>
    <row r="547" spans="1:9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</row>
    <row r="548" spans="1:9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</row>
    <row r="549" spans="1:9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</row>
    <row r="550" spans="1:9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</row>
    <row r="551" spans="1:9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</row>
    <row r="552" spans="1:9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</row>
    <row r="553" spans="1:9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</row>
    <row r="554" spans="1:9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</row>
    <row r="555" spans="1:9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</row>
    <row r="556" spans="1:9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</row>
    <row r="557" spans="1:9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</row>
    <row r="558" spans="1:9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</row>
    <row r="559" spans="1:9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</row>
    <row r="560" spans="1:9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</row>
    <row r="561" spans="1:9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</row>
    <row r="562" spans="1:9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</row>
    <row r="563" spans="1:9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</row>
    <row r="564" spans="1:9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</row>
    <row r="565" spans="1:9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</row>
    <row r="566" spans="1:9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</row>
    <row r="567" spans="1:9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</row>
    <row r="568" spans="1:9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</row>
    <row r="569" spans="1:9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</row>
    <row r="570" spans="1:9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</row>
    <row r="571" spans="1:9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</row>
    <row r="572" spans="1:9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</row>
    <row r="573" spans="1:9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</row>
    <row r="574" spans="1:9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</row>
    <row r="575" spans="1:9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</row>
    <row r="576" spans="1:9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</row>
    <row r="577" spans="1:9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</row>
    <row r="578" spans="1:9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</row>
    <row r="579" spans="1:9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</row>
    <row r="580" spans="1:9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</row>
    <row r="581" spans="1:9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</row>
    <row r="582" spans="1:9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</row>
    <row r="583" spans="1:9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</row>
    <row r="584" spans="1:9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</row>
    <row r="585" spans="1:9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</row>
    <row r="586" spans="1:9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</row>
    <row r="587" spans="1:9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</row>
    <row r="588" spans="1:9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</row>
    <row r="589" spans="1:9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</row>
    <row r="590" spans="1:9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</row>
    <row r="591" spans="1: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</row>
    <row r="592" spans="1:9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</row>
    <row r="593" spans="1:9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</row>
    <row r="594" spans="1:9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</row>
    <row r="595" spans="1:9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</row>
    <row r="596" spans="1:9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</row>
    <row r="597" spans="1:9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</row>
    <row r="598" spans="1:9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</row>
    <row r="599" spans="1:9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</row>
    <row r="600" spans="1:9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</row>
    <row r="601" spans="1:9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</row>
    <row r="602" spans="1:9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</row>
    <row r="603" spans="1:9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</row>
    <row r="604" spans="1:9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</row>
    <row r="605" spans="1:9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</row>
    <row r="606" spans="1:9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</row>
    <row r="607" spans="1:9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</row>
    <row r="608" spans="1:9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</row>
    <row r="609" spans="1:9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</row>
    <row r="610" spans="1:9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</row>
    <row r="611" spans="1:9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</row>
    <row r="612" spans="1:9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</row>
    <row r="613" spans="1:9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</row>
    <row r="614" spans="1:9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</row>
    <row r="615" spans="1:9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</row>
    <row r="616" spans="1:9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</row>
    <row r="617" spans="1:9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</row>
    <row r="618" spans="1:9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</row>
    <row r="619" spans="1:9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</row>
    <row r="620" spans="1:9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</row>
    <row r="621" spans="1:9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</row>
    <row r="622" spans="1:9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</row>
    <row r="623" spans="1:9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</row>
    <row r="624" spans="1:9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</row>
    <row r="625" spans="1:9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</row>
    <row r="626" spans="1:9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</row>
    <row r="627" spans="1:9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</row>
    <row r="628" spans="1:9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</row>
    <row r="629" spans="1:9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</row>
    <row r="630" spans="1:9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</row>
    <row r="631" spans="1:9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</row>
    <row r="632" spans="1:91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</row>
    <row r="633" spans="1:91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</row>
    <row r="634" spans="1:91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</row>
    <row r="635" spans="1:91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</row>
    <row r="636" spans="1:91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</row>
    <row r="637" spans="1:91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</row>
    <row r="638" spans="1:91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</row>
    <row r="639" spans="1:91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</row>
    <row r="640" spans="1:91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</row>
    <row r="641" spans="1:9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</row>
    <row r="642" spans="1:91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</row>
    <row r="643" spans="1:91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</row>
    <row r="644" spans="1:91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</row>
    <row r="645" spans="1:91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</row>
    <row r="646" spans="1:91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</row>
    <row r="647" spans="1:91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</row>
    <row r="648" spans="1:91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</row>
    <row r="649" spans="1:91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</row>
    <row r="650" spans="1:91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</row>
    <row r="651" spans="1:9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</row>
    <row r="652" spans="1:91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</row>
    <row r="653" spans="1:91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</row>
    <row r="654" spans="1:91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</row>
    <row r="655" spans="1:91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</row>
    <row r="656" spans="1:91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</row>
    <row r="657" spans="1:91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</row>
    <row r="658" spans="1:91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</row>
    <row r="659" spans="1:91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</row>
    <row r="660" spans="1:91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</row>
    <row r="661" spans="1:9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</row>
    <row r="662" spans="1:91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</row>
    <row r="663" spans="1:91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</row>
    <row r="664" spans="1:91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</row>
    <row r="665" spans="1:91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</row>
    <row r="666" spans="1:91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</row>
    <row r="667" spans="1:91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</row>
    <row r="668" spans="1:91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</row>
    <row r="669" spans="1:91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</row>
    <row r="670" spans="1:91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</row>
    <row r="671" spans="1:9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</row>
    <row r="672" spans="1:91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</row>
    <row r="673" spans="1:91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</row>
    <row r="674" spans="1:91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</row>
    <row r="675" spans="1:91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</row>
    <row r="676" spans="1:91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</row>
    <row r="677" spans="1:91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</row>
    <row r="678" spans="1:91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</row>
    <row r="679" spans="1:91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</row>
    <row r="680" spans="1:91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</row>
    <row r="681" spans="1:9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</row>
    <row r="682" spans="1:91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</row>
    <row r="683" spans="1:91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</row>
    <row r="684" spans="1:91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</row>
    <row r="685" spans="1:91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</row>
    <row r="686" spans="1:91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</row>
    <row r="687" spans="1:91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</row>
    <row r="688" spans="1:91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</row>
    <row r="689" spans="1:91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</row>
    <row r="690" spans="1:91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</row>
    <row r="691" spans="1: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</row>
    <row r="692" spans="1:91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</row>
    <row r="693" spans="1:91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</row>
    <row r="694" spans="1:91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</row>
    <row r="695" spans="1:91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</row>
    <row r="696" spans="1:91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</row>
    <row r="697" spans="1:91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</row>
    <row r="698" spans="1:91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</row>
    <row r="699" spans="1:91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</row>
    <row r="700" spans="1:91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</row>
    <row r="701" spans="1:9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</row>
    <row r="702" spans="1:91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</row>
    <row r="703" spans="1:91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</row>
    <row r="704" spans="1:91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</row>
    <row r="705" spans="1:91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</row>
    <row r="706" spans="1:91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</row>
    <row r="707" spans="1:91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</row>
    <row r="708" spans="1:91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</row>
    <row r="709" spans="1:91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</row>
    <row r="710" spans="1:91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</row>
    <row r="711" spans="1:9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</row>
    <row r="712" spans="1:91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</row>
    <row r="713" spans="1:91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</row>
    <row r="714" spans="1:91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</row>
    <row r="715" spans="1:91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</row>
    <row r="716" spans="1:91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</row>
    <row r="717" spans="1:91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</row>
    <row r="718" spans="1:91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</row>
    <row r="719" spans="1:91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</row>
    <row r="720" spans="1:91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</row>
    <row r="721" spans="1:9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</row>
    <row r="722" spans="1:91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</row>
    <row r="723" spans="1:91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</row>
    <row r="724" spans="1:91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</row>
    <row r="725" spans="1:91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</row>
    <row r="726" spans="1:91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</row>
    <row r="727" spans="1:91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</row>
    <row r="728" spans="1:91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</row>
    <row r="729" spans="1:91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</row>
    <row r="730" spans="1:91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</row>
    <row r="731" spans="1:9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</row>
    <row r="732" spans="1:91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</row>
    <row r="733" spans="1:91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</row>
    <row r="734" spans="1:91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</row>
    <row r="735" spans="1:91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</row>
    <row r="736" spans="1:91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</row>
    <row r="737" spans="1:91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</row>
    <row r="738" spans="1:91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</row>
    <row r="739" spans="1:91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</row>
    <row r="740" spans="1:91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</row>
    <row r="741" spans="1:9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</row>
    <row r="742" spans="1:91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</row>
    <row r="743" spans="1:91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</row>
    <row r="744" spans="1:91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</row>
    <row r="745" spans="1:91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</row>
    <row r="746" spans="1:91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</row>
    <row r="747" spans="1:91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</row>
    <row r="748" spans="1:91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</row>
    <row r="749" spans="1:91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</row>
    <row r="750" spans="1:91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</row>
    <row r="751" spans="1:9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</row>
    <row r="752" spans="1:91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</row>
    <row r="753" spans="1:91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</row>
    <row r="754" spans="1:91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</row>
    <row r="755" spans="1:91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</row>
    <row r="756" spans="1:91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</row>
    <row r="757" spans="1:91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</row>
    <row r="758" spans="1:91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</row>
    <row r="759" spans="1:91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</row>
    <row r="760" spans="1:91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</row>
    <row r="761" spans="1:9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</row>
    <row r="762" spans="1:91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</row>
    <row r="763" spans="1:91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</row>
    <row r="764" spans="1:91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</row>
    <row r="765" spans="1:91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</row>
    <row r="766" spans="1:91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</row>
    <row r="767" spans="1:91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</row>
    <row r="768" spans="1:91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</row>
    <row r="769" spans="1:91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</row>
    <row r="770" spans="1:91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</row>
    <row r="771" spans="1:9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</row>
    <row r="772" spans="1:91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</row>
    <row r="773" spans="1:91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</row>
    <row r="774" spans="1:91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</row>
    <row r="775" spans="1:91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</row>
    <row r="776" spans="1:91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</row>
    <row r="777" spans="1:91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</row>
    <row r="778" spans="1:91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</row>
    <row r="779" spans="1:91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</row>
    <row r="780" spans="1:91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</row>
    <row r="781" spans="1:9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</row>
    <row r="782" spans="1:91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</row>
    <row r="783" spans="1:91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</row>
    <row r="784" spans="1:91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</row>
    <row r="785" spans="1:91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</row>
    <row r="786" spans="1:91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</row>
    <row r="787" spans="1:91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</row>
    <row r="788" spans="1:91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</row>
    <row r="789" spans="1:91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</row>
    <row r="790" spans="1:91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</row>
    <row r="791" spans="1: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</row>
    <row r="792" spans="1:91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</row>
    <row r="793" spans="1:91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</row>
    <row r="794" spans="1:91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</row>
    <row r="795" spans="1:91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</row>
    <row r="796" spans="1:91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</row>
    <row r="797" spans="1:91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</row>
    <row r="798" spans="1:91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</row>
    <row r="799" spans="1:91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</row>
    <row r="800" spans="1:91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</row>
    <row r="801" spans="1:9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</row>
    <row r="802" spans="1:91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</row>
    <row r="803" spans="1:91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</row>
    <row r="804" spans="1:91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</row>
    <row r="805" spans="1:91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</row>
    <row r="806" spans="1:91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</row>
    <row r="807" spans="1:91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</row>
    <row r="808" spans="1:91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</row>
    <row r="809" spans="1:91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</row>
    <row r="810" spans="1:91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</row>
    <row r="811" spans="1:9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</row>
    <row r="812" spans="1:91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</row>
    <row r="813" spans="1:91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</row>
    <row r="814" spans="1:91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</row>
    <row r="815" spans="1:91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</row>
    <row r="816" spans="1:91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</row>
    <row r="817" spans="1:91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</row>
    <row r="818" spans="1:91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</row>
    <row r="819" spans="1:91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</row>
    <row r="820" spans="1:91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</row>
    <row r="821" spans="1:9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</row>
    <row r="822" spans="1:91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</row>
    <row r="823" spans="1:91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</row>
    <row r="824" spans="1:91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</row>
    <row r="825" spans="1:91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</row>
    <row r="826" spans="1:91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</row>
    <row r="827" spans="1:91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</row>
    <row r="828" spans="1:91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</row>
    <row r="829" spans="1:91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</row>
    <row r="830" spans="1:91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</row>
    <row r="831" spans="1:9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</row>
    <row r="832" spans="1:91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</row>
    <row r="833" spans="1:91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</row>
    <row r="834" spans="1:91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</row>
    <row r="835" spans="1:91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</row>
    <row r="836" spans="1:91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</row>
    <row r="837" spans="1:91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</row>
    <row r="838" spans="1:91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</row>
    <row r="839" spans="1:91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</row>
    <row r="840" spans="1:91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</row>
    <row r="841" spans="1:9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</row>
    <row r="842" spans="1:91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</row>
    <row r="843" spans="1:91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</row>
    <row r="844" spans="1:91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</row>
    <row r="845" spans="1:91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</row>
    <row r="846" spans="1:91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</row>
    <row r="847" spans="1:91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</row>
    <row r="848" spans="1:91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</row>
    <row r="849" spans="1:91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</row>
    <row r="850" spans="1:91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</row>
    <row r="851" spans="1:9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</row>
    <row r="852" spans="1:91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</row>
    <row r="853" spans="1:91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</row>
    <row r="854" spans="1:91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</row>
    <row r="855" spans="1:91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</row>
    <row r="856" spans="1:91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</row>
    <row r="857" spans="1:91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</row>
    <row r="858" spans="1:91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</row>
    <row r="859" spans="1:91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</row>
    <row r="860" spans="1:91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</row>
    <row r="861" spans="1:9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</row>
    <row r="862" spans="1:91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</row>
    <row r="863" spans="1:91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</row>
    <row r="864" spans="1:91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</row>
    <row r="865" spans="1:91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</row>
    <row r="866" spans="1:91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</row>
    <row r="867" spans="1:91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</row>
    <row r="868" spans="1:91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</row>
    <row r="869" spans="1:91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</row>
    <row r="870" spans="1:91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</row>
    <row r="871" spans="1:9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</row>
    <row r="872" spans="1:91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</row>
    <row r="873" spans="1:91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</row>
    <row r="874" spans="1:91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</row>
    <row r="875" spans="1:91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</row>
    <row r="876" spans="1:91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</row>
    <row r="877" spans="1:91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</row>
    <row r="878" spans="1:91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</row>
    <row r="879" spans="1:91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</row>
    <row r="880" spans="1:91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</row>
    <row r="881" spans="1:9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</row>
    <row r="882" spans="1:91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</row>
    <row r="883" spans="1:91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</row>
    <row r="884" spans="1:91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</row>
    <row r="885" spans="1:91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</row>
    <row r="886" spans="1:91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</row>
    <row r="887" spans="1:91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</row>
    <row r="888" spans="1:91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</row>
    <row r="889" spans="1:91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</row>
    <row r="890" spans="1:91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</row>
    <row r="891" spans="1: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</row>
    <row r="892" spans="1:91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</row>
    <row r="893" spans="1:91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</row>
    <row r="894" spans="1:91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</row>
    <row r="895" spans="1:91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</row>
    <row r="896" spans="1:91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</row>
    <row r="897" spans="1:91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</row>
    <row r="898" spans="1:91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</row>
    <row r="899" spans="1:91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</row>
    <row r="900" spans="1:91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</row>
    <row r="901" spans="1:9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</row>
    <row r="902" spans="1:91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</row>
    <row r="903" spans="1:91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</row>
    <row r="904" spans="1:91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</row>
    <row r="905" spans="1:91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</row>
    <row r="906" spans="1:91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</row>
    <row r="907" spans="1:91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</row>
    <row r="908" spans="1:91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</row>
    <row r="909" spans="1:91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</row>
    <row r="910" spans="1:91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</row>
    <row r="911" spans="1:9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</row>
    <row r="912" spans="1:91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</row>
    <row r="913" spans="1:91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</row>
    <row r="914" spans="1:91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</row>
    <row r="915" spans="1:91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</row>
    <row r="916" spans="1:91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</row>
    <row r="917" spans="1:91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</row>
    <row r="918" spans="1:91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</row>
    <row r="919" spans="1:91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</row>
    <row r="920" spans="1:91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</row>
    <row r="921" spans="1:9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</row>
    <row r="922" spans="1:91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</row>
    <row r="923" spans="1:91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</row>
    <row r="924" spans="1:91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</row>
    <row r="925" spans="1:91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</row>
    <row r="926" spans="1:91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</row>
    <row r="927" spans="1:91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</row>
    <row r="928" spans="1:91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</row>
    <row r="929" spans="1:91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</row>
    <row r="930" spans="1:91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</row>
    <row r="931" spans="1:9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</row>
    <row r="932" spans="1:91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</row>
    <row r="933" spans="1:91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</row>
    <row r="934" spans="1:91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</row>
    <row r="935" spans="1:91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</row>
    <row r="936" spans="1:91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</row>
    <row r="937" spans="1:91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</row>
    <row r="938" spans="1:91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</row>
    <row r="939" spans="1:91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</row>
    <row r="940" spans="1:91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</row>
    <row r="941" spans="1:9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</row>
    <row r="942" spans="1:91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</row>
    <row r="943" spans="1:91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</row>
    <row r="944" spans="1:91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</row>
    <row r="945" spans="1:91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</row>
    <row r="946" spans="1:91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</row>
    <row r="947" spans="1:91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</row>
    <row r="948" spans="1:91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</row>
    <row r="949" spans="1:91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</row>
    <row r="950" spans="1:91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</row>
    <row r="951" spans="1:9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</row>
    <row r="952" spans="1:91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</row>
    <row r="953" spans="1:91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</row>
    <row r="954" spans="1:91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</row>
    <row r="955" spans="1:91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</row>
    <row r="956" spans="1:91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</row>
    <row r="957" spans="1:91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</row>
    <row r="958" spans="1:91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</row>
    <row r="959" spans="1:91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</row>
    <row r="960" spans="1:91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</row>
    <row r="961" spans="1:9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</row>
    <row r="962" spans="1:91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</row>
    <row r="963" spans="1:91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</row>
    <row r="964" spans="1:91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</row>
    <row r="965" spans="1:91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</row>
    <row r="966" spans="1:91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</row>
    <row r="967" spans="1:91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</row>
    <row r="968" spans="1:91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</row>
    <row r="969" spans="1:91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</row>
    <row r="970" spans="1:91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</row>
    <row r="971" spans="1:9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</row>
    <row r="972" spans="1:91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</row>
    <row r="973" spans="1:91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</row>
    <row r="974" spans="1:91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</row>
    <row r="975" spans="1:91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</row>
    <row r="976" spans="1:91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</row>
    <row r="977" spans="1:91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</row>
    <row r="978" spans="1:91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</row>
    <row r="979" spans="1:91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</row>
    <row r="980" spans="1:91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</row>
    <row r="981" spans="1:9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</row>
    <row r="982" spans="1:91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</row>
    <row r="983" spans="1:91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</row>
    <row r="984" spans="1:91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</row>
    <row r="985" spans="1:91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</row>
    <row r="986" spans="1:91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</row>
    <row r="987" spans="1:91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</row>
    <row r="988" spans="1:91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</row>
    <row r="989" spans="1:91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</row>
    <row r="990" spans="1:91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</row>
    <row r="991" spans="1: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</row>
    <row r="992" spans="1:91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</row>
    <row r="993" spans="1:91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</row>
    <row r="994" spans="1:91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</row>
    <row r="995" spans="1:91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</row>
    <row r="996" spans="1:91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</row>
    <row r="997" spans="1:91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</row>
    <row r="998" spans="1:91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</row>
    <row r="999" spans="1:91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</row>
    <row r="1000" spans="1:91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</row>
  </sheetData>
  <mergeCells count="44">
    <mergeCell ref="D96:H96"/>
    <mergeCell ref="J96:AF96"/>
    <mergeCell ref="AG96:AM96"/>
    <mergeCell ref="AN96:AP96"/>
    <mergeCell ref="AM90:AP90"/>
    <mergeCell ref="C92:G92"/>
    <mergeCell ref="I92:AF92"/>
    <mergeCell ref="AG92:AM92"/>
    <mergeCell ref="AN92:AP92"/>
    <mergeCell ref="AG94:AM94"/>
    <mergeCell ref="AN94:AP94"/>
    <mergeCell ref="AS89:AT91"/>
    <mergeCell ref="D95:H95"/>
    <mergeCell ref="J95:AF95"/>
    <mergeCell ref="AG95:AM95"/>
    <mergeCell ref="AN95:AP95"/>
    <mergeCell ref="AK33:AO33"/>
    <mergeCell ref="AK35:AO35"/>
    <mergeCell ref="L85:AO85"/>
    <mergeCell ref="AM87:AN87"/>
    <mergeCell ref="AM89:AP89"/>
    <mergeCell ref="W33:AE33"/>
    <mergeCell ref="X35:AB35"/>
    <mergeCell ref="L31:P31"/>
    <mergeCell ref="L32:P32"/>
    <mergeCell ref="L33:P33"/>
    <mergeCell ref="W28:AE28"/>
    <mergeCell ref="AK28:AO28"/>
    <mergeCell ref="W30:AE30"/>
    <mergeCell ref="W31:AE31"/>
    <mergeCell ref="W32:AE32"/>
    <mergeCell ref="AK31:AO31"/>
    <mergeCell ref="AK32:AO32"/>
    <mergeCell ref="L28:P28"/>
    <mergeCell ref="L29:P29"/>
    <mergeCell ref="W29:AE29"/>
    <mergeCell ref="AK29:AO29"/>
    <mergeCell ref="L30:P30"/>
    <mergeCell ref="AK30:AO30"/>
    <mergeCell ref="AR2:BE2"/>
    <mergeCell ref="K5:AO5"/>
    <mergeCell ref="K6:AO6"/>
    <mergeCell ref="E23:AN23"/>
    <mergeCell ref="AK26:AO26"/>
  </mergeCells>
  <hyperlinks>
    <hyperlink ref="A95" location="'001 - Vykurovanie'!C2" display="/" xr:uid="{00000000-0004-0000-0000-000000000000}"/>
    <hyperlink ref="A96" location="'002 - Zdravotechnika'!C2" display="/" xr:uid="{00000000-0004-0000-0000-000001000000}"/>
  </hyperlinks>
  <pageMargins left="0.39370078740157483" right="0.39370078740157483" top="0.39370078740157483" bottom="0.39370078740157483" header="0" footer="0"/>
  <pageSetup paperSize="9" scale="69" orientation="portrait" r:id="rId1"/>
  <headerFooter>
    <oddFooter>&amp;CStrana &amp;P 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000"/>
  <sheetViews>
    <sheetView showGridLines="0" topLeftCell="A110" workbookViewId="0">
      <selection activeCell="W128" sqref="W128"/>
    </sheetView>
  </sheetViews>
  <sheetFormatPr defaultColWidth="16.83203125" defaultRowHeight="15" customHeight="1"/>
  <cols>
    <col min="1" max="1" width="9.6640625" customWidth="1"/>
    <col min="2" max="2" width="1.33203125" customWidth="1"/>
    <col min="3" max="3" width="4.83203125" customWidth="1"/>
    <col min="4" max="4" width="5" customWidth="1"/>
    <col min="5" max="5" width="20" customWidth="1"/>
    <col min="6" max="6" width="59.33203125" customWidth="1"/>
    <col min="7" max="7" width="8.6640625" customWidth="1"/>
    <col min="8" max="8" width="16.33203125" customWidth="1"/>
    <col min="9" max="9" width="18.5" customWidth="1"/>
    <col min="10" max="10" width="26" customWidth="1"/>
    <col min="11" max="11" width="26" hidden="1" customWidth="1"/>
    <col min="12" max="12" width="10.83203125" customWidth="1"/>
    <col min="13" max="13" width="12.6640625" hidden="1" customWidth="1"/>
    <col min="14" max="14" width="10.83203125" hidden="1" customWidth="1"/>
    <col min="15" max="20" width="16.5" hidden="1" customWidth="1"/>
    <col min="21" max="21" width="19" hidden="1" customWidth="1"/>
    <col min="22" max="22" width="14.33203125" customWidth="1"/>
    <col min="23" max="23" width="19" customWidth="1"/>
    <col min="24" max="24" width="14.33203125" customWidth="1"/>
    <col min="25" max="25" width="17.5" customWidth="1"/>
    <col min="26" max="26" width="12.83203125" customWidth="1"/>
    <col min="27" max="27" width="17.5" customWidth="1"/>
    <col min="28" max="28" width="19" customWidth="1"/>
    <col min="29" max="29" width="12.83203125" customWidth="1"/>
    <col min="30" max="30" width="17.5" customWidth="1"/>
    <col min="31" max="31" width="19" customWidth="1"/>
    <col min="32" max="43" width="10.1640625" customWidth="1"/>
    <col min="44" max="65" width="10.83203125" hidden="1" customWidth="1"/>
  </cols>
  <sheetData>
    <row r="1" spans="1:65" ht="11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62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78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69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>
      <c r="A4" s="2"/>
      <c r="B4" s="6"/>
      <c r="C4" s="2"/>
      <c r="D4" s="7" t="s">
        <v>82</v>
      </c>
      <c r="E4" s="2"/>
      <c r="F4" s="2"/>
      <c r="G4" s="2"/>
      <c r="H4" s="2"/>
      <c r="I4" s="2"/>
      <c r="J4" s="2"/>
      <c r="K4" s="2"/>
      <c r="L4" s="6"/>
      <c r="M4" s="80" t="s">
        <v>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4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" customHeight="1">
      <c r="A6" s="2"/>
      <c r="B6" s="6"/>
      <c r="C6" s="2"/>
      <c r="D6" s="12" t="s">
        <v>13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6.5" customHeight="1">
      <c r="A7" s="2"/>
      <c r="B7" s="6"/>
      <c r="C7" s="2"/>
      <c r="D7" s="2"/>
      <c r="E7" s="192" t="str">
        <f>'Rekapitulácia stavby'!K6</f>
        <v>Predajňa mäsa a hotových výrobkov Ekoraj Ďurďové</v>
      </c>
      <c r="F7" s="163"/>
      <c r="G7" s="163"/>
      <c r="H7" s="163"/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ht="12" customHeight="1">
      <c r="A8" s="16"/>
      <c r="B8" s="17"/>
      <c r="C8" s="16"/>
      <c r="D8" s="12" t="s">
        <v>83</v>
      </c>
      <c r="E8" s="16"/>
      <c r="F8" s="16"/>
      <c r="G8" s="16"/>
      <c r="H8" s="16"/>
      <c r="I8" s="16"/>
      <c r="J8" s="16"/>
      <c r="K8" s="16"/>
      <c r="L8" s="1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16.5" customHeight="1">
      <c r="A9" s="16"/>
      <c r="B9" s="17"/>
      <c r="C9" s="16"/>
      <c r="D9" s="16"/>
      <c r="E9" s="177" t="s">
        <v>84</v>
      </c>
      <c r="F9" s="163"/>
      <c r="G9" s="163"/>
      <c r="H9" s="163"/>
      <c r="I9" s="16"/>
      <c r="J9" s="16"/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1.25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ht="12" customHeight="1">
      <c r="A11" s="16"/>
      <c r="B11" s="17"/>
      <c r="C11" s="16"/>
      <c r="D11" s="12" t="s">
        <v>15</v>
      </c>
      <c r="E11" s="16"/>
      <c r="F11" s="10" t="s">
        <v>1</v>
      </c>
      <c r="G11" s="16"/>
      <c r="H11" s="16"/>
      <c r="I11" s="12" t="s">
        <v>16</v>
      </c>
      <c r="J11" s="10" t="s">
        <v>1</v>
      </c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</row>
    <row r="12" spans="1:65" ht="12" customHeight="1">
      <c r="A12" s="16"/>
      <c r="B12" s="17"/>
      <c r="C12" s="16"/>
      <c r="D12" s="12" t="s">
        <v>17</v>
      </c>
      <c r="E12" s="16"/>
      <c r="F12" s="10" t="s">
        <v>18</v>
      </c>
      <c r="G12" s="16"/>
      <c r="H12" s="16"/>
      <c r="I12" s="12" t="s">
        <v>19</v>
      </c>
      <c r="J12" s="43">
        <f>'Rekapitulácia stavby'!AN8</f>
        <v>45156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</row>
    <row r="13" spans="1:65" ht="10.5" customHeight="1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</row>
    <row r="14" spans="1:65" ht="12" customHeight="1">
      <c r="A14" s="16"/>
      <c r="B14" s="17"/>
      <c r="C14" s="16"/>
      <c r="D14" s="12" t="s">
        <v>20</v>
      </c>
      <c r="E14" s="16"/>
      <c r="F14" s="16"/>
      <c r="G14" s="16"/>
      <c r="H14" s="16"/>
      <c r="I14" s="12" t="s">
        <v>21</v>
      </c>
      <c r="J14" s="10" t="s">
        <v>1</v>
      </c>
      <c r="K14" s="16"/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</row>
    <row r="15" spans="1:65" ht="18" customHeight="1">
      <c r="A15" s="16"/>
      <c r="B15" s="17"/>
      <c r="C15" s="16"/>
      <c r="D15" s="16"/>
      <c r="E15" s="10" t="s">
        <v>22</v>
      </c>
      <c r="F15" s="16"/>
      <c r="G15" s="16"/>
      <c r="H15" s="16"/>
      <c r="I15" s="12" t="s">
        <v>23</v>
      </c>
      <c r="J15" s="10" t="s">
        <v>1</v>
      </c>
      <c r="K15" s="16"/>
      <c r="L15" s="1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</row>
    <row r="16" spans="1:65" ht="6.75" customHeight="1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</row>
    <row r="17" spans="1:65" ht="12" customHeight="1">
      <c r="A17" s="16"/>
      <c r="B17" s="17"/>
      <c r="C17" s="16"/>
      <c r="D17" s="12" t="s">
        <v>24</v>
      </c>
      <c r="E17" s="16"/>
      <c r="F17" s="16"/>
      <c r="G17" s="16"/>
      <c r="H17" s="16"/>
      <c r="I17" s="12" t="s">
        <v>21</v>
      </c>
      <c r="J17" s="10" t="str">
        <f>'Rekapitulácia stavby'!AN13</f>
        <v/>
      </c>
      <c r="K17" s="16"/>
      <c r="L17" s="1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</row>
    <row r="18" spans="1:65" ht="18" customHeight="1">
      <c r="A18" s="16"/>
      <c r="B18" s="17"/>
      <c r="C18" s="16"/>
      <c r="D18" s="16"/>
      <c r="E18" s="164" t="str">
        <f>'Rekapitulácia stavby'!E14</f>
        <v xml:space="preserve"> </v>
      </c>
      <c r="F18" s="163"/>
      <c r="G18" s="163"/>
      <c r="H18" s="163"/>
      <c r="I18" s="12" t="s">
        <v>23</v>
      </c>
      <c r="J18" s="10" t="str">
        <f>'Rekapitulácia stavby'!AN14</f>
        <v/>
      </c>
      <c r="K18" s="16"/>
      <c r="L18" s="1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</row>
    <row r="19" spans="1:65" ht="6.7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</row>
    <row r="20" spans="1:65" ht="12" customHeight="1">
      <c r="A20" s="16"/>
      <c r="B20" s="17"/>
      <c r="C20" s="16"/>
      <c r="D20" s="12" t="s">
        <v>25</v>
      </c>
      <c r="E20" s="16"/>
      <c r="F20" s="16"/>
      <c r="G20" s="16"/>
      <c r="H20" s="16"/>
      <c r="I20" s="12" t="s">
        <v>21</v>
      </c>
      <c r="J20" s="10" t="str">
        <f>IF('Rekapitulácia stavby'!AN16="","",'Rekapitulácia stavby'!AN16)</f>
        <v/>
      </c>
      <c r="K20" s="16"/>
      <c r="L20" s="1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</row>
    <row r="21" spans="1:65" ht="18" customHeight="1">
      <c r="A21" s="16"/>
      <c r="B21" s="17"/>
      <c r="C21" s="16"/>
      <c r="D21" s="16"/>
      <c r="E21" s="10" t="str">
        <f>IF('Rekapitulácia stavby'!E17="","",'Rekapitulácia stavby'!E17)</f>
        <v xml:space="preserve"> </v>
      </c>
      <c r="F21" s="16"/>
      <c r="G21" s="16"/>
      <c r="H21" s="16"/>
      <c r="I21" s="12" t="s">
        <v>23</v>
      </c>
      <c r="J21" s="10" t="str">
        <f>IF('Rekapitulácia stavby'!AN17="","",'Rekapitulácia stavby'!AN17)</f>
        <v/>
      </c>
      <c r="K21" s="16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</row>
    <row r="22" spans="1:65" ht="6.75" customHeight="1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</row>
    <row r="23" spans="1:65" ht="12" customHeight="1">
      <c r="A23" s="16"/>
      <c r="B23" s="17"/>
      <c r="C23" s="16"/>
      <c r="D23" s="12" t="s">
        <v>27</v>
      </c>
      <c r="E23" s="16"/>
      <c r="F23" s="16"/>
      <c r="G23" s="16"/>
      <c r="H23" s="16"/>
      <c r="I23" s="12" t="s">
        <v>21</v>
      </c>
      <c r="J23" s="10" t="str">
        <f>IF('Rekapitulácia stavby'!AN19="","",'Rekapitulácia stavby'!AN19)</f>
        <v/>
      </c>
      <c r="K23" s="16"/>
      <c r="L23" s="1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</row>
    <row r="24" spans="1:65" ht="18" customHeight="1">
      <c r="A24" s="16"/>
      <c r="B24" s="17"/>
      <c r="C24" s="16"/>
      <c r="D24" s="16"/>
      <c r="E24" s="10" t="str">
        <f>IF('Rekapitulácia stavby'!E20="","",'Rekapitulácia stavby'!E20)</f>
        <v xml:space="preserve"> </v>
      </c>
      <c r="F24" s="16"/>
      <c r="G24" s="16"/>
      <c r="H24" s="16"/>
      <c r="I24" s="12" t="s">
        <v>23</v>
      </c>
      <c r="J24" s="10" t="str">
        <f>IF('Rekapitulácia stavby'!AN20="","",'Rekapitulácia stavby'!AN20)</f>
        <v/>
      </c>
      <c r="K24" s="16"/>
      <c r="L24" s="1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</row>
    <row r="25" spans="1:65" ht="6.75" customHeight="1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</row>
    <row r="26" spans="1:65" ht="12" customHeight="1">
      <c r="A26" s="16"/>
      <c r="B26" s="17"/>
      <c r="C26" s="16"/>
      <c r="D26" s="12" t="s">
        <v>28</v>
      </c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</row>
    <row r="27" spans="1:65" ht="16.5" customHeight="1">
      <c r="A27" s="81"/>
      <c r="B27" s="82"/>
      <c r="C27" s="81"/>
      <c r="D27" s="81"/>
      <c r="E27" s="166" t="s">
        <v>1</v>
      </c>
      <c r="F27" s="163"/>
      <c r="G27" s="163"/>
      <c r="H27" s="163"/>
      <c r="I27" s="81"/>
      <c r="J27" s="81"/>
      <c r="K27" s="81"/>
      <c r="L27" s="82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</row>
    <row r="28" spans="1:65" ht="6.75" customHeight="1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</row>
    <row r="29" spans="1:65" ht="6.75" customHeight="1">
      <c r="A29" s="16"/>
      <c r="B29" s="17"/>
      <c r="C29" s="16"/>
      <c r="D29" s="44"/>
      <c r="E29" s="44"/>
      <c r="F29" s="44"/>
      <c r="G29" s="44"/>
      <c r="H29" s="44"/>
      <c r="I29" s="44"/>
      <c r="J29" s="44"/>
      <c r="K29" s="44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</row>
    <row r="30" spans="1:65" ht="24.75" customHeight="1">
      <c r="A30" s="16"/>
      <c r="B30" s="17"/>
      <c r="C30" s="16"/>
      <c r="D30" s="83" t="s">
        <v>29</v>
      </c>
      <c r="E30" s="16"/>
      <c r="F30" s="16"/>
      <c r="G30" s="16"/>
      <c r="H30" s="16"/>
      <c r="I30" s="16"/>
      <c r="J30" s="57">
        <f>ROUND(J124, 2)</f>
        <v>0</v>
      </c>
      <c r="K30" s="16"/>
      <c r="L30" s="1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</row>
    <row r="31" spans="1:65" ht="6.75" customHeight="1">
      <c r="A31" s="16"/>
      <c r="B31" s="17"/>
      <c r="C31" s="16"/>
      <c r="D31" s="44"/>
      <c r="E31" s="44"/>
      <c r="F31" s="44"/>
      <c r="G31" s="44"/>
      <c r="H31" s="44"/>
      <c r="I31" s="44"/>
      <c r="J31" s="44"/>
      <c r="K31" s="44"/>
      <c r="L31" s="17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</row>
    <row r="32" spans="1:65" ht="14.25" customHeight="1">
      <c r="A32" s="16"/>
      <c r="B32" s="17"/>
      <c r="C32" s="16"/>
      <c r="D32" s="16"/>
      <c r="E32" s="16"/>
      <c r="F32" s="20" t="s">
        <v>31</v>
      </c>
      <c r="G32" s="16"/>
      <c r="H32" s="16"/>
      <c r="I32" s="20" t="s">
        <v>30</v>
      </c>
      <c r="J32" s="20" t="s">
        <v>32</v>
      </c>
      <c r="K32" s="16"/>
      <c r="L32" s="17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</row>
    <row r="33" spans="1:65" ht="14.25" customHeight="1">
      <c r="A33" s="16"/>
      <c r="B33" s="17"/>
      <c r="C33" s="16"/>
      <c r="D33" s="84" t="s">
        <v>33</v>
      </c>
      <c r="E33" s="23" t="s">
        <v>34</v>
      </c>
      <c r="F33" s="85">
        <f>ROUND((SUM(BE124:BE166)),  2)</f>
        <v>0</v>
      </c>
      <c r="G33" s="86"/>
      <c r="H33" s="86"/>
      <c r="I33" s="87">
        <v>0.2</v>
      </c>
      <c r="J33" s="85">
        <f>ROUND(((SUM(BE124:BE166))*I33),  2)</f>
        <v>0</v>
      </c>
      <c r="K33" s="16"/>
      <c r="L33" s="1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</row>
    <row r="34" spans="1:65" ht="14.25" customHeight="1">
      <c r="A34" s="16"/>
      <c r="B34" s="17"/>
      <c r="C34" s="16"/>
      <c r="D34" s="16"/>
      <c r="E34" s="23" t="s">
        <v>35</v>
      </c>
      <c r="F34" s="88">
        <f>ROUND((SUM(BF124:BF166)),  2)</f>
        <v>0</v>
      </c>
      <c r="G34" s="16"/>
      <c r="H34" s="16"/>
      <c r="I34" s="89">
        <v>0.2</v>
      </c>
      <c r="J34" s="88">
        <f>ROUND(((SUM(BF124:BF166))*I34),  2)</f>
        <v>0</v>
      </c>
      <c r="K34" s="16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</row>
    <row r="35" spans="1:65" ht="14.25" hidden="1" customHeight="1">
      <c r="A35" s="16"/>
      <c r="B35" s="17"/>
      <c r="C35" s="16"/>
      <c r="D35" s="16"/>
      <c r="E35" s="12" t="s">
        <v>36</v>
      </c>
      <c r="F35" s="88">
        <f>ROUND((SUM(BG124:BG166)),  2)</f>
        <v>0</v>
      </c>
      <c r="G35" s="16"/>
      <c r="H35" s="16"/>
      <c r="I35" s="89">
        <v>0.2</v>
      </c>
      <c r="J35" s="88">
        <f t="shared" ref="J35:J37" si="0">0</f>
        <v>0</v>
      </c>
      <c r="K35" s="16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</row>
    <row r="36" spans="1:65" ht="14.25" hidden="1" customHeight="1">
      <c r="A36" s="16"/>
      <c r="B36" s="17"/>
      <c r="C36" s="16"/>
      <c r="D36" s="16"/>
      <c r="E36" s="12" t="s">
        <v>37</v>
      </c>
      <c r="F36" s="88">
        <f>ROUND((SUM(BH124:BH166)),  2)</f>
        <v>0</v>
      </c>
      <c r="G36" s="16"/>
      <c r="H36" s="16"/>
      <c r="I36" s="89">
        <v>0.2</v>
      </c>
      <c r="J36" s="88">
        <f t="shared" si="0"/>
        <v>0</v>
      </c>
      <c r="K36" s="16"/>
      <c r="L36" s="1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</row>
    <row r="37" spans="1:65" ht="14.25" hidden="1" customHeight="1">
      <c r="A37" s="16"/>
      <c r="B37" s="17"/>
      <c r="C37" s="16"/>
      <c r="D37" s="16"/>
      <c r="E37" s="23" t="s">
        <v>38</v>
      </c>
      <c r="F37" s="85">
        <f>ROUND((SUM(BI124:BI166)),  2)</f>
        <v>0</v>
      </c>
      <c r="G37" s="86"/>
      <c r="H37" s="86"/>
      <c r="I37" s="87">
        <v>0</v>
      </c>
      <c r="J37" s="85">
        <f t="shared" si="0"/>
        <v>0</v>
      </c>
      <c r="K37" s="16"/>
      <c r="L37" s="1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</row>
    <row r="38" spans="1:65" ht="6.75" customHeight="1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</row>
    <row r="39" spans="1:65" ht="24.75" customHeight="1">
      <c r="A39" s="16"/>
      <c r="B39" s="17"/>
      <c r="C39" s="90"/>
      <c r="D39" s="91" t="s">
        <v>39</v>
      </c>
      <c r="E39" s="47"/>
      <c r="F39" s="47"/>
      <c r="G39" s="92" t="s">
        <v>40</v>
      </c>
      <c r="H39" s="93" t="s">
        <v>41</v>
      </c>
      <c r="I39" s="47"/>
      <c r="J39" s="94">
        <f>SUM(J30:J37)</f>
        <v>0</v>
      </c>
      <c r="K39" s="95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</row>
    <row r="40" spans="1:65" ht="14.25" customHeight="1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</row>
    <row r="41" spans="1:65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65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 ht="14.25" customHeight="1">
      <c r="A50" s="16"/>
      <c r="B50" s="17"/>
      <c r="C50" s="16"/>
      <c r="D50" s="30" t="s">
        <v>42</v>
      </c>
      <c r="E50" s="31"/>
      <c r="F50" s="31"/>
      <c r="G50" s="30" t="s">
        <v>43</v>
      </c>
      <c r="H50" s="31"/>
      <c r="I50" s="31"/>
      <c r="J50" s="31"/>
      <c r="K50" s="31"/>
      <c r="L50" s="1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</row>
    <row r="51" spans="1:65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5.75" customHeight="1">
      <c r="A61" s="16"/>
      <c r="B61" s="17"/>
      <c r="C61" s="16"/>
      <c r="D61" s="32" t="s">
        <v>44</v>
      </c>
      <c r="E61" s="19"/>
      <c r="F61" s="96" t="s">
        <v>45</v>
      </c>
      <c r="G61" s="32" t="s">
        <v>44</v>
      </c>
      <c r="H61" s="19"/>
      <c r="I61" s="19"/>
      <c r="J61" s="97" t="s">
        <v>45</v>
      </c>
      <c r="K61" s="19"/>
      <c r="L61" s="17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</row>
    <row r="62" spans="1:65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 ht="15.75" customHeight="1">
      <c r="A65" s="16"/>
      <c r="B65" s="17"/>
      <c r="C65" s="16"/>
      <c r="D65" s="30" t="s">
        <v>46</v>
      </c>
      <c r="E65" s="31"/>
      <c r="F65" s="31"/>
      <c r="G65" s="30" t="s">
        <v>47</v>
      </c>
      <c r="H65" s="31"/>
      <c r="I65" s="31"/>
      <c r="J65" s="31"/>
      <c r="K65" s="31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</row>
    <row r="66" spans="1:65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spans="1:65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spans="1:65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spans="1:65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spans="1:65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5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spans="1:65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5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5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 ht="15.75" customHeight="1">
      <c r="A76" s="16"/>
      <c r="B76" s="17"/>
      <c r="C76" s="16"/>
      <c r="D76" s="32" t="s">
        <v>44</v>
      </c>
      <c r="E76" s="19"/>
      <c r="F76" s="96" t="s">
        <v>45</v>
      </c>
      <c r="G76" s="32" t="s">
        <v>44</v>
      </c>
      <c r="H76" s="19"/>
      <c r="I76" s="19"/>
      <c r="J76" s="97" t="s">
        <v>45</v>
      </c>
      <c r="K76" s="19"/>
      <c r="L76" s="17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</row>
    <row r="77" spans="1:65" ht="14.25" customHeight="1">
      <c r="A77" s="16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17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</row>
    <row r="78" spans="1:6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spans="1:6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65" ht="6.75" customHeight="1">
      <c r="A81" s="16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7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</row>
    <row r="82" spans="1:65" ht="24.75" customHeight="1">
      <c r="A82" s="16"/>
      <c r="B82" s="17"/>
      <c r="C82" s="7" t="s">
        <v>85</v>
      </c>
      <c r="D82" s="16"/>
      <c r="E82" s="16"/>
      <c r="F82" s="16"/>
      <c r="G82" s="16"/>
      <c r="H82" s="16"/>
      <c r="I82" s="16"/>
      <c r="J82" s="16"/>
      <c r="K82" s="16"/>
      <c r="L82" s="17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</row>
    <row r="83" spans="1:65" ht="6.7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7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</row>
    <row r="84" spans="1:65" ht="12" customHeight="1">
      <c r="A84" s="16"/>
      <c r="B84" s="17"/>
      <c r="C84" s="12" t="s">
        <v>13</v>
      </c>
      <c r="D84" s="16"/>
      <c r="E84" s="16"/>
      <c r="F84" s="16"/>
      <c r="G84" s="16"/>
      <c r="H84" s="16"/>
      <c r="I84" s="16"/>
      <c r="J84" s="16"/>
      <c r="K84" s="16"/>
      <c r="L84" s="17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</row>
    <row r="85" spans="1:65" ht="16.5" customHeight="1">
      <c r="A85" s="16"/>
      <c r="B85" s="17"/>
      <c r="C85" s="16"/>
      <c r="D85" s="16"/>
      <c r="E85" s="192" t="str">
        <f>E7</f>
        <v>Predajňa mäsa a hotových výrobkov Ekoraj Ďurďové</v>
      </c>
      <c r="F85" s="163"/>
      <c r="G85" s="163"/>
      <c r="H85" s="163"/>
      <c r="I85" s="16"/>
      <c r="J85" s="16"/>
      <c r="K85" s="16"/>
      <c r="L85" s="17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</row>
    <row r="86" spans="1:65" ht="12" customHeight="1">
      <c r="A86" s="16"/>
      <c r="B86" s="17"/>
      <c r="C86" s="12" t="s">
        <v>83</v>
      </c>
      <c r="D86" s="16"/>
      <c r="E86" s="16"/>
      <c r="F86" s="16"/>
      <c r="G86" s="16"/>
      <c r="H86" s="16"/>
      <c r="I86" s="16"/>
      <c r="J86" s="16"/>
      <c r="K86" s="16"/>
      <c r="L86" s="17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</row>
    <row r="87" spans="1:65" ht="16.5" customHeight="1">
      <c r="A87" s="16"/>
      <c r="B87" s="17"/>
      <c r="C87" s="16"/>
      <c r="D87" s="16"/>
      <c r="E87" s="177" t="str">
        <f>E9</f>
        <v>001 - Vykurovanie</v>
      </c>
      <c r="F87" s="163"/>
      <c r="G87" s="163"/>
      <c r="H87" s="163"/>
      <c r="I87" s="16"/>
      <c r="J87" s="16"/>
      <c r="K87" s="16"/>
      <c r="L87" s="17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</row>
    <row r="88" spans="1:65" ht="6.7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7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</row>
    <row r="89" spans="1:65" ht="12" customHeight="1">
      <c r="A89" s="16"/>
      <c r="B89" s="17"/>
      <c r="C89" s="12" t="s">
        <v>17</v>
      </c>
      <c r="D89" s="16"/>
      <c r="E89" s="16"/>
      <c r="F89" s="10" t="str">
        <f>F12</f>
        <v xml:space="preserve"> </v>
      </c>
      <c r="G89" s="16"/>
      <c r="H89" s="16"/>
      <c r="I89" s="12" t="s">
        <v>19</v>
      </c>
      <c r="J89" s="43">
        <f>IF(J12="","",J12)</f>
        <v>45156</v>
      </c>
      <c r="K89" s="16"/>
      <c r="L89" s="17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</row>
    <row r="90" spans="1:65" ht="6.75" customHeight="1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7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</row>
    <row r="91" spans="1:65" ht="15" customHeight="1">
      <c r="A91" s="16"/>
      <c r="B91" s="17"/>
      <c r="C91" s="12" t="s">
        <v>20</v>
      </c>
      <c r="D91" s="16"/>
      <c r="E91" s="16"/>
      <c r="F91" s="10" t="str">
        <f>E15</f>
        <v>Ekoraj Ďurďové, Mládežnícka 108, 017 01 Pov. Bystr</v>
      </c>
      <c r="G91" s="16"/>
      <c r="H91" s="16"/>
      <c r="I91" s="12" t="s">
        <v>25</v>
      </c>
      <c r="J91" s="14" t="str">
        <f>E21</f>
        <v xml:space="preserve"> </v>
      </c>
      <c r="K91" s="16"/>
      <c r="L91" s="17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</row>
    <row r="92" spans="1:65" ht="15" customHeight="1">
      <c r="A92" s="16"/>
      <c r="B92" s="17"/>
      <c r="C92" s="12" t="s">
        <v>24</v>
      </c>
      <c r="D92" s="16"/>
      <c r="E92" s="16"/>
      <c r="F92" s="10" t="str">
        <f>IF(E18="","",E18)</f>
        <v xml:space="preserve"> </v>
      </c>
      <c r="G92" s="16"/>
      <c r="H92" s="16"/>
      <c r="I92" s="12" t="s">
        <v>27</v>
      </c>
      <c r="J92" s="14" t="str">
        <f>E24</f>
        <v xml:space="preserve"> </v>
      </c>
      <c r="K92" s="16"/>
      <c r="L92" s="17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</row>
    <row r="93" spans="1:65" ht="9.7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7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</row>
    <row r="94" spans="1:65" ht="29.25" customHeight="1">
      <c r="A94" s="16"/>
      <c r="B94" s="17"/>
      <c r="C94" s="98" t="s">
        <v>86</v>
      </c>
      <c r="D94" s="90"/>
      <c r="E94" s="90"/>
      <c r="F94" s="90"/>
      <c r="G94" s="90"/>
      <c r="H94" s="90"/>
      <c r="I94" s="90"/>
      <c r="J94" s="99" t="s">
        <v>87</v>
      </c>
      <c r="K94" s="90"/>
      <c r="L94" s="17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</row>
    <row r="95" spans="1:65" ht="9.75" customHeight="1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7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</row>
    <row r="96" spans="1:65" ht="22.5" customHeight="1">
      <c r="A96" s="16"/>
      <c r="B96" s="17"/>
      <c r="C96" s="100" t="s">
        <v>88</v>
      </c>
      <c r="D96" s="16"/>
      <c r="E96" s="16"/>
      <c r="F96" s="16"/>
      <c r="G96" s="16"/>
      <c r="H96" s="16"/>
      <c r="I96" s="16"/>
      <c r="J96" s="57">
        <f t="shared" ref="J96:J98" si="1">J124</f>
        <v>0</v>
      </c>
      <c r="K96" s="16"/>
      <c r="L96" s="17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3" t="s">
        <v>89</v>
      </c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</row>
    <row r="97" spans="1:65" ht="24.75" customHeight="1">
      <c r="A97" s="101"/>
      <c r="B97" s="102"/>
      <c r="C97" s="101"/>
      <c r="D97" s="103" t="s">
        <v>90</v>
      </c>
      <c r="E97" s="104"/>
      <c r="F97" s="104"/>
      <c r="G97" s="104"/>
      <c r="H97" s="104"/>
      <c r="I97" s="104"/>
      <c r="J97" s="105">
        <f t="shared" si="1"/>
        <v>0</v>
      </c>
      <c r="K97" s="101"/>
      <c r="L97" s="102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</row>
    <row r="98" spans="1:65" ht="19.5" customHeight="1">
      <c r="A98" s="106"/>
      <c r="B98" s="107"/>
      <c r="C98" s="106"/>
      <c r="D98" s="108" t="s">
        <v>91</v>
      </c>
      <c r="E98" s="109"/>
      <c r="F98" s="109"/>
      <c r="G98" s="109"/>
      <c r="H98" s="109"/>
      <c r="I98" s="109"/>
      <c r="J98" s="110">
        <f t="shared" si="1"/>
        <v>0</v>
      </c>
      <c r="K98" s="106"/>
      <c r="L98" s="107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</row>
    <row r="99" spans="1:65" ht="19.5" customHeight="1">
      <c r="A99" s="106"/>
      <c r="B99" s="107"/>
      <c r="C99" s="106"/>
      <c r="D99" s="108" t="s">
        <v>92</v>
      </c>
      <c r="E99" s="109"/>
      <c r="F99" s="109"/>
      <c r="G99" s="109"/>
      <c r="H99" s="109"/>
      <c r="I99" s="109"/>
      <c r="J99" s="110">
        <f>J130</f>
        <v>0</v>
      </c>
      <c r="K99" s="106"/>
      <c r="L99" s="107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</row>
    <row r="100" spans="1:65" ht="24.75" customHeight="1">
      <c r="A100" s="101"/>
      <c r="B100" s="102"/>
      <c r="C100" s="101"/>
      <c r="D100" s="103" t="s">
        <v>93</v>
      </c>
      <c r="E100" s="104"/>
      <c r="F100" s="104"/>
      <c r="G100" s="104"/>
      <c r="H100" s="104"/>
      <c r="I100" s="104"/>
      <c r="J100" s="105">
        <f t="shared" ref="J100:J101" si="2">J134</f>
        <v>0</v>
      </c>
      <c r="K100" s="101"/>
      <c r="L100" s="102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</row>
    <row r="101" spans="1:65" ht="19.5" customHeight="1">
      <c r="A101" s="106"/>
      <c r="B101" s="107"/>
      <c r="C101" s="106"/>
      <c r="D101" s="108" t="s">
        <v>94</v>
      </c>
      <c r="E101" s="109"/>
      <c r="F101" s="109"/>
      <c r="G101" s="109"/>
      <c r="H101" s="109"/>
      <c r="I101" s="109"/>
      <c r="J101" s="110">
        <f t="shared" si="2"/>
        <v>0</v>
      </c>
      <c r="K101" s="106"/>
      <c r="L101" s="107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</row>
    <row r="102" spans="1:65" ht="19.5" customHeight="1">
      <c r="A102" s="106"/>
      <c r="B102" s="107"/>
      <c r="C102" s="106"/>
      <c r="D102" s="108" t="s">
        <v>95</v>
      </c>
      <c r="E102" s="109"/>
      <c r="F102" s="109"/>
      <c r="G102" s="109"/>
      <c r="H102" s="109"/>
      <c r="I102" s="109"/>
      <c r="J102" s="110">
        <f>J140</f>
        <v>0</v>
      </c>
      <c r="K102" s="106"/>
      <c r="L102" s="107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</row>
    <row r="103" spans="1:65" ht="19.5" customHeight="1">
      <c r="A103" s="106"/>
      <c r="B103" s="107"/>
      <c r="C103" s="106"/>
      <c r="D103" s="108" t="s">
        <v>96</v>
      </c>
      <c r="E103" s="109"/>
      <c r="F103" s="109"/>
      <c r="G103" s="109"/>
      <c r="H103" s="109"/>
      <c r="I103" s="109"/>
      <c r="J103" s="110">
        <f>J146</f>
        <v>0</v>
      </c>
      <c r="K103" s="106"/>
      <c r="L103" s="107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</row>
    <row r="104" spans="1:65" ht="19.5" customHeight="1">
      <c r="A104" s="106"/>
      <c r="B104" s="107"/>
      <c r="C104" s="106"/>
      <c r="D104" s="108" t="s">
        <v>97</v>
      </c>
      <c r="E104" s="109"/>
      <c r="F104" s="109"/>
      <c r="G104" s="109"/>
      <c r="H104" s="109"/>
      <c r="I104" s="109"/>
      <c r="J104" s="110">
        <f>J158</f>
        <v>0</v>
      </c>
      <c r="K104" s="106"/>
      <c r="L104" s="107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</row>
    <row r="105" spans="1:65" ht="21.75" customHeight="1">
      <c r="A105" s="16"/>
      <c r="B105" s="17"/>
      <c r="C105" s="16"/>
      <c r="D105" s="16"/>
      <c r="E105" s="16"/>
      <c r="F105" s="16"/>
      <c r="G105" s="16"/>
      <c r="H105" s="16"/>
      <c r="I105" s="16"/>
      <c r="J105" s="16"/>
      <c r="K105" s="16"/>
      <c r="L105" s="17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</row>
    <row r="106" spans="1:65" ht="6.75" customHeight="1">
      <c r="A106" s="16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17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</row>
    <row r="107" spans="1:6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1:6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1:6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1:65" ht="6.75" customHeight="1">
      <c r="A110" s="16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17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</row>
    <row r="111" spans="1:65" ht="24.75" customHeight="1">
      <c r="A111" s="16"/>
      <c r="B111" s="17"/>
      <c r="C111" s="7" t="s">
        <v>98</v>
      </c>
      <c r="D111" s="16"/>
      <c r="E111" s="16"/>
      <c r="F111" s="16"/>
      <c r="G111" s="16"/>
      <c r="H111" s="16"/>
      <c r="I111" s="16"/>
      <c r="J111" s="16"/>
      <c r="K111" s="16"/>
      <c r="L111" s="17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</row>
    <row r="112" spans="1:65" ht="6.75" customHeight="1">
      <c r="A112" s="16"/>
      <c r="B112" s="17"/>
      <c r="C112" s="16"/>
      <c r="D112" s="16"/>
      <c r="E112" s="16"/>
      <c r="F112" s="16"/>
      <c r="G112" s="16"/>
      <c r="H112" s="16"/>
      <c r="I112" s="16"/>
      <c r="J112" s="16"/>
      <c r="K112" s="16"/>
      <c r="L112" s="17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</row>
    <row r="113" spans="1:65" ht="12" customHeight="1">
      <c r="A113" s="16"/>
      <c r="B113" s="17"/>
      <c r="C113" s="12" t="s">
        <v>13</v>
      </c>
      <c r="D113" s="16"/>
      <c r="E113" s="16"/>
      <c r="F113" s="16"/>
      <c r="G113" s="16"/>
      <c r="H113" s="16"/>
      <c r="I113" s="16"/>
      <c r="J113" s="16"/>
      <c r="K113" s="16"/>
      <c r="L113" s="17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</row>
    <row r="114" spans="1:65" ht="16.5" customHeight="1">
      <c r="A114" s="16"/>
      <c r="B114" s="17"/>
      <c r="C114" s="16"/>
      <c r="D114" s="16"/>
      <c r="E114" s="192" t="str">
        <f>E7</f>
        <v>Predajňa mäsa a hotových výrobkov Ekoraj Ďurďové</v>
      </c>
      <c r="F114" s="163"/>
      <c r="G114" s="163"/>
      <c r="H114" s="163"/>
      <c r="I114" s="16"/>
      <c r="J114" s="16"/>
      <c r="K114" s="16"/>
      <c r="L114" s="17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</row>
    <row r="115" spans="1:65" ht="12" customHeight="1">
      <c r="A115" s="16"/>
      <c r="B115" s="17"/>
      <c r="C115" s="12" t="s">
        <v>83</v>
      </c>
      <c r="D115" s="16"/>
      <c r="E115" s="16"/>
      <c r="F115" s="16"/>
      <c r="G115" s="16"/>
      <c r="H115" s="16"/>
      <c r="I115" s="16"/>
      <c r="J115" s="16"/>
      <c r="K115" s="16"/>
      <c r="L115" s="17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</row>
    <row r="116" spans="1:65" ht="16.5" customHeight="1">
      <c r="A116" s="16"/>
      <c r="B116" s="17"/>
      <c r="C116" s="16"/>
      <c r="D116" s="16"/>
      <c r="E116" s="177" t="str">
        <f>E9</f>
        <v>001 - Vykurovanie</v>
      </c>
      <c r="F116" s="163"/>
      <c r="G116" s="163"/>
      <c r="H116" s="163"/>
      <c r="I116" s="16"/>
      <c r="J116" s="16"/>
      <c r="K116" s="16"/>
      <c r="L116" s="17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</row>
    <row r="117" spans="1:65" ht="6.75" customHeight="1">
      <c r="A117" s="16"/>
      <c r="B117" s="17"/>
      <c r="C117" s="16"/>
      <c r="D117" s="16"/>
      <c r="E117" s="16"/>
      <c r="F117" s="16"/>
      <c r="G117" s="16"/>
      <c r="H117" s="16"/>
      <c r="I117" s="16"/>
      <c r="J117" s="16"/>
      <c r="K117" s="16"/>
      <c r="L117" s="17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</row>
    <row r="118" spans="1:65" ht="12" customHeight="1">
      <c r="A118" s="16"/>
      <c r="B118" s="17"/>
      <c r="C118" s="12" t="s">
        <v>17</v>
      </c>
      <c r="D118" s="16"/>
      <c r="E118" s="16"/>
      <c r="F118" s="10" t="str">
        <f>F12</f>
        <v xml:space="preserve"> </v>
      </c>
      <c r="G118" s="16"/>
      <c r="H118" s="16"/>
      <c r="I118" s="12" t="s">
        <v>19</v>
      </c>
      <c r="J118" s="43">
        <f>IF(J12="","",J12)</f>
        <v>45156</v>
      </c>
      <c r="K118" s="16"/>
      <c r="L118" s="17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</row>
    <row r="119" spans="1:65" ht="6.75" customHeight="1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7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</row>
    <row r="120" spans="1:65" ht="15" customHeight="1">
      <c r="A120" s="16"/>
      <c r="B120" s="17"/>
      <c r="C120" s="12" t="s">
        <v>20</v>
      </c>
      <c r="D120" s="16"/>
      <c r="E120" s="16"/>
      <c r="F120" s="10" t="str">
        <f>E15</f>
        <v>Ekoraj Ďurďové, Mládežnícka 108, 017 01 Pov. Bystr</v>
      </c>
      <c r="G120" s="16"/>
      <c r="H120" s="16"/>
      <c r="I120" s="12" t="s">
        <v>25</v>
      </c>
      <c r="J120" s="14" t="str">
        <f>E21</f>
        <v xml:space="preserve"> </v>
      </c>
      <c r="K120" s="16"/>
      <c r="L120" s="17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</row>
    <row r="121" spans="1:65" ht="15" customHeight="1">
      <c r="A121" s="16"/>
      <c r="B121" s="17"/>
      <c r="C121" s="12" t="s">
        <v>24</v>
      </c>
      <c r="D121" s="16"/>
      <c r="E121" s="16"/>
      <c r="F121" s="10" t="str">
        <f>IF(E18="","",E18)</f>
        <v xml:space="preserve"> </v>
      </c>
      <c r="G121" s="16"/>
      <c r="H121" s="16"/>
      <c r="I121" s="12" t="s">
        <v>27</v>
      </c>
      <c r="J121" s="14" t="str">
        <f>E24</f>
        <v xml:space="preserve"> </v>
      </c>
      <c r="K121" s="16"/>
      <c r="L121" s="17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</row>
    <row r="122" spans="1:65" ht="9.75" customHeight="1">
      <c r="A122" s="16"/>
      <c r="B122" s="17"/>
      <c r="C122" s="16"/>
      <c r="D122" s="16"/>
      <c r="E122" s="16"/>
      <c r="F122" s="16"/>
      <c r="G122" s="16"/>
      <c r="H122" s="16"/>
      <c r="I122" s="16"/>
      <c r="J122" s="16"/>
      <c r="K122" s="16"/>
      <c r="L122" s="17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</row>
    <row r="123" spans="1:65" ht="29.25" customHeight="1">
      <c r="A123" s="111"/>
      <c r="B123" s="112"/>
      <c r="C123" s="113" t="s">
        <v>99</v>
      </c>
      <c r="D123" s="114" t="s">
        <v>54</v>
      </c>
      <c r="E123" s="114" t="s">
        <v>50</v>
      </c>
      <c r="F123" s="114" t="s">
        <v>51</v>
      </c>
      <c r="G123" s="114" t="s">
        <v>100</v>
      </c>
      <c r="H123" s="114" t="s">
        <v>101</v>
      </c>
      <c r="I123" s="114" t="s">
        <v>102</v>
      </c>
      <c r="J123" s="115" t="s">
        <v>87</v>
      </c>
      <c r="K123" s="116" t="s">
        <v>103</v>
      </c>
      <c r="L123" s="112"/>
      <c r="M123" s="49" t="s">
        <v>1</v>
      </c>
      <c r="N123" s="50" t="s">
        <v>33</v>
      </c>
      <c r="O123" s="50" t="s">
        <v>104</v>
      </c>
      <c r="P123" s="50" t="s">
        <v>105</v>
      </c>
      <c r="Q123" s="50" t="s">
        <v>106</v>
      </c>
      <c r="R123" s="50" t="s">
        <v>107</v>
      </c>
      <c r="S123" s="50" t="s">
        <v>108</v>
      </c>
      <c r="T123" s="51" t="s">
        <v>109</v>
      </c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</row>
    <row r="124" spans="1:65" ht="22.5" customHeight="1">
      <c r="A124" s="16"/>
      <c r="B124" s="17"/>
      <c r="C124" s="55" t="s">
        <v>88</v>
      </c>
      <c r="D124" s="16"/>
      <c r="E124" s="16"/>
      <c r="F124" s="16"/>
      <c r="G124" s="16"/>
      <c r="H124" s="16"/>
      <c r="I124" s="16"/>
      <c r="J124" s="117">
        <f t="shared" ref="J124:J126" si="3">BK124</f>
        <v>0</v>
      </c>
      <c r="K124" s="16"/>
      <c r="L124" s="17"/>
      <c r="M124" s="52"/>
      <c r="N124" s="44"/>
      <c r="O124" s="44"/>
      <c r="P124" s="118">
        <f>P125+P134</f>
        <v>111.348276</v>
      </c>
      <c r="Q124" s="44"/>
      <c r="R124" s="118">
        <f>R125+R134</f>
        <v>0.36285000000000001</v>
      </c>
      <c r="S124" s="44"/>
      <c r="T124" s="119">
        <f>T125+T134</f>
        <v>0</v>
      </c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3" t="s">
        <v>68</v>
      </c>
      <c r="AU124" s="3" t="s">
        <v>89</v>
      </c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20">
        <f>BK125+BK134</f>
        <v>0</v>
      </c>
      <c r="BL124" s="16"/>
      <c r="BM124" s="16"/>
    </row>
    <row r="125" spans="1:65" ht="25.5" customHeight="1">
      <c r="A125" s="121"/>
      <c r="B125" s="122"/>
      <c r="C125" s="121"/>
      <c r="D125" s="123" t="s">
        <v>68</v>
      </c>
      <c r="E125" s="124" t="s">
        <v>110</v>
      </c>
      <c r="F125" s="124" t="s">
        <v>111</v>
      </c>
      <c r="G125" s="121"/>
      <c r="H125" s="121"/>
      <c r="I125" s="121"/>
      <c r="J125" s="125">
        <f t="shared" si="3"/>
        <v>0</v>
      </c>
      <c r="K125" s="121"/>
      <c r="L125" s="122"/>
      <c r="M125" s="126"/>
      <c r="N125" s="121"/>
      <c r="O125" s="121"/>
      <c r="P125" s="127">
        <f>P126+P130</f>
        <v>75.507840000000002</v>
      </c>
      <c r="Q125" s="121"/>
      <c r="R125" s="127">
        <f>R126+R130</f>
        <v>2.664E-2</v>
      </c>
      <c r="S125" s="121"/>
      <c r="T125" s="128">
        <f>T126+T130</f>
        <v>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3" t="s">
        <v>77</v>
      </c>
      <c r="AS125" s="121"/>
      <c r="AT125" s="129" t="s">
        <v>68</v>
      </c>
      <c r="AU125" s="129" t="s">
        <v>69</v>
      </c>
      <c r="AV125" s="121"/>
      <c r="AW125" s="121"/>
      <c r="AX125" s="121"/>
      <c r="AY125" s="123" t="s">
        <v>112</v>
      </c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30">
        <f>BK126+BK130</f>
        <v>0</v>
      </c>
      <c r="BL125" s="121"/>
      <c r="BM125" s="121"/>
    </row>
    <row r="126" spans="1:65" ht="22.5" customHeight="1">
      <c r="A126" s="121"/>
      <c r="B126" s="122"/>
      <c r="C126" s="121"/>
      <c r="D126" s="123" t="s">
        <v>68</v>
      </c>
      <c r="E126" s="131" t="s">
        <v>77</v>
      </c>
      <c r="F126" s="131" t="s">
        <v>113</v>
      </c>
      <c r="G126" s="121"/>
      <c r="H126" s="121"/>
      <c r="I126" s="121"/>
      <c r="J126" s="132">
        <f t="shared" si="3"/>
        <v>0</v>
      </c>
      <c r="K126" s="121"/>
      <c r="L126" s="122"/>
      <c r="M126" s="126"/>
      <c r="N126" s="121"/>
      <c r="O126" s="121"/>
      <c r="P126" s="127">
        <f>SUM(P127:P129)</f>
        <v>63.555839999999996</v>
      </c>
      <c r="Q126" s="121"/>
      <c r="R126" s="127">
        <f>SUM(R127:R129)</f>
        <v>0</v>
      </c>
      <c r="S126" s="121"/>
      <c r="T126" s="128">
        <f>SUM(T127:T129)</f>
        <v>0</v>
      </c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3" t="s">
        <v>77</v>
      </c>
      <c r="AS126" s="121"/>
      <c r="AT126" s="129" t="s">
        <v>68</v>
      </c>
      <c r="AU126" s="129" t="s">
        <v>77</v>
      </c>
      <c r="AV126" s="121"/>
      <c r="AW126" s="121"/>
      <c r="AX126" s="121"/>
      <c r="AY126" s="123" t="s">
        <v>112</v>
      </c>
      <c r="AZ126" s="121"/>
      <c r="BA126" s="121"/>
      <c r="BB126" s="121"/>
      <c r="BC126" s="121"/>
      <c r="BD126" s="121"/>
      <c r="BE126" s="121"/>
      <c r="BF126" s="121"/>
      <c r="BG126" s="121"/>
      <c r="BH126" s="121"/>
      <c r="BI126" s="121"/>
      <c r="BJ126" s="121"/>
      <c r="BK126" s="130">
        <f>SUM(BK127:BK129)</f>
        <v>0</v>
      </c>
      <c r="BL126" s="121"/>
      <c r="BM126" s="121"/>
    </row>
    <row r="127" spans="1:65" ht="21.75" customHeight="1">
      <c r="A127" s="16"/>
      <c r="B127" s="17"/>
      <c r="C127" s="133" t="s">
        <v>77</v>
      </c>
      <c r="D127" s="133" t="s">
        <v>114</v>
      </c>
      <c r="E127" s="134" t="s">
        <v>115</v>
      </c>
      <c r="F127" s="135" t="s">
        <v>116</v>
      </c>
      <c r="G127" s="136" t="s">
        <v>117</v>
      </c>
      <c r="H127" s="137">
        <v>11.52</v>
      </c>
      <c r="I127" s="138"/>
      <c r="J127" s="138">
        <f t="shared" ref="J127:J129" si="4">ROUND(I127*H127,2)</f>
        <v>0</v>
      </c>
      <c r="K127" s="139"/>
      <c r="L127" s="17"/>
      <c r="M127" s="140" t="s">
        <v>1</v>
      </c>
      <c r="N127" s="141" t="s">
        <v>35</v>
      </c>
      <c r="O127" s="142">
        <v>2.5139999999999998</v>
      </c>
      <c r="P127" s="142">
        <f t="shared" ref="P127:P129" si="5">O127*H127</f>
        <v>28.961279999999995</v>
      </c>
      <c r="Q127" s="142">
        <v>0</v>
      </c>
      <c r="R127" s="142">
        <f t="shared" ref="R127:R129" si="6">Q127*H127</f>
        <v>0</v>
      </c>
      <c r="S127" s="142">
        <v>0</v>
      </c>
      <c r="T127" s="143">
        <f t="shared" ref="T127:T129" si="7">S127*H127</f>
        <v>0</v>
      </c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44" t="s">
        <v>118</v>
      </c>
      <c r="AS127" s="16"/>
      <c r="AT127" s="144" t="s">
        <v>114</v>
      </c>
      <c r="AU127" s="144" t="s">
        <v>119</v>
      </c>
      <c r="AV127" s="16"/>
      <c r="AW127" s="16"/>
      <c r="AX127" s="16"/>
      <c r="AY127" s="3" t="s">
        <v>112</v>
      </c>
      <c r="AZ127" s="16"/>
      <c r="BA127" s="16"/>
      <c r="BB127" s="16"/>
      <c r="BC127" s="16"/>
      <c r="BD127" s="16"/>
      <c r="BE127" s="145">
        <f t="shared" ref="BE127:BE129" si="8">IF(N127="základná",J127,0)</f>
        <v>0</v>
      </c>
      <c r="BF127" s="145">
        <f t="shared" ref="BF127:BF129" si="9">IF(N127="znížená",J127,0)</f>
        <v>0</v>
      </c>
      <c r="BG127" s="145">
        <f t="shared" ref="BG127:BG129" si="10">IF(N127="zákl. prenesená",J127,0)</f>
        <v>0</v>
      </c>
      <c r="BH127" s="145">
        <f t="shared" ref="BH127:BH129" si="11">IF(N127="zníž. prenesená",J127,0)</f>
        <v>0</v>
      </c>
      <c r="BI127" s="145">
        <f t="shared" ref="BI127:BI129" si="12">IF(N127="nulová",J127,0)</f>
        <v>0</v>
      </c>
      <c r="BJ127" s="3" t="s">
        <v>119</v>
      </c>
      <c r="BK127" s="145">
        <f t="shared" ref="BK127:BK129" si="13">ROUND(I127*H127,2)</f>
        <v>0</v>
      </c>
      <c r="BL127" s="3" t="s">
        <v>118</v>
      </c>
      <c r="BM127" s="144" t="s">
        <v>120</v>
      </c>
    </row>
    <row r="128" spans="1:65" ht="37.5" customHeight="1">
      <c r="A128" s="16"/>
      <c r="B128" s="17"/>
      <c r="C128" s="133" t="s">
        <v>119</v>
      </c>
      <c r="D128" s="133" t="s">
        <v>114</v>
      </c>
      <c r="E128" s="134" t="s">
        <v>121</v>
      </c>
      <c r="F128" s="135" t="s">
        <v>122</v>
      </c>
      <c r="G128" s="136" t="s">
        <v>117</v>
      </c>
      <c r="H128" s="137">
        <v>11.52</v>
      </c>
      <c r="I128" s="138"/>
      <c r="J128" s="138">
        <f t="shared" si="4"/>
        <v>0</v>
      </c>
      <c r="K128" s="139"/>
      <c r="L128" s="17"/>
      <c r="M128" s="140" t="s">
        <v>1</v>
      </c>
      <c r="N128" s="141" t="s">
        <v>35</v>
      </c>
      <c r="O128" s="142">
        <v>0.61299999999999999</v>
      </c>
      <c r="P128" s="142">
        <f t="shared" si="5"/>
        <v>7.0617599999999996</v>
      </c>
      <c r="Q128" s="142">
        <v>0</v>
      </c>
      <c r="R128" s="142">
        <f t="shared" si="6"/>
        <v>0</v>
      </c>
      <c r="S128" s="142">
        <v>0</v>
      </c>
      <c r="T128" s="143">
        <f t="shared" si="7"/>
        <v>0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44" t="s">
        <v>118</v>
      </c>
      <c r="AS128" s="16"/>
      <c r="AT128" s="144" t="s">
        <v>114</v>
      </c>
      <c r="AU128" s="144" t="s">
        <v>119</v>
      </c>
      <c r="AV128" s="16"/>
      <c r="AW128" s="16"/>
      <c r="AX128" s="16"/>
      <c r="AY128" s="3" t="s">
        <v>112</v>
      </c>
      <c r="AZ128" s="16"/>
      <c r="BA128" s="16"/>
      <c r="BB128" s="16"/>
      <c r="BC128" s="16"/>
      <c r="BD128" s="16"/>
      <c r="BE128" s="145">
        <f t="shared" si="8"/>
        <v>0</v>
      </c>
      <c r="BF128" s="145">
        <f t="shared" si="9"/>
        <v>0</v>
      </c>
      <c r="BG128" s="145">
        <f t="shared" si="10"/>
        <v>0</v>
      </c>
      <c r="BH128" s="145">
        <f t="shared" si="11"/>
        <v>0</v>
      </c>
      <c r="BI128" s="145">
        <f t="shared" si="12"/>
        <v>0</v>
      </c>
      <c r="BJ128" s="3" t="s">
        <v>119</v>
      </c>
      <c r="BK128" s="145">
        <f t="shared" si="13"/>
        <v>0</v>
      </c>
      <c r="BL128" s="3" t="s">
        <v>118</v>
      </c>
      <c r="BM128" s="144" t="s">
        <v>123</v>
      </c>
    </row>
    <row r="129" spans="1:65" ht="24" customHeight="1">
      <c r="A129" s="16"/>
      <c r="B129" s="17"/>
      <c r="C129" s="133" t="s">
        <v>124</v>
      </c>
      <c r="D129" s="133" t="s">
        <v>114</v>
      </c>
      <c r="E129" s="134" t="s">
        <v>125</v>
      </c>
      <c r="F129" s="135" t="s">
        <v>126</v>
      </c>
      <c r="G129" s="136" t="s">
        <v>117</v>
      </c>
      <c r="H129" s="137">
        <v>11.52</v>
      </c>
      <c r="I129" s="138"/>
      <c r="J129" s="138">
        <f t="shared" si="4"/>
        <v>0</v>
      </c>
      <c r="K129" s="139"/>
      <c r="L129" s="17"/>
      <c r="M129" s="140" t="s">
        <v>1</v>
      </c>
      <c r="N129" s="141" t="s">
        <v>35</v>
      </c>
      <c r="O129" s="142">
        <v>2.39</v>
      </c>
      <c r="P129" s="142">
        <f t="shared" si="5"/>
        <v>27.532800000000002</v>
      </c>
      <c r="Q129" s="142">
        <v>0</v>
      </c>
      <c r="R129" s="142">
        <f t="shared" si="6"/>
        <v>0</v>
      </c>
      <c r="S129" s="142">
        <v>0</v>
      </c>
      <c r="T129" s="143">
        <f t="shared" si="7"/>
        <v>0</v>
      </c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44" t="s">
        <v>118</v>
      </c>
      <c r="AS129" s="16"/>
      <c r="AT129" s="144" t="s">
        <v>114</v>
      </c>
      <c r="AU129" s="144" t="s">
        <v>119</v>
      </c>
      <c r="AV129" s="16"/>
      <c r="AW129" s="16"/>
      <c r="AX129" s="16"/>
      <c r="AY129" s="3" t="s">
        <v>112</v>
      </c>
      <c r="AZ129" s="16"/>
      <c r="BA129" s="16"/>
      <c r="BB129" s="16"/>
      <c r="BC129" s="16"/>
      <c r="BD129" s="16"/>
      <c r="BE129" s="145">
        <f t="shared" si="8"/>
        <v>0</v>
      </c>
      <c r="BF129" s="145">
        <f t="shared" si="9"/>
        <v>0</v>
      </c>
      <c r="BG129" s="145">
        <f t="shared" si="10"/>
        <v>0</v>
      </c>
      <c r="BH129" s="145">
        <f t="shared" si="11"/>
        <v>0</v>
      </c>
      <c r="BI129" s="145">
        <f t="shared" si="12"/>
        <v>0</v>
      </c>
      <c r="BJ129" s="3" t="s">
        <v>119</v>
      </c>
      <c r="BK129" s="145">
        <f t="shared" si="13"/>
        <v>0</v>
      </c>
      <c r="BL129" s="3" t="s">
        <v>118</v>
      </c>
      <c r="BM129" s="144" t="s">
        <v>127</v>
      </c>
    </row>
    <row r="130" spans="1:65" ht="22.5" customHeight="1">
      <c r="A130" s="121"/>
      <c r="B130" s="122"/>
      <c r="C130" s="121"/>
      <c r="D130" s="123" t="s">
        <v>68</v>
      </c>
      <c r="E130" s="131" t="s">
        <v>128</v>
      </c>
      <c r="F130" s="131" t="s">
        <v>129</v>
      </c>
      <c r="G130" s="121"/>
      <c r="H130" s="121"/>
      <c r="I130" s="121"/>
      <c r="J130" s="132">
        <f>BK130</f>
        <v>0</v>
      </c>
      <c r="K130" s="121"/>
      <c r="L130" s="122"/>
      <c r="M130" s="126"/>
      <c r="N130" s="121"/>
      <c r="O130" s="121"/>
      <c r="P130" s="127">
        <f>SUM(P131:P133)</f>
        <v>11.952</v>
      </c>
      <c r="Q130" s="121"/>
      <c r="R130" s="127">
        <f>SUM(R131:R133)</f>
        <v>2.664E-2</v>
      </c>
      <c r="S130" s="121"/>
      <c r="T130" s="128">
        <f>SUM(T131:T133)</f>
        <v>0</v>
      </c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3" t="s">
        <v>77</v>
      </c>
      <c r="AS130" s="121"/>
      <c r="AT130" s="129" t="s">
        <v>68</v>
      </c>
      <c r="AU130" s="129" t="s">
        <v>77</v>
      </c>
      <c r="AV130" s="121"/>
      <c r="AW130" s="121"/>
      <c r="AX130" s="121"/>
      <c r="AY130" s="123" t="s">
        <v>112</v>
      </c>
      <c r="AZ130" s="121"/>
      <c r="BA130" s="121"/>
      <c r="BB130" s="121"/>
      <c r="BC130" s="121"/>
      <c r="BD130" s="121"/>
      <c r="BE130" s="121"/>
      <c r="BF130" s="121"/>
      <c r="BG130" s="121"/>
      <c r="BH130" s="121"/>
      <c r="BI130" s="121"/>
      <c r="BJ130" s="121"/>
      <c r="BK130" s="130">
        <f>SUM(BK131:BK133)</f>
        <v>0</v>
      </c>
      <c r="BL130" s="121"/>
      <c r="BM130" s="121"/>
    </row>
    <row r="131" spans="1:65" ht="33" customHeight="1">
      <c r="A131" s="16"/>
      <c r="B131" s="17"/>
      <c r="C131" s="133" t="s">
        <v>130</v>
      </c>
      <c r="D131" s="133" t="s">
        <v>114</v>
      </c>
      <c r="E131" s="134" t="s">
        <v>131</v>
      </c>
      <c r="F131" s="135" t="s">
        <v>132</v>
      </c>
      <c r="G131" s="136" t="s">
        <v>133</v>
      </c>
      <c r="H131" s="137">
        <v>18</v>
      </c>
      <c r="I131" s="138"/>
      <c r="J131" s="138">
        <f t="shared" ref="J131:J133" si="14">ROUND(I131*H131,2)</f>
        <v>0</v>
      </c>
      <c r="K131" s="139"/>
      <c r="L131" s="17"/>
      <c r="M131" s="140" t="s">
        <v>1</v>
      </c>
      <c r="N131" s="141" t="s">
        <v>35</v>
      </c>
      <c r="O131" s="142">
        <v>0.66400000000000003</v>
      </c>
      <c r="P131" s="142">
        <f t="shared" ref="P131:P133" si="15">O131*H131</f>
        <v>11.952</v>
      </c>
      <c r="Q131" s="142">
        <v>1.48E-3</v>
      </c>
      <c r="R131" s="142">
        <f t="shared" ref="R131:R133" si="16">Q131*H131</f>
        <v>2.664E-2</v>
      </c>
      <c r="S131" s="142">
        <v>0</v>
      </c>
      <c r="T131" s="143">
        <f t="shared" ref="T131:T133" si="17">S131*H131</f>
        <v>0</v>
      </c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44" t="s">
        <v>118</v>
      </c>
      <c r="AS131" s="16"/>
      <c r="AT131" s="144" t="s">
        <v>114</v>
      </c>
      <c r="AU131" s="144" t="s">
        <v>119</v>
      </c>
      <c r="AV131" s="16"/>
      <c r="AW131" s="16"/>
      <c r="AX131" s="16"/>
      <c r="AY131" s="3" t="s">
        <v>112</v>
      </c>
      <c r="AZ131" s="16"/>
      <c r="BA131" s="16"/>
      <c r="BB131" s="16"/>
      <c r="BC131" s="16"/>
      <c r="BD131" s="16"/>
      <c r="BE131" s="145">
        <f t="shared" ref="BE131:BE133" si="18">IF(N131="základná",J131,0)</f>
        <v>0</v>
      </c>
      <c r="BF131" s="145">
        <f t="shared" ref="BF131:BF133" si="19">IF(N131="znížená",J131,0)</f>
        <v>0</v>
      </c>
      <c r="BG131" s="145">
        <f t="shared" ref="BG131:BG133" si="20">IF(N131="zákl. prenesená",J131,0)</f>
        <v>0</v>
      </c>
      <c r="BH131" s="145">
        <f t="shared" ref="BH131:BH133" si="21">IF(N131="zníž. prenesená",J131,0)</f>
        <v>0</v>
      </c>
      <c r="BI131" s="145">
        <f t="shared" ref="BI131:BI133" si="22">IF(N131="nulová",J131,0)</f>
        <v>0</v>
      </c>
      <c r="BJ131" s="3" t="s">
        <v>119</v>
      </c>
      <c r="BK131" s="145">
        <f t="shared" ref="BK131:BK133" si="23">ROUND(I131*H131,2)</f>
        <v>0</v>
      </c>
      <c r="BL131" s="3" t="s">
        <v>118</v>
      </c>
      <c r="BM131" s="144" t="s">
        <v>134</v>
      </c>
    </row>
    <row r="132" spans="1:65" ht="24" customHeight="1">
      <c r="A132" s="16"/>
      <c r="B132" s="17"/>
      <c r="C132" s="146" t="s">
        <v>135</v>
      </c>
      <c r="D132" s="146" t="s">
        <v>136</v>
      </c>
      <c r="E132" s="147" t="s">
        <v>137</v>
      </c>
      <c r="F132" s="148" t="s">
        <v>138</v>
      </c>
      <c r="G132" s="149" t="s">
        <v>133</v>
      </c>
      <c r="H132" s="150">
        <v>18</v>
      </c>
      <c r="I132" s="151"/>
      <c r="J132" s="151">
        <f t="shared" si="14"/>
        <v>0</v>
      </c>
      <c r="K132" s="152"/>
      <c r="L132" s="153"/>
      <c r="M132" s="154" t="s">
        <v>1</v>
      </c>
      <c r="N132" s="155" t="s">
        <v>35</v>
      </c>
      <c r="O132" s="142">
        <v>0</v>
      </c>
      <c r="P132" s="142">
        <f t="shared" si="15"/>
        <v>0</v>
      </c>
      <c r="Q132" s="142">
        <v>0</v>
      </c>
      <c r="R132" s="142">
        <f t="shared" si="16"/>
        <v>0</v>
      </c>
      <c r="S132" s="142">
        <v>0</v>
      </c>
      <c r="T132" s="143">
        <f t="shared" si="17"/>
        <v>0</v>
      </c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44" t="s">
        <v>128</v>
      </c>
      <c r="AS132" s="16"/>
      <c r="AT132" s="144" t="s">
        <v>136</v>
      </c>
      <c r="AU132" s="144" t="s">
        <v>119</v>
      </c>
      <c r="AV132" s="16"/>
      <c r="AW132" s="16"/>
      <c r="AX132" s="16"/>
      <c r="AY132" s="3" t="s">
        <v>112</v>
      </c>
      <c r="AZ132" s="16"/>
      <c r="BA132" s="16"/>
      <c r="BB132" s="16"/>
      <c r="BC132" s="16"/>
      <c r="BD132" s="16"/>
      <c r="BE132" s="145">
        <f t="shared" si="18"/>
        <v>0</v>
      </c>
      <c r="BF132" s="145">
        <f t="shared" si="19"/>
        <v>0</v>
      </c>
      <c r="BG132" s="145">
        <f t="shared" si="20"/>
        <v>0</v>
      </c>
      <c r="BH132" s="145">
        <f t="shared" si="21"/>
        <v>0</v>
      </c>
      <c r="BI132" s="145">
        <f t="shared" si="22"/>
        <v>0</v>
      </c>
      <c r="BJ132" s="3" t="s">
        <v>119</v>
      </c>
      <c r="BK132" s="145">
        <f t="shared" si="23"/>
        <v>0</v>
      </c>
      <c r="BL132" s="3" t="s">
        <v>118</v>
      </c>
      <c r="BM132" s="144" t="s">
        <v>139</v>
      </c>
    </row>
    <row r="133" spans="1:65" ht="16.5" customHeight="1">
      <c r="A133" s="16"/>
      <c r="B133" s="17"/>
      <c r="C133" s="146" t="s">
        <v>140</v>
      </c>
      <c r="D133" s="146" t="s">
        <v>136</v>
      </c>
      <c r="E133" s="147" t="s">
        <v>141</v>
      </c>
      <c r="F133" s="148" t="s">
        <v>142</v>
      </c>
      <c r="G133" s="149" t="s">
        <v>143</v>
      </c>
      <c r="H133" s="150">
        <v>4</v>
      </c>
      <c r="I133" s="151"/>
      <c r="J133" s="151">
        <f t="shared" si="14"/>
        <v>0</v>
      </c>
      <c r="K133" s="152"/>
      <c r="L133" s="153"/>
      <c r="M133" s="154" t="s">
        <v>1</v>
      </c>
      <c r="N133" s="155" t="s">
        <v>35</v>
      </c>
      <c r="O133" s="142">
        <v>0</v>
      </c>
      <c r="P133" s="142">
        <f t="shared" si="15"/>
        <v>0</v>
      </c>
      <c r="Q133" s="142">
        <v>0</v>
      </c>
      <c r="R133" s="142">
        <f t="shared" si="16"/>
        <v>0</v>
      </c>
      <c r="S133" s="142">
        <v>0</v>
      </c>
      <c r="T133" s="143">
        <f t="shared" si="17"/>
        <v>0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44" t="s">
        <v>128</v>
      </c>
      <c r="AS133" s="16"/>
      <c r="AT133" s="144" t="s">
        <v>136</v>
      </c>
      <c r="AU133" s="144" t="s">
        <v>119</v>
      </c>
      <c r="AV133" s="16"/>
      <c r="AW133" s="16"/>
      <c r="AX133" s="16"/>
      <c r="AY133" s="3" t="s">
        <v>112</v>
      </c>
      <c r="AZ133" s="16"/>
      <c r="BA133" s="16"/>
      <c r="BB133" s="16"/>
      <c r="BC133" s="16"/>
      <c r="BD133" s="16"/>
      <c r="BE133" s="145">
        <f t="shared" si="18"/>
        <v>0</v>
      </c>
      <c r="BF133" s="145">
        <f t="shared" si="19"/>
        <v>0</v>
      </c>
      <c r="BG133" s="145">
        <f t="shared" si="20"/>
        <v>0</v>
      </c>
      <c r="BH133" s="145">
        <f t="shared" si="21"/>
        <v>0</v>
      </c>
      <c r="BI133" s="145">
        <f t="shared" si="22"/>
        <v>0</v>
      </c>
      <c r="BJ133" s="3" t="s">
        <v>119</v>
      </c>
      <c r="BK133" s="145">
        <f t="shared" si="23"/>
        <v>0</v>
      </c>
      <c r="BL133" s="3" t="s">
        <v>118</v>
      </c>
      <c r="BM133" s="144" t="s">
        <v>144</v>
      </c>
    </row>
    <row r="134" spans="1:65" ht="25.5" customHeight="1">
      <c r="A134" s="121"/>
      <c r="B134" s="122"/>
      <c r="C134" s="121"/>
      <c r="D134" s="123" t="s">
        <v>68</v>
      </c>
      <c r="E134" s="124" t="s">
        <v>145</v>
      </c>
      <c r="F134" s="124" t="s">
        <v>146</v>
      </c>
      <c r="G134" s="121"/>
      <c r="H134" s="121"/>
      <c r="I134" s="121"/>
      <c r="J134" s="125">
        <f t="shared" ref="J134:J135" si="24">BK134</f>
        <v>0</v>
      </c>
      <c r="K134" s="121"/>
      <c r="L134" s="122"/>
      <c r="M134" s="126"/>
      <c r="N134" s="121"/>
      <c r="O134" s="121"/>
      <c r="P134" s="127">
        <f>P135+P140+P146+P158</f>
        <v>35.840436000000004</v>
      </c>
      <c r="Q134" s="121"/>
      <c r="R134" s="127">
        <f>R135+R140+R146+R158</f>
        <v>0.33621000000000001</v>
      </c>
      <c r="S134" s="121"/>
      <c r="T134" s="128">
        <f>T135+T140+T146+T158</f>
        <v>0</v>
      </c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3" t="s">
        <v>119</v>
      </c>
      <c r="AS134" s="121"/>
      <c r="AT134" s="129" t="s">
        <v>68</v>
      </c>
      <c r="AU134" s="129" t="s">
        <v>69</v>
      </c>
      <c r="AV134" s="121"/>
      <c r="AW134" s="121"/>
      <c r="AX134" s="121"/>
      <c r="AY134" s="123" t="s">
        <v>112</v>
      </c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30">
        <f>BK135+BK140+BK146+BK158</f>
        <v>0</v>
      </c>
      <c r="BL134" s="121"/>
      <c r="BM134" s="121"/>
    </row>
    <row r="135" spans="1:65" ht="22.5" customHeight="1">
      <c r="A135" s="121"/>
      <c r="B135" s="122"/>
      <c r="C135" s="121"/>
      <c r="D135" s="123" t="s">
        <v>68</v>
      </c>
      <c r="E135" s="131" t="s">
        <v>147</v>
      </c>
      <c r="F135" s="131" t="s">
        <v>148</v>
      </c>
      <c r="G135" s="121"/>
      <c r="H135" s="121"/>
      <c r="I135" s="121"/>
      <c r="J135" s="132">
        <f t="shared" si="24"/>
        <v>0</v>
      </c>
      <c r="K135" s="121"/>
      <c r="L135" s="122"/>
      <c r="M135" s="126"/>
      <c r="N135" s="121"/>
      <c r="O135" s="121"/>
      <c r="P135" s="127">
        <f>SUM(P136:P139)</f>
        <v>4.3805199999999997</v>
      </c>
      <c r="Q135" s="121"/>
      <c r="R135" s="127">
        <f>SUM(R136:R139)</f>
        <v>0.1</v>
      </c>
      <c r="S135" s="121"/>
      <c r="T135" s="128">
        <f>SUM(T136:T139)</f>
        <v>0</v>
      </c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3" t="s">
        <v>119</v>
      </c>
      <c r="AS135" s="121"/>
      <c r="AT135" s="129" t="s">
        <v>68</v>
      </c>
      <c r="AU135" s="129" t="s">
        <v>77</v>
      </c>
      <c r="AV135" s="121"/>
      <c r="AW135" s="121"/>
      <c r="AX135" s="121"/>
      <c r="AY135" s="123" t="s">
        <v>112</v>
      </c>
      <c r="AZ135" s="121"/>
      <c r="BA135" s="121"/>
      <c r="BB135" s="121"/>
      <c r="BC135" s="121"/>
      <c r="BD135" s="121"/>
      <c r="BE135" s="121"/>
      <c r="BF135" s="121"/>
      <c r="BG135" s="121"/>
      <c r="BH135" s="121"/>
      <c r="BI135" s="121"/>
      <c r="BJ135" s="121"/>
      <c r="BK135" s="130">
        <f>SUM(BK136:BK139)</f>
        <v>0</v>
      </c>
      <c r="BL135" s="121"/>
      <c r="BM135" s="121"/>
    </row>
    <row r="136" spans="1:65" ht="24" customHeight="1">
      <c r="A136" s="16"/>
      <c r="B136" s="17"/>
      <c r="C136" s="133" t="s">
        <v>118</v>
      </c>
      <c r="D136" s="133" t="s">
        <v>114</v>
      </c>
      <c r="E136" s="134" t="s">
        <v>149</v>
      </c>
      <c r="F136" s="135" t="s">
        <v>150</v>
      </c>
      <c r="G136" s="136" t="s">
        <v>143</v>
      </c>
      <c r="H136" s="137">
        <v>1</v>
      </c>
      <c r="I136" s="138"/>
      <c r="J136" s="138">
        <f t="shared" ref="J136:J139" si="25">ROUND(I136*H136,2)</f>
        <v>0</v>
      </c>
      <c r="K136" s="139"/>
      <c r="L136" s="17"/>
      <c r="M136" s="140" t="s">
        <v>1</v>
      </c>
      <c r="N136" s="141" t="s">
        <v>35</v>
      </c>
      <c r="O136" s="142">
        <v>2.93452</v>
      </c>
      <c r="P136" s="142">
        <f t="shared" ref="P136:P139" si="26">O136*H136</f>
        <v>2.93452</v>
      </c>
      <c r="Q136" s="142">
        <v>0</v>
      </c>
      <c r="R136" s="142">
        <f t="shared" ref="R136:R139" si="27">Q136*H136</f>
        <v>0</v>
      </c>
      <c r="S136" s="142">
        <v>0</v>
      </c>
      <c r="T136" s="143">
        <f t="shared" ref="T136:T139" si="28">S136*H136</f>
        <v>0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44" t="s">
        <v>151</v>
      </c>
      <c r="AS136" s="16"/>
      <c r="AT136" s="144" t="s">
        <v>114</v>
      </c>
      <c r="AU136" s="144" t="s">
        <v>119</v>
      </c>
      <c r="AV136" s="16"/>
      <c r="AW136" s="16"/>
      <c r="AX136" s="16"/>
      <c r="AY136" s="3" t="s">
        <v>112</v>
      </c>
      <c r="AZ136" s="16"/>
      <c r="BA136" s="16"/>
      <c r="BB136" s="16"/>
      <c r="BC136" s="16"/>
      <c r="BD136" s="16"/>
      <c r="BE136" s="145">
        <f t="shared" ref="BE136:BE139" si="29">IF(N136="základná",J136,0)</f>
        <v>0</v>
      </c>
      <c r="BF136" s="145">
        <f t="shared" ref="BF136:BF139" si="30">IF(N136="znížená",J136,0)</f>
        <v>0</v>
      </c>
      <c r="BG136" s="145">
        <f t="shared" ref="BG136:BG139" si="31">IF(N136="zákl. prenesená",J136,0)</f>
        <v>0</v>
      </c>
      <c r="BH136" s="145">
        <f t="shared" ref="BH136:BH139" si="32">IF(N136="zníž. prenesená",J136,0)</f>
        <v>0</v>
      </c>
      <c r="BI136" s="145">
        <f t="shared" ref="BI136:BI139" si="33">IF(N136="nulová",J136,0)</f>
        <v>0</v>
      </c>
      <c r="BJ136" s="3" t="s">
        <v>119</v>
      </c>
      <c r="BK136" s="145">
        <f t="shared" ref="BK136:BK139" si="34">ROUND(I136*H136,2)</f>
        <v>0</v>
      </c>
      <c r="BL136" s="3" t="s">
        <v>151</v>
      </c>
      <c r="BM136" s="144" t="s">
        <v>152</v>
      </c>
    </row>
    <row r="137" spans="1:65" ht="24" customHeight="1">
      <c r="A137" s="16"/>
      <c r="B137" s="17"/>
      <c r="C137" s="146" t="s">
        <v>153</v>
      </c>
      <c r="D137" s="146" t="s">
        <v>136</v>
      </c>
      <c r="E137" s="147" t="s">
        <v>154</v>
      </c>
      <c r="F137" s="148" t="s">
        <v>155</v>
      </c>
      <c r="G137" s="149" t="s">
        <v>143</v>
      </c>
      <c r="H137" s="150">
        <v>1</v>
      </c>
      <c r="I137" s="151"/>
      <c r="J137" s="151">
        <f t="shared" si="25"/>
        <v>0</v>
      </c>
      <c r="K137" s="152"/>
      <c r="L137" s="153"/>
      <c r="M137" s="154" t="s">
        <v>1</v>
      </c>
      <c r="N137" s="155" t="s">
        <v>35</v>
      </c>
      <c r="O137" s="142">
        <v>0</v>
      </c>
      <c r="P137" s="142">
        <f t="shared" si="26"/>
        <v>0</v>
      </c>
      <c r="Q137" s="142">
        <v>7.4999999999999997E-2</v>
      </c>
      <c r="R137" s="142">
        <f t="shared" si="27"/>
        <v>7.4999999999999997E-2</v>
      </c>
      <c r="S137" s="142">
        <v>0</v>
      </c>
      <c r="T137" s="143">
        <f t="shared" si="28"/>
        <v>0</v>
      </c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44" t="s">
        <v>156</v>
      </c>
      <c r="AS137" s="16"/>
      <c r="AT137" s="144" t="s">
        <v>136</v>
      </c>
      <c r="AU137" s="144" t="s">
        <v>119</v>
      </c>
      <c r="AV137" s="16"/>
      <c r="AW137" s="16"/>
      <c r="AX137" s="16"/>
      <c r="AY137" s="3" t="s">
        <v>112</v>
      </c>
      <c r="AZ137" s="16"/>
      <c r="BA137" s="16"/>
      <c r="BB137" s="16"/>
      <c r="BC137" s="16"/>
      <c r="BD137" s="16"/>
      <c r="BE137" s="145">
        <f t="shared" si="29"/>
        <v>0</v>
      </c>
      <c r="BF137" s="145">
        <f t="shared" si="30"/>
        <v>0</v>
      </c>
      <c r="BG137" s="145">
        <f t="shared" si="31"/>
        <v>0</v>
      </c>
      <c r="BH137" s="145">
        <f t="shared" si="32"/>
        <v>0</v>
      </c>
      <c r="BI137" s="145">
        <f t="shared" si="33"/>
        <v>0</v>
      </c>
      <c r="BJ137" s="3" t="s">
        <v>119</v>
      </c>
      <c r="BK137" s="145">
        <f t="shared" si="34"/>
        <v>0</v>
      </c>
      <c r="BL137" s="3" t="s">
        <v>151</v>
      </c>
      <c r="BM137" s="144" t="s">
        <v>157</v>
      </c>
    </row>
    <row r="138" spans="1:65" ht="24" customHeight="1">
      <c r="A138" s="16"/>
      <c r="B138" s="17"/>
      <c r="C138" s="133" t="s">
        <v>158</v>
      </c>
      <c r="D138" s="133" t="s">
        <v>114</v>
      </c>
      <c r="E138" s="134" t="s">
        <v>159</v>
      </c>
      <c r="F138" s="135" t="s">
        <v>160</v>
      </c>
      <c r="G138" s="136" t="s">
        <v>143</v>
      </c>
      <c r="H138" s="137">
        <v>1</v>
      </c>
      <c r="I138" s="138"/>
      <c r="J138" s="138">
        <f t="shared" si="25"/>
        <v>0</v>
      </c>
      <c r="K138" s="139"/>
      <c r="L138" s="17"/>
      <c r="M138" s="140" t="s">
        <v>1</v>
      </c>
      <c r="N138" s="141" t="s">
        <v>35</v>
      </c>
      <c r="O138" s="142">
        <v>1.446</v>
      </c>
      <c r="P138" s="142">
        <f t="shared" si="26"/>
        <v>1.446</v>
      </c>
      <c r="Q138" s="142">
        <v>0</v>
      </c>
      <c r="R138" s="142">
        <f t="shared" si="27"/>
        <v>0</v>
      </c>
      <c r="S138" s="142">
        <v>0</v>
      </c>
      <c r="T138" s="143">
        <f t="shared" si="28"/>
        <v>0</v>
      </c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44" t="s">
        <v>151</v>
      </c>
      <c r="AS138" s="16"/>
      <c r="AT138" s="144" t="s">
        <v>114</v>
      </c>
      <c r="AU138" s="144" t="s">
        <v>119</v>
      </c>
      <c r="AV138" s="16"/>
      <c r="AW138" s="16"/>
      <c r="AX138" s="16"/>
      <c r="AY138" s="3" t="s">
        <v>112</v>
      </c>
      <c r="AZ138" s="16"/>
      <c r="BA138" s="16"/>
      <c r="BB138" s="16"/>
      <c r="BC138" s="16"/>
      <c r="BD138" s="16"/>
      <c r="BE138" s="145">
        <f t="shared" si="29"/>
        <v>0</v>
      </c>
      <c r="BF138" s="145">
        <f t="shared" si="30"/>
        <v>0</v>
      </c>
      <c r="BG138" s="145">
        <f t="shared" si="31"/>
        <v>0</v>
      </c>
      <c r="BH138" s="145">
        <f t="shared" si="32"/>
        <v>0</v>
      </c>
      <c r="BI138" s="145">
        <f t="shared" si="33"/>
        <v>0</v>
      </c>
      <c r="BJ138" s="3" t="s">
        <v>119</v>
      </c>
      <c r="BK138" s="145">
        <f t="shared" si="34"/>
        <v>0</v>
      </c>
      <c r="BL138" s="3" t="s">
        <v>151</v>
      </c>
      <c r="BM138" s="144" t="s">
        <v>161</v>
      </c>
    </row>
    <row r="139" spans="1:65" ht="37.5" customHeight="1">
      <c r="A139" s="16"/>
      <c r="B139" s="17"/>
      <c r="C139" s="146" t="s">
        <v>162</v>
      </c>
      <c r="D139" s="146" t="s">
        <v>136</v>
      </c>
      <c r="E139" s="147" t="s">
        <v>163</v>
      </c>
      <c r="F139" s="148" t="s">
        <v>164</v>
      </c>
      <c r="G139" s="149" t="s">
        <v>165</v>
      </c>
      <c r="H139" s="150">
        <v>1</v>
      </c>
      <c r="I139" s="151"/>
      <c r="J139" s="151">
        <f t="shared" si="25"/>
        <v>0</v>
      </c>
      <c r="K139" s="152"/>
      <c r="L139" s="153"/>
      <c r="M139" s="154" t="s">
        <v>1</v>
      </c>
      <c r="N139" s="155" t="s">
        <v>35</v>
      </c>
      <c r="O139" s="142">
        <v>0</v>
      </c>
      <c r="P139" s="142">
        <f t="shared" si="26"/>
        <v>0</v>
      </c>
      <c r="Q139" s="142">
        <v>2.5000000000000001E-2</v>
      </c>
      <c r="R139" s="142">
        <f t="shared" si="27"/>
        <v>2.5000000000000001E-2</v>
      </c>
      <c r="S139" s="142">
        <v>0</v>
      </c>
      <c r="T139" s="143">
        <f t="shared" si="28"/>
        <v>0</v>
      </c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44" t="s">
        <v>156</v>
      </c>
      <c r="AS139" s="16"/>
      <c r="AT139" s="144" t="s">
        <v>136</v>
      </c>
      <c r="AU139" s="144" t="s">
        <v>119</v>
      </c>
      <c r="AV139" s="16"/>
      <c r="AW139" s="16"/>
      <c r="AX139" s="16"/>
      <c r="AY139" s="3" t="s">
        <v>112</v>
      </c>
      <c r="AZ139" s="16"/>
      <c r="BA139" s="16"/>
      <c r="BB139" s="16"/>
      <c r="BC139" s="16"/>
      <c r="BD139" s="16"/>
      <c r="BE139" s="145">
        <f t="shared" si="29"/>
        <v>0</v>
      </c>
      <c r="BF139" s="145">
        <f t="shared" si="30"/>
        <v>0</v>
      </c>
      <c r="BG139" s="145">
        <f t="shared" si="31"/>
        <v>0</v>
      </c>
      <c r="BH139" s="145">
        <f t="shared" si="32"/>
        <v>0</v>
      </c>
      <c r="BI139" s="145">
        <f t="shared" si="33"/>
        <v>0</v>
      </c>
      <c r="BJ139" s="3" t="s">
        <v>119</v>
      </c>
      <c r="BK139" s="145">
        <f t="shared" si="34"/>
        <v>0</v>
      </c>
      <c r="BL139" s="3" t="s">
        <v>151</v>
      </c>
      <c r="BM139" s="144" t="s">
        <v>166</v>
      </c>
    </row>
    <row r="140" spans="1:65" ht="22.5" customHeight="1">
      <c r="A140" s="121"/>
      <c r="B140" s="122"/>
      <c r="C140" s="121"/>
      <c r="D140" s="123" t="s">
        <v>68</v>
      </c>
      <c r="E140" s="131" t="s">
        <v>167</v>
      </c>
      <c r="F140" s="131" t="s">
        <v>168</v>
      </c>
      <c r="G140" s="121"/>
      <c r="H140" s="121"/>
      <c r="I140" s="121"/>
      <c r="J140" s="132">
        <f>BK140</f>
        <v>0</v>
      </c>
      <c r="K140" s="121"/>
      <c r="L140" s="122"/>
      <c r="M140" s="126"/>
      <c r="N140" s="121"/>
      <c r="O140" s="121"/>
      <c r="P140" s="127">
        <f>SUM(P141:P145)</f>
        <v>21.474392999999999</v>
      </c>
      <c r="Q140" s="121"/>
      <c r="R140" s="127">
        <f>SUM(R141:R145)</f>
        <v>7.6910000000000006E-2</v>
      </c>
      <c r="S140" s="121"/>
      <c r="T140" s="128">
        <f>SUM(T141:T145)</f>
        <v>0</v>
      </c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3" t="s">
        <v>119</v>
      </c>
      <c r="AS140" s="121"/>
      <c r="AT140" s="129" t="s">
        <v>68</v>
      </c>
      <c r="AU140" s="129" t="s">
        <v>77</v>
      </c>
      <c r="AV140" s="121"/>
      <c r="AW140" s="121"/>
      <c r="AX140" s="121"/>
      <c r="AY140" s="123" t="s">
        <v>112</v>
      </c>
      <c r="AZ140" s="121"/>
      <c r="BA140" s="121"/>
      <c r="BB140" s="121"/>
      <c r="BC140" s="121"/>
      <c r="BD140" s="121"/>
      <c r="BE140" s="121"/>
      <c r="BF140" s="121"/>
      <c r="BG140" s="121"/>
      <c r="BH140" s="121"/>
      <c r="BI140" s="121"/>
      <c r="BJ140" s="121"/>
      <c r="BK140" s="130">
        <f>SUM(BK141:BK145)</f>
        <v>0</v>
      </c>
      <c r="BL140" s="121"/>
      <c r="BM140" s="121"/>
    </row>
    <row r="141" spans="1:65" ht="24" customHeight="1">
      <c r="A141" s="16"/>
      <c r="B141" s="17"/>
      <c r="C141" s="133" t="s">
        <v>169</v>
      </c>
      <c r="D141" s="133" t="s">
        <v>114</v>
      </c>
      <c r="E141" s="134" t="s">
        <v>170</v>
      </c>
      <c r="F141" s="135" t="s">
        <v>171</v>
      </c>
      <c r="G141" s="136" t="s">
        <v>133</v>
      </c>
      <c r="H141" s="137">
        <v>40</v>
      </c>
      <c r="I141" s="138"/>
      <c r="J141" s="138">
        <f t="shared" ref="J141:J145" si="35">ROUND(I141*H141,2)</f>
        <v>0</v>
      </c>
      <c r="K141" s="139"/>
      <c r="L141" s="17"/>
      <c r="M141" s="140" t="s">
        <v>1</v>
      </c>
      <c r="N141" s="141" t="s">
        <v>35</v>
      </c>
      <c r="O141" s="142">
        <v>0.25462000000000001</v>
      </c>
      <c r="P141" s="142">
        <f t="shared" ref="P141:P145" si="36">O141*H141</f>
        <v>10.184800000000001</v>
      </c>
      <c r="Q141" s="142">
        <v>1.06E-3</v>
      </c>
      <c r="R141" s="142">
        <f t="shared" ref="R141:R145" si="37">Q141*H141</f>
        <v>4.24E-2</v>
      </c>
      <c r="S141" s="142">
        <v>0</v>
      </c>
      <c r="T141" s="143">
        <f t="shared" ref="T141:T145" si="38">S141*H141</f>
        <v>0</v>
      </c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44" t="s">
        <v>151</v>
      </c>
      <c r="AS141" s="16"/>
      <c r="AT141" s="144" t="s">
        <v>114</v>
      </c>
      <c r="AU141" s="144" t="s">
        <v>119</v>
      </c>
      <c r="AV141" s="16"/>
      <c r="AW141" s="16"/>
      <c r="AX141" s="16"/>
      <c r="AY141" s="3" t="s">
        <v>112</v>
      </c>
      <c r="AZ141" s="16"/>
      <c r="BA141" s="16"/>
      <c r="BB141" s="16"/>
      <c r="BC141" s="16"/>
      <c r="BD141" s="16"/>
      <c r="BE141" s="145">
        <f t="shared" ref="BE141:BE145" si="39">IF(N141="základná",J141,0)</f>
        <v>0</v>
      </c>
      <c r="BF141" s="145">
        <f t="shared" ref="BF141:BF145" si="40">IF(N141="znížená",J141,0)</f>
        <v>0</v>
      </c>
      <c r="BG141" s="145">
        <f t="shared" ref="BG141:BG145" si="41">IF(N141="zákl. prenesená",J141,0)</f>
        <v>0</v>
      </c>
      <c r="BH141" s="145">
        <f t="shared" ref="BH141:BH145" si="42">IF(N141="zníž. prenesená",J141,0)</f>
        <v>0</v>
      </c>
      <c r="BI141" s="145">
        <f t="shared" ref="BI141:BI145" si="43">IF(N141="nulová",J141,0)</f>
        <v>0</v>
      </c>
      <c r="BJ141" s="3" t="s">
        <v>119</v>
      </c>
      <c r="BK141" s="145">
        <f t="shared" ref="BK141:BK145" si="44">ROUND(I141*H141,2)</f>
        <v>0</v>
      </c>
      <c r="BL141" s="3" t="s">
        <v>151</v>
      </c>
      <c r="BM141" s="144" t="s">
        <v>172</v>
      </c>
    </row>
    <row r="142" spans="1:65" ht="24" customHeight="1">
      <c r="A142" s="16"/>
      <c r="B142" s="17"/>
      <c r="C142" s="133" t="s">
        <v>173</v>
      </c>
      <c r="D142" s="133" t="s">
        <v>114</v>
      </c>
      <c r="E142" s="134" t="s">
        <v>174</v>
      </c>
      <c r="F142" s="135" t="s">
        <v>175</v>
      </c>
      <c r="G142" s="136" t="s">
        <v>133</v>
      </c>
      <c r="H142" s="137">
        <v>8</v>
      </c>
      <c r="I142" s="138"/>
      <c r="J142" s="138">
        <f t="shared" si="35"/>
        <v>0</v>
      </c>
      <c r="K142" s="139"/>
      <c r="L142" s="17"/>
      <c r="M142" s="140" t="s">
        <v>1</v>
      </c>
      <c r="N142" s="141" t="s">
        <v>35</v>
      </c>
      <c r="O142" s="142">
        <v>0.25470999999999999</v>
      </c>
      <c r="P142" s="142">
        <f t="shared" si="36"/>
        <v>2.0376799999999999</v>
      </c>
      <c r="Q142" s="142">
        <v>1.2199999999999999E-3</v>
      </c>
      <c r="R142" s="142">
        <f t="shared" si="37"/>
        <v>9.7599999999999996E-3</v>
      </c>
      <c r="S142" s="142">
        <v>0</v>
      </c>
      <c r="T142" s="143">
        <f t="shared" si="38"/>
        <v>0</v>
      </c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44" t="s">
        <v>151</v>
      </c>
      <c r="AS142" s="16"/>
      <c r="AT142" s="144" t="s">
        <v>114</v>
      </c>
      <c r="AU142" s="144" t="s">
        <v>119</v>
      </c>
      <c r="AV142" s="16"/>
      <c r="AW142" s="16"/>
      <c r="AX142" s="16"/>
      <c r="AY142" s="3" t="s">
        <v>112</v>
      </c>
      <c r="AZ142" s="16"/>
      <c r="BA142" s="16"/>
      <c r="BB142" s="16"/>
      <c r="BC142" s="16"/>
      <c r="BD142" s="16"/>
      <c r="BE142" s="145">
        <f t="shared" si="39"/>
        <v>0</v>
      </c>
      <c r="BF142" s="145">
        <f t="shared" si="40"/>
        <v>0</v>
      </c>
      <c r="BG142" s="145">
        <f t="shared" si="41"/>
        <v>0</v>
      </c>
      <c r="BH142" s="145">
        <f t="shared" si="42"/>
        <v>0</v>
      </c>
      <c r="BI142" s="145">
        <f t="shared" si="43"/>
        <v>0</v>
      </c>
      <c r="BJ142" s="3" t="s">
        <v>119</v>
      </c>
      <c r="BK142" s="145">
        <f t="shared" si="44"/>
        <v>0</v>
      </c>
      <c r="BL142" s="3" t="s">
        <v>151</v>
      </c>
      <c r="BM142" s="144" t="s">
        <v>176</v>
      </c>
    </row>
    <row r="143" spans="1:65" ht="24" customHeight="1">
      <c r="A143" s="16"/>
      <c r="B143" s="17"/>
      <c r="C143" s="133" t="s">
        <v>128</v>
      </c>
      <c r="D143" s="133" t="s">
        <v>114</v>
      </c>
      <c r="E143" s="134" t="s">
        <v>177</v>
      </c>
      <c r="F143" s="135" t="s">
        <v>178</v>
      </c>
      <c r="G143" s="136" t="s">
        <v>133</v>
      </c>
      <c r="H143" s="137">
        <v>25</v>
      </c>
      <c r="I143" s="138"/>
      <c r="J143" s="138">
        <f t="shared" si="35"/>
        <v>0</v>
      </c>
      <c r="K143" s="139"/>
      <c r="L143" s="17"/>
      <c r="M143" s="140" t="s">
        <v>1</v>
      </c>
      <c r="N143" s="141" t="s">
        <v>35</v>
      </c>
      <c r="O143" s="142">
        <v>0.25457999999999997</v>
      </c>
      <c r="P143" s="142">
        <f t="shared" si="36"/>
        <v>6.3644999999999996</v>
      </c>
      <c r="Q143" s="142">
        <v>9.8999999999999999E-4</v>
      </c>
      <c r="R143" s="142">
        <f t="shared" si="37"/>
        <v>2.4750000000000001E-2</v>
      </c>
      <c r="S143" s="142">
        <v>0</v>
      </c>
      <c r="T143" s="143">
        <f t="shared" si="38"/>
        <v>0</v>
      </c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44" t="s">
        <v>151</v>
      </c>
      <c r="AS143" s="16"/>
      <c r="AT143" s="144" t="s">
        <v>114</v>
      </c>
      <c r="AU143" s="144" t="s">
        <v>119</v>
      </c>
      <c r="AV143" s="16"/>
      <c r="AW143" s="16"/>
      <c r="AX143" s="16"/>
      <c r="AY143" s="3" t="s">
        <v>112</v>
      </c>
      <c r="AZ143" s="16"/>
      <c r="BA143" s="16"/>
      <c r="BB143" s="16"/>
      <c r="BC143" s="16"/>
      <c r="BD143" s="16"/>
      <c r="BE143" s="145">
        <f t="shared" si="39"/>
        <v>0</v>
      </c>
      <c r="BF143" s="145">
        <f t="shared" si="40"/>
        <v>0</v>
      </c>
      <c r="BG143" s="145">
        <f t="shared" si="41"/>
        <v>0</v>
      </c>
      <c r="BH143" s="145">
        <f t="shared" si="42"/>
        <v>0</v>
      </c>
      <c r="BI143" s="145">
        <f t="shared" si="43"/>
        <v>0</v>
      </c>
      <c r="BJ143" s="3" t="s">
        <v>119</v>
      </c>
      <c r="BK143" s="145">
        <f t="shared" si="44"/>
        <v>0</v>
      </c>
      <c r="BL143" s="3" t="s">
        <v>151</v>
      </c>
      <c r="BM143" s="144" t="s">
        <v>179</v>
      </c>
    </row>
    <row r="144" spans="1:65" ht="21.75" customHeight="1">
      <c r="A144" s="16"/>
      <c r="B144" s="17"/>
      <c r="C144" s="133" t="s">
        <v>180</v>
      </c>
      <c r="D144" s="133" t="s">
        <v>114</v>
      </c>
      <c r="E144" s="134" t="s">
        <v>181</v>
      </c>
      <c r="F144" s="135" t="s">
        <v>182</v>
      </c>
      <c r="G144" s="136" t="s">
        <v>133</v>
      </c>
      <c r="H144" s="137">
        <v>73</v>
      </c>
      <c r="I144" s="138"/>
      <c r="J144" s="138">
        <f t="shared" si="35"/>
        <v>0</v>
      </c>
      <c r="K144" s="139"/>
      <c r="L144" s="17"/>
      <c r="M144" s="140" t="s">
        <v>1</v>
      </c>
      <c r="N144" s="141" t="s">
        <v>35</v>
      </c>
      <c r="O144" s="142">
        <v>3.5999999999999997E-2</v>
      </c>
      <c r="P144" s="142">
        <f t="shared" si="36"/>
        <v>2.6279999999999997</v>
      </c>
      <c r="Q144" s="142">
        <v>0</v>
      </c>
      <c r="R144" s="142">
        <f t="shared" si="37"/>
        <v>0</v>
      </c>
      <c r="S144" s="142">
        <v>0</v>
      </c>
      <c r="T144" s="143">
        <f t="shared" si="38"/>
        <v>0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44" t="s">
        <v>151</v>
      </c>
      <c r="AS144" s="16"/>
      <c r="AT144" s="144" t="s">
        <v>114</v>
      </c>
      <c r="AU144" s="144" t="s">
        <v>119</v>
      </c>
      <c r="AV144" s="16"/>
      <c r="AW144" s="16"/>
      <c r="AX144" s="16"/>
      <c r="AY144" s="3" t="s">
        <v>112</v>
      </c>
      <c r="AZ144" s="16"/>
      <c r="BA144" s="16"/>
      <c r="BB144" s="16"/>
      <c r="BC144" s="16"/>
      <c r="BD144" s="16"/>
      <c r="BE144" s="145">
        <f t="shared" si="39"/>
        <v>0</v>
      </c>
      <c r="BF144" s="145">
        <f t="shared" si="40"/>
        <v>0</v>
      </c>
      <c r="BG144" s="145">
        <f t="shared" si="41"/>
        <v>0</v>
      </c>
      <c r="BH144" s="145">
        <f t="shared" si="42"/>
        <v>0</v>
      </c>
      <c r="BI144" s="145">
        <f t="shared" si="43"/>
        <v>0</v>
      </c>
      <c r="BJ144" s="3" t="s">
        <v>119</v>
      </c>
      <c r="BK144" s="145">
        <f t="shared" si="44"/>
        <v>0</v>
      </c>
      <c r="BL144" s="3" t="s">
        <v>151</v>
      </c>
      <c r="BM144" s="144" t="s">
        <v>183</v>
      </c>
    </row>
    <row r="145" spans="1:65" ht="24" customHeight="1">
      <c r="A145" s="16"/>
      <c r="B145" s="17"/>
      <c r="C145" s="133" t="s">
        <v>184</v>
      </c>
      <c r="D145" s="133" t="s">
        <v>114</v>
      </c>
      <c r="E145" s="134" t="s">
        <v>185</v>
      </c>
      <c r="F145" s="135" t="s">
        <v>186</v>
      </c>
      <c r="G145" s="136" t="s">
        <v>187</v>
      </c>
      <c r="H145" s="137">
        <v>7.6999999999999999E-2</v>
      </c>
      <c r="I145" s="138"/>
      <c r="J145" s="138">
        <f t="shared" si="35"/>
        <v>0</v>
      </c>
      <c r="K145" s="139"/>
      <c r="L145" s="17"/>
      <c r="M145" s="140" t="s">
        <v>1</v>
      </c>
      <c r="N145" s="141" t="s">
        <v>35</v>
      </c>
      <c r="O145" s="142">
        <v>3.3690000000000002</v>
      </c>
      <c r="P145" s="142">
        <f t="shared" si="36"/>
        <v>0.259413</v>
      </c>
      <c r="Q145" s="142">
        <v>0</v>
      </c>
      <c r="R145" s="142">
        <f t="shared" si="37"/>
        <v>0</v>
      </c>
      <c r="S145" s="142">
        <v>0</v>
      </c>
      <c r="T145" s="143">
        <f t="shared" si="38"/>
        <v>0</v>
      </c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44" t="s">
        <v>151</v>
      </c>
      <c r="AS145" s="16"/>
      <c r="AT145" s="144" t="s">
        <v>114</v>
      </c>
      <c r="AU145" s="144" t="s">
        <v>119</v>
      </c>
      <c r="AV145" s="16"/>
      <c r="AW145" s="16"/>
      <c r="AX145" s="16"/>
      <c r="AY145" s="3" t="s">
        <v>112</v>
      </c>
      <c r="AZ145" s="16"/>
      <c r="BA145" s="16"/>
      <c r="BB145" s="16"/>
      <c r="BC145" s="16"/>
      <c r="BD145" s="16"/>
      <c r="BE145" s="145">
        <f t="shared" si="39"/>
        <v>0</v>
      </c>
      <c r="BF145" s="145">
        <f t="shared" si="40"/>
        <v>0</v>
      </c>
      <c r="BG145" s="145">
        <f t="shared" si="41"/>
        <v>0</v>
      </c>
      <c r="BH145" s="145">
        <f t="shared" si="42"/>
        <v>0</v>
      </c>
      <c r="BI145" s="145">
        <f t="shared" si="43"/>
        <v>0</v>
      </c>
      <c r="BJ145" s="3" t="s">
        <v>119</v>
      </c>
      <c r="BK145" s="145">
        <f t="shared" si="44"/>
        <v>0</v>
      </c>
      <c r="BL145" s="3" t="s">
        <v>151</v>
      </c>
      <c r="BM145" s="144" t="s">
        <v>188</v>
      </c>
    </row>
    <row r="146" spans="1:65" ht="22.5" customHeight="1">
      <c r="A146" s="121"/>
      <c r="B146" s="122"/>
      <c r="C146" s="121"/>
      <c r="D146" s="123" t="s">
        <v>68</v>
      </c>
      <c r="E146" s="131" t="s">
        <v>189</v>
      </c>
      <c r="F146" s="131" t="s">
        <v>190</v>
      </c>
      <c r="G146" s="121"/>
      <c r="H146" s="121"/>
      <c r="I146" s="121"/>
      <c r="J146" s="132">
        <f>BK146</f>
        <v>0</v>
      </c>
      <c r="K146" s="121"/>
      <c r="L146" s="122"/>
      <c r="M146" s="126"/>
      <c r="N146" s="121"/>
      <c r="O146" s="121"/>
      <c r="P146" s="127">
        <f>SUM(P147:P157)</f>
        <v>5.8572199999999999</v>
      </c>
      <c r="Q146" s="121"/>
      <c r="R146" s="127">
        <f>SUM(R147:R157)</f>
        <v>1.6229999999999998E-2</v>
      </c>
      <c r="S146" s="121"/>
      <c r="T146" s="128">
        <f>SUM(T147:T157)</f>
        <v>0</v>
      </c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3" t="s">
        <v>119</v>
      </c>
      <c r="AS146" s="121"/>
      <c r="AT146" s="129" t="s">
        <v>68</v>
      </c>
      <c r="AU146" s="129" t="s">
        <v>77</v>
      </c>
      <c r="AV146" s="121"/>
      <c r="AW146" s="121"/>
      <c r="AX146" s="121"/>
      <c r="AY146" s="123" t="s">
        <v>112</v>
      </c>
      <c r="AZ146" s="121"/>
      <c r="BA146" s="121"/>
      <c r="BB146" s="121"/>
      <c r="BC146" s="121"/>
      <c r="BD146" s="121"/>
      <c r="BE146" s="121"/>
      <c r="BF146" s="121"/>
      <c r="BG146" s="121"/>
      <c r="BH146" s="121"/>
      <c r="BI146" s="121"/>
      <c r="BJ146" s="121"/>
      <c r="BK146" s="130">
        <f>SUM(BK147:BK157)</f>
        <v>0</v>
      </c>
      <c r="BL146" s="121"/>
      <c r="BM146" s="121"/>
    </row>
    <row r="147" spans="1:65" ht="16.5" customHeight="1">
      <c r="A147" s="16"/>
      <c r="B147" s="17"/>
      <c r="C147" s="133" t="s">
        <v>7</v>
      </c>
      <c r="D147" s="133" t="s">
        <v>114</v>
      </c>
      <c r="E147" s="134" t="s">
        <v>191</v>
      </c>
      <c r="F147" s="135" t="s">
        <v>192</v>
      </c>
      <c r="G147" s="136" t="s">
        <v>143</v>
      </c>
      <c r="H147" s="137">
        <v>7</v>
      </c>
      <c r="I147" s="138"/>
      <c r="J147" s="138">
        <f t="shared" ref="J147:J157" si="45">ROUND(I147*H147,2)</f>
        <v>0</v>
      </c>
      <c r="K147" s="139"/>
      <c r="L147" s="17"/>
      <c r="M147" s="140" t="s">
        <v>1</v>
      </c>
      <c r="N147" s="141" t="s">
        <v>35</v>
      </c>
      <c r="O147" s="142">
        <v>0.15701000000000001</v>
      </c>
      <c r="P147" s="142">
        <f t="shared" ref="P147:P157" si="46">O147*H147</f>
        <v>1.09907</v>
      </c>
      <c r="Q147" s="142">
        <v>2.0000000000000002E-5</v>
      </c>
      <c r="R147" s="142">
        <f t="shared" ref="R147:R157" si="47">Q147*H147</f>
        <v>1.4000000000000001E-4</v>
      </c>
      <c r="S147" s="142">
        <v>0</v>
      </c>
      <c r="T147" s="143">
        <f t="shared" ref="T147:T157" si="48">S147*H147</f>
        <v>0</v>
      </c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44" t="s">
        <v>151</v>
      </c>
      <c r="AS147" s="16"/>
      <c r="AT147" s="144" t="s">
        <v>114</v>
      </c>
      <c r="AU147" s="144" t="s">
        <v>119</v>
      </c>
      <c r="AV147" s="16"/>
      <c r="AW147" s="16"/>
      <c r="AX147" s="16"/>
      <c r="AY147" s="3" t="s">
        <v>112</v>
      </c>
      <c r="AZ147" s="16"/>
      <c r="BA147" s="16"/>
      <c r="BB147" s="16"/>
      <c r="BC147" s="16"/>
      <c r="BD147" s="16"/>
      <c r="BE147" s="145">
        <f t="shared" ref="BE147:BE157" si="49">IF(N147="základná",J147,0)</f>
        <v>0</v>
      </c>
      <c r="BF147" s="145">
        <f t="shared" ref="BF147:BF157" si="50">IF(N147="znížená",J147,0)</f>
        <v>0</v>
      </c>
      <c r="BG147" s="145">
        <f t="shared" ref="BG147:BG157" si="51">IF(N147="zákl. prenesená",J147,0)</f>
        <v>0</v>
      </c>
      <c r="BH147" s="145">
        <f t="shared" ref="BH147:BH157" si="52">IF(N147="zníž. prenesená",J147,0)</f>
        <v>0</v>
      </c>
      <c r="BI147" s="145">
        <f t="shared" ref="BI147:BI157" si="53">IF(N147="nulová",J147,0)</f>
        <v>0</v>
      </c>
      <c r="BJ147" s="3" t="s">
        <v>119</v>
      </c>
      <c r="BK147" s="145">
        <f t="shared" ref="BK147:BK157" si="54">ROUND(I147*H147,2)</f>
        <v>0</v>
      </c>
      <c r="BL147" s="3" t="s">
        <v>151</v>
      </c>
      <c r="BM147" s="144" t="s">
        <v>193</v>
      </c>
    </row>
    <row r="148" spans="1:65" ht="16.5" customHeight="1">
      <c r="A148" s="16"/>
      <c r="B148" s="17"/>
      <c r="C148" s="133" t="s">
        <v>194</v>
      </c>
      <c r="D148" s="133" t="s">
        <v>114</v>
      </c>
      <c r="E148" s="134" t="s">
        <v>195</v>
      </c>
      <c r="F148" s="135" t="s">
        <v>196</v>
      </c>
      <c r="G148" s="136" t="s">
        <v>143</v>
      </c>
      <c r="H148" s="137">
        <v>4</v>
      </c>
      <c r="I148" s="138"/>
      <c r="J148" s="138">
        <f t="shared" si="45"/>
        <v>0</v>
      </c>
      <c r="K148" s="139"/>
      <c r="L148" s="17"/>
      <c r="M148" s="140" t="s">
        <v>1</v>
      </c>
      <c r="N148" s="141" t="s">
        <v>35</v>
      </c>
      <c r="O148" s="142">
        <v>0.19500999999999999</v>
      </c>
      <c r="P148" s="142">
        <f t="shared" si="46"/>
        <v>0.78003999999999996</v>
      </c>
      <c r="Q148" s="142">
        <v>2.0000000000000002E-5</v>
      </c>
      <c r="R148" s="142">
        <f t="shared" si="47"/>
        <v>8.0000000000000007E-5</v>
      </c>
      <c r="S148" s="142">
        <v>0</v>
      </c>
      <c r="T148" s="143">
        <f t="shared" si="48"/>
        <v>0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44" t="s">
        <v>151</v>
      </c>
      <c r="AS148" s="16"/>
      <c r="AT148" s="144" t="s">
        <v>114</v>
      </c>
      <c r="AU148" s="144" t="s">
        <v>119</v>
      </c>
      <c r="AV148" s="16"/>
      <c r="AW148" s="16"/>
      <c r="AX148" s="16"/>
      <c r="AY148" s="3" t="s">
        <v>112</v>
      </c>
      <c r="AZ148" s="16"/>
      <c r="BA148" s="16"/>
      <c r="BB148" s="16"/>
      <c r="BC148" s="16"/>
      <c r="BD148" s="16"/>
      <c r="BE148" s="145">
        <f t="shared" si="49"/>
        <v>0</v>
      </c>
      <c r="BF148" s="145">
        <f t="shared" si="50"/>
        <v>0</v>
      </c>
      <c r="BG148" s="145">
        <f t="shared" si="51"/>
        <v>0</v>
      </c>
      <c r="BH148" s="145">
        <f t="shared" si="52"/>
        <v>0</v>
      </c>
      <c r="BI148" s="145">
        <f t="shared" si="53"/>
        <v>0</v>
      </c>
      <c r="BJ148" s="3" t="s">
        <v>119</v>
      </c>
      <c r="BK148" s="145">
        <f t="shared" si="54"/>
        <v>0</v>
      </c>
      <c r="BL148" s="3" t="s">
        <v>151</v>
      </c>
      <c r="BM148" s="144" t="s">
        <v>197</v>
      </c>
    </row>
    <row r="149" spans="1:65" ht="33" customHeight="1">
      <c r="A149" s="16"/>
      <c r="B149" s="17"/>
      <c r="C149" s="146" t="s">
        <v>198</v>
      </c>
      <c r="D149" s="146" t="s">
        <v>136</v>
      </c>
      <c r="E149" s="147" t="s">
        <v>199</v>
      </c>
      <c r="F149" s="148" t="s">
        <v>200</v>
      </c>
      <c r="G149" s="149" t="s">
        <v>143</v>
      </c>
      <c r="H149" s="150">
        <v>2</v>
      </c>
      <c r="I149" s="151"/>
      <c r="J149" s="151">
        <f t="shared" si="45"/>
        <v>0</v>
      </c>
      <c r="K149" s="152"/>
      <c r="L149" s="153"/>
      <c r="M149" s="154" t="s">
        <v>1</v>
      </c>
      <c r="N149" s="155" t="s">
        <v>35</v>
      </c>
      <c r="O149" s="142">
        <v>0</v>
      </c>
      <c r="P149" s="142">
        <f t="shared" si="46"/>
        <v>0</v>
      </c>
      <c r="Q149" s="142">
        <v>2.5999999999999998E-4</v>
      </c>
      <c r="R149" s="142">
        <f t="shared" si="47"/>
        <v>5.1999999999999995E-4</v>
      </c>
      <c r="S149" s="142">
        <v>0</v>
      </c>
      <c r="T149" s="143">
        <f t="shared" si="48"/>
        <v>0</v>
      </c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44" t="s">
        <v>156</v>
      </c>
      <c r="AS149" s="16"/>
      <c r="AT149" s="144" t="s">
        <v>136</v>
      </c>
      <c r="AU149" s="144" t="s">
        <v>119</v>
      </c>
      <c r="AV149" s="16"/>
      <c r="AW149" s="16"/>
      <c r="AX149" s="16"/>
      <c r="AY149" s="3" t="s">
        <v>112</v>
      </c>
      <c r="AZ149" s="16"/>
      <c r="BA149" s="16"/>
      <c r="BB149" s="16"/>
      <c r="BC149" s="16"/>
      <c r="BD149" s="16"/>
      <c r="BE149" s="145">
        <f t="shared" si="49"/>
        <v>0</v>
      </c>
      <c r="BF149" s="145">
        <f t="shared" si="50"/>
        <v>0</v>
      </c>
      <c r="BG149" s="145">
        <f t="shared" si="51"/>
        <v>0</v>
      </c>
      <c r="BH149" s="145">
        <f t="shared" si="52"/>
        <v>0</v>
      </c>
      <c r="BI149" s="145">
        <f t="shared" si="53"/>
        <v>0</v>
      </c>
      <c r="BJ149" s="3" t="s">
        <v>119</v>
      </c>
      <c r="BK149" s="145">
        <f t="shared" si="54"/>
        <v>0</v>
      </c>
      <c r="BL149" s="3" t="s">
        <v>151</v>
      </c>
      <c r="BM149" s="144" t="s">
        <v>201</v>
      </c>
    </row>
    <row r="150" spans="1:65" ht="33" customHeight="1">
      <c r="A150" s="16"/>
      <c r="B150" s="17"/>
      <c r="C150" s="146" t="s">
        <v>202</v>
      </c>
      <c r="D150" s="146" t="s">
        <v>136</v>
      </c>
      <c r="E150" s="147" t="s">
        <v>203</v>
      </c>
      <c r="F150" s="148" t="s">
        <v>204</v>
      </c>
      <c r="G150" s="149" t="s">
        <v>143</v>
      </c>
      <c r="H150" s="150">
        <v>2</v>
      </c>
      <c r="I150" s="151"/>
      <c r="J150" s="151">
        <f t="shared" si="45"/>
        <v>0</v>
      </c>
      <c r="K150" s="152"/>
      <c r="L150" s="153"/>
      <c r="M150" s="154" t="s">
        <v>1</v>
      </c>
      <c r="N150" s="155" t="s">
        <v>35</v>
      </c>
      <c r="O150" s="142">
        <v>0</v>
      </c>
      <c r="P150" s="142">
        <f t="shared" si="46"/>
        <v>0</v>
      </c>
      <c r="Q150" s="142">
        <v>1E-4</v>
      </c>
      <c r="R150" s="142">
        <f t="shared" si="47"/>
        <v>2.0000000000000001E-4</v>
      </c>
      <c r="S150" s="142">
        <v>0</v>
      </c>
      <c r="T150" s="143">
        <f t="shared" si="48"/>
        <v>0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44" t="s">
        <v>156</v>
      </c>
      <c r="AS150" s="16"/>
      <c r="AT150" s="144" t="s">
        <v>136</v>
      </c>
      <c r="AU150" s="144" t="s">
        <v>119</v>
      </c>
      <c r="AV150" s="16"/>
      <c r="AW150" s="16"/>
      <c r="AX150" s="16"/>
      <c r="AY150" s="3" t="s">
        <v>112</v>
      </c>
      <c r="AZ150" s="16"/>
      <c r="BA150" s="16"/>
      <c r="BB150" s="16"/>
      <c r="BC150" s="16"/>
      <c r="BD150" s="16"/>
      <c r="BE150" s="145">
        <f t="shared" si="49"/>
        <v>0</v>
      </c>
      <c r="BF150" s="145">
        <f t="shared" si="50"/>
        <v>0</v>
      </c>
      <c r="BG150" s="145">
        <f t="shared" si="51"/>
        <v>0</v>
      </c>
      <c r="BH150" s="145">
        <f t="shared" si="52"/>
        <v>0</v>
      </c>
      <c r="BI150" s="145">
        <f t="shared" si="53"/>
        <v>0</v>
      </c>
      <c r="BJ150" s="3" t="s">
        <v>119</v>
      </c>
      <c r="BK150" s="145">
        <f t="shared" si="54"/>
        <v>0</v>
      </c>
      <c r="BL150" s="3" t="s">
        <v>151</v>
      </c>
      <c r="BM150" s="144" t="s">
        <v>205</v>
      </c>
    </row>
    <row r="151" spans="1:65" ht="24" customHeight="1">
      <c r="A151" s="16"/>
      <c r="B151" s="17"/>
      <c r="C151" s="146" t="s">
        <v>206</v>
      </c>
      <c r="D151" s="146" t="s">
        <v>136</v>
      </c>
      <c r="E151" s="147" t="s">
        <v>207</v>
      </c>
      <c r="F151" s="148" t="s">
        <v>208</v>
      </c>
      <c r="G151" s="149" t="s">
        <v>143</v>
      </c>
      <c r="H151" s="150">
        <v>4</v>
      </c>
      <c r="I151" s="151"/>
      <c r="J151" s="151">
        <f t="shared" si="45"/>
        <v>0</v>
      </c>
      <c r="K151" s="152"/>
      <c r="L151" s="153"/>
      <c r="M151" s="154" t="s">
        <v>1</v>
      </c>
      <c r="N151" s="155" t="s">
        <v>35</v>
      </c>
      <c r="O151" s="142">
        <v>0</v>
      </c>
      <c r="P151" s="142">
        <f t="shared" si="46"/>
        <v>0</v>
      </c>
      <c r="Q151" s="142">
        <v>5.9999999999999995E-4</v>
      </c>
      <c r="R151" s="142">
        <f t="shared" si="47"/>
        <v>2.3999999999999998E-3</v>
      </c>
      <c r="S151" s="142">
        <v>0</v>
      </c>
      <c r="T151" s="143">
        <f t="shared" si="48"/>
        <v>0</v>
      </c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44" t="s">
        <v>156</v>
      </c>
      <c r="AS151" s="16"/>
      <c r="AT151" s="144" t="s">
        <v>136</v>
      </c>
      <c r="AU151" s="144" t="s">
        <v>119</v>
      </c>
      <c r="AV151" s="16"/>
      <c r="AW151" s="16"/>
      <c r="AX151" s="16"/>
      <c r="AY151" s="3" t="s">
        <v>112</v>
      </c>
      <c r="AZ151" s="16"/>
      <c r="BA151" s="16"/>
      <c r="BB151" s="16"/>
      <c r="BC151" s="16"/>
      <c r="BD151" s="16"/>
      <c r="BE151" s="145">
        <f t="shared" si="49"/>
        <v>0</v>
      </c>
      <c r="BF151" s="145">
        <f t="shared" si="50"/>
        <v>0</v>
      </c>
      <c r="BG151" s="145">
        <f t="shared" si="51"/>
        <v>0</v>
      </c>
      <c r="BH151" s="145">
        <f t="shared" si="52"/>
        <v>0</v>
      </c>
      <c r="BI151" s="145">
        <f t="shared" si="53"/>
        <v>0</v>
      </c>
      <c r="BJ151" s="3" t="s">
        <v>119</v>
      </c>
      <c r="BK151" s="145">
        <f t="shared" si="54"/>
        <v>0</v>
      </c>
      <c r="BL151" s="3" t="s">
        <v>151</v>
      </c>
      <c r="BM151" s="144" t="s">
        <v>209</v>
      </c>
    </row>
    <row r="152" spans="1:65" ht="16.5" customHeight="1">
      <c r="A152" s="16"/>
      <c r="B152" s="17"/>
      <c r="C152" s="133" t="s">
        <v>210</v>
      </c>
      <c r="D152" s="133" t="s">
        <v>114</v>
      </c>
      <c r="E152" s="134" t="s">
        <v>211</v>
      </c>
      <c r="F152" s="135" t="s">
        <v>212</v>
      </c>
      <c r="G152" s="136" t="s">
        <v>143</v>
      </c>
      <c r="H152" s="137">
        <v>4</v>
      </c>
      <c r="I152" s="138"/>
      <c r="J152" s="138">
        <f t="shared" si="45"/>
        <v>0</v>
      </c>
      <c r="K152" s="139"/>
      <c r="L152" s="17"/>
      <c r="M152" s="140" t="s">
        <v>1</v>
      </c>
      <c r="N152" s="141" t="s">
        <v>35</v>
      </c>
      <c r="O152" s="142">
        <v>0.21401000000000001</v>
      </c>
      <c r="P152" s="142">
        <f t="shared" si="46"/>
        <v>0.85604000000000002</v>
      </c>
      <c r="Q152" s="142">
        <v>2.0000000000000002E-5</v>
      </c>
      <c r="R152" s="142">
        <f t="shared" si="47"/>
        <v>8.0000000000000007E-5</v>
      </c>
      <c r="S152" s="142">
        <v>0</v>
      </c>
      <c r="T152" s="143">
        <f t="shared" si="48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44" t="s">
        <v>151</v>
      </c>
      <c r="AS152" s="16"/>
      <c r="AT152" s="144" t="s">
        <v>114</v>
      </c>
      <c r="AU152" s="144" t="s">
        <v>119</v>
      </c>
      <c r="AV152" s="16"/>
      <c r="AW152" s="16"/>
      <c r="AX152" s="16"/>
      <c r="AY152" s="3" t="s">
        <v>112</v>
      </c>
      <c r="AZ152" s="16"/>
      <c r="BA152" s="16"/>
      <c r="BB152" s="16"/>
      <c r="BC152" s="16"/>
      <c r="BD152" s="16"/>
      <c r="BE152" s="145">
        <f t="shared" si="49"/>
        <v>0</v>
      </c>
      <c r="BF152" s="145">
        <f t="shared" si="50"/>
        <v>0</v>
      </c>
      <c r="BG152" s="145">
        <f t="shared" si="51"/>
        <v>0</v>
      </c>
      <c r="BH152" s="145">
        <f t="shared" si="52"/>
        <v>0</v>
      </c>
      <c r="BI152" s="145">
        <f t="shared" si="53"/>
        <v>0</v>
      </c>
      <c r="BJ152" s="3" t="s">
        <v>119</v>
      </c>
      <c r="BK152" s="145">
        <f t="shared" si="54"/>
        <v>0</v>
      </c>
      <c r="BL152" s="3" t="s">
        <v>151</v>
      </c>
      <c r="BM152" s="144" t="s">
        <v>213</v>
      </c>
    </row>
    <row r="153" spans="1:65" ht="24" customHeight="1">
      <c r="A153" s="16"/>
      <c r="B153" s="17"/>
      <c r="C153" s="133" t="s">
        <v>214</v>
      </c>
      <c r="D153" s="133" t="s">
        <v>114</v>
      </c>
      <c r="E153" s="134" t="s">
        <v>215</v>
      </c>
      <c r="F153" s="135" t="s">
        <v>216</v>
      </c>
      <c r="G153" s="136" t="s">
        <v>143</v>
      </c>
      <c r="H153" s="137">
        <v>7</v>
      </c>
      <c r="I153" s="138"/>
      <c r="J153" s="138">
        <f t="shared" si="45"/>
        <v>0</v>
      </c>
      <c r="K153" s="139"/>
      <c r="L153" s="17"/>
      <c r="M153" s="140" t="s">
        <v>1</v>
      </c>
      <c r="N153" s="141" t="s">
        <v>35</v>
      </c>
      <c r="O153" s="142">
        <v>0.16600000000000001</v>
      </c>
      <c r="P153" s="142">
        <f t="shared" si="46"/>
        <v>1.1620000000000001</v>
      </c>
      <c r="Q153" s="142">
        <v>4.0000000000000002E-4</v>
      </c>
      <c r="R153" s="142">
        <f t="shared" si="47"/>
        <v>2.8E-3</v>
      </c>
      <c r="S153" s="142">
        <v>0</v>
      </c>
      <c r="T153" s="143">
        <f t="shared" si="48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44" t="s">
        <v>151</v>
      </c>
      <c r="AS153" s="16"/>
      <c r="AT153" s="144" t="s">
        <v>114</v>
      </c>
      <c r="AU153" s="144" t="s">
        <v>119</v>
      </c>
      <c r="AV153" s="16"/>
      <c r="AW153" s="16"/>
      <c r="AX153" s="16"/>
      <c r="AY153" s="3" t="s">
        <v>112</v>
      </c>
      <c r="AZ153" s="16"/>
      <c r="BA153" s="16"/>
      <c r="BB153" s="16"/>
      <c r="BC153" s="16"/>
      <c r="BD153" s="16"/>
      <c r="BE153" s="145">
        <f t="shared" si="49"/>
        <v>0</v>
      </c>
      <c r="BF153" s="145">
        <f t="shared" si="50"/>
        <v>0</v>
      </c>
      <c r="BG153" s="145">
        <f t="shared" si="51"/>
        <v>0</v>
      </c>
      <c r="BH153" s="145">
        <f t="shared" si="52"/>
        <v>0</v>
      </c>
      <c r="BI153" s="145">
        <f t="shared" si="53"/>
        <v>0</v>
      </c>
      <c r="BJ153" s="3" t="s">
        <v>119</v>
      </c>
      <c r="BK153" s="145">
        <f t="shared" si="54"/>
        <v>0</v>
      </c>
      <c r="BL153" s="3" t="s">
        <v>151</v>
      </c>
      <c r="BM153" s="144" t="s">
        <v>217</v>
      </c>
    </row>
    <row r="154" spans="1:65" ht="24" customHeight="1">
      <c r="A154" s="16"/>
      <c r="B154" s="17"/>
      <c r="C154" s="133" t="s">
        <v>218</v>
      </c>
      <c r="D154" s="133" t="s">
        <v>114</v>
      </c>
      <c r="E154" s="134" t="s">
        <v>219</v>
      </c>
      <c r="F154" s="135" t="s">
        <v>220</v>
      </c>
      <c r="G154" s="136" t="s">
        <v>143</v>
      </c>
      <c r="H154" s="137">
        <v>7</v>
      </c>
      <c r="I154" s="138"/>
      <c r="J154" s="138">
        <f t="shared" si="45"/>
        <v>0</v>
      </c>
      <c r="K154" s="139"/>
      <c r="L154" s="17"/>
      <c r="M154" s="140" t="s">
        <v>1</v>
      </c>
      <c r="N154" s="141" t="s">
        <v>35</v>
      </c>
      <c r="O154" s="142">
        <v>0.13000999999999999</v>
      </c>
      <c r="P154" s="142">
        <f t="shared" si="46"/>
        <v>0.91006999999999993</v>
      </c>
      <c r="Q154" s="142">
        <v>0</v>
      </c>
      <c r="R154" s="142">
        <f t="shared" si="47"/>
        <v>0</v>
      </c>
      <c r="S154" s="142">
        <v>0</v>
      </c>
      <c r="T154" s="143">
        <f t="shared" si="48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44" t="s">
        <v>118</v>
      </c>
      <c r="AS154" s="16"/>
      <c r="AT154" s="144" t="s">
        <v>114</v>
      </c>
      <c r="AU154" s="144" t="s">
        <v>119</v>
      </c>
      <c r="AV154" s="16"/>
      <c r="AW154" s="16"/>
      <c r="AX154" s="16"/>
      <c r="AY154" s="3" t="s">
        <v>112</v>
      </c>
      <c r="AZ154" s="16"/>
      <c r="BA154" s="16"/>
      <c r="BB154" s="16"/>
      <c r="BC154" s="16"/>
      <c r="BD154" s="16"/>
      <c r="BE154" s="145">
        <f t="shared" si="49"/>
        <v>0</v>
      </c>
      <c r="BF154" s="145">
        <f t="shared" si="50"/>
        <v>0</v>
      </c>
      <c r="BG154" s="145">
        <f t="shared" si="51"/>
        <v>0</v>
      </c>
      <c r="BH154" s="145">
        <f t="shared" si="52"/>
        <v>0</v>
      </c>
      <c r="BI154" s="145">
        <f t="shared" si="53"/>
        <v>0</v>
      </c>
      <c r="BJ154" s="3" t="s">
        <v>119</v>
      </c>
      <c r="BK154" s="145">
        <f t="shared" si="54"/>
        <v>0</v>
      </c>
      <c r="BL154" s="3" t="s">
        <v>118</v>
      </c>
      <c r="BM154" s="144" t="s">
        <v>221</v>
      </c>
    </row>
    <row r="155" spans="1:65" ht="33" customHeight="1">
      <c r="A155" s="16"/>
      <c r="B155" s="17"/>
      <c r="C155" s="146" t="s">
        <v>222</v>
      </c>
      <c r="D155" s="146" t="s">
        <v>136</v>
      </c>
      <c r="E155" s="147" t="s">
        <v>223</v>
      </c>
      <c r="F155" s="148" t="s">
        <v>224</v>
      </c>
      <c r="G155" s="149" t="s">
        <v>143</v>
      </c>
      <c r="H155" s="150">
        <v>7</v>
      </c>
      <c r="I155" s="151"/>
      <c r="J155" s="151">
        <f t="shared" si="45"/>
        <v>0</v>
      </c>
      <c r="K155" s="152"/>
      <c r="L155" s="153"/>
      <c r="M155" s="154" t="s">
        <v>1</v>
      </c>
      <c r="N155" s="155" t="s">
        <v>35</v>
      </c>
      <c r="O155" s="142">
        <v>0</v>
      </c>
      <c r="P155" s="142">
        <f t="shared" si="46"/>
        <v>0</v>
      </c>
      <c r="Q155" s="142">
        <v>1.4E-3</v>
      </c>
      <c r="R155" s="142">
        <f t="shared" si="47"/>
        <v>9.7999999999999997E-3</v>
      </c>
      <c r="S155" s="142">
        <v>0</v>
      </c>
      <c r="T155" s="143">
        <f t="shared" si="48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44" t="s">
        <v>128</v>
      </c>
      <c r="AS155" s="16"/>
      <c r="AT155" s="144" t="s">
        <v>136</v>
      </c>
      <c r="AU155" s="144" t="s">
        <v>119</v>
      </c>
      <c r="AV155" s="16"/>
      <c r="AW155" s="16"/>
      <c r="AX155" s="16"/>
      <c r="AY155" s="3" t="s">
        <v>112</v>
      </c>
      <c r="AZ155" s="16"/>
      <c r="BA155" s="16"/>
      <c r="BB155" s="16"/>
      <c r="BC155" s="16"/>
      <c r="BD155" s="16"/>
      <c r="BE155" s="145">
        <f t="shared" si="49"/>
        <v>0</v>
      </c>
      <c r="BF155" s="145">
        <f t="shared" si="50"/>
        <v>0</v>
      </c>
      <c r="BG155" s="145">
        <f t="shared" si="51"/>
        <v>0</v>
      </c>
      <c r="BH155" s="145">
        <f t="shared" si="52"/>
        <v>0</v>
      </c>
      <c r="BI155" s="145">
        <f t="shared" si="53"/>
        <v>0</v>
      </c>
      <c r="BJ155" s="3" t="s">
        <v>119</v>
      </c>
      <c r="BK155" s="145">
        <f t="shared" si="54"/>
        <v>0</v>
      </c>
      <c r="BL155" s="3" t="s">
        <v>118</v>
      </c>
      <c r="BM155" s="144" t="s">
        <v>225</v>
      </c>
    </row>
    <row r="156" spans="1:65" ht="16.5" customHeight="1">
      <c r="A156" s="16"/>
      <c r="B156" s="17"/>
      <c r="C156" s="133" t="s">
        <v>156</v>
      </c>
      <c r="D156" s="133" t="s">
        <v>114</v>
      </c>
      <c r="E156" s="134" t="s">
        <v>226</v>
      </c>
      <c r="F156" s="135" t="s">
        <v>227</v>
      </c>
      <c r="G156" s="136" t="s">
        <v>143</v>
      </c>
      <c r="H156" s="137">
        <v>7</v>
      </c>
      <c r="I156" s="138"/>
      <c r="J156" s="138">
        <f t="shared" si="45"/>
        <v>0</v>
      </c>
      <c r="K156" s="139"/>
      <c r="L156" s="17"/>
      <c r="M156" s="140" t="s">
        <v>1</v>
      </c>
      <c r="N156" s="141" t="s">
        <v>35</v>
      </c>
      <c r="O156" s="142">
        <v>0.15</v>
      </c>
      <c r="P156" s="142">
        <f t="shared" si="46"/>
        <v>1.05</v>
      </c>
      <c r="Q156" s="142">
        <v>0</v>
      </c>
      <c r="R156" s="142">
        <f t="shared" si="47"/>
        <v>0</v>
      </c>
      <c r="S156" s="142">
        <v>0</v>
      </c>
      <c r="T156" s="143">
        <f t="shared" si="48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44" t="s">
        <v>151</v>
      </c>
      <c r="AS156" s="16"/>
      <c r="AT156" s="144" t="s">
        <v>114</v>
      </c>
      <c r="AU156" s="144" t="s">
        <v>119</v>
      </c>
      <c r="AV156" s="16"/>
      <c r="AW156" s="16"/>
      <c r="AX156" s="16"/>
      <c r="AY156" s="3" t="s">
        <v>112</v>
      </c>
      <c r="AZ156" s="16"/>
      <c r="BA156" s="16"/>
      <c r="BB156" s="16"/>
      <c r="BC156" s="16"/>
      <c r="BD156" s="16"/>
      <c r="BE156" s="145">
        <f t="shared" si="49"/>
        <v>0</v>
      </c>
      <c r="BF156" s="145">
        <f t="shared" si="50"/>
        <v>0</v>
      </c>
      <c r="BG156" s="145">
        <f t="shared" si="51"/>
        <v>0</v>
      </c>
      <c r="BH156" s="145">
        <f t="shared" si="52"/>
        <v>0</v>
      </c>
      <c r="BI156" s="145">
        <f t="shared" si="53"/>
        <v>0</v>
      </c>
      <c r="BJ156" s="3" t="s">
        <v>119</v>
      </c>
      <c r="BK156" s="145">
        <f t="shared" si="54"/>
        <v>0</v>
      </c>
      <c r="BL156" s="3" t="s">
        <v>151</v>
      </c>
      <c r="BM156" s="144" t="s">
        <v>228</v>
      </c>
    </row>
    <row r="157" spans="1:65" ht="24" customHeight="1">
      <c r="A157" s="16"/>
      <c r="B157" s="17"/>
      <c r="C157" s="146" t="s">
        <v>229</v>
      </c>
      <c r="D157" s="146" t="s">
        <v>136</v>
      </c>
      <c r="E157" s="147" t="s">
        <v>230</v>
      </c>
      <c r="F157" s="148" t="s">
        <v>231</v>
      </c>
      <c r="G157" s="149" t="s">
        <v>165</v>
      </c>
      <c r="H157" s="150">
        <v>7</v>
      </c>
      <c r="I157" s="151"/>
      <c r="J157" s="151">
        <f t="shared" si="45"/>
        <v>0</v>
      </c>
      <c r="K157" s="152"/>
      <c r="L157" s="153"/>
      <c r="M157" s="154" t="s">
        <v>1</v>
      </c>
      <c r="N157" s="155" t="s">
        <v>35</v>
      </c>
      <c r="O157" s="142">
        <v>0</v>
      </c>
      <c r="P157" s="142">
        <f t="shared" si="46"/>
        <v>0</v>
      </c>
      <c r="Q157" s="142">
        <v>3.0000000000000001E-5</v>
      </c>
      <c r="R157" s="142">
        <f t="shared" si="47"/>
        <v>2.1000000000000001E-4</v>
      </c>
      <c r="S157" s="142">
        <v>0</v>
      </c>
      <c r="T157" s="143">
        <f t="shared" si="48"/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44" t="s">
        <v>156</v>
      </c>
      <c r="AS157" s="16"/>
      <c r="AT157" s="144" t="s">
        <v>136</v>
      </c>
      <c r="AU157" s="144" t="s">
        <v>119</v>
      </c>
      <c r="AV157" s="16"/>
      <c r="AW157" s="16"/>
      <c r="AX157" s="16"/>
      <c r="AY157" s="3" t="s">
        <v>112</v>
      </c>
      <c r="AZ157" s="16"/>
      <c r="BA157" s="16"/>
      <c r="BB157" s="16"/>
      <c r="BC157" s="16"/>
      <c r="BD157" s="16"/>
      <c r="BE157" s="145">
        <f t="shared" si="49"/>
        <v>0</v>
      </c>
      <c r="BF157" s="145">
        <f t="shared" si="50"/>
        <v>0</v>
      </c>
      <c r="BG157" s="145">
        <f t="shared" si="51"/>
        <v>0</v>
      </c>
      <c r="BH157" s="145">
        <f t="shared" si="52"/>
        <v>0</v>
      </c>
      <c r="BI157" s="145">
        <f t="shared" si="53"/>
        <v>0</v>
      </c>
      <c r="BJ157" s="3" t="s">
        <v>119</v>
      </c>
      <c r="BK157" s="145">
        <f t="shared" si="54"/>
        <v>0</v>
      </c>
      <c r="BL157" s="3" t="s">
        <v>151</v>
      </c>
      <c r="BM157" s="144" t="s">
        <v>232</v>
      </c>
    </row>
    <row r="158" spans="1:65" ht="22.5" customHeight="1">
      <c r="A158" s="121"/>
      <c r="B158" s="122"/>
      <c r="C158" s="121"/>
      <c r="D158" s="123" t="s">
        <v>68</v>
      </c>
      <c r="E158" s="131" t="s">
        <v>233</v>
      </c>
      <c r="F158" s="131" t="s">
        <v>234</v>
      </c>
      <c r="G158" s="121"/>
      <c r="H158" s="121"/>
      <c r="I158" s="121"/>
      <c r="J158" s="132">
        <f>BK158</f>
        <v>0</v>
      </c>
      <c r="K158" s="121"/>
      <c r="L158" s="122"/>
      <c r="M158" s="126"/>
      <c r="N158" s="121"/>
      <c r="O158" s="121"/>
      <c r="P158" s="127">
        <f>SUM(P159:P166)</f>
        <v>4.1283029999999998</v>
      </c>
      <c r="Q158" s="121"/>
      <c r="R158" s="127">
        <f>SUM(R159:R166)</f>
        <v>0.14307</v>
      </c>
      <c r="S158" s="121"/>
      <c r="T158" s="128">
        <f>SUM(T159:T166)</f>
        <v>0</v>
      </c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3" t="s">
        <v>119</v>
      </c>
      <c r="AS158" s="121"/>
      <c r="AT158" s="129" t="s">
        <v>68</v>
      </c>
      <c r="AU158" s="129" t="s">
        <v>77</v>
      </c>
      <c r="AV158" s="121"/>
      <c r="AW158" s="121"/>
      <c r="AX158" s="121"/>
      <c r="AY158" s="123" t="s">
        <v>112</v>
      </c>
      <c r="AZ158" s="121"/>
      <c r="BA158" s="121"/>
      <c r="BB158" s="121"/>
      <c r="BC158" s="121"/>
      <c r="BD158" s="121"/>
      <c r="BE158" s="121"/>
      <c r="BF158" s="121"/>
      <c r="BG158" s="121"/>
      <c r="BH158" s="121"/>
      <c r="BI158" s="121"/>
      <c r="BJ158" s="121"/>
      <c r="BK158" s="130">
        <f>SUM(BK159:BK166)</f>
        <v>0</v>
      </c>
      <c r="BL158" s="121"/>
      <c r="BM158" s="121"/>
    </row>
    <row r="159" spans="1:65" ht="24" customHeight="1">
      <c r="A159" s="16"/>
      <c r="B159" s="17"/>
      <c r="C159" s="133" t="s">
        <v>235</v>
      </c>
      <c r="D159" s="133" t="s">
        <v>114</v>
      </c>
      <c r="E159" s="134" t="s">
        <v>236</v>
      </c>
      <c r="F159" s="135" t="s">
        <v>237</v>
      </c>
      <c r="G159" s="136" t="s">
        <v>143</v>
      </c>
      <c r="H159" s="137">
        <v>3</v>
      </c>
      <c r="I159" s="138"/>
      <c r="J159" s="138">
        <f t="shared" ref="J159:J166" si="55">ROUND(I159*H159,2)</f>
        <v>0</v>
      </c>
      <c r="K159" s="139"/>
      <c r="L159" s="17"/>
      <c r="M159" s="140" t="s">
        <v>1</v>
      </c>
      <c r="N159" s="141" t="s">
        <v>35</v>
      </c>
      <c r="O159" s="142">
        <v>0.53307199999999999</v>
      </c>
      <c r="P159" s="142">
        <f t="shared" ref="P159:P166" si="56">O159*H159</f>
        <v>1.599216</v>
      </c>
      <c r="Q159" s="142">
        <v>2.0000000000000002E-5</v>
      </c>
      <c r="R159" s="142">
        <f t="shared" ref="R159:R166" si="57">Q159*H159</f>
        <v>6.0000000000000008E-5</v>
      </c>
      <c r="S159" s="142">
        <v>0</v>
      </c>
      <c r="T159" s="143">
        <f t="shared" ref="T159:T166" si="58">S159*H159</f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44" t="s">
        <v>151</v>
      </c>
      <c r="AS159" s="16"/>
      <c r="AT159" s="144" t="s">
        <v>114</v>
      </c>
      <c r="AU159" s="144" t="s">
        <v>119</v>
      </c>
      <c r="AV159" s="16"/>
      <c r="AW159" s="16"/>
      <c r="AX159" s="16"/>
      <c r="AY159" s="3" t="s">
        <v>112</v>
      </c>
      <c r="AZ159" s="16"/>
      <c r="BA159" s="16"/>
      <c r="BB159" s="16"/>
      <c r="BC159" s="16"/>
      <c r="BD159" s="16"/>
      <c r="BE159" s="145">
        <f t="shared" ref="BE159:BE166" si="59">IF(N159="základná",J159,0)</f>
        <v>0</v>
      </c>
      <c r="BF159" s="145">
        <f t="shared" ref="BF159:BF166" si="60">IF(N159="znížená",J159,0)</f>
        <v>0</v>
      </c>
      <c r="BG159" s="145">
        <f t="shared" ref="BG159:BG166" si="61">IF(N159="zákl. prenesená",J159,0)</f>
        <v>0</v>
      </c>
      <c r="BH159" s="145">
        <f t="shared" ref="BH159:BH166" si="62">IF(N159="zníž. prenesená",J159,0)</f>
        <v>0</v>
      </c>
      <c r="BI159" s="145">
        <f t="shared" ref="BI159:BI166" si="63">IF(N159="nulová",J159,0)</f>
        <v>0</v>
      </c>
      <c r="BJ159" s="3" t="s">
        <v>119</v>
      </c>
      <c r="BK159" s="145">
        <f t="shared" ref="BK159:BK166" si="64">ROUND(I159*H159,2)</f>
        <v>0</v>
      </c>
      <c r="BL159" s="3" t="s">
        <v>151</v>
      </c>
      <c r="BM159" s="144" t="s">
        <v>238</v>
      </c>
    </row>
    <row r="160" spans="1:65" ht="24" customHeight="1">
      <c r="A160" s="16"/>
      <c r="B160" s="17"/>
      <c r="C160" s="146" t="s">
        <v>239</v>
      </c>
      <c r="D160" s="146" t="s">
        <v>136</v>
      </c>
      <c r="E160" s="147" t="s">
        <v>240</v>
      </c>
      <c r="F160" s="148" t="s">
        <v>241</v>
      </c>
      <c r="G160" s="149" t="s">
        <v>143</v>
      </c>
      <c r="H160" s="150">
        <v>1</v>
      </c>
      <c r="I160" s="151"/>
      <c r="J160" s="151">
        <f t="shared" si="55"/>
        <v>0</v>
      </c>
      <c r="K160" s="152"/>
      <c r="L160" s="153"/>
      <c r="M160" s="154" t="s">
        <v>1</v>
      </c>
      <c r="N160" s="155" t="s">
        <v>35</v>
      </c>
      <c r="O160" s="142">
        <v>0</v>
      </c>
      <c r="P160" s="142">
        <f t="shared" si="56"/>
        <v>0</v>
      </c>
      <c r="Q160" s="142">
        <v>1.295E-2</v>
      </c>
      <c r="R160" s="142">
        <f t="shared" si="57"/>
        <v>1.295E-2</v>
      </c>
      <c r="S160" s="142">
        <v>0</v>
      </c>
      <c r="T160" s="143">
        <f t="shared" si="58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44" t="s">
        <v>156</v>
      </c>
      <c r="AS160" s="16"/>
      <c r="AT160" s="144" t="s">
        <v>136</v>
      </c>
      <c r="AU160" s="144" t="s">
        <v>119</v>
      </c>
      <c r="AV160" s="16"/>
      <c r="AW160" s="16"/>
      <c r="AX160" s="16"/>
      <c r="AY160" s="3" t="s">
        <v>112</v>
      </c>
      <c r="AZ160" s="16"/>
      <c r="BA160" s="16"/>
      <c r="BB160" s="16"/>
      <c r="BC160" s="16"/>
      <c r="BD160" s="16"/>
      <c r="BE160" s="145">
        <f t="shared" si="59"/>
        <v>0</v>
      </c>
      <c r="BF160" s="145">
        <f t="shared" si="60"/>
        <v>0</v>
      </c>
      <c r="BG160" s="145">
        <f t="shared" si="61"/>
        <v>0</v>
      </c>
      <c r="BH160" s="145">
        <f t="shared" si="62"/>
        <v>0</v>
      </c>
      <c r="BI160" s="145">
        <f t="shared" si="63"/>
        <v>0</v>
      </c>
      <c r="BJ160" s="3" t="s">
        <v>119</v>
      </c>
      <c r="BK160" s="145">
        <f t="shared" si="64"/>
        <v>0</v>
      </c>
      <c r="BL160" s="3" t="s">
        <v>151</v>
      </c>
      <c r="BM160" s="144" t="s">
        <v>242</v>
      </c>
    </row>
    <row r="161" spans="1:65" ht="24" customHeight="1">
      <c r="A161" s="16"/>
      <c r="B161" s="17"/>
      <c r="C161" s="146" t="s">
        <v>243</v>
      </c>
      <c r="D161" s="146" t="s">
        <v>136</v>
      </c>
      <c r="E161" s="147" t="s">
        <v>244</v>
      </c>
      <c r="F161" s="148" t="s">
        <v>245</v>
      </c>
      <c r="G161" s="149" t="s">
        <v>143</v>
      </c>
      <c r="H161" s="150">
        <v>2</v>
      </c>
      <c r="I161" s="151"/>
      <c r="J161" s="151">
        <f t="shared" si="55"/>
        <v>0</v>
      </c>
      <c r="K161" s="152"/>
      <c r="L161" s="153"/>
      <c r="M161" s="154" t="s">
        <v>1</v>
      </c>
      <c r="N161" s="155" t="s">
        <v>35</v>
      </c>
      <c r="O161" s="142">
        <v>0</v>
      </c>
      <c r="P161" s="142">
        <f t="shared" si="56"/>
        <v>0</v>
      </c>
      <c r="Q161" s="142">
        <v>1.473E-2</v>
      </c>
      <c r="R161" s="142">
        <f t="shared" si="57"/>
        <v>2.946E-2</v>
      </c>
      <c r="S161" s="142">
        <v>0</v>
      </c>
      <c r="T161" s="143">
        <f t="shared" si="58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44" t="s">
        <v>156</v>
      </c>
      <c r="AS161" s="16"/>
      <c r="AT161" s="144" t="s">
        <v>136</v>
      </c>
      <c r="AU161" s="144" t="s">
        <v>119</v>
      </c>
      <c r="AV161" s="16"/>
      <c r="AW161" s="16"/>
      <c r="AX161" s="16"/>
      <c r="AY161" s="3" t="s">
        <v>112</v>
      </c>
      <c r="AZ161" s="16"/>
      <c r="BA161" s="16"/>
      <c r="BB161" s="16"/>
      <c r="BC161" s="16"/>
      <c r="BD161" s="16"/>
      <c r="BE161" s="145">
        <f t="shared" si="59"/>
        <v>0</v>
      </c>
      <c r="BF161" s="145">
        <f t="shared" si="60"/>
        <v>0</v>
      </c>
      <c r="BG161" s="145">
        <f t="shared" si="61"/>
        <v>0</v>
      </c>
      <c r="BH161" s="145">
        <f t="shared" si="62"/>
        <v>0</v>
      </c>
      <c r="BI161" s="145">
        <f t="shared" si="63"/>
        <v>0</v>
      </c>
      <c r="BJ161" s="3" t="s">
        <v>119</v>
      </c>
      <c r="BK161" s="145">
        <f t="shared" si="64"/>
        <v>0</v>
      </c>
      <c r="BL161" s="3" t="s">
        <v>151</v>
      </c>
      <c r="BM161" s="144" t="s">
        <v>246</v>
      </c>
    </row>
    <row r="162" spans="1:65" ht="33" customHeight="1">
      <c r="A162" s="16"/>
      <c r="B162" s="17"/>
      <c r="C162" s="133" t="s">
        <v>247</v>
      </c>
      <c r="D162" s="133" t="s">
        <v>114</v>
      </c>
      <c r="E162" s="134" t="s">
        <v>248</v>
      </c>
      <c r="F162" s="135" t="s">
        <v>249</v>
      </c>
      <c r="G162" s="136" t="s">
        <v>143</v>
      </c>
      <c r="H162" s="137">
        <v>2</v>
      </c>
      <c r="I162" s="138"/>
      <c r="J162" s="138">
        <f t="shared" si="55"/>
        <v>0</v>
      </c>
      <c r="K162" s="139"/>
      <c r="L162" s="17"/>
      <c r="M162" s="140" t="s">
        <v>1</v>
      </c>
      <c r="N162" s="141" t="s">
        <v>35</v>
      </c>
      <c r="O162" s="142">
        <v>0.75262499999999999</v>
      </c>
      <c r="P162" s="142">
        <f t="shared" si="56"/>
        <v>1.50525</v>
      </c>
      <c r="Q162" s="142">
        <v>2.0000000000000002E-5</v>
      </c>
      <c r="R162" s="142">
        <f t="shared" si="57"/>
        <v>4.0000000000000003E-5</v>
      </c>
      <c r="S162" s="142">
        <v>0</v>
      </c>
      <c r="T162" s="143">
        <f t="shared" si="58"/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44" t="s">
        <v>151</v>
      </c>
      <c r="AS162" s="16"/>
      <c r="AT162" s="144" t="s">
        <v>114</v>
      </c>
      <c r="AU162" s="144" t="s">
        <v>119</v>
      </c>
      <c r="AV162" s="16"/>
      <c r="AW162" s="16"/>
      <c r="AX162" s="16"/>
      <c r="AY162" s="3" t="s">
        <v>112</v>
      </c>
      <c r="AZ162" s="16"/>
      <c r="BA162" s="16"/>
      <c r="BB162" s="16"/>
      <c r="BC162" s="16"/>
      <c r="BD162" s="16"/>
      <c r="BE162" s="145">
        <f t="shared" si="59"/>
        <v>0</v>
      </c>
      <c r="BF162" s="145">
        <f t="shared" si="60"/>
        <v>0</v>
      </c>
      <c r="BG162" s="145">
        <f t="shared" si="61"/>
        <v>0</v>
      </c>
      <c r="BH162" s="145">
        <f t="shared" si="62"/>
        <v>0</v>
      </c>
      <c r="BI162" s="145">
        <f t="shared" si="63"/>
        <v>0</v>
      </c>
      <c r="BJ162" s="3" t="s">
        <v>119</v>
      </c>
      <c r="BK162" s="145">
        <f t="shared" si="64"/>
        <v>0</v>
      </c>
      <c r="BL162" s="3" t="s">
        <v>151</v>
      </c>
      <c r="BM162" s="144" t="s">
        <v>250</v>
      </c>
    </row>
    <row r="163" spans="1:65" ht="37.5" customHeight="1">
      <c r="A163" s="16"/>
      <c r="B163" s="17"/>
      <c r="C163" s="146" t="s">
        <v>251</v>
      </c>
      <c r="D163" s="146" t="s">
        <v>136</v>
      </c>
      <c r="E163" s="147" t="s">
        <v>252</v>
      </c>
      <c r="F163" s="148" t="s">
        <v>253</v>
      </c>
      <c r="G163" s="149" t="s">
        <v>143</v>
      </c>
      <c r="H163" s="150">
        <v>2</v>
      </c>
      <c r="I163" s="151"/>
      <c r="J163" s="151">
        <f t="shared" si="55"/>
        <v>0</v>
      </c>
      <c r="K163" s="152"/>
      <c r="L163" s="153"/>
      <c r="M163" s="154" t="s">
        <v>1</v>
      </c>
      <c r="N163" s="155" t="s">
        <v>35</v>
      </c>
      <c r="O163" s="142">
        <v>0</v>
      </c>
      <c r="P163" s="142">
        <f t="shared" si="56"/>
        <v>0</v>
      </c>
      <c r="Q163" s="142">
        <v>4.4150000000000002E-2</v>
      </c>
      <c r="R163" s="142">
        <f t="shared" si="57"/>
        <v>8.8300000000000003E-2</v>
      </c>
      <c r="S163" s="142">
        <v>0</v>
      </c>
      <c r="T163" s="143">
        <f t="shared" si="58"/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44" t="s">
        <v>156</v>
      </c>
      <c r="AS163" s="16"/>
      <c r="AT163" s="144" t="s">
        <v>136</v>
      </c>
      <c r="AU163" s="144" t="s">
        <v>119</v>
      </c>
      <c r="AV163" s="16"/>
      <c r="AW163" s="16"/>
      <c r="AX163" s="16"/>
      <c r="AY163" s="3" t="s">
        <v>112</v>
      </c>
      <c r="AZ163" s="16"/>
      <c r="BA163" s="16"/>
      <c r="BB163" s="16"/>
      <c r="BC163" s="16"/>
      <c r="BD163" s="16"/>
      <c r="BE163" s="145">
        <f t="shared" si="59"/>
        <v>0</v>
      </c>
      <c r="BF163" s="145">
        <f t="shared" si="60"/>
        <v>0</v>
      </c>
      <c r="BG163" s="145">
        <f t="shared" si="61"/>
        <v>0</v>
      </c>
      <c r="BH163" s="145">
        <f t="shared" si="62"/>
        <v>0</v>
      </c>
      <c r="BI163" s="145">
        <f t="shared" si="63"/>
        <v>0</v>
      </c>
      <c r="BJ163" s="3" t="s">
        <v>119</v>
      </c>
      <c r="BK163" s="145">
        <f t="shared" si="64"/>
        <v>0</v>
      </c>
      <c r="BL163" s="3" t="s">
        <v>151</v>
      </c>
      <c r="BM163" s="144" t="s">
        <v>254</v>
      </c>
    </row>
    <row r="164" spans="1:65" ht="21.75" customHeight="1">
      <c r="A164" s="16"/>
      <c r="B164" s="17"/>
      <c r="C164" s="133" t="s">
        <v>151</v>
      </c>
      <c r="D164" s="133" t="s">
        <v>114</v>
      </c>
      <c r="E164" s="134" t="s">
        <v>255</v>
      </c>
      <c r="F164" s="135" t="s">
        <v>256</v>
      </c>
      <c r="G164" s="136" t="s">
        <v>143</v>
      </c>
      <c r="H164" s="137">
        <v>1</v>
      </c>
      <c r="I164" s="138"/>
      <c r="J164" s="138">
        <f t="shared" si="55"/>
        <v>0</v>
      </c>
      <c r="K164" s="139"/>
      <c r="L164" s="17"/>
      <c r="M164" s="140" t="s">
        <v>1</v>
      </c>
      <c r="N164" s="141" t="s">
        <v>35</v>
      </c>
      <c r="O164" s="142">
        <v>0.60785</v>
      </c>
      <c r="P164" s="142">
        <f t="shared" si="56"/>
        <v>0.60785</v>
      </c>
      <c r="Q164" s="142">
        <v>2.0000000000000002E-5</v>
      </c>
      <c r="R164" s="142">
        <f t="shared" si="57"/>
        <v>2.0000000000000002E-5</v>
      </c>
      <c r="S164" s="142">
        <v>0</v>
      </c>
      <c r="T164" s="143">
        <f t="shared" si="58"/>
        <v>0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44" t="s">
        <v>151</v>
      </c>
      <c r="AS164" s="16"/>
      <c r="AT164" s="144" t="s">
        <v>114</v>
      </c>
      <c r="AU164" s="144" t="s">
        <v>119</v>
      </c>
      <c r="AV164" s="16"/>
      <c r="AW164" s="16"/>
      <c r="AX164" s="16"/>
      <c r="AY164" s="3" t="s">
        <v>112</v>
      </c>
      <c r="AZ164" s="16"/>
      <c r="BA164" s="16"/>
      <c r="BB164" s="16"/>
      <c r="BC164" s="16"/>
      <c r="BD164" s="16"/>
      <c r="BE164" s="145">
        <f t="shared" si="59"/>
        <v>0</v>
      </c>
      <c r="BF164" s="145">
        <f t="shared" si="60"/>
        <v>0</v>
      </c>
      <c r="BG164" s="145">
        <f t="shared" si="61"/>
        <v>0</v>
      </c>
      <c r="BH164" s="145">
        <f t="shared" si="62"/>
        <v>0</v>
      </c>
      <c r="BI164" s="145">
        <f t="shared" si="63"/>
        <v>0</v>
      </c>
      <c r="BJ164" s="3" t="s">
        <v>119</v>
      </c>
      <c r="BK164" s="145">
        <f t="shared" si="64"/>
        <v>0</v>
      </c>
      <c r="BL164" s="3" t="s">
        <v>151</v>
      </c>
      <c r="BM164" s="144" t="s">
        <v>257</v>
      </c>
    </row>
    <row r="165" spans="1:65" ht="24" customHeight="1">
      <c r="A165" s="16"/>
      <c r="B165" s="17"/>
      <c r="C165" s="146" t="s">
        <v>258</v>
      </c>
      <c r="D165" s="146" t="s">
        <v>136</v>
      </c>
      <c r="E165" s="147" t="s">
        <v>259</v>
      </c>
      <c r="F165" s="148" t="s">
        <v>260</v>
      </c>
      <c r="G165" s="149" t="s">
        <v>143</v>
      </c>
      <c r="H165" s="150">
        <v>1</v>
      </c>
      <c r="I165" s="151"/>
      <c r="J165" s="151">
        <f t="shared" si="55"/>
        <v>0</v>
      </c>
      <c r="K165" s="152"/>
      <c r="L165" s="153"/>
      <c r="M165" s="154" t="s">
        <v>1</v>
      </c>
      <c r="N165" s="155" t="s">
        <v>35</v>
      </c>
      <c r="O165" s="142">
        <v>0</v>
      </c>
      <c r="P165" s="142">
        <f t="shared" si="56"/>
        <v>0</v>
      </c>
      <c r="Q165" s="142">
        <v>1.2239999999999999E-2</v>
      </c>
      <c r="R165" s="142">
        <f t="shared" si="57"/>
        <v>1.2239999999999999E-2</v>
      </c>
      <c r="S165" s="142">
        <v>0</v>
      </c>
      <c r="T165" s="143">
        <f t="shared" si="58"/>
        <v>0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44" t="s">
        <v>156</v>
      </c>
      <c r="AS165" s="16"/>
      <c r="AT165" s="144" t="s">
        <v>136</v>
      </c>
      <c r="AU165" s="144" t="s">
        <v>119</v>
      </c>
      <c r="AV165" s="16"/>
      <c r="AW165" s="16"/>
      <c r="AX165" s="16"/>
      <c r="AY165" s="3" t="s">
        <v>112</v>
      </c>
      <c r="AZ165" s="16"/>
      <c r="BA165" s="16"/>
      <c r="BB165" s="16"/>
      <c r="BC165" s="16"/>
      <c r="BD165" s="16"/>
      <c r="BE165" s="145">
        <f t="shared" si="59"/>
        <v>0</v>
      </c>
      <c r="BF165" s="145">
        <f t="shared" si="60"/>
        <v>0</v>
      </c>
      <c r="BG165" s="145">
        <f t="shared" si="61"/>
        <v>0</v>
      </c>
      <c r="BH165" s="145">
        <f t="shared" si="62"/>
        <v>0</v>
      </c>
      <c r="BI165" s="145">
        <f t="shared" si="63"/>
        <v>0</v>
      </c>
      <c r="BJ165" s="3" t="s">
        <v>119</v>
      </c>
      <c r="BK165" s="145">
        <f t="shared" si="64"/>
        <v>0</v>
      </c>
      <c r="BL165" s="3" t="s">
        <v>151</v>
      </c>
      <c r="BM165" s="144" t="s">
        <v>261</v>
      </c>
    </row>
    <row r="166" spans="1:65" ht="24" customHeight="1">
      <c r="A166" s="16"/>
      <c r="B166" s="17"/>
      <c r="C166" s="133" t="s">
        <v>262</v>
      </c>
      <c r="D166" s="133" t="s">
        <v>114</v>
      </c>
      <c r="E166" s="134" t="s">
        <v>263</v>
      </c>
      <c r="F166" s="135" t="s">
        <v>264</v>
      </c>
      <c r="G166" s="136" t="s">
        <v>187</v>
      </c>
      <c r="H166" s="137">
        <v>0.14299999999999999</v>
      </c>
      <c r="I166" s="138"/>
      <c r="J166" s="138">
        <f t="shared" si="55"/>
        <v>0</v>
      </c>
      <c r="K166" s="139"/>
      <c r="L166" s="17"/>
      <c r="M166" s="156" t="s">
        <v>1</v>
      </c>
      <c r="N166" s="157" t="s">
        <v>35</v>
      </c>
      <c r="O166" s="158">
        <v>2.9089999999999998</v>
      </c>
      <c r="P166" s="158">
        <f t="shared" si="56"/>
        <v>0.41598699999999994</v>
      </c>
      <c r="Q166" s="158">
        <v>0</v>
      </c>
      <c r="R166" s="158">
        <f t="shared" si="57"/>
        <v>0</v>
      </c>
      <c r="S166" s="158">
        <v>0</v>
      </c>
      <c r="T166" s="159">
        <f t="shared" si="58"/>
        <v>0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44" t="s">
        <v>151</v>
      </c>
      <c r="AS166" s="16"/>
      <c r="AT166" s="144" t="s">
        <v>114</v>
      </c>
      <c r="AU166" s="144" t="s">
        <v>119</v>
      </c>
      <c r="AV166" s="16"/>
      <c r="AW166" s="16"/>
      <c r="AX166" s="16"/>
      <c r="AY166" s="3" t="s">
        <v>112</v>
      </c>
      <c r="AZ166" s="16"/>
      <c r="BA166" s="16"/>
      <c r="BB166" s="16"/>
      <c r="BC166" s="16"/>
      <c r="BD166" s="16"/>
      <c r="BE166" s="145">
        <f t="shared" si="59"/>
        <v>0</v>
      </c>
      <c r="BF166" s="145">
        <f t="shared" si="60"/>
        <v>0</v>
      </c>
      <c r="BG166" s="145">
        <f t="shared" si="61"/>
        <v>0</v>
      </c>
      <c r="BH166" s="145">
        <f t="shared" si="62"/>
        <v>0</v>
      </c>
      <c r="BI166" s="145">
        <f t="shared" si="63"/>
        <v>0</v>
      </c>
      <c r="BJ166" s="3" t="s">
        <v>119</v>
      </c>
      <c r="BK166" s="145">
        <f t="shared" si="64"/>
        <v>0</v>
      </c>
      <c r="BL166" s="3" t="s">
        <v>151</v>
      </c>
      <c r="BM166" s="144" t="s">
        <v>265</v>
      </c>
    </row>
    <row r="167" spans="1:65" ht="6.75" customHeight="1">
      <c r="A167" s="16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17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</row>
    <row r="168" spans="1:6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1:6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1:6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1:6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1:6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1:6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1:6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1:6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1:6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1:6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1:6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1:6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1:6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1:6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1:6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1:6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1:6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1:6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1:6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1:6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1:6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1:6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1:6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  <row r="191" spans="1:6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</row>
    <row r="192" spans="1:6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</row>
    <row r="193" spans="1:6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</row>
    <row r="194" spans="1:6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</row>
    <row r="195" spans="1:6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</row>
    <row r="196" spans="1:6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</row>
    <row r="197" spans="1:6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</row>
    <row r="198" spans="1:6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</row>
    <row r="199" spans="1:6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</row>
    <row r="200" spans="1:6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</row>
    <row r="201" spans="1:6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</row>
    <row r="202" spans="1:6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</row>
    <row r="203" spans="1:6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</row>
    <row r="204" spans="1:6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</row>
    <row r="205" spans="1:6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</row>
    <row r="206" spans="1:6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</row>
    <row r="207" spans="1:6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</row>
    <row r="208" spans="1:6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</row>
    <row r="209" spans="1:6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</row>
    <row r="210" spans="1:6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</row>
    <row r="211" spans="1:6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</row>
    <row r="212" spans="1:6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</row>
    <row r="213" spans="1:6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</row>
    <row r="214" spans="1:6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</row>
    <row r="215" spans="1:6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</row>
    <row r="216" spans="1:6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</row>
    <row r="217" spans="1:6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</row>
    <row r="218" spans="1:6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</row>
    <row r="219" spans="1:6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</row>
    <row r="220" spans="1:6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</row>
    <row r="221" spans="1:6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</row>
    <row r="222" spans="1:6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</row>
    <row r="223" spans="1:6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</row>
    <row r="224" spans="1:6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</row>
    <row r="225" spans="1:6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</row>
    <row r="226" spans="1:6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</row>
    <row r="227" spans="1:6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</row>
    <row r="228" spans="1:6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</row>
    <row r="229" spans="1:6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</row>
    <row r="230" spans="1:6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</row>
    <row r="231" spans="1:6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</row>
    <row r="232" spans="1:6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</row>
    <row r="233" spans="1:6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</row>
    <row r="234" spans="1:6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</row>
    <row r="235" spans="1:6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</row>
    <row r="236" spans="1:6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</row>
    <row r="237" spans="1:6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</row>
    <row r="238" spans="1:6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</row>
    <row r="239" spans="1:6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</row>
    <row r="240" spans="1:6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</row>
    <row r="241" spans="1:6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</row>
    <row r="242" spans="1:6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</row>
    <row r="243" spans="1:6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</row>
    <row r="244" spans="1:6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</row>
    <row r="245" spans="1:6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</row>
    <row r="246" spans="1:6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</row>
    <row r="247" spans="1:6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</row>
    <row r="248" spans="1:6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</row>
    <row r="249" spans="1:6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</row>
    <row r="250" spans="1:6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</row>
    <row r="251" spans="1:6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</row>
    <row r="252" spans="1:6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</row>
    <row r="253" spans="1:6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</row>
    <row r="254" spans="1:6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</row>
    <row r="255" spans="1:6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</row>
    <row r="256" spans="1:6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</row>
    <row r="257" spans="1:6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</row>
    <row r="258" spans="1:6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</row>
    <row r="259" spans="1:6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</row>
    <row r="260" spans="1:6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</row>
    <row r="261" spans="1:6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</row>
    <row r="262" spans="1:6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</row>
    <row r="263" spans="1:6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</row>
    <row r="264" spans="1:6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</row>
    <row r="265" spans="1: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</row>
    <row r="266" spans="1:6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</row>
    <row r="267" spans="1:6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</row>
    <row r="268" spans="1:6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</row>
    <row r="269" spans="1:6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</row>
    <row r="270" spans="1:6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</row>
    <row r="271" spans="1:6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</row>
    <row r="272" spans="1:6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</row>
    <row r="273" spans="1:6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</row>
    <row r="274" spans="1:6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</row>
    <row r="275" spans="1:6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</row>
    <row r="276" spans="1:6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</row>
    <row r="277" spans="1:6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</row>
    <row r="278" spans="1:6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</row>
    <row r="279" spans="1:6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</row>
    <row r="280" spans="1:6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</row>
    <row r="281" spans="1:6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</row>
    <row r="282" spans="1:6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</row>
    <row r="283" spans="1:6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</row>
    <row r="284" spans="1:6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</row>
    <row r="285" spans="1:6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</row>
    <row r="286" spans="1:6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</row>
    <row r="287" spans="1:6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</row>
    <row r="288" spans="1:6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</row>
    <row r="289" spans="1:6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</row>
    <row r="290" spans="1:6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</row>
    <row r="291" spans="1:6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</row>
    <row r="292" spans="1:6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</row>
    <row r="293" spans="1:6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</row>
    <row r="294" spans="1:6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</row>
    <row r="295" spans="1:6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</row>
    <row r="296" spans="1:6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</row>
    <row r="297" spans="1:6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</row>
    <row r="298" spans="1:6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</row>
    <row r="299" spans="1:6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</row>
    <row r="300" spans="1:6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</row>
    <row r="301" spans="1:6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</row>
    <row r="302" spans="1:6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</row>
    <row r="303" spans="1:6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</row>
    <row r="304" spans="1:6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</row>
    <row r="305" spans="1:6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</row>
    <row r="306" spans="1:6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</row>
    <row r="307" spans="1:6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</row>
    <row r="308" spans="1:6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</row>
    <row r="309" spans="1:6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</row>
    <row r="310" spans="1:6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</row>
    <row r="311" spans="1:6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</row>
    <row r="312" spans="1:6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</row>
    <row r="313" spans="1:6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</row>
    <row r="314" spans="1:6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</row>
    <row r="315" spans="1:6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</row>
    <row r="316" spans="1:6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</row>
    <row r="317" spans="1:6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</row>
    <row r="318" spans="1:6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</row>
    <row r="319" spans="1:6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</row>
    <row r="320" spans="1:6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</row>
    <row r="321" spans="1:6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</row>
    <row r="322" spans="1:6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</row>
    <row r="323" spans="1:6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</row>
    <row r="324" spans="1:6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</row>
    <row r="325" spans="1:6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</row>
    <row r="326" spans="1:6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</row>
    <row r="327" spans="1:6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</row>
    <row r="328" spans="1:6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</row>
    <row r="329" spans="1:6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</row>
    <row r="330" spans="1:6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</row>
    <row r="331" spans="1:6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</row>
    <row r="332" spans="1:6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</row>
    <row r="333" spans="1:6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</row>
    <row r="334" spans="1:6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</row>
    <row r="335" spans="1:6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</row>
    <row r="336" spans="1:6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spans="1:6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spans="1:6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spans="1:6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spans="1:6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spans="1:6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spans="1:6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spans="1:6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spans="1:6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spans="1:6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spans="1:6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spans="1:6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spans="1:6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spans="1:6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spans="1:6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spans="1:6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spans="1:6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spans="1:6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spans="1:6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spans="1:6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spans="1:6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spans="1:6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spans="1:6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spans="1:6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spans="1:6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spans="1:6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spans="1:6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spans="1:6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spans="1:6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spans="1: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spans="1:6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spans="1:6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spans="1:6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spans="1:6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spans="1:6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spans="1:6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spans="1:6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spans="1:6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spans="1:6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spans="1:6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spans="1:6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spans="1:6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spans="1:6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spans="1:6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spans="1:6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spans="1:6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spans="1:6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spans="1:6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spans="1:6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spans="1:6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spans="1:6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spans="1:6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spans="1:6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spans="1:6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spans="1:6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spans="1:6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spans="1:6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spans="1:6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spans="1:6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spans="1:6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spans="1:6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spans="1:6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spans="1:6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spans="1:6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spans="1:6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spans="1:6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spans="1:6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spans="1:6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spans="1:6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spans="1:6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spans="1:6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spans="1:6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spans="1:6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spans="1:6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spans="1:6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spans="1:6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spans="1:6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spans="1:6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spans="1:6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spans="1:6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spans="1:6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spans="1:6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spans="1:6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spans="1:6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spans="1:6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spans="1:6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spans="1:6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spans="1:6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spans="1:6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spans="1:6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spans="1:6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spans="1:6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spans="1:6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spans="1:6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spans="1:6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spans="1:6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spans="1:6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spans="1:6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spans="1:6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spans="1:6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spans="1:6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spans="1:6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spans="1:6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spans="1:6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spans="1:6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spans="1:6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spans="1:6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spans="1:6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spans="1:6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spans="1:6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spans="1:6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spans="1:6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spans="1:6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spans="1:6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spans="1:6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spans="1:6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spans="1:6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spans="1:6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spans="1:6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spans="1:6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spans="1:6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spans="1:6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spans="1:6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spans="1:6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spans="1:6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spans="1:6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spans="1:6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spans="1:6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spans="1:6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spans="1: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spans="1:6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spans="1:6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spans="1:6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spans="1:6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spans="1:6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spans="1:6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spans="1:6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spans="1:6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spans="1:6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spans="1:6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spans="1:6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spans="1:6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spans="1:6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spans="1:6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spans="1:6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spans="1:6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spans="1:6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spans="1:6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spans="1:6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spans="1:6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spans="1:6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spans="1:6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spans="1:6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spans="1:6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spans="1:6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spans="1:6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spans="1:6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spans="1:6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spans="1:6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spans="1:6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spans="1:6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spans="1:6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spans="1:6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spans="1:6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spans="1:6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spans="1:6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spans="1:6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spans="1:6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spans="1:6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spans="1:6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spans="1:6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spans="1:6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spans="1:6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spans="1:6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spans="1:6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spans="1:6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spans="1:6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spans="1:6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spans="1:6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spans="1:6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spans="1:6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spans="1:6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spans="1:6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spans="1:6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spans="1:6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spans="1:6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spans="1:6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spans="1:6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spans="1:6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spans="1:6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spans="1:6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spans="1:6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spans="1:6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spans="1:6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spans="1:6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spans="1:6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spans="1:6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spans="1:6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spans="1:6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spans="1:6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spans="1:6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spans="1:6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spans="1:6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spans="1:6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spans="1:6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spans="1:6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spans="1:6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spans="1:6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spans="1:6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spans="1:6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spans="1:6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spans="1:6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spans="1:6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spans="1:6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spans="1:6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spans="1:6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spans="1:6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spans="1:6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spans="1:6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spans="1:6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spans="1:6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spans="1:6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spans="1:6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spans="1:6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spans="1:6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spans="1:6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spans="1:6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spans="1:6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spans="1:6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spans="1: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spans="1:6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spans="1:6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spans="1:6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spans="1:6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spans="1:6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spans="1:6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spans="1:6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spans="1:6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spans="1:6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spans="1:6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spans="1:6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spans="1:6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spans="1:6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spans="1:6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spans="1:6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spans="1:6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spans="1:6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spans="1:6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spans="1:6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spans="1:6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spans="1:6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spans="1:6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spans="1:6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spans="1:6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spans="1:6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spans="1:6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spans="1:6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spans="1:6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spans="1:6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spans="1:6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spans="1:6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spans="1:6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spans="1:6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spans="1:6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spans="1:6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spans="1:6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spans="1:6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spans="1:6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spans="1:6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spans="1:6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spans="1:6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spans="1:6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spans="1:6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spans="1:6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spans="1:6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spans="1:6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spans="1:6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spans="1:6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spans="1:6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spans="1:6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spans="1:6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spans="1:6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spans="1:6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spans="1:6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spans="1:6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spans="1:6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spans="1:6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spans="1:6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spans="1:6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spans="1:6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spans="1:6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spans="1:6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spans="1:6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spans="1:6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spans="1:6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spans="1:6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spans="1:6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spans="1:6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spans="1:6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spans="1:6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spans="1:6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spans="1:6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spans="1:6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spans="1:6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spans="1:6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spans="1:6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spans="1:6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spans="1:6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spans="1:6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spans="1:6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spans="1:6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spans="1:6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spans="1:6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spans="1:6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spans="1:6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spans="1:6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spans="1:6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spans="1:6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spans="1:6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spans="1:6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spans="1:6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spans="1:6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spans="1:6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spans="1:6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spans="1:6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spans="1:6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spans="1:6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spans="1:6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spans="1:6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spans="1: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spans="1:6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spans="1:6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spans="1:6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spans="1:6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spans="1:6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spans="1:6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spans="1:6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spans="1:6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spans="1:6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spans="1:6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spans="1:6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spans="1:6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spans="1:6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spans="1:6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spans="1:6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spans="1:6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spans="1:6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spans="1:6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spans="1:6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spans="1:6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spans="1:6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spans="1:6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spans="1:6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spans="1:6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spans="1:6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spans="1:6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spans="1:6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spans="1:6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spans="1:6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spans="1:6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spans="1:6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spans="1:6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spans="1:6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spans="1:6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spans="1:6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spans="1:6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spans="1:6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spans="1:6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spans="1:6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spans="1:6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spans="1:6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spans="1:6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spans="1:6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spans="1:6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spans="1:6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spans="1:6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spans="1:6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spans="1:6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spans="1:6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spans="1:6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spans="1:6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spans="1:6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spans="1:6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spans="1:6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spans="1:6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spans="1:6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spans="1:6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spans="1:6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spans="1:6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spans="1:6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spans="1:6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spans="1:6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spans="1:6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spans="1:6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spans="1:6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spans="1:6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spans="1:6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spans="1:6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spans="1:6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spans="1:6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spans="1:6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spans="1:6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spans="1:6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spans="1:6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spans="1:6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spans="1:6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spans="1:6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spans="1:6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spans="1:6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spans="1:6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spans="1:6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spans="1:6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spans="1:6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spans="1:6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spans="1:6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spans="1:6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spans="1:6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spans="1:6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spans="1:6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spans="1:6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spans="1:6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spans="1:6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spans="1:6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spans="1:6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spans="1:6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spans="1:6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spans="1:6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spans="1:6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spans="1:6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spans="1: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spans="1:6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spans="1:6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spans="1:6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spans="1:6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spans="1:6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spans="1:6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spans="1:6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spans="1:6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spans="1:6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spans="1:6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spans="1:6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spans="1:6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spans="1:6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spans="1:6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spans="1:6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spans="1:6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spans="1:6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spans="1:6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spans="1:6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spans="1:6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spans="1:6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spans="1:6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spans="1:6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spans="1:6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spans="1:6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spans="1:6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spans="1:6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spans="1:6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spans="1:6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spans="1:6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spans="1:6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spans="1:6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spans="1:6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spans="1:6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spans="1:6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spans="1:6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spans="1:6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spans="1:6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spans="1:6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spans="1:6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spans="1:6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spans="1:6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spans="1:6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spans="1:6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spans="1:6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spans="1:6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spans="1:6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spans="1:6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spans="1:6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spans="1:6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spans="1:6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spans="1:6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spans="1:6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spans="1:6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spans="1:6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spans="1:6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spans="1:6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spans="1:6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spans="1:6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spans="1:6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spans="1:6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spans="1:6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spans="1:6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spans="1:6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spans="1:6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spans="1:6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spans="1:6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spans="1:6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spans="1:6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spans="1:6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spans="1:6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spans="1:6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spans="1:6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spans="1:6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spans="1:6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spans="1:6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spans="1:6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spans="1:6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spans="1:6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spans="1:6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spans="1:6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spans="1:6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spans="1:6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spans="1:6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spans="1:6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spans="1:6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spans="1:6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spans="1:6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spans="1:6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spans="1:6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spans="1:6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spans="1:6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spans="1:6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spans="1:6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spans="1:6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spans="1:6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spans="1:6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spans="1:6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spans="1:6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spans="1: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spans="1:6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spans="1:6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spans="1:6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spans="1:6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spans="1:6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spans="1:6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spans="1:6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spans="1:6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spans="1:6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spans="1:6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spans="1:6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spans="1:6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spans="1:6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spans="1:6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spans="1:6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spans="1:6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spans="1:6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spans="1:6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spans="1:6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spans="1:6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spans="1:6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spans="1:6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spans="1:6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spans="1:6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spans="1:6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spans="1:6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spans="1:6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spans="1:6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spans="1:6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spans="1:6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spans="1:6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spans="1:6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spans="1:6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spans="1:6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spans="1:6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spans="1:6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spans="1:6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spans="1:6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spans="1:6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spans="1:6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spans="1:6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spans="1:6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spans="1:6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spans="1:6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spans="1:6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spans="1:6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spans="1:6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spans="1:6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spans="1:6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spans="1:6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spans="1:6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spans="1:6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spans="1:6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spans="1:6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spans="1:6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spans="1:6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spans="1:6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spans="1:6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spans="1:6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spans="1:6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spans="1:6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spans="1:6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spans="1:6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spans="1:6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spans="1:6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spans="1:6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spans="1:6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spans="1:6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spans="1:6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spans="1:6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spans="1:6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spans="1:6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spans="1:6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spans="1:6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spans="1:6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spans="1:6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spans="1:6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spans="1:6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spans="1:6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spans="1:6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spans="1:6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spans="1:6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spans="1:6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spans="1:6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spans="1:6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spans="1:6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spans="1:6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spans="1:6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spans="1:6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spans="1:6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spans="1:6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spans="1:6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spans="1:6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spans="1:6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spans="1:6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spans="1:6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spans="1:6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spans="1:6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spans="1:6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spans="1: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spans="1:6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spans="1:6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spans="1:6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spans="1:6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spans="1:6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spans="1:6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spans="1:6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spans="1:6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spans="1:6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spans="1:6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spans="1:6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spans="1:6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spans="1:6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spans="1:6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spans="1:6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spans="1:6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spans="1:6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spans="1:6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spans="1:6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spans="1:6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spans="1:6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spans="1:6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spans="1:6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  <row r="989" spans="1:6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</row>
    <row r="990" spans="1:6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</row>
    <row r="991" spans="1:6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</row>
    <row r="992" spans="1:6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</row>
    <row r="993" spans="1:6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</row>
    <row r="994" spans="1:6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</row>
    <row r="995" spans="1:6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</row>
    <row r="996" spans="1:6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</row>
    <row r="997" spans="1:6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</row>
    <row r="998" spans="1:6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</row>
    <row r="999" spans="1:6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</row>
    <row r="1000" spans="1:6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</row>
  </sheetData>
  <autoFilter ref="C123:K166" xr:uid="{00000000-0009-0000-0000-000001000000}"/>
  <mergeCells count="9">
    <mergeCell ref="E114:H114"/>
    <mergeCell ref="E116:H116"/>
    <mergeCell ref="L2:V2"/>
    <mergeCell ref="E7:H7"/>
    <mergeCell ref="E9:H9"/>
    <mergeCell ref="E18:H18"/>
    <mergeCell ref="E27:H27"/>
    <mergeCell ref="E85:H85"/>
    <mergeCell ref="E87:H87"/>
  </mergeCells>
  <pageMargins left="0.39370078740157483" right="0.39370078740157483" top="0.39370078740157483" bottom="0.39370078740157483" header="0" footer="0"/>
  <pageSetup paperSize="9" scale="70" orientation="portrait" r:id="rId1"/>
  <headerFooter>
    <oddFooter>&amp;CStrana &amp;P 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1000"/>
  <sheetViews>
    <sheetView showGridLines="0" workbookViewId="0">
      <selection activeCell="I126" sqref="I126:I171"/>
    </sheetView>
  </sheetViews>
  <sheetFormatPr defaultColWidth="16.83203125" defaultRowHeight="15" customHeight="1"/>
  <cols>
    <col min="1" max="1" width="9.6640625" customWidth="1"/>
    <col min="2" max="2" width="1.33203125" customWidth="1"/>
    <col min="3" max="3" width="4.83203125" customWidth="1"/>
    <col min="4" max="4" width="5" customWidth="1"/>
    <col min="5" max="5" width="20" customWidth="1"/>
    <col min="6" max="6" width="59.33203125" customWidth="1"/>
    <col min="7" max="7" width="8.6640625" customWidth="1"/>
    <col min="8" max="8" width="16.33203125" customWidth="1"/>
    <col min="9" max="9" width="18.5" customWidth="1"/>
    <col min="10" max="10" width="26" customWidth="1"/>
    <col min="11" max="11" width="26" hidden="1" customWidth="1"/>
    <col min="12" max="12" width="10.83203125" customWidth="1"/>
    <col min="13" max="13" width="12.6640625" hidden="1" customWidth="1"/>
    <col min="14" max="14" width="10.83203125" hidden="1" customWidth="1"/>
    <col min="15" max="20" width="16.5" hidden="1" customWidth="1"/>
    <col min="21" max="21" width="19" hidden="1" customWidth="1"/>
    <col min="22" max="22" width="14.33203125" customWidth="1"/>
    <col min="23" max="23" width="19" customWidth="1"/>
    <col min="24" max="24" width="14.33203125" customWidth="1"/>
    <col min="25" max="25" width="17.5" customWidth="1"/>
    <col min="26" max="26" width="12.83203125" customWidth="1"/>
    <col min="27" max="27" width="17.5" customWidth="1"/>
    <col min="28" max="28" width="19" customWidth="1"/>
    <col min="29" max="29" width="12.83203125" customWidth="1"/>
    <col min="30" max="30" width="17.5" customWidth="1"/>
    <col min="31" max="31" width="19" customWidth="1"/>
    <col min="32" max="43" width="10.1640625" customWidth="1"/>
    <col min="44" max="65" width="10.83203125" hidden="1" customWidth="1"/>
  </cols>
  <sheetData>
    <row r="1" spans="1:65" ht="11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62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81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69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>
      <c r="A4" s="2"/>
      <c r="B4" s="6"/>
      <c r="C4" s="2"/>
      <c r="D4" s="7" t="s">
        <v>82</v>
      </c>
      <c r="E4" s="2"/>
      <c r="F4" s="2"/>
      <c r="G4" s="2"/>
      <c r="H4" s="2"/>
      <c r="I4" s="2"/>
      <c r="J4" s="2"/>
      <c r="K4" s="2"/>
      <c r="L4" s="6"/>
      <c r="M4" s="80" t="s">
        <v>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4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" customHeight="1">
      <c r="A6" s="2"/>
      <c r="B6" s="6"/>
      <c r="C6" s="2"/>
      <c r="D6" s="12" t="s">
        <v>13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6.5" customHeight="1">
      <c r="A7" s="2"/>
      <c r="B7" s="6"/>
      <c r="C7" s="2"/>
      <c r="D7" s="2"/>
      <c r="E7" s="192" t="str">
        <f>'Rekapitulácia stavby'!K6</f>
        <v>Predajňa mäsa a hotových výrobkov Ekoraj Ďurďové</v>
      </c>
      <c r="F7" s="163"/>
      <c r="G7" s="163"/>
      <c r="H7" s="163"/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ht="12" customHeight="1">
      <c r="A8" s="16"/>
      <c r="B8" s="17"/>
      <c r="C8" s="16"/>
      <c r="D8" s="12" t="s">
        <v>83</v>
      </c>
      <c r="E8" s="16"/>
      <c r="F8" s="16"/>
      <c r="G8" s="16"/>
      <c r="H8" s="16"/>
      <c r="I8" s="16"/>
      <c r="J8" s="16"/>
      <c r="K8" s="16"/>
      <c r="L8" s="1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16.5" customHeight="1">
      <c r="A9" s="16"/>
      <c r="B9" s="17"/>
      <c r="C9" s="16"/>
      <c r="D9" s="16"/>
      <c r="E9" s="177" t="s">
        <v>266</v>
      </c>
      <c r="F9" s="163"/>
      <c r="G9" s="163"/>
      <c r="H9" s="163"/>
      <c r="I9" s="16"/>
      <c r="J9" s="16"/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1.25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ht="12" customHeight="1">
      <c r="A11" s="16"/>
      <c r="B11" s="17"/>
      <c r="C11" s="16"/>
      <c r="D11" s="12" t="s">
        <v>15</v>
      </c>
      <c r="E11" s="16"/>
      <c r="F11" s="10" t="s">
        <v>1</v>
      </c>
      <c r="G11" s="16"/>
      <c r="H11" s="16"/>
      <c r="I11" s="12" t="s">
        <v>16</v>
      </c>
      <c r="J11" s="10" t="s">
        <v>1</v>
      </c>
      <c r="K11" s="16"/>
      <c r="L11" s="1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</row>
    <row r="12" spans="1:65" ht="12" customHeight="1">
      <c r="A12" s="16"/>
      <c r="B12" s="17"/>
      <c r="C12" s="16"/>
      <c r="D12" s="12" t="s">
        <v>17</v>
      </c>
      <c r="E12" s="16"/>
      <c r="F12" s="10" t="s">
        <v>18</v>
      </c>
      <c r="G12" s="16"/>
      <c r="H12" s="16"/>
      <c r="I12" s="12" t="s">
        <v>19</v>
      </c>
      <c r="J12" s="43">
        <f>'Rekapitulácia stavby'!AN8</f>
        <v>45156</v>
      </c>
      <c r="K12" s="16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</row>
    <row r="13" spans="1:65" ht="10.5" customHeight="1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</row>
    <row r="14" spans="1:65" ht="12" customHeight="1">
      <c r="A14" s="16"/>
      <c r="B14" s="17"/>
      <c r="C14" s="16"/>
      <c r="D14" s="12" t="s">
        <v>20</v>
      </c>
      <c r="E14" s="16"/>
      <c r="F14" s="16"/>
      <c r="G14" s="16"/>
      <c r="H14" s="16"/>
      <c r="I14" s="12" t="s">
        <v>21</v>
      </c>
      <c r="J14" s="10" t="s">
        <v>1</v>
      </c>
      <c r="K14" s="16"/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</row>
    <row r="15" spans="1:65" ht="18" customHeight="1">
      <c r="A15" s="16"/>
      <c r="B15" s="17"/>
      <c r="C15" s="16"/>
      <c r="D15" s="16"/>
      <c r="E15" s="10" t="s">
        <v>22</v>
      </c>
      <c r="F15" s="16"/>
      <c r="G15" s="16"/>
      <c r="H15" s="16"/>
      <c r="I15" s="12" t="s">
        <v>23</v>
      </c>
      <c r="J15" s="10" t="s">
        <v>1</v>
      </c>
      <c r="K15" s="16"/>
      <c r="L15" s="1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</row>
    <row r="16" spans="1:65" ht="6.75" customHeight="1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</row>
    <row r="17" spans="1:65" ht="12" customHeight="1">
      <c r="A17" s="16"/>
      <c r="B17" s="17"/>
      <c r="C17" s="16"/>
      <c r="D17" s="12" t="s">
        <v>24</v>
      </c>
      <c r="E17" s="16"/>
      <c r="F17" s="16"/>
      <c r="G17" s="16"/>
      <c r="H17" s="16"/>
      <c r="I17" s="12" t="s">
        <v>21</v>
      </c>
      <c r="J17" s="10" t="str">
        <f>'Rekapitulácia stavby'!AN13</f>
        <v/>
      </c>
      <c r="K17" s="16"/>
      <c r="L17" s="1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</row>
    <row r="18" spans="1:65" ht="18" customHeight="1">
      <c r="A18" s="16"/>
      <c r="B18" s="17"/>
      <c r="C18" s="16"/>
      <c r="D18" s="16"/>
      <c r="E18" s="164" t="str">
        <f>'Rekapitulácia stavby'!E14</f>
        <v xml:space="preserve"> </v>
      </c>
      <c r="F18" s="163"/>
      <c r="G18" s="163"/>
      <c r="H18" s="163"/>
      <c r="I18" s="12" t="s">
        <v>23</v>
      </c>
      <c r="J18" s="10" t="str">
        <f>'Rekapitulácia stavby'!AN14</f>
        <v/>
      </c>
      <c r="K18" s="16"/>
      <c r="L18" s="1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</row>
    <row r="19" spans="1:65" ht="6.7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</row>
    <row r="20" spans="1:65" ht="12" customHeight="1">
      <c r="A20" s="16"/>
      <c r="B20" s="17"/>
      <c r="C20" s="16"/>
      <c r="D20" s="12" t="s">
        <v>25</v>
      </c>
      <c r="E20" s="16"/>
      <c r="F20" s="16"/>
      <c r="G20" s="16"/>
      <c r="H20" s="16"/>
      <c r="I20" s="12" t="s">
        <v>21</v>
      </c>
      <c r="J20" s="10" t="str">
        <f>IF('Rekapitulácia stavby'!AN16="","",'Rekapitulácia stavby'!AN16)</f>
        <v/>
      </c>
      <c r="K20" s="16"/>
      <c r="L20" s="1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</row>
    <row r="21" spans="1:65" ht="18" customHeight="1">
      <c r="A21" s="16"/>
      <c r="B21" s="17"/>
      <c r="C21" s="16"/>
      <c r="D21" s="16"/>
      <c r="E21" s="10" t="str">
        <f>IF('Rekapitulácia stavby'!E17="","",'Rekapitulácia stavby'!E17)</f>
        <v xml:space="preserve"> </v>
      </c>
      <c r="F21" s="16"/>
      <c r="G21" s="16"/>
      <c r="H21" s="16"/>
      <c r="I21" s="12" t="s">
        <v>23</v>
      </c>
      <c r="J21" s="10" t="str">
        <f>IF('Rekapitulácia stavby'!AN17="","",'Rekapitulácia stavby'!AN17)</f>
        <v/>
      </c>
      <c r="K21" s="16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</row>
    <row r="22" spans="1:65" ht="6.75" customHeight="1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</row>
    <row r="23" spans="1:65" ht="12" customHeight="1">
      <c r="A23" s="16"/>
      <c r="B23" s="17"/>
      <c r="C23" s="16"/>
      <c r="D23" s="12" t="s">
        <v>27</v>
      </c>
      <c r="E23" s="16"/>
      <c r="F23" s="16"/>
      <c r="G23" s="16"/>
      <c r="H23" s="16"/>
      <c r="I23" s="12" t="s">
        <v>21</v>
      </c>
      <c r="J23" s="10" t="str">
        <f>IF('Rekapitulácia stavby'!AN19="","",'Rekapitulácia stavby'!AN19)</f>
        <v/>
      </c>
      <c r="K23" s="16"/>
      <c r="L23" s="1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</row>
    <row r="24" spans="1:65" ht="18" customHeight="1">
      <c r="A24" s="16"/>
      <c r="B24" s="17"/>
      <c r="C24" s="16"/>
      <c r="D24" s="16"/>
      <c r="E24" s="10" t="str">
        <f>IF('Rekapitulácia stavby'!E20="","",'Rekapitulácia stavby'!E20)</f>
        <v xml:space="preserve"> </v>
      </c>
      <c r="F24" s="16"/>
      <c r="G24" s="16"/>
      <c r="H24" s="16"/>
      <c r="I24" s="12" t="s">
        <v>23</v>
      </c>
      <c r="J24" s="10" t="str">
        <f>IF('Rekapitulácia stavby'!AN20="","",'Rekapitulácia stavby'!AN20)</f>
        <v/>
      </c>
      <c r="K24" s="16"/>
      <c r="L24" s="1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</row>
    <row r="25" spans="1:65" ht="6.75" customHeight="1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</row>
    <row r="26" spans="1:65" ht="12" customHeight="1">
      <c r="A26" s="16"/>
      <c r="B26" s="17"/>
      <c r="C26" s="16"/>
      <c r="D26" s="12" t="s">
        <v>28</v>
      </c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</row>
    <row r="27" spans="1:65" ht="16.5" customHeight="1">
      <c r="A27" s="81"/>
      <c r="B27" s="82"/>
      <c r="C27" s="81"/>
      <c r="D27" s="81"/>
      <c r="E27" s="166" t="s">
        <v>1</v>
      </c>
      <c r="F27" s="163"/>
      <c r="G27" s="163"/>
      <c r="H27" s="163"/>
      <c r="I27" s="81"/>
      <c r="J27" s="81"/>
      <c r="K27" s="81"/>
      <c r="L27" s="82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</row>
    <row r="28" spans="1:65" ht="6.75" customHeight="1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</row>
    <row r="29" spans="1:65" ht="6.75" customHeight="1">
      <c r="A29" s="16"/>
      <c r="B29" s="17"/>
      <c r="C29" s="16"/>
      <c r="D29" s="44"/>
      <c r="E29" s="44"/>
      <c r="F29" s="44"/>
      <c r="G29" s="44"/>
      <c r="H29" s="44"/>
      <c r="I29" s="44"/>
      <c r="J29" s="44"/>
      <c r="K29" s="44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</row>
    <row r="30" spans="1:65" ht="24.75" customHeight="1">
      <c r="A30" s="16"/>
      <c r="B30" s="17"/>
      <c r="C30" s="16"/>
      <c r="D30" s="83" t="s">
        <v>29</v>
      </c>
      <c r="E30" s="16"/>
      <c r="F30" s="16"/>
      <c r="G30" s="16"/>
      <c r="H30" s="16"/>
      <c r="I30" s="16"/>
      <c r="J30" s="57">
        <f>ROUND(J123, 2)</f>
        <v>0</v>
      </c>
      <c r="K30" s="16"/>
      <c r="L30" s="1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</row>
    <row r="31" spans="1:65" ht="6.75" customHeight="1">
      <c r="A31" s="16"/>
      <c r="B31" s="17"/>
      <c r="C31" s="16"/>
      <c r="D31" s="44"/>
      <c r="E31" s="44"/>
      <c r="F31" s="44"/>
      <c r="G31" s="44"/>
      <c r="H31" s="44"/>
      <c r="I31" s="44"/>
      <c r="J31" s="44"/>
      <c r="K31" s="44"/>
      <c r="L31" s="17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</row>
    <row r="32" spans="1:65" ht="14.25" customHeight="1">
      <c r="A32" s="16"/>
      <c r="B32" s="17"/>
      <c r="C32" s="16"/>
      <c r="D32" s="16"/>
      <c r="E32" s="16"/>
      <c r="F32" s="20" t="s">
        <v>31</v>
      </c>
      <c r="G32" s="16"/>
      <c r="H32" s="16"/>
      <c r="I32" s="20" t="s">
        <v>30</v>
      </c>
      <c r="J32" s="20" t="s">
        <v>32</v>
      </c>
      <c r="K32" s="16"/>
      <c r="L32" s="17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</row>
    <row r="33" spans="1:65" ht="14.25" customHeight="1">
      <c r="A33" s="16"/>
      <c r="B33" s="17"/>
      <c r="C33" s="16"/>
      <c r="D33" s="84" t="s">
        <v>33</v>
      </c>
      <c r="E33" s="23" t="s">
        <v>34</v>
      </c>
      <c r="F33" s="85">
        <f>ROUND((SUM(BE123:BE171)),  2)</f>
        <v>0</v>
      </c>
      <c r="G33" s="86"/>
      <c r="H33" s="86"/>
      <c r="I33" s="87">
        <v>0.2</v>
      </c>
      <c r="J33" s="85">
        <f>ROUND(((SUM(BE123:BE171))*I33),  2)</f>
        <v>0</v>
      </c>
      <c r="K33" s="16"/>
      <c r="L33" s="1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</row>
    <row r="34" spans="1:65" ht="14.25" customHeight="1">
      <c r="A34" s="16"/>
      <c r="B34" s="17"/>
      <c r="C34" s="16"/>
      <c r="D34" s="16"/>
      <c r="E34" s="23" t="s">
        <v>35</v>
      </c>
      <c r="F34" s="88">
        <f>ROUND((SUM(BF123:BF171)),  2)</f>
        <v>0</v>
      </c>
      <c r="G34" s="16"/>
      <c r="H34" s="16"/>
      <c r="I34" s="89">
        <v>0.2</v>
      </c>
      <c r="J34" s="88">
        <f>ROUND(((SUM(BF123:BF171))*I34),  2)</f>
        <v>0</v>
      </c>
      <c r="K34" s="16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</row>
    <row r="35" spans="1:65" ht="14.25" hidden="1" customHeight="1">
      <c r="A35" s="16"/>
      <c r="B35" s="17"/>
      <c r="C35" s="16"/>
      <c r="D35" s="16"/>
      <c r="E35" s="12" t="s">
        <v>36</v>
      </c>
      <c r="F35" s="88">
        <f>ROUND((SUM(BG123:BG171)),  2)</f>
        <v>0</v>
      </c>
      <c r="G35" s="16"/>
      <c r="H35" s="16"/>
      <c r="I35" s="89">
        <v>0.2</v>
      </c>
      <c r="J35" s="88">
        <f t="shared" ref="J35:J37" si="0">0</f>
        <v>0</v>
      </c>
      <c r="K35" s="16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</row>
    <row r="36" spans="1:65" ht="14.25" hidden="1" customHeight="1">
      <c r="A36" s="16"/>
      <c r="B36" s="17"/>
      <c r="C36" s="16"/>
      <c r="D36" s="16"/>
      <c r="E36" s="12" t="s">
        <v>37</v>
      </c>
      <c r="F36" s="88">
        <f>ROUND((SUM(BH123:BH171)),  2)</f>
        <v>0</v>
      </c>
      <c r="G36" s="16"/>
      <c r="H36" s="16"/>
      <c r="I36" s="89">
        <v>0.2</v>
      </c>
      <c r="J36" s="88">
        <f t="shared" si="0"/>
        <v>0</v>
      </c>
      <c r="K36" s="16"/>
      <c r="L36" s="1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</row>
    <row r="37" spans="1:65" ht="14.25" hidden="1" customHeight="1">
      <c r="A37" s="16"/>
      <c r="B37" s="17"/>
      <c r="C37" s="16"/>
      <c r="D37" s="16"/>
      <c r="E37" s="23" t="s">
        <v>38</v>
      </c>
      <c r="F37" s="85">
        <f>ROUND((SUM(BI123:BI171)),  2)</f>
        <v>0</v>
      </c>
      <c r="G37" s="86"/>
      <c r="H37" s="86"/>
      <c r="I37" s="87">
        <v>0</v>
      </c>
      <c r="J37" s="85">
        <f t="shared" si="0"/>
        <v>0</v>
      </c>
      <c r="K37" s="16"/>
      <c r="L37" s="1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</row>
    <row r="38" spans="1:65" ht="6.75" customHeight="1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</row>
    <row r="39" spans="1:65" ht="24.75" customHeight="1">
      <c r="A39" s="16"/>
      <c r="B39" s="17"/>
      <c r="C39" s="90"/>
      <c r="D39" s="91" t="s">
        <v>39</v>
      </c>
      <c r="E39" s="47"/>
      <c r="F39" s="47"/>
      <c r="G39" s="92" t="s">
        <v>40</v>
      </c>
      <c r="H39" s="93" t="s">
        <v>41</v>
      </c>
      <c r="I39" s="47"/>
      <c r="J39" s="94">
        <f>SUM(J30:J37)</f>
        <v>0</v>
      </c>
      <c r="K39" s="95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</row>
    <row r="40" spans="1:65" ht="14.25" customHeight="1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</row>
    <row r="41" spans="1:65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65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 ht="14.25" customHeight="1">
      <c r="A50" s="16"/>
      <c r="B50" s="17"/>
      <c r="C50" s="16"/>
      <c r="D50" s="30" t="s">
        <v>42</v>
      </c>
      <c r="E50" s="31"/>
      <c r="F50" s="31"/>
      <c r="G50" s="30" t="s">
        <v>43</v>
      </c>
      <c r="H50" s="31"/>
      <c r="I50" s="31"/>
      <c r="J50" s="31"/>
      <c r="K50" s="31"/>
      <c r="L50" s="1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</row>
    <row r="51" spans="1:65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5.75" customHeight="1">
      <c r="A61" s="16"/>
      <c r="B61" s="17"/>
      <c r="C61" s="16"/>
      <c r="D61" s="32" t="s">
        <v>44</v>
      </c>
      <c r="E61" s="19"/>
      <c r="F61" s="96" t="s">
        <v>45</v>
      </c>
      <c r="G61" s="32" t="s">
        <v>44</v>
      </c>
      <c r="H61" s="19"/>
      <c r="I61" s="19"/>
      <c r="J61" s="97" t="s">
        <v>45</v>
      </c>
      <c r="K61" s="19"/>
      <c r="L61" s="17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</row>
    <row r="62" spans="1:65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 ht="15.75" customHeight="1">
      <c r="A65" s="16"/>
      <c r="B65" s="17"/>
      <c r="C65" s="16"/>
      <c r="D65" s="30" t="s">
        <v>46</v>
      </c>
      <c r="E65" s="31"/>
      <c r="F65" s="31"/>
      <c r="G65" s="30" t="s">
        <v>47</v>
      </c>
      <c r="H65" s="31"/>
      <c r="I65" s="31"/>
      <c r="J65" s="31"/>
      <c r="K65" s="31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</row>
    <row r="66" spans="1:65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spans="1:65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spans="1:65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spans="1:65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spans="1:65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5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spans="1:65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5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5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 ht="15.75" customHeight="1">
      <c r="A76" s="16"/>
      <c r="B76" s="17"/>
      <c r="C76" s="16"/>
      <c r="D76" s="32" t="s">
        <v>44</v>
      </c>
      <c r="E76" s="19"/>
      <c r="F76" s="96" t="s">
        <v>45</v>
      </c>
      <c r="G76" s="32" t="s">
        <v>44</v>
      </c>
      <c r="H76" s="19"/>
      <c r="I76" s="19"/>
      <c r="J76" s="97" t="s">
        <v>45</v>
      </c>
      <c r="K76" s="19"/>
      <c r="L76" s="17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</row>
    <row r="77" spans="1:65" ht="14.25" customHeight="1">
      <c r="A77" s="16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17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</row>
    <row r="78" spans="1:6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spans="1:6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65" ht="6.75" customHeight="1">
      <c r="A81" s="16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7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</row>
    <row r="82" spans="1:65" ht="24.75" customHeight="1">
      <c r="A82" s="16"/>
      <c r="B82" s="17"/>
      <c r="C82" s="7" t="s">
        <v>85</v>
      </c>
      <c r="D82" s="16"/>
      <c r="E82" s="16"/>
      <c r="F82" s="16"/>
      <c r="G82" s="16"/>
      <c r="H82" s="16"/>
      <c r="I82" s="16"/>
      <c r="J82" s="16"/>
      <c r="K82" s="16"/>
      <c r="L82" s="17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</row>
    <row r="83" spans="1:65" ht="6.75" customHeight="1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7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</row>
    <row r="84" spans="1:65" ht="12" customHeight="1">
      <c r="A84" s="16"/>
      <c r="B84" s="17"/>
      <c r="C84" s="12" t="s">
        <v>13</v>
      </c>
      <c r="D84" s="16"/>
      <c r="E84" s="16"/>
      <c r="F84" s="16"/>
      <c r="G84" s="16"/>
      <c r="H84" s="16"/>
      <c r="I84" s="16"/>
      <c r="J84" s="16"/>
      <c r="K84" s="16"/>
      <c r="L84" s="17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</row>
    <row r="85" spans="1:65" ht="16.5" customHeight="1">
      <c r="A85" s="16"/>
      <c r="B85" s="17"/>
      <c r="C85" s="16"/>
      <c r="D85" s="16"/>
      <c r="E85" s="192" t="str">
        <f>E7</f>
        <v>Predajňa mäsa a hotových výrobkov Ekoraj Ďurďové</v>
      </c>
      <c r="F85" s="163"/>
      <c r="G85" s="163"/>
      <c r="H85" s="163"/>
      <c r="I85" s="16"/>
      <c r="J85" s="16"/>
      <c r="K85" s="16"/>
      <c r="L85" s="17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</row>
    <row r="86" spans="1:65" ht="12" customHeight="1">
      <c r="A86" s="16"/>
      <c r="B86" s="17"/>
      <c r="C86" s="12" t="s">
        <v>83</v>
      </c>
      <c r="D86" s="16"/>
      <c r="E86" s="16"/>
      <c r="F86" s="16"/>
      <c r="G86" s="16"/>
      <c r="H86" s="16"/>
      <c r="I86" s="16"/>
      <c r="J86" s="16"/>
      <c r="K86" s="16"/>
      <c r="L86" s="17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</row>
    <row r="87" spans="1:65" ht="16.5" customHeight="1">
      <c r="A87" s="16"/>
      <c r="B87" s="17"/>
      <c r="C87" s="16"/>
      <c r="D87" s="16"/>
      <c r="E87" s="177" t="str">
        <f>E9</f>
        <v>002 - Zdravotechnika</v>
      </c>
      <c r="F87" s="163"/>
      <c r="G87" s="163"/>
      <c r="H87" s="163"/>
      <c r="I87" s="16"/>
      <c r="J87" s="16"/>
      <c r="K87" s="16"/>
      <c r="L87" s="17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</row>
    <row r="88" spans="1:65" ht="6.75" customHeight="1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7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</row>
    <row r="89" spans="1:65" ht="12" customHeight="1">
      <c r="A89" s="16"/>
      <c r="B89" s="17"/>
      <c r="C89" s="12" t="s">
        <v>17</v>
      </c>
      <c r="D89" s="16"/>
      <c r="E89" s="16"/>
      <c r="F89" s="10" t="str">
        <f>F12</f>
        <v xml:space="preserve"> </v>
      </c>
      <c r="G89" s="16"/>
      <c r="H89" s="16"/>
      <c r="I89" s="12" t="s">
        <v>19</v>
      </c>
      <c r="J89" s="43">
        <f>IF(J12="","",J12)</f>
        <v>45156</v>
      </c>
      <c r="K89" s="16"/>
      <c r="L89" s="17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</row>
    <row r="90" spans="1:65" ht="6.75" customHeight="1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7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</row>
    <row r="91" spans="1:65" ht="15" customHeight="1">
      <c r="A91" s="16"/>
      <c r="B91" s="17"/>
      <c r="C91" s="12" t="s">
        <v>20</v>
      </c>
      <c r="D91" s="16"/>
      <c r="E91" s="16"/>
      <c r="F91" s="10" t="str">
        <f>E15</f>
        <v>Ekoraj Ďurďové, Mládežnícka 108, 017 01 Pov. Bystr</v>
      </c>
      <c r="G91" s="16"/>
      <c r="H91" s="16"/>
      <c r="I91" s="12" t="s">
        <v>25</v>
      </c>
      <c r="J91" s="14" t="str">
        <f>E21</f>
        <v xml:space="preserve"> </v>
      </c>
      <c r="K91" s="16"/>
      <c r="L91" s="17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</row>
    <row r="92" spans="1:65" ht="15" customHeight="1">
      <c r="A92" s="16"/>
      <c r="B92" s="17"/>
      <c r="C92" s="12" t="s">
        <v>24</v>
      </c>
      <c r="D92" s="16"/>
      <c r="E92" s="16"/>
      <c r="F92" s="10" t="str">
        <f>IF(E18="","",E18)</f>
        <v xml:space="preserve"> </v>
      </c>
      <c r="G92" s="16"/>
      <c r="H92" s="16"/>
      <c r="I92" s="12" t="s">
        <v>27</v>
      </c>
      <c r="J92" s="14" t="str">
        <f>E24</f>
        <v xml:space="preserve"> </v>
      </c>
      <c r="K92" s="16"/>
      <c r="L92" s="17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</row>
    <row r="93" spans="1:65" ht="9.75" customHeight="1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7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</row>
    <row r="94" spans="1:65" ht="29.25" customHeight="1">
      <c r="A94" s="16"/>
      <c r="B94" s="17"/>
      <c r="C94" s="98" t="s">
        <v>86</v>
      </c>
      <c r="D94" s="90"/>
      <c r="E94" s="90"/>
      <c r="F94" s="90"/>
      <c r="G94" s="90"/>
      <c r="H94" s="90"/>
      <c r="I94" s="90"/>
      <c r="J94" s="99" t="s">
        <v>87</v>
      </c>
      <c r="K94" s="90"/>
      <c r="L94" s="17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</row>
    <row r="95" spans="1:65" ht="9.75" customHeight="1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7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</row>
    <row r="96" spans="1:65" ht="22.5" customHeight="1">
      <c r="A96" s="16"/>
      <c r="B96" s="17"/>
      <c r="C96" s="100" t="s">
        <v>88</v>
      </c>
      <c r="D96" s="16"/>
      <c r="E96" s="16"/>
      <c r="F96" s="16"/>
      <c r="G96" s="16"/>
      <c r="H96" s="16"/>
      <c r="I96" s="16"/>
      <c r="J96" s="57">
        <f t="shared" ref="J96:J98" si="1">J123</f>
        <v>0</v>
      </c>
      <c r="K96" s="16"/>
      <c r="L96" s="17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3" t="s">
        <v>89</v>
      </c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</row>
    <row r="97" spans="1:65" ht="24.75" customHeight="1">
      <c r="A97" s="101"/>
      <c r="B97" s="102"/>
      <c r="C97" s="101"/>
      <c r="D97" s="103" t="s">
        <v>90</v>
      </c>
      <c r="E97" s="104"/>
      <c r="F97" s="104"/>
      <c r="G97" s="104"/>
      <c r="H97" s="104"/>
      <c r="I97" s="104"/>
      <c r="J97" s="105">
        <f t="shared" si="1"/>
        <v>0</v>
      </c>
      <c r="K97" s="101"/>
      <c r="L97" s="102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</row>
    <row r="98" spans="1:65" ht="19.5" customHeight="1">
      <c r="A98" s="106"/>
      <c r="B98" s="107"/>
      <c r="C98" s="106"/>
      <c r="D98" s="108" t="s">
        <v>91</v>
      </c>
      <c r="E98" s="109"/>
      <c r="F98" s="109"/>
      <c r="G98" s="109"/>
      <c r="H98" s="109"/>
      <c r="I98" s="109"/>
      <c r="J98" s="110">
        <f t="shared" si="1"/>
        <v>0</v>
      </c>
      <c r="K98" s="106"/>
      <c r="L98" s="107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</row>
    <row r="99" spans="1:65" ht="24.75" customHeight="1">
      <c r="A99" s="101"/>
      <c r="B99" s="102"/>
      <c r="C99" s="101"/>
      <c r="D99" s="103" t="s">
        <v>93</v>
      </c>
      <c r="E99" s="104"/>
      <c r="F99" s="104"/>
      <c r="G99" s="104"/>
      <c r="H99" s="104"/>
      <c r="I99" s="104"/>
      <c r="J99" s="105">
        <f t="shared" ref="J99:J100" si="2">J129</f>
        <v>0</v>
      </c>
      <c r="K99" s="101"/>
      <c r="L99" s="102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</row>
    <row r="100" spans="1:65" ht="19.5" customHeight="1">
      <c r="A100" s="106"/>
      <c r="B100" s="107"/>
      <c r="C100" s="106"/>
      <c r="D100" s="108" t="s">
        <v>267</v>
      </c>
      <c r="E100" s="109"/>
      <c r="F100" s="109"/>
      <c r="G100" s="109"/>
      <c r="H100" s="109"/>
      <c r="I100" s="109"/>
      <c r="J100" s="110">
        <f t="shared" si="2"/>
        <v>0</v>
      </c>
      <c r="K100" s="106"/>
      <c r="L100" s="107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</row>
    <row r="101" spans="1:65" ht="19.5" customHeight="1">
      <c r="A101" s="106"/>
      <c r="B101" s="107"/>
      <c r="C101" s="106"/>
      <c r="D101" s="108" t="s">
        <v>268</v>
      </c>
      <c r="E101" s="109"/>
      <c r="F101" s="109"/>
      <c r="G101" s="109"/>
      <c r="H101" s="109"/>
      <c r="I101" s="109"/>
      <c r="J101" s="110">
        <f>J134</f>
        <v>0</v>
      </c>
      <c r="K101" s="106"/>
      <c r="L101" s="107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</row>
    <row r="102" spans="1:65" ht="19.5" customHeight="1">
      <c r="A102" s="106"/>
      <c r="B102" s="107"/>
      <c r="C102" s="106"/>
      <c r="D102" s="108" t="s">
        <v>269</v>
      </c>
      <c r="E102" s="109"/>
      <c r="F102" s="109"/>
      <c r="G102" s="109"/>
      <c r="H102" s="109"/>
      <c r="I102" s="109"/>
      <c r="J102" s="110">
        <f>J139</f>
        <v>0</v>
      </c>
      <c r="K102" s="106"/>
      <c r="L102" s="107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</row>
    <row r="103" spans="1:65" ht="19.5" customHeight="1">
      <c r="A103" s="106"/>
      <c r="B103" s="107"/>
      <c r="C103" s="106"/>
      <c r="D103" s="108" t="s">
        <v>270</v>
      </c>
      <c r="E103" s="109"/>
      <c r="F103" s="109"/>
      <c r="G103" s="109"/>
      <c r="H103" s="109"/>
      <c r="I103" s="109"/>
      <c r="J103" s="110">
        <f>J149</f>
        <v>0</v>
      </c>
      <c r="K103" s="106"/>
      <c r="L103" s="107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</row>
    <row r="104" spans="1:65" ht="21.75" customHeight="1">
      <c r="A104" s="16"/>
      <c r="B104" s="17"/>
      <c r="C104" s="16"/>
      <c r="D104" s="16"/>
      <c r="E104" s="16"/>
      <c r="F104" s="16"/>
      <c r="G104" s="16"/>
      <c r="H104" s="16"/>
      <c r="I104" s="16"/>
      <c r="J104" s="16"/>
      <c r="K104" s="16"/>
      <c r="L104" s="17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</row>
    <row r="105" spans="1:65" ht="6.75" customHeight="1">
      <c r="A105" s="16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17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</row>
    <row r="106" spans="1:6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1:6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1:6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1:65" ht="6.75" customHeight="1">
      <c r="A109" s="16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17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</row>
    <row r="110" spans="1:65" ht="24.75" customHeight="1">
      <c r="A110" s="16"/>
      <c r="B110" s="17"/>
      <c r="C110" s="7" t="s">
        <v>98</v>
      </c>
      <c r="D110" s="16"/>
      <c r="E110" s="16"/>
      <c r="F110" s="16"/>
      <c r="G110" s="16"/>
      <c r="H110" s="16"/>
      <c r="I110" s="16"/>
      <c r="J110" s="16"/>
      <c r="K110" s="16"/>
      <c r="L110" s="17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</row>
    <row r="111" spans="1:65" ht="6.75" customHeight="1">
      <c r="A111" s="16"/>
      <c r="B111" s="17"/>
      <c r="C111" s="16"/>
      <c r="D111" s="16"/>
      <c r="E111" s="16"/>
      <c r="F111" s="16"/>
      <c r="G111" s="16"/>
      <c r="H111" s="16"/>
      <c r="I111" s="16"/>
      <c r="J111" s="16"/>
      <c r="K111" s="16"/>
      <c r="L111" s="17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</row>
    <row r="112" spans="1:65" ht="12" customHeight="1">
      <c r="A112" s="16"/>
      <c r="B112" s="17"/>
      <c r="C112" s="12" t="s">
        <v>13</v>
      </c>
      <c r="D112" s="16"/>
      <c r="E112" s="16"/>
      <c r="F112" s="16"/>
      <c r="G112" s="16"/>
      <c r="H112" s="16"/>
      <c r="I112" s="16"/>
      <c r="J112" s="16"/>
      <c r="K112" s="16"/>
      <c r="L112" s="17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</row>
    <row r="113" spans="1:65" ht="16.5" customHeight="1">
      <c r="A113" s="16"/>
      <c r="B113" s="17"/>
      <c r="C113" s="16"/>
      <c r="D113" s="16"/>
      <c r="E113" s="192" t="str">
        <f>E7</f>
        <v>Predajňa mäsa a hotových výrobkov Ekoraj Ďurďové</v>
      </c>
      <c r="F113" s="163"/>
      <c r="G113" s="163"/>
      <c r="H113" s="163"/>
      <c r="I113" s="16"/>
      <c r="J113" s="16"/>
      <c r="K113" s="16"/>
      <c r="L113" s="17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</row>
    <row r="114" spans="1:65" ht="12" customHeight="1">
      <c r="A114" s="16"/>
      <c r="B114" s="17"/>
      <c r="C114" s="12" t="s">
        <v>83</v>
      </c>
      <c r="D114" s="16"/>
      <c r="E114" s="16"/>
      <c r="F114" s="16"/>
      <c r="G114" s="16"/>
      <c r="H114" s="16"/>
      <c r="I114" s="16"/>
      <c r="J114" s="16"/>
      <c r="K114" s="16"/>
      <c r="L114" s="17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</row>
    <row r="115" spans="1:65" ht="16.5" customHeight="1">
      <c r="A115" s="16"/>
      <c r="B115" s="17"/>
      <c r="C115" s="16"/>
      <c r="D115" s="16"/>
      <c r="E115" s="177" t="str">
        <f>E9</f>
        <v>002 - Zdravotechnika</v>
      </c>
      <c r="F115" s="163"/>
      <c r="G115" s="163"/>
      <c r="H115" s="163"/>
      <c r="I115" s="16"/>
      <c r="J115" s="16"/>
      <c r="K115" s="16"/>
      <c r="L115" s="17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</row>
    <row r="116" spans="1:65" ht="6.75" customHeight="1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7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</row>
    <row r="117" spans="1:65" ht="12" customHeight="1">
      <c r="A117" s="16"/>
      <c r="B117" s="17"/>
      <c r="C117" s="12" t="s">
        <v>17</v>
      </c>
      <c r="D117" s="16"/>
      <c r="E117" s="16"/>
      <c r="F117" s="10" t="str">
        <f>F12</f>
        <v xml:space="preserve"> </v>
      </c>
      <c r="G117" s="16"/>
      <c r="H117" s="16"/>
      <c r="I117" s="12" t="s">
        <v>19</v>
      </c>
      <c r="J117" s="43">
        <f>IF(J12="","",J12)</f>
        <v>45156</v>
      </c>
      <c r="K117" s="16"/>
      <c r="L117" s="17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</row>
    <row r="118" spans="1:65" ht="6.75" customHeight="1">
      <c r="A118" s="16"/>
      <c r="B118" s="17"/>
      <c r="C118" s="16"/>
      <c r="D118" s="16"/>
      <c r="E118" s="16"/>
      <c r="F118" s="16"/>
      <c r="G118" s="16"/>
      <c r="H118" s="16"/>
      <c r="I118" s="16"/>
      <c r="J118" s="16"/>
      <c r="K118" s="16"/>
      <c r="L118" s="17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</row>
    <row r="119" spans="1:65" ht="15" customHeight="1">
      <c r="A119" s="16"/>
      <c r="B119" s="17"/>
      <c r="C119" s="12" t="s">
        <v>20</v>
      </c>
      <c r="D119" s="16"/>
      <c r="E119" s="16"/>
      <c r="F119" s="10" t="str">
        <f>E15</f>
        <v>Ekoraj Ďurďové, Mládežnícka 108, 017 01 Pov. Bystr</v>
      </c>
      <c r="G119" s="16"/>
      <c r="H119" s="16"/>
      <c r="I119" s="12" t="s">
        <v>25</v>
      </c>
      <c r="J119" s="14" t="str">
        <f>E21</f>
        <v xml:space="preserve"> </v>
      </c>
      <c r="K119" s="16"/>
      <c r="L119" s="17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</row>
    <row r="120" spans="1:65" ht="15" customHeight="1">
      <c r="A120" s="16"/>
      <c r="B120" s="17"/>
      <c r="C120" s="12" t="s">
        <v>24</v>
      </c>
      <c r="D120" s="16"/>
      <c r="E120" s="16"/>
      <c r="F120" s="10" t="str">
        <f>IF(E18="","",E18)</f>
        <v xml:space="preserve"> </v>
      </c>
      <c r="G120" s="16"/>
      <c r="H120" s="16"/>
      <c r="I120" s="12" t="s">
        <v>27</v>
      </c>
      <c r="J120" s="14" t="str">
        <f>E24</f>
        <v xml:space="preserve"> </v>
      </c>
      <c r="K120" s="16"/>
      <c r="L120" s="17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</row>
    <row r="121" spans="1:65" ht="9.75" customHeight="1">
      <c r="A121" s="16"/>
      <c r="B121" s="17"/>
      <c r="C121" s="16"/>
      <c r="D121" s="16"/>
      <c r="E121" s="16"/>
      <c r="F121" s="16"/>
      <c r="G121" s="16"/>
      <c r="H121" s="16"/>
      <c r="I121" s="16"/>
      <c r="J121" s="16"/>
      <c r="K121" s="16"/>
      <c r="L121" s="17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</row>
    <row r="122" spans="1:65" ht="29.25" customHeight="1">
      <c r="A122" s="111"/>
      <c r="B122" s="112"/>
      <c r="C122" s="113" t="s">
        <v>99</v>
      </c>
      <c r="D122" s="114" t="s">
        <v>54</v>
      </c>
      <c r="E122" s="114" t="s">
        <v>50</v>
      </c>
      <c r="F122" s="114" t="s">
        <v>51</v>
      </c>
      <c r="G122" s="114" t="s">
        <v>100</v>
      </c>
      <c r="H122" s="114" t="s">
        <v>101</v>
      </c>
      <c r="I122" s="114" t="s">
        <v>102</v>
      </c>
      <c r="J122" s="115" t="s">
        <v>87</v>
      </c>
      <c r="K122" s="116" t="s">
        <v>103</v>
      </c>
      <c r="L122" s="112"/>
      <c r="M122" s="49" t="s">
        <v>1</v>
      </c>
      <c r="N122" s="50" t="s">
        <v>33</v>
      </c>
      <c r="O122" s="50" t="s">
        <v>104</v>
      </c>
      <c r="P122" s="50" t="s">
        <v>105</v>
      </c>
      <c r="Q122" s="50" t="s">
        <v>106</v>
      </c>
      <c r="R122" s="50" t="s">
        <v>107</v>
      </c>
      <c r="S122" s="50" t="s">
        <v>108</v>
      </c>
      <c r="T122" s="51" t="s">
        <v>109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</row>
    <row r="123" spans="1:65" ht="22.5" customHeight="1">
      <c r="A123" s="16"/>
      <c r="B123" s="17"/>
      <c r="C123" s="55" t="s">
        <v>88</v>
      </c>
      <c r="D123" s="16"/>
      <c r="E123" s="16"/>
      <c r="F123" s="16"/>
      <c r="G123" s="16"/>
      <c r="H123" s="16"/>
      <c r="I123" s="16"/>
      <c r="J123" s="117">
        <f t="shared" ref="J123:J125" si="3">BK123</f>
        <v>0</v>
      </c>
      <c r="K123" s="16"/>
      <c r="L123" s="17"/>
      <c r="M123" s="52"/>
      <c r="N123" s="44"/>
      <c r="O123" s="44"/>
      <c r="P123" s="118">
        <f>P124+P129</f>
        <v>122.17633999999998</v>
      </c>
      <c r="Q123" s="44"/>
      <c r="R123" s="118">
        <f>R124+R129</f>
        <v>0.36408000000000007</v>
      </c>
      <c r="S123" s="44"/>
      <c r="T123" s="119">
        <f>T124+T129</f>
        <v>0</v>
      </c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3" t="s">
        <v>68</v>
      </c>
      <c r="AU123" s="3" t="s">
        <v>89</v>
      </c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20">
        <f>BK124+BK129</f>
        <v>0</v>
      </c>
      <c r="BL123" s="16"/>
      <c r="BM123" s="16"/>
    </row>
    <row r="124" spans="1:65" ht="25.5" customHeight="1">
      <c r="A124" s="121"/>
      <c r="B124" s="122"/>
      <c r="C124" s="121"/>
      <c r="D124" s="123" t="s">
        <v>68</v>
      </c>
      <c r="E124" s="124" t="s">
        <v>110</v>
      </c>
      <c r="F124" s="124" t="s">
        <v>111</v>
      </c>
      <c r="G124" s="121"/>
      <c r="H124" s="121"/>
      <c r="I124" s="121"/>
      <c r="J124" s="125">
        <f t="shared" si="3"/>
        <v>0</v>
      </c>
      <c r="K124" s="121"/>
      <c r="L124" s="122"/>
      <c r="M124" s="126"/>
      <c r="N124" s="121"/>
      <c r="O124" s="121"/>
      <c r="P124" s="127">
        <f>P125</f>
        <v>45.239399999999989</v>
      </c>
      <c r="Q124" s="121"/>
      <c r="R124" s="127">
        <f>R125</f>
        <v>0</v>
      </c>
      <c r="S124" s="121"/>
      <c r="T124" s="128">
        <f>T125</f>
        <v>0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3" t="s">
        <v>77</v>
      </c>
      <c r="AS124" s="121"/>
      <c r="AT124" s="129" t="s">
        <v>68</v>
      </c>
      <c r="AU124" s="129" t="s">
        <v>69</v>
      </c>
      <c r="AV124" s="121"/>
      <c r="AW124" s="121"/>
      <c r="AX124" s="121"/>
      <c r="AY124" s="123" t="s">
        <v>112</v>
      </c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30">
        <f>BK125</f>
        <v>0</v>
      </c>
      <c r="BL124" s="121"/>
      <c r="BM124" s="121"/>
    </row>
    <row r="125" spans="1:65" ht="22.5" customHeight="1">
      <c r="A125" s="121"/>
      <c r="B125" s="122"/>
      <c r="C125" s="121"/>
      <c r="D125" s="123" t="s">
        <v>68</v>
      </c>
      <c r="E125" s="131" t="s">
        <v>77</v>
      </c>
      <c r="F125" s="131" t="s">
        <v>113</v>
      </c>
      <c r="G125" s="121"/>
      <c r="H125" s="121"/>
      <c r="I125" s="121"/>
      <c r="J125" s="132">
        <f t="shared" si="3"/>
        <v>0</v>
      </c>
      <c r="K125" s="121"/>
      <c r="L125" s="122"/>
      <c r="M125" s="126"/>
      <c r="N125" s="121"/>
      <c r="O125" s="121"/>
      <c r="P125" s="127">
        <f>SUM(P126:P128)</f>
        <v>45.239399999999989</v>
      </c>
      <c r="Q125" s="121"/>
      <c r="R125" s="127">
        <f>SUM(R126:R128)</f>
        <v>0</v>
      </c>
      <c r="S125" s="121"/>
      <c r="T125" s="128">
        <f>SUM(T126:T128)</f>
        <v>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3" t="s">
        <v>77</v>
      </c>
      <c r="AS125" s="121"/>
      <c r="AT125" s="129" t="s">
        <v>68</v>
      </c>
      <c r="AU125" s="129" t="s">
        <v>77</v>
      </c>
      <c r="AV125" s="121"/>
      <c r="AW125" s="121"/>
      <c r="AX125" s="121"/>
      <c r="AY125" s="123" t="s">
        <v>112</v>
      </c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30">
        <f>SUM(BK126:BK128)</f>
        <v>0</v>
      </c>
      <c r="BL125" s="121"/>
      <c r="BM125" s="121"/>
    </row>
    <row r="126" spans="1:65" ht="21.75" customHeight="1">
      <c r="A126" s="16"/>
      <c r="B126" s="17"/>
      <c r="C126" s="133" t="s">
        <v>271</v>
      </c>
      <c r="D126" s="133" t="s">
        <v>114</v>
      </c>
      <c r="E126" s="134" t="s">
        <v>115</v>
      </c>
      <c r="F126" s="135" t="s">
        <v>116</v>
      </c>
      <c r="G126" s="136" t="s">
        <v>117</v>
      </c>
      <c r="H126" s="137">
        <v>8.1999999999999993</v>
      </c>
      <c r="I126" s="138"/>
      <c r="J126" s="138">
        <f>ROUND(I126*H126,2)</f>
        <v>0</v>
      </c>
      <c r="K126" s="139"/>
      <c r="L126" s="17"/>
      <c r="M126" s="140" t="s">
        <v>1</v>
      </c>
      <c r="N126" s="141" t="s">
        <v>35</v>
      </c>
      <c r="O126" s="142">
        <v>2.5139999999999998</v>
      </c>
      <c r="P126" s="142">
        <f t="shared" ref="P126:P128" si="4">O126*H126</f>
        <v>20.614799999999995</v>
      </c>
      <c r="Q126" s="142">
        <v>0</v>
      </c>
      <c r="R126" s="142">
        <f t="shared" ref="R126:R128" si="5">Q126*H126</f>
        <v>0</v>
      </c>
      <c r="S126" s="142">
        <v>0</v>
      </c>
      <c r="T126" s="143">
        <f t="shared" ref="T126:T128" si="6">S126*H126</f>
        <v>0</v>
      </c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44" t="s">
        <v>118</v>
      </c>
      <c r="AS126" s="16"/>
      <c r="AT126" s="144" t="s">
        <v>114</v>
      </c>
      <c r="AU126" s="144" t="s">
        <v>119</v>
      </c>
      <c r="AV126" s="16"/>
      <c r="AW126" s="16"/>
      <c r="AX126" s="16"/>
      <c r="AY126" s="3" t="s">
        <v>112</v>
      </c>
      <c r="AZ126" s="16"/>
      <c r="BA126" s="16"/>
      <c r="BB126" s="16"/>
      <c r="BC126" s="16"/>
      <c r="BD126" s="16"/>
      <c r="BE126" s="145">
        <f t="shared" ref="BE126:BE128" si="7">IF(N126="základná",J126,0)</f>
        <v>0</v>
      </c>
      <c r="BF126" s="145">
        <f t="shared" ref="BF126:BF128" si="8">IF(N126="znížená",J126,0)</f>
        <v>0</v>
      </c>
      <c r="BG126" s="145">
        <f t="shared" ref="BG126:BG128" si="9">IF(N126="zákl. prenesená",J126,0)</f>
        <v>0</v>
      </c>
      <c r="BH126" s="145">
        <f t="shared" ref="BH126:BH128" si="10">IF(N126="zníž. prenesená",J126,0)</f>
        <v>0</v>
      </c>
      <c r="BI126" s="145">
        <f t="shared" ref="BI126:BI128" si="11">IF(N126="nulová",J126,0)</f>
        <v>0</v>
      </c>
      <c r="BJ126" s="3" t="s">
        <v>119</v>
      </c>
      <c r="BK126" s="145">
        <f t="shared" ref="BK126:BK128" si="12">ROUND(I126*H126,2)</f>
        <v>0</v>
      </c>
      <c r="BL126" s="3" t="s">
        <v>118</v>
      </c>
      <c r="BM126" s="144" t="s">
        <v>272</v>
      </c>
    </row>
    <row r="127" spans="1:65" ht="37.5" customHeight="1">
      <c r="A127" s="16"/>
      <c r="B127" s="17"/>
      <c r="C127" s="133" t="s">
        <v>273</v>
      </c>
      <c r="D127" s="133" t="s">
        <v>114</v>
      </c>
      <c r="E127" s="134" t="s">
        <v>121</v>
      </c>
      <c r="F127" s="135" t="s">
        <v>122</v>
      </c>
      <c r="G127" s="136" t="s">
        <v>117</v>
      </c>
      <c r="H127" s="137">
        <v>8.1999999999999993</v>
      </c>
      <c r="I127" s="138"/>
      <c r="J127" s="138">
        <f t="shared" ref="J127:J128" si="13">ROUND(I127*H127,2)</f>
        <v>0</v>
      </c>
      <c r="K127" s="139"/>
      <c r="L127" s="17"/>
      <c r="M127" s="140" t="s">
        <v>1</v>
      </c>
      <c r="N127" s="141" t="s">
        <v>35</v>
      </c>
      <c r="O127" s="142">
        <v>0.61299999999999999</v>
      </c>
      <c r="P127" s="142">
        <f t="shared" si="4"/>
        <v>5.0265999999999993</v>
      </c>
      <c r="Q127" s="142">
        <v>0</v>
      </c>
      <c r="R127" s="142">
        <f t="shared" si="5"/>
        <v>0</v>
      </c>
      <c r="S127" s="142">
        <v>0</v>
      </c>
      <c r="T127" s="143">
        <f t="shared" si="6"/>
        <v>0</v>
      </c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44" t="s">
        <v>118</v>
      </c>
      <c r="AS127" s="16"/>
      <c r="AT127" s="144" t="s">
        <v>114</v>
      </c>
      <c r="AU127" s="144" t="s">
        <v>119</v>
      </c>
      <c r="AV127" s="16"/>
      <c r="AW127" s="16"/>
      <c r="AX127" s="16"/>
      <c r="AY127" s="3" t="s">
        <v>112</v>
      </c>
      <c r="AZ127" s="16"/>
      <c r="BA127" s="16"/>
      <c r="BB127" s="16"/>
      <c r="BC127" s="16"/>
      <c r="BD127" s="16"/>
      <c r="BE127" s="145">
        <f t="shared" si="7"/>
        <v>0</v>
      </c>
      <c r="BF127" s="145">
        <f t="shared" si="8"/>
        <v>0</v>
      </c>
      <c r="BG127" s="145">
        <f t="shared" si="9"/>
        <v>0</v>
      </c>
      <c r="BH127" s="145">
        <f t="shared" si="10"/>
        <v>0</v>
      </c>
      <c r="BI127" s="145">
        <f t="shared" si="11"/>
        <v>0</v>
      </c>
      <c r="BJ127" s="3" t="s">
        <v>119</v>
      </c>
      <c r="BK127" s="145">
        <f t="shared" si="12"/>
        <v>0</v>
      </c>
      <c r="BL127" s="3" t="s">
        <v>118</v>
      </c>
      <c r="BM127" s="144" t="s">
        <v>274</v>
      </c>
    </row>
    <row r="128" spans="1:65" ht="24" customHeight="1">
      <c r="A128" s="16"/>
      <c r="B128" s="17"/>
      <c r="C128" s="133" t="s">
        <v>275</v>
      </c>
      <c r="D128" s="133" t="s">
        <v>114</v>
      </c>
      <c r="E128" s="134" t="s">
        <v>125</v>
      </c>
      <c r="F128" s="135" t="s">
        <v>126</v>
      </c>
      <c r="G128" s="136" t="s">
        <v>117</v>
      </c>
      <c r="H128" s="137">
        <v>8.1999999999999993</v>
      </c>
      <c r="I128" s="138"/>
      <c r="J128" s="138">
        <f t="shared" si="13"/>
        <v>0</v>
      </c>
      <c r="K128" s="139"/>
      <c r="L128" s="17"/>
      <c r="M128" s="140" t="s">
        <v>1</v>
      </c>
      <c r="N128" s="141" t="s">
        <v>35</v>
      </c>
      <c r="O128" s="142">
        <v>2.39</v>
      </c>
      <c r="P128" s="142">
        <f t="shared" si="4"/>
        <v>19.597999999999999</v>
      </c>
      <c r="Q128" s="142">
        <v>0</v>
      </c>
      <c r="R128" s="142">
        <f t="shared" si="5"/>
        <v>0</v>
      </c>
      <c r="S128" s="142">
        <v>0</v>
      </c>
      <c r="T128" s="143">
        <f t="shared" si="6"/>
        <v>0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44" t="s">
        <v>118</v>
      </c>
      <c r="AS128" s="16"/>
      <c r="AT128" s="144" t="s">
        <v>114</v>
      </c>
      <c r="AU128" s="144" t="s">
        <v>119</v>
      </c>
      <c r="AV128" s="16"/>
      <c r="AW128" s="16"/>
      <c r="AX128" s="16"/>
      <c r="AY128" s="3" t="s">
        <v>112</v>
      </c>
      <c r="AZ128" s="16"/>
      <c r="BA128" s="16"/>
      <c r="BB128" s="16"/>
      <c r="BC128" s="16"/>
      <c r="BD128" s="16"/>
      <c r="BE128" s="145">
        <f t="shared" si="7"/>
        <v>0</v>
      </c>
      <c r="BF128" s="145">
        <f t="shared" si="8"/>
        <v>0</v>
      </c>
      <c r="BG128" s="145">
        <f t="shared" si="9"/>
        <v>0</v>
      </c>
      <c r="BH128" s="145">
        <f t="shared" si="10"/>
        <v>0</v>
      </c>
      <c r="BI128" s="145">
        <f t="shared" si="11"/>
        <v>0</v>
      </c>
      <c r="BJ128" s="3" t="s">
        <v>119</v>
      </c>
      <c r="BK128" s="145">
        <f t="shared" si="12"/>
        <v>0</v>
      </c>
      <c r="BL128" s="3" t="s">
        <v>118</v>
      </c>
      <c r="BM128" s="144" t="s">
        <v>276</v>
      </c>
    </row>
    <row r="129" spans="1:65" ht="25.5" customHeight="1">
      <c r="A129" s="121"/>
      <c r="B129" s="122"/>
      <c r="C129" s="121"/>
      <c r="D129" s="123" t="s">
        <v>68</v>
      </c>
      <c r="E129" s="124" t="s">
        <v>145</v>
      </c>
      <c r="F129" s="124" t="s">
        <v>146</v>
      </c>
      <c r="G129" s="121"/>
      <c r="H129" s="121"/>
      <c r="I129" s="121"/>
      <c r="J129" s="125">
        <f t="shared" ref="J129:J130" si="14">BK129</f>
        <v>0</v>
      </c>
      <c r="K129" s="121"/>
      <c r="L129" s="122"/>
      <c r="M129" s="126"/>
      <c r="N129" s="121"/>
      <c r="O129" s="121"/>
      <c r="P129" s="127">
        <f>P130+P134+P139+P149</f>
        <v>76.936939999999993</v>
      </c>
      <c r="Q129" s="121"/>
      <c r="R129" s="127">
        <f>R130+R134+R139+R149</f>
        <v>0.36408000000000007</v>
      </c>
      <c r="S129" s="121"/>
      <c r="T129" s="128">
        <f>T130+T134+T139+T149</f>
        <v>0</v>
      </c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3" t="s">
        <v>119</v>
      </c>
      <c r="AS129" s="121"/>
      <c r="AT129" s="129" t="s">
        <v>68</v>
      </c>
      <c r="AU129" s="129" t="s">
        <v>69</v>
      </c>
      <c r="AV129" s="121"/>
      <c r="AW129" s="121"/>
      <c r="AX129" s="121"/>
      <c r="AY129" s="123" t="s">
        <v>112</v>
      </c>
      <c r="AZ129" s="121"/>
      <c r="BA129" s="121"/>
      <c r="BB129" s="121"/>
      <c r="BC129" s="121"/>
      <c r="BD129" s="121"/>
      <c r="BE129" s="121"/>
      <c r="BF129" s="121"/>
      <c r="BG129" s="121"/>
      <c r="BH129" s="121"/>
      <c r="BI129" s="121"/>
      <c r="BJ129" s="121"/>
      <c r="BK129" s="130">
        <f>BK130+BK134+BK139+BK149</f>
        <v>0</v>
      </c>
      <c r="BL129" s="121"/>
      <c r="BM129" s="121"/>
    </row>
    <row r="130" spans="1:65" ht="22.5" customHeight="1">
      <c r="A130" s="121"/>
      <c r="B130" s="122"/>
      <c r="C130" s="121"/>
      <c r="D130" s="123" t="s">
        <v>68</v>
      </c>
      <c r="E130" s="131" t="s">
        <v>277</v>
      </c>
      <c r="F130" s="131" t="s">
        <v>278</v>
      </c>
      <c r="G130" s="121"/>
      <c r="H130" s="121"/>
      <c r="I130" s="121"/>
      <c r="J130" s="132">
        <f t="shared" si="14"/>
        <v>0</v>
      </c>
      <c r="K130" s="121"/>
      <c r="L130" s="122"/>
      <c r="M130" s="126"/>
      <c r="N130" s="121"/>
      <c r="O130" s="121"/>
      <c r="P130" s="127">
        <f>SUM(P131:P133)</f>
        <v>7.5051199999999998</v>
      </c>
      <c r="Q130" s="121"/>
      <c r="R130" s="127">
        <f>SUM(R131:R133)</f>
        <v>3.5000000000000001E-3</v>
      </c>
      <c r="S130" s="121"/>
      <c r="T130" s="128">
        <f>SUM(T131:T133)</f>
        <v>0</v>
      </c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3" t="s">
        <v>119</v>
      </c>
      <c r="AS130" s="121"/>
      <c r="AT130" s="129" t="s">
        <v>68</v>
      </c>
      <c r="AU130" s="129" t="s">
        <v>77</v>
      </c>
      <c r="AV130" s="121"/>
      <c r="AW130" s="121"/>
      <c r="AX130" s="121"/>
      <c r="AY130" s="123" t="s">
        <v>112</v>
      </c>
      <c r="AZ130" s="121"/>
      <c r="BA130" s="121"/>
      <c r="BB130" s="121"/>
      <c r="BC130" s="121"/>
      <c r="BD130" s="121"/>
      <c r="BE130" s="121"/>
      <c r="BF130" s="121"/>
      <c r="BG130" s="121"/>
      <c r="BH130" s="121"/>
      <c r="BI130" s="121"/>
      <c r="BJ130" s="121"/>
      <c r="BK130" s="130">
        <f>SUM(BK131:BK133)</f>
        <v>0</v>
      </c>
      <c r="BL130" s="121"/>
      <c r="BM130" s="121"/>
    </row>
    <row r="131" spans="1:65" ht="24" customHeight="1">
      <c r="A131" s="16"/>
      <c r="B131" s="17"/>
      <c r="C131" s="133" t="s">
        <v>279</v>
      </c>
      <c r="D131" s="133" t="s">
        <v>114</v>
      </c>
      <c r="E131" s="134" t="s">
        <v>280</v>
      </c>
      <c r="F131" s="135" t="s">
        <v>281</v>
      </c>
      <c r="G131" s="136" t="s">
        <v>133</v>
      </c>
      <c r="H131" s="137">
        <v>56</v>
      </c>
      <c r="I131" s="138"/>
      <c r="J131" s="138">
        <f t="shared" ref="J131:J133" si="15">ROUND(I131*H131,2)</f>
        <v>0</v>
      </c>
      <c r="K131" s="139"/>
      <c r="L131" s="17"/>
      <c r="M131" s="140" t="s">
        <v>1</v>
      </c>
      <c r="N131" s="141" t="s">
        <v>35</v>
      </c>
      <c r="O131" s="142">
        <v>0.13402</v>
      </c>
      <c r="P131" s="142">
        <f t="shared" ref="P131:P133" si="16">O131*H131</f>
        <v>7.5051199999999998</v>
      </c>
      <c r="Q131" s="142">
        <v>2.0000000000000002E-5</v>
      </c>
      <c r="R131" s="142">
        <f t="shared" ref="R131:R133" si="17">Q131*H131</f>
        <v>1.1200000000000001E-3</v>
      </c>
      <c r="S131" s="142">
        <v>0</v>
      </c>
      <c r="T131" s="143">
        <f t="shared" ref="T131:T133" si="18">S131*H131</f>
        <v>0</v>
      </c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44" t="s">
        <v>151</v>
      </c>
      <c r="AS131" s="16"/>
      <c r="AT131" s="144" t="s">
        <v>114</v>
      </c>
      <c r="AU131" s="144" t="s">
        <v>119</v>
      </c>
      <c r="AV131" s="16"/>
      <c r="AW131" s="16"/>
      <c r="AX131" s="16"/>
      <c r="AY131" s="3" t="s">
        <v>112</v>
      </c>
      <c r="AZ131" s="16"/>
      <c r="BA131" s="16"/>
      <c r="BB131" s="16"/>
      <c r="BC131" s="16"/>
      <c r="BD131" s="16"/>
      <c r="BE131" s="145">
        <f t="shared" ref="BE131:BE133" si="19">IF(N131="základná",J131,0)</f>
        <v>0</v>
      </c>
      <c r="BF131" s="145">
        <f t="shared" ref="BF131:BF133" si="20">IF(N131="znížená",J131,0)</f>
        <v>0</v>
      </c>
      <c r="BG131" s="145">
        <f t="shared" ref="BG131:BG133" si="21">IF(N131="zákl. prenesená",J131,0)</f>
        <v>0</v>
      </c>
      <c r="BH131" s="145">
        <f t="shared" ref="BH131:BH133" si="22">IF(N131="zníž. prenesená",J131,0)</f>
        <v>0</v>
      </c>
      <c r="BI131" s="145">
        <f t="shared" ref="BI131:BI133" si="23">IF(N131="nulová",J131,0)</f>
        <v>0</v>
      </c>
      <c r="BJ131" s="3" t="s">
        <v>119</v>
      </c>
      <c r="BK131" s="145">
        <f t="shared" ref="BK131:BK133" si="24">ROUND(I131*H131,2)</f>
        <v>0</v>
      </c>
      <c r="BL131" s="3" t="s">
        <v>151</v>
      </c>
      <c r="BM131" s="144" t="s">
        <v>282</v>
      </c>
    </row>
    <row r="132" spans="1:65" ht="33" customHeight="1">
      <c r="A132" s="16"/>
      <c r="B132" s="17"/>
      <c r="C132" s="146" t="s">
        <v>283</v>
      </c>
      <c r="D132" s="146" t="s">
        <v>136</v>
      </c>
      <c r="E132" s="147" t="s">
        <v>284</v>
      </c>
      <c r="F132" s="148" t="s">
        <v>285</v>
      </c>
      <c r="G132" s="149" t="s">
        <v>133</v>
      </c>
      <c r="H132" s="150">
        <v>42</v>
      </c>
      <c r="I132" s="151"/>
      <c r="J132" s="151">
        <f t="shared" si="15"/>
        <v>0</v>
      </c>
      <c r="K132" s="152"/>
      <c r="L132" s="153"/>
      <c r="M132" s="154" t="s">
        <v>1</v>
      </c>
      <c r="N132" s="155" t="s">
        <v>35</v>
      </c>
      <c r="O132" s="142">
        <v>0</v>
      </c>
      <c r="P132" s="142">
        <f t="shared" si="16"/>
        <v>0</v>
      </c>
      <c r="Q132" s="142">
        <v>1.0000000000000001E-5</v>
      </c>
      <c r="R132" s="142">
        <f t="shared" si="17"/>
        <v>4.2000000000000002E-4</v>
      </c>
      <c r="S132" s="142">
        <v>0</v>
      </c>
      <c r="T132" s="143">
        <f t="shared" si="18"/>
        <v>0</v>
      </c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44" t="s">
        <v>156</v>
      </c>
      <c r="AS132" s="16"/>
      <c r="AT132" s="144" t="s">
        <v>136</v>
      </c>
      <c r="AU132" s="144" t="s">
        <v>119</v>
      </c>
      <c r="AV132" s="16"/>
      <c r="AW132" s="16"/>
      <c r="AX132" s="16"/>
      <c r="AY132" s="3" t="s">
        <v>112</v>
      </c>
      <c r="AZ132" s="16"/>
      <c r="BA132" s="16"/>
      <c r="BB132" s="16"/>
      <c r="BC132" s="16"/>
      <c r="BD132" s="16"/>
      <c r="BE132" s="145">
        <f t="shared" si="19"/>
        <v>0</v>
      </c>
      <c r="BF132" s="145">
        <f t="shared" si="20"/>
        <v>0</v>
      </c>
      <c r="BG132" s="145">
        <f t="shared" si="21"/>
        <v>0</v>
      </c>
      <c r="BH132" s="145">
        <f t="shared" si="22"/>
        <v>0</v>
      </c>
      <c r="BI132" s="145">
        <f t="shared" si="23"/>
        <v>0</v>
      </c>
      <c r="BJ132" s="3" t="s">
        <v>119</v>
      </c>
      <c r="BK132" s="145">
        <f t="shared" si="24"/>
        <v>0</v>
      </c>
      <c r="BL132" s="3" t="s">
        <v>151</v>
      </c>
      <c r="BM132" s="144" t="s">
        <v>286</v>
      </c>
    </row>
    <row r="133" spans="1:65" ht="33" customHeight="1">
      <c r="A133" s="16"/>
      <c r="B133" s="17"/>
      <c r="C133" s="146" t="s">
        <v>287</v>
      </c>
      <c r="D133" s="146" t="s">
        <v>136</v>
      </c>
      <c r="E133" s="147" t="s">
        <v>288</v>
      </c>
      <c r="F133" s="148" t="s">
        <v>289</v>
      </c>
      <c r="G133" s="149" t="s">
        <v>133</v>
      </c>
      <c r="H133" s="150">
        <v>14</v>
      </c>
      <c r="I133" s="151"/>
      <c r="J133" s="151">
        <f t="shared" si="15"/>
        <v>0</v>
      </c>
      <c r="K133" s="152"/>
      <c r="L133" s="153"/>
      <c r="M133" s="154" t="s">
        <v>1</v>
      </c>
      <c r="N133" s="155" t="s">
        <v>35</v>
      </c>
      <c r="O133" s="142">
        <v>0</v>
      </c>
      <c r="P133" s="142">
        <f t="shared" si="16"/>
        <v>0</v>
      </c>
      <c r="Q133" s="142">
        <v>1.3999999999999999E-4</v>
      </c>
      <c r="R133" s="142">
        <f t="shared" si="17"/>
        <v>1.9599999999999999E-3</v>
      </c>
      <c r="S133" s="142">
        <v>0</v>
      </c>
      <c r="T133" s="143">
        <f t="shared" si="18"/>
        <v>0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44" t="s">
        <v>156</v>
      </c>
      <c r="AS133" s="16"/>
      <c r="AT133" s="144" t="s">
        <v>136</v>
      </c>
      <c r="AU133" s="144" t="s">
        <v>119</v>
      </c>
      <c r="AV133" s="16"/>
      <c r="AW133" s="16"/>
      <c r="AX133" s="16"/>
      <c r="AY133" s="3" t="s">
        <v>112</v>
      </c>
      <c r="AZ133" s="16"/>
      <c r="BA133" s="16"/>
      <c r="BB133" s="16"/>
      <c r="BC133" s="16"/>
      <c r="BD133" s="16"/>
      <c r="BE133" s="145">
        <f t="shared" si="19"/>
        <v>0</v>
      </c>
      <c r="BF133" s="145">
        <f t="shared" si="20"/>
        <v>0</v>
      </c>
      <c r="BG133" s="145">
        <f t="shared" si="21"/>
        <v>0</v>
      </c>
      <c r="BH133" s="145">
        <f t="shared" si="22"/>
        <v>0</v>
      </c>
      <c r="BI133" s="145">
        <f t="shared" si="23"/>
        <v>0</v>
      </c>
      <c r="BJ133" s="3" t="s">
        <v>119</v>
      </c>
      <c r="BK133" s="145">
        <f t="shared" si="24"/>
        <v>0</v>
      </c>
      <c r="BL133" s="3" t="s">
        <v>151</v>
      </c>
      <c r="BM133" s="144" t="s">
        <v>290</v>
      </c>
    </row>
    <row r="134" spans="1:65" ht="22.5" customHeight="1">
      <c r="A134" s="121"/>
      <c r="B134" s="122"/>
      <c r="C134" s="121"/>
      <c r="D134" s="123" t="s">
        <v>68</v>
      </c>
      <c r="E134" s="131" t="s">
        <v>291</v>
      </c>
      <c r="F134" s="131" t="s">
        <v>292</v>
      </c>
      <c r="G134" s="121"/>
      <c r="H134" s="121"/>
      <c r="I134" s="121"/>
      <c r="J134" s="132">
        <f>BK134</f>
        <v>0</v>
      </c>
      <c r="K134" s="121"/>
      <c r="L134" s="122"/>
      <c r="M134" s="126"/>
      <c r="N134" s="121"/>
      <c r="O134" s="121"/>
      <c r="P134" s="127">
        <f>SUM(P135:P138)</f>
        <v>26.496599999999997</v>
      </c>
      <c r="Q134" s="121"/>
      <c r="R134" s="127">
        <f>SUM(R135:R138)</f>
        <v>7.0099999999999996E-2</v>
      </c>
      <c r="S134" s="121"/>
      <c r="T134" s="128">
        <f>SUM(T135:T138)</f>
        <v>0</v>
      </c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3" t="s">
        <v>119</v>
      </c>
      <c r="AS134" s="121"/>
      <c r="AT134" s="129" t="s">
        <v>68</v>
      </c>
      <c r="AU134" s="129" t="s">
        <v>77</v>
      </c>
      <c r="AV134" s="121"/>
      <c r="AW134" s="121"/>
      <c r="AX134" s="121"/>
      <c r="AY134" s="123" t="s">
        <v>112</v>
      </c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30">
        <f>SUM(BK135:BK138)</f>
        <v>0</v>
      </c>
      <c r="BL134" s="121"/>
      <c r="BM134" s="121"/>
    </row>
    <row r="135" spans="1:65" ht="21.75" customHeight="1">
      <c r="A135" s="16"/>
      <c r="B135" s="17"/>
      <c r="C135" s="133" t="s">
        <v>119</v>
      </c>
      <c r="D135" s="133" t="s">
        <v>114</v>
      </c>
      <c r="E135" s="134" t="s">
        <v>293</v>
      </c>
      <c r="F135" s="135" t="s">
        <v>294</v>
      </c>
      <c r="G135" s="136" t="s">
        <v>133</v>
      </c>
      <c r="H135" s="137">
        <v>12</v>
      </c>
      <c r="I135" s="138"/>
      <c r="J135" s="138">
        <f t="shared" ref="J135:J138" si="25">ROUND(I135*H135,2)</f>
        <v>0</v>
      </c>
      <c r="K135" s="139"/>
      <c r="L135" s="17"/>
      <c r="M135" s="140" t="s">
        <v>1</v>
      </c>
      <c r="N135" s="141" t="s">
        <v>35</v>
      </c>
      <c r="O135" s="142">
        <v>0.57999999999999996</v>
      </c>
      <c r="P135" s="142">
        <f t="shared" ref="P135:P138" si="26">O135*H135</f>
        <v>6.9599999999999991</v>
      </c>
      <c r="Q135" s="142">
        <v>1.17E-3</v>
      </c>
      <c r="R135" s="142">
        <f t="shared" ref="R135:R138" si="27">Q135*H135</f>
        <v>1.404E-2</v>
      </c>
      <c r="S135" s="142">
        <v>0</v>
      </c>
      <c r="T135" s="143">
        <f t="shared" ref="T135:T138" si="28">S135*H135</f>
        <v>0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44" t="s">
        <v>151</v>
      </c>
      <c r="AS135" s="16"/>
      <c r="AT135" s="144" t="s">
        <v>114</v>
      </c>
      <c r="AU135" s="144" t="s">
        <v>119</v>
      </c>
      <c r="AV135" s="16"/>
      <c r="AW135" s="16"/>
      <c r="AX135" s="16"/>
      <c r="AY135" s="3" t="s">
        <v>112</v>
      </c>
      <c r="AZ135" s="16"/>
      <c r="BA135" s="16"/>
      <c r="BB135" s="16"/>
      <c r="BC135" s="16"/>
      <c r="BD135" s="16"/>
      <c r="BE135" s="145">
        <f t="shared" ref="BE135:BE138" si="29">IF(N135="základná",J135,0)</f>
        <v>0</v>
      </c>
      <c r="BF135" s="145">
        <f t="shared" ref="BF135:BF138" si="30">IF(N135="znížená",J135,0)</f>
        <v>0</v>
      </c>
      <c r="BG135" s="145">
        <f t="shared" ref="BG135:BG138" si="31">IF(N135="zákl. prenesená",J135,0)</f>
        <v>0</v>
      </c>
      <c r="BH135" s="145">
        <f t="shared" ref="BH135:BH138" si="32">IF(N135="zníž. prenesená",J135,0)</f>
        <v>0</v>
      </c>
      <c r="BI135" s="145">
        <f t="shared" ref="BI135:BI138" si="33">IF(N135="nulová",J135,0)</f>
        <v>0</v>
      </c>
      <c r="BJ135" s="3" t="s">
        <v>119</v>
      </c>
      <c r="BK135" s="145">
        <f t="shared" ref="BK135:BK138" si="34">ROUND(I135*H135,2)</f>
        <v>0</v>
      </c>
      <c r="BL135" s="3" t="s">
        <v>151</v>
      </c>
      <c r="BM135" s="144" t="s">
        <v>295</v>
      </c>
    </row>
    <row r="136" spans="1:65" ht="21.75" customHeight="1">
      <c r="A136" s="16"/>
      <c r="B136" s="17"/>
      <c r="C136" s="133" t="s">
        <v>124</v>
      </c>
      <c r="D136" s="133" t="s">
        <v>114</v>
      </c>
      <c r="E136" s="134" t="s">
        <v>296</v>
      </c>
      <c r="F136" s="135" t="s">
        <v>297</v>
      </c>
      <c r="G136" s="136" t="s">
        <v>133</v>
      </c>
      <c r="H136" s="137">
        <v>4</v>
      </c>
      <c r="I136" s="138"/>
      <c r="J136" s="138">
        <f t="shared" si="25"/>
        <v>0</v>
      </c>
      <c r="K136" s="139"/>
      <c r="L136" s="17"/>
      <c r="M136" s="140" t="s">
        <v>1</v>
      </c>
      <c r="N136" s="141" t="s">
        <v>35</v>
      </c>
      <c r="O136" s="142">
        <v>0.60599999999999998</v>
      </c>
      <c r="P136" s="142">
        <f t="shared" si="26"/>
        <v>2.4239999999999999</v>
      </c>
      <c r="Q136" s="142">
        <v>1.5499999999999999E-3</v>
      </c>
      <c r="R136" s="142">
        <f t="shared" si="27"/>
        <v>6.1999999999999998E-3</v>
      </c>
      <c r="S136" s="142">
        <v>0</v>
      </c>
      <c r="T136" s="143">
        <f t="shared" si="28"/>
        <v>0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44" t="s">
        <v>151</v>
      </c>
      <c r="AS136" s="16"/>
      <c r="AT136" s="144" t="s">
        <v>114</v>
      </c>
      <c r="AU136" s="144" t="s">
        <v>119</v>
      </c>
      <c r="AV136" s="16"/>
      <c r="AW136" s="16"/>
      <c r="AX136" s="16"/>
      <c r="AY136" s="3" t="s">
        <v>112</v>
      </c>
      <c r="AZ136" s="16"/>
      <c r="BA136" s="16"/>
      <c r="BB136" s="16"/>
      <c r="BC136" s="16"/>
      <c r="BD136" s="16"/>
      <c r="BE136" s="145">
        <f t="shared" si="29"/>
        <v>0</v>
      </c>
      <c r="BF136" s="145">
        <f t="shared" si="30"/>
        <v>0</v>
      </c>
      <c r="BG136" s="145">
        <f t="shared" si="31"/>
        <v>0</v>
      </c>
      <c r="BH136" s="145">
        <f t="shared" si="32"/>
        <v>0</v>
      </c>
      <c r="BI136" s="145">
        <f t="shared" si="33"/>
        <v>0</v>
      </c>
      <c r="BJ136" s="3" t="s">
        <v>119</v>
      </c>
      <c r="BK136" s="145">
        <f t="shared" si="34"/>
        <v>0</v>
      </c>
      <c r="BL136" s="3" t="s">
        <v>151</v>
      </c>
      <c r="BM136" s="144" t="s">
        <v>298</v>
      </c>
    </row>
    <row r="137" spans="1:65" ht="21.75" customHeight="1">
      <c r="A137" s="16"/>
      <c r="B137" s="17"/>
      <c r="C137" s="133" t="s">
        <v>118</v>
      </c>
      <c r="D137" s="133" t="s">
        <v>114</v>
      </c>
      <c r="E137" s="134" t="s">
        <v>299</v>
      </c>
      <c r="F137" s="135" t="s">
        <v>300</v>
      </c>
      <c r="G137" s="136" t="s">
        <v>133</v>
      </c>
      <c r="H137" s="137">
        <v>9</v>
      </c>
      <c r="I137" s="138"/>
      <c r="J137" s="138">
        <f t="shared" si="25"/>
        <v>0</v>
      </c>
      <c r="K137" s="139"/>
      <c r="L137" s="17"/>
      <c r="M137" s="140" t="s">
        <v>1</v>
      </c>
      <c r="N137" s="141" t="s">
        <v>35</v>
      </c>
      <c r="O137" s="142">
        <v>0.61699999999999999</v>
      </c>
      <c r="P137" s="142">
        <f t="shared" si="26"/>
        <v>5.5529999999999999</v>
      </c>
      <c r="Q137" s="142">
        <v>1.7600000000000001E-3</v>
      </c>
      <c r="R137" s="142">
        <f t="shared" si="27"/>
        <v>1.584E-2</v>
      </c>
      <c r="S137" s="142">
        <v>0</v>
      </c>
      <c r="T137" s="143">
        <f t="shared" si="28"/>
        <v>0</v>
      </c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44" t="s">
        <v>151</v>
      </c>
      <c r="AS137" s="16"/>
      <c r="AT137" s="144" t="s">
        <v>114</v>
      </c>
      <c r="AU137" s="144" t="s">
        <v>119</v>
      </c>
      <c r="AV137" s="16"/>
      <c r="AW137" s="16"/>
      <c r="AX137" s="16"/>
      <c r="AY137" s="3" t="s">
        <v>112</v>
      </c>
      <c r="AZ137" s="16"/>
      <c r="BA137" s="16"/>
      <c r="BB137" s="16"/>
      <c r="BC137" s="16"/>
      <c r="BD137" s="16"/>
      <c r="BE137" s="145">
        <f t="shared" si="29"/>
        <v>0</v>
      </c>
      <c r="BF137" s="145">
        <f t="shared" si="30"/>
        <v>0</v>
      </c>
      <c r="BG137" s="145">
        <f t="shared" si="31"/>
        <v>0</v>
      </c>
      <c r="BH137" s="145">
        <f t="shared" si="32"/>
        <v>0</v>
      </c>
      <c r="BI137" s="145">
        <f t="shared" si="33"/>
        <v>0</v>
      </c>
      <c r="BJ137" s="3" t="s">
        <v>119</v>
      </c>
      <c r="BK137" s="145">
        <f t="shared" si="34"/>
        <v>0</v>
      </c>
      <c r="BL137" s="3" t="s">
        <v>151</v>
      </c>
      <c r="BM137" s="144" t="s">
        <v>301</v>
      </c>
    </row>
    <row r="138" spans="1:65" ht="21.75" customHeight="1">
      <c r="A138" s="16"/>
      <c r="B138" s="17"/>
      <c r="C138" s="133" t="s">
        <v>77</v>
      </c>
      <c r="D138" s="133" t="s">
        <v>114</v>
      </c>
      <c r="E138" s="134" t="s">
        <v>302</v>
      </c>
      <c r="F138" s="135" t="s">
        <v>303</v>
      </c>
      <c r="G138" s="136" t="s">
        <v>133</v>
      </c>
      <c r="H138" s="137">
        <v>18</v>
      </c>
      <c r="I138" s="138"/>
      <c r="J138" s="138">
        <f t="shared" si="25"/>
        <v>0</v>
      </c>
      <c r="K138" s="139"/>
      <c r="L138" s="17"/>
      <c r="M138" s="140" t="s">
        <v>1</v>
      </c>
      <c r="N138" s="141" t="s">
        <v>35</v>
      </c>
      <c r="O138" s="142">
        <v>0.64219999999999999</v>
      </c>
      <c r="P138" s="142">
        <f t="shared" si="26"/>
        <v>11.5596</v>
      </c>
      <c r="Q138" s="142">
        <v>1.89E-3</v>
      </c>
      <c r="R138" s="142">
        <f t="shared" si="27"/>
        <v>3.4020000000000002E-2</v>
      </c>
      <c r="S138" s="142">
        <v>0</v>
      </c>
      <c r="T138" s="143">
        <f t="shared" si="28"/>
        <v>0</v>
      </c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44" t="s">
        <v>151</v>
      </c>
      <c r="AS138" s="16"/>
      <c r="AT138" s="144" t="s">
        <v>114</v>
      </c>
      <c r="AU138" s="144" t="s">
        <v>119</v>
      </c>
      <c r="AV138" s="16"/>
      <c r="AW138" s="16"/>
      <c r="AX138" s="16"/>
      <c r="AY138" s="3" t="s">
        <v>112</v>
      </c>
      <c r="AZ138" s="16"/>
      <c r="BA138" s="16"/>
      <c r="BB138" s="16"/>
      <c r="BC138" s="16"/>
      <c r="BD138" s="16"/>
      <c r="BE138" s="145">
        <f t="shared" si="29"/>
        <v>0</v>
      </c>
      <c r="BF138" s="145">
        <f t="shared" si="30"/>
        <v>0</v>
      </c>
      <c r="BG138" s="145">
        <f t="shared" si="31"/>
        <v>0</v>
      </c>
      <c r="BH138" s="145">
        <f t="shared" si="32"/>
        <v>0</v>
      </c>
      <c r="BI138" s="145">
        <f t="shared" si="33"/>
        <v>0</v>
      </c>
      <c r="BJ138" s="3" t="s">
        <v>119</v>
      </c>
      <c r="BK138" s="145">
        <f t="shared" si="34"/>
        <v>0</v>
      </c>
      <c r="BL138" s="3" t="s">
        <v>151</v>
      </c>
      <c r="BM138" s="144" t="s">
        <v>304</v>
      </c>
    </row>
    <row r="139" spans="1:65" ht="22.5" customHeight="1">
      <c r="A139" s="121"/>
      <c r="B139" s="122"/>
      <c r="C139" s="121"/>
      <c r="D139" s="123" t="s">
        <v>68</v>
      </c>
      <c r="E139" s="131" t="s">
        <v>305</v>
      </c>
      <c r="F139" s="131" t="s">
        <v>306</v>
      </c>
      <c r="G139" s="121"/>
      <c r="H139" s="121"/>
      <c r="I139" s="121"/>
      <c r="J139" s="132">
        <f>BK139</f>
        <v>0</v>
      </c>
      <c r="K139" s="121"/>
      <c r="L139" s="122"/>
      <c r="M139" s="126"/>
      <c r="N139" s="121"/>
      <c r="O139" s="121"/>
      <c r="P139" s="127">
        <f>SUM(P140:P148)</f>
        <v>14.262799999999999</v>
      </c>
      <c r="Q139" s="121"/>
      <c r="R139" s="127">
        <f>SUM(R140:R148)</f>
        <v>2.5549999999999996E-2</v>
      </c>
      <c r="S139" s="121"/>
      <c r="T139" s="128">
        <f>SUM(T140:T148)</f>
        <v>0</v>
      </c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3" t="s">
        <v>119</v>
      </c>
      <c r="AS139" s="121"/>
      <c r="AT139" s="129" t="s">
        <v>68</v>
      </c>
      <c r="AU139" s="129" t="s">
        <v>77</v>
      </c>
      <c r="AV139" s="121"/>
      <c r="AW139" s="121"/>
      <c r="AX139" s="121"/>
      <c r="AY139" s="123" t="s">
        <v>112</v>
      </c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1"/>
      <c r="BJ139" s="121"/>
      <c r="BK139" s="130">
        <f>SUM(BK140:BK148)</f>
        <v>0</v>
      </c>
      <c r="BL139" s="121"/>
      <c r="BM139" s="121"/>
    </row>
    <row r="140" spans="1:65" ht="24" customHeight="1">
      <c r="A140" s="16"/>
      <c r="B140" s="17"/>
      <c r="C140" s="133" t="s">
        <v>169</v>
      </c>
      <c r="D140" s="133" t="s">
        <v>114</v>
      </c>
      <c r="E140" s="134" t="s">
        <v>307</v>
      </c>
      <c r="F140" s="135" t="s">
        <v>308</v>
      </c>
      <c r="G140" s="136" t="s">
        <v>133</v>
      </c>
      <c r="H140" s="137">
        <v>14</v>
      </c>
      <c r="I140" s="138"/>
      <c r="J140" s="138">
        <f t="shared" ref="J140:J148" si="35">ROUND(I140*H140,2)</f>
        <v>0</v>
      </c>
      <c r="K140" s="139"/>
      <c r="L140" s="17"/>
      <c r="M140" s="140" t="s">
        <v>1</v>
      </c>
      <c r="N140" s="141" t="s">
        <v>35</v>
      </c>
      <c r="O140" s="142">
        <v>0.15817000000000001</v>
      </c>
      <c r="P140" s="142">
        <f t="shared" ref="P140:P148" si="36">O140*H140</f>
        <v>2.2143800000000002</v>
      </c>
      <c r="Q140" s="142">
        <v>2.7E-4</v>
      </c>
      <c r="R140" s="142">
        <f t="shared" ref="R140:R148" si="37">Q140*H140</f>
        <v>3.7799999999999999E-3</v>
      </c>
      <c r="S140" s="142">
        <v>0</v>
      </c>
      <c r="T140" s="143">
        <f t="shared" ref="T140:T148" si="38">S140*H140</f>
        <v>0</v>
      </c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44" t="s">
        <v>151</v>
      </c>
      <c r="AS140" s="16"/>
      <c r="AT140" s="144" t="s">
        <v>114</v>
      </c>
      <c r="AU140" s="144" t="s">
        <v>119</v>
      </c>
      <c r="AV140" s="16"/>
      <c r="AW140" s="16"/>
      <c r="AX140" s="16"/>
      <c r="AY140" s="3" t="s">
        <v>112</v>
      </c>
      <c r="AZ140" s="16"/>
      <c r="BA140" s="16"/>
      <c r="BB140" s="16"/>
      <c r="BC140" s="16"/>
      <c r="BD140" s="16"/>
      <c r="BE140" s="145">
        <f t="shared" ref="BE140:BE148" si="39">IF(N140="základná",J140,0)</f>
        <v>0</v>
      </c>
      <c r="BF140" s="145">
        <f t="shared" ref="BF140:BF148" si="40">IF(N140="znížená",J140,0)</f>
        <v>0</v>
      </c>
      <c r="BG140" s="145">
        <f t="shared" ref="BG140:BG148" si="41">IF(N140="zákl. prenesená",J140,0)</f>
        <v>0</v>
      </c>
      <c r="BH140" s="145">
        <f t="shared" ref="BH140:BH148" si="42">IF(N140="zníž. prenesená",J140,0)</f>
        <v>0</v>
      </c>
      <c r="BI140" s="145">
        <f t="shared" ref="BI140:BI148" si="43">IF(N140="nulová",J140,0)</f>
        <v>0</v>
      </c>
      <c r="BJ140" s="3" t="s">
        <v>119</v>
      </c>
      <c r="BK140" s="145">
        <f t="shared" ref="BK140:BK148" si="44">ROUND(I140*H140,2)</f>
        <v>0</v>
      </c>
      <c r="BL140" s="3" t="s">
        <v>151</v>
      </c>
      <c r="BM140" s="144" t="s">
        <v>309</v>
      </c>
    </row>
    <row r="141" spans="1:65" ht="24" customHeight="1">
      <c r="A141" s="16"/>
      <c r="B141" s="17"/>
      <c r="C141" s="133" t="s">
        <v>153</v>
      </c>
      <c r="D141" s="133" t="s">
        <v>114</v>
      </c>
      <c r="E141" s="134" t="s">
        <v>310</v>
      </c>
      <c r="F141" s="135" t="s">
        <v>311</v>
      </c>
      <c r="G141" s="136" t="s">
        <v>133</v>
      </c>
      <c r="H141" s="137">
        <v>42</v>
      </c>
      <c r="I141" s="138"/>
      <c r="J141" s="138">
        <f t="shared" si="35"/>
        <v>0</v>
      </c>
      <c r="K141" s="139"/>
      <c r="L141" s="17"/>
      <c r="M141" s="140" t="s">
        <v>1</v>
      </c>
      <c r="N141" s="141" t="s">
        <v>35</v>
      </c>
      <c r="O141" s="142">
        <v>0.21603</v>
      </c>
      <c r="P141" s="142">
        <f t="shared" si="36"/>
        <v>9.0732599999999994</v>
      </c>
      <c r="Q141" s="142">
        <v>3.6000000000000002E-4</v>
      </c>
      <c r="R141" s="142">
        <f t="shared" si="37"/>
        <v>1.5120000000000001E-2</v>
      </c>
      <c r="S141" s="142">
        <v>0</v>
      </c>
      <c r="T141" s="143">
        <f t="shared" si="38"/>
        <v>0</v>
      </c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44" t="s">
        <v>151</v>
      </c>
      <c r="AS141" s="16"/>
      <c r="AT141" s="144" t="s">
        <v>114</v>
      </c>
      <c r="AU141" s="144" t="s">
        <v>119</v>
      </c>
      <c r="AV141" s="16"/>
      <c r="AW141" s="16"/>
      <c r="AX141" s="16"/>
      <c r="AY141" s="3" t="s">
        <v>112</v>
      </c>
      <c r="AZ141" s="16"/>
      <c r="BA141" s="16"/>
      <c r="BB141" s="16"/>
      <c r="BC141" s="16"/>
      <c r="BD141" s="16"/>
      <c r="BE141" s="145">
        <f t="shared" si="39"/>
        <v>0</v>
      </c>
      <c r="BF141" s="145">
        <f t="shared" si="40"/>
        <v>0</v>
      </c>
      <c r="BG141" s="145">
        <f t="shared" si="41"/>
        <v>0</v>
      </c>
      <c r="BH141" s="145">
        <f t="shared" si="42"/>
        <v>0</v>
      </c>
      <c r="BI141" s="145">
        <f t="shared" si="43"/>
        <v>0</v>
      </c>
      <c r="BJ141" s="3" t="s">
        <v>119</v>
      </c>
      <c r="BK141" s="145">
        <f t="shared" si="44"/>
        <v>0</v>
      </c>
      <c r="BL141" s="3" t="s">
        <v>151</v>
      </c>
      <c r="BM141" s="144" t="s">
        <v>312</v>
      </c>
    </row>
    <row r="142" spans="1:65" ht="24" customHeight="1">
      <c r="A142" s="16"/>
      <c r="B142" s="17"/>
      <c r="C142" s="133" t="s">
        <v>180</v>
      </c>
      <c r="D142" s="133" t="s">
        <v>114</v>
      </c>
      <c r="E142" s="134" t="s">
        <v>313</v>
      </c>
      <c r="F142" s="135" t="s">
        <v>314</v>
      </c>
      <c r="G142" s="136" t="s">
        <v>143</v>
      </c>
      <c r="H142" s="137">
        <v>2</v>
      </c>
      <c r="I142" s="138"/>
      <c r="J142" s="138">
        <f t="shared" si="35"/>
        <v>0</v>
      </c>
      <c r="K142" s="139"/>
      <c r="L142" s="17"/>
      <c r="M142" s="140" t="s">
        <v>1</v>
      </c>
      <c r="N142" s="141" t="s">
        <v>35</v>
      </c>
      <c r="O142" s="142">
        <v>0.20627000000000001</v>
      </c>
      <c r="P142" s="142">
        <f t="shared" si="36"/>
        <v>0.41254000000000002</v>
      </c>
      <c r="Q142" s="142">
        <v>4.0000000000000003E-5</v>
      </c>
      <c r="R142" s="142">
        <f t="shared" si="37"/>
        <v>8.0000000000000007E-5</v>
      </c>
      <c r="S142" s="142">
        <v>0</v>
      </c>
      <c r="T142" s="143">
        <f t="shared" si="38"/>
        <v>0</v>
      </c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44" t="s">
        <v>151</v>
      </c>
      <c r="AS142" s="16"/>
      <c r="AT142" s="144" t="s">
        <v>114</v>
      </c>
      <c r="AU142" s="144" t="s">
        <v>119</v>
      </c>
      <c r="AV142" s="16"/>
      <c r="AW142" s="16"/>
      <c r="AX142" s="16"/>
      <c r="AY142" s="3" t="s">
        <v>112</v>
      </c>
      <c r="AZ142" s="16"/>
      <c r="BA142" s="16"/>
      <c r="BB142" s="16"/>
      <c r="BC142" s="16"/>
      <c r="BD142" s="16"/>
      <c r="BE142" s="145">
        <f t="shared" si="39"/>
        <v>0</v>
      </c>
      <c r="BF142" s="145">
        <f t="shared" si="40"/>
        <v>0</v>
      </c>
      <c r="BG142" s="145">
        <f t="shared" si="41"/>
        <v>0</v>
      </c>
      <c r="BH142" s="145">
        <f t="shared" si="42"/>
        <v>0</v>
      </c>
      <c r="BI142" s="145">
        <f t="shared" si="43"/>
        <v>0</v>
      </c>
      <c r="BJ142" s="3" t="s">
        <v>119</v>
      </c>
      <c r="BK142" s="145">
        <f t="shared" si="44"/>
        <v>0</v>
      </c>
      <c r="BL142" s="3" t="s">
        <v>151</v>
      </c>
      <c r="BM142" s="144" t="s">
        <v>315</v>
      </c>
    </row>
    <row r="143" spans="1:65" ht="24" customHeight="1">
      <c r="A143" s="16"/>
      <c r="B143" s="17"/>
      <c r="C143" s="146" t="s">
        <v>184</v>
      </c>
      <c r="D143" s="146" t="s">
        <v>136</v>
      </c>
      <c r="E143" s="147" t="s">
        <v>316</v>
      </c>
      <c r="F143" s="148" t="s">
        <v>317</v>
      </c>
      <c r="G143" s="149" t="s">
        <v>143</v>
      </c>
      <c r="H143" s="150">
        <v>2</v>
      </c>
      <c r="I143" s="151"/>
      <c r="J143" s="151">
        <f t="shared" si="35"/>
        <v>0</v>
      </c>
      <c r="K143" s="152"/>
      <c r="L143" s="153"/>
      <c r="M143" s="154" t="s">
        <v>1</v>
      </c>
      <c r="N143" s="155" t="s">
        <v>35</v>
      </c>
      <c r="O143" s="142">
        <v>0</v>
      </c>
      <c r="P143" s="142">
        <f t="shared" si="36"/>
        <v>0</v>
      </c>
      <c r="Q143" s="142">
        <v>3.8000000000000002E-4</v>
      </c>
      <c r="R143" s="142">
        <f t="shared" si="37"/>
        <v>7.6000000000000004E-4</v>
      </c>
      <c r="S143" s="142">
        <v>0</v>
      </c>
      <c r="T143" s="143">
        <f t="shared" si="38"/>
        <v>0</v>
      </c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44" t="s">
        <v>156</v>
      </c>
      <c r="AS143" s="16"/>
      <c r="AT143" s="144" t="s">
        <v>136</v>
      </c>
      <c r="AU143" s="144" t="s">
        <v>119</v>
      </c>
      <c r="AV143" s="16"/>
      <c r="AW143" s="16"/>
      <c r="AX143" s="16"/>
      <c r="AY143" s="3" t="s">
        <v>112</v>
      </c>
      <c r="AZ143" s="16"/>
      <c r="BA143" s="16"/>
      <c r="BB143" s="16"/>
      <c r="BC143" s="16"/>
      <c r="BD143" s="16"/>
      <c r="BE143" s="145">
        <f t="shared" si="39"/>
        <v>0</v>
      </c>
      <c r="BF143" s="145">
        <f t="shared" si="40"/>
        <v>0</v>
      </c>
      <c r="BG143" s="145">
        <f t="shared" si="41"/>
        <v>0</v>
      </c>
      <c r="BH143" s="145">
        <f t="shared" si="42"/>
        <v>0</v>
      </c>
      <c r="BI143" s="145">
        <f t="shared" si="43"/>
        <v>0</v>
      </c>
      <c r="BJ143" s="3" t="s">
        <v>119</v>
      </c>
      <c r="BK143" s="145">
        <f t="shared" si="44"/>
        <v>0</v>
      </c>
      <c r="BL143" s="3" t="s">
        <v>151</v>
      </c>
      <c r="BM143" s="144" t="s">
        <v>318</v>
      </c>
    </row>
    <row r="144" spans="1:65" ht="24" customHeight="1">
      <c r="A144" s="16"/>
      <c r="B144" s="17"/>
      <c r="C144" s="133" t="s">
        <v>235</v>
      </c>
      <c r="D144" s="133" t="s">
        <v>114</v>
      </c>
      <c r="E144" s="134" t="s">
        <v>319</v>
      </c>
      <c r="F144" s="135" t="s">
        <v>320</v>
      </c>
      <c r="G144" s="136" t="s">
        <v>143</v>
      </c>
      <c r="H144" s="137">
        <v>14</v>
      </c>
      <c r="I144" s="138"/>
      <c r="J144" s="138">
        <f t="shared" si="35"/>
        <v>0</v>
      </c>
      <c r="K144" s="139"/>
      <c r="L144" s="17"/>
      <c r="M144" s="140" t="s">
        <v>1</v>
      </c>
      <c r="N144" s="141" t="s">
        <v>35</v>
      </c>
      <c r="O144" s="142">
        <v>0.12520999999999999</v>
      </c>
      <c r="P144" s="142">
        <f t="shared" si="36"/>
        <v>1.7529399999999997</v>
      </c>
      <c r="Q144" s="142">
        <v>2.0000000000000002E-5</v>
      </c>
      <c r="R144" s="142">
        <f t="shared" si="37"/>
        <v>2.8000000000000003E-4</v>
      </c>
      <c r="S144" s="142">
        <v>0</v>
      </c>
      <c r="T144" s="143">
        <f t="shared" si="38"/>
        <v>0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44" t="s">
        <v>151</v>
      </c>
      <c r="AS144" s="16"/>
      <c r="AT144" s="144" t="s">
        <v>114</v>
      </c>
      <c r="AU144" s="144" t="s">
        <v>119</v>
      </c>
      <c r="AV144" s="16"/>
      <c r="AW144" s="16"/>
      <c r="AX144" s="16"/>
      <c r="AY144" s="3" t="s">
        <v>112</v>
      </c>
      <c r="AZ144" s="16"/>
      <c r="BA144" s="16"/>
      <c r="BB144" s="16"/>
      <c r="BC144" s="16"/>
      <c r="BD144" s="16"/>
      <c r="BE144" s="145">
        <f t="shared" si="39"/>
        <v>0</v>
      </c>
      <c r="BF144" s="145">
        <f t="shared" si="40"/>
        <v>0</v>
      </c>
      <c r="BG144" s="145">
        <f t="shared" si="41"/>
        <v>0</v>
      </c>
      <c r="BH144" s="145">
        <f t="shared" si="42"/>
        <v>0</v>
      </c>
      <c r="BI144" s="145">
        <f t="shared" si="43"/>
        <v>0</v>
      </c>
      <c r="BJ144" s="3" t="s">
        <v>119</v>
      </c>
      <c r="BK144" s="145">
        <f t="shared" si="44"/>
        <v>0</v>
      </c>
      <c r="BL144" s="3" t="s">
        <v>151</v>
      </c>
      <c r="BM144" s="144" t="s">
        <v>321</v>
      </c>
    </row>
    <row r="145" spans="1:65" ht="21.75" customHeight="1">
      <c r="A145" s="16"/>
      <c r="B145" s="17"/>
      <c r="C145" s="146" t="s">
        <v>239</v>
      </c>
      <c r="D145" s="146" t="s">
        <v>136</v>
      </c>
      <c r="E145" s="147" t="s">
        <v>322</v>
      </c>
      <c r="F145" s="148" t="s">
        <v>323</v>
      </c>
      <c r="G145" s="149" t="s">
        <v>143</v>
      </c>
      <c r="H145" s="150">
        <v>14</v>
      </c>
      <c r="I145" s="151"/>
      <c r="J145" s="151">
        <f t="shared" si="35"/>
        <v>0</v>
      </c>
      <c r="K145" s="152"/>
      <c r="L145" s="153"/>
      <c r="M145" s="154" t="s">
        <v>1</v>
      </c>
      <c r="N145" s="155" t="s">
        <v>35</v>
      </c>
      <c r="O145" s="142">
        <v>0</v>
      </c>
      <c r="P145" s="142">
        <f t="shared" si="36"/>
        <v>0</v>
      </c>
      <c r="Q145" s="142">
        <v>2.5000000000000001E-4</v>
      </c>
      <c r="R145" s="142">
        <f t="shared" si="37"/>
        <v>3.5000000000000001E-3</v>
      </c>
      <c r="S145" s="142">
        <v>0</v>
      </c>
      <c r="T145" s="143">
        <f t="shared" si="38"/>
        <v>0</v>
      </c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44" t="s">
        <v>156</v>
      </c>
      <c r="AS145" s="16"/>
      <c r="AT145" s="144" t="s">
        <v>136</v>
      </c>
      <c r="AU145" s="144" t="s">
        <v>119</v>
      </c>
      <c r="AV145" s="16"/>
      <c r="AW145" s="16"/>
      <c r="AX145" s="16"/>
      <c r="AY145" s="3" t="s">
        <v>112</v>
      </c>
      <c r="AZ145" s="16"/>
      <c r="BA145" s="16"/>
      <c r="BB145" s="16"/>
      <c r="BC145" s="16"/>
      <c r="BD145" s="16"/>
      <c r="BE145" s="145">
        <f t="shared" si="39"/>
        <v>0</v>
      </c>
      <c r="BF145" s="145">
        <f t="shared" si="40"/>
        <v>0</v>
      </c>
      <c r="BG145" s="145">
        <f t="shared" si="41"/>
        <v>0</v>
      </c>
      <c r="BH145" s="145">
        <f t="shared" si="42"/>
        <v>0</v>
      </c>
      <c r="BI145" s="145">
        <f t="shared" si="43"/>
        <v>0</v>
      </c>
      <c r="BJ145" s="3" t="s">
        <v>119</v>
      </c>
      <c r="BK145" s="145">
        <f t="shared" si="44"/>
        <v>0</v>
      </c>
      <c r="BL145" s="3" t="s">
        <v>151</v>
      </c>
      <c r="BM145" s="144" t="s">
        <v>324</v>
      </c>
    </row>
    <row r="146" spans="1:65" ht="21.75" customHeight="1">
      <c r="A146" s="16"/>
      <c r="B146" s="17"/>
      <c r="C146" s="133" t="s">
        <v>173</v>
      </c>
      <c r="D146" s="133" t="s">
        <v>114</v>
      </c>
      <c r="E146" s="134" t="s">
        <v>325</v>
      </c>
      <c r="F146" s="135" t="s">
        <v>326</v>
      </c>
      <c r="G146" s="136" t="s">
        <v>143</v>
      </c>
      <c r="H146" s="137">
        <v>1</v>
      </c>
      <c r="I146" s="138"/>
      <c r="J146" s="138">
        <f t="shared" si="35"/>
        <v>0</v>
      </c>
      <c r="K146" s="139"/>
      <c r="L146" s="17"/>
      <c r="M146" s="140" t="s">
        <v>1</v>
      </c>
      <c r="N146" s="141" t="s">
        <v>35</v>
      </c>
      <c r="O146" s="142">
        <v>0.12531999999999999</v>
      </c>
      <c r="P146" s="142">
        <f t="shared" si="36"/>
        <v>0.12531999999999999</v>
      </c>
      <c r="Q146" s="142">
        <v>2.0000000000000002E-5</v>
      </c>
      <c r="R146" s="142">
        <f t="shared" si="37"/>
        <v>2.0000000000000002E-5</v>
      </c>
      <c r="S146" s="142">
        <v>0</v>
      </c>
      <c r="T146" s="143">
        <f t="shared" si="38"/>
        <v>0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44" t="s">
        <v>151</v>
      </c>
      <c r="AS146" s="16"/>
      <c r="AT146" s="144" t="s">
        <v>114</v>
      </c>
      <c r="AU146" s="144" t="s">
        <v>119</v>
      </c>
      <c r="AV146" s="16"/>
      <c r="AW146" s="16"/>
      <c r="AX146" s="16"/>
      <c r="AY146" s="3" t="s">
        <v>112</v>
      </c>
      <c r="AZ146" s="16"/>
      <c r="BA146" s="16"/>
      <c r="BB146" s="16"/>
      <c r="BC146" s="16"/>
      <c r="BD146" s="16"/>
      <c r="BE146" s="145">
        <f t="shared" si="39"/>
        <v>0</v>
      </c>
      <c r="BF146" s="145">
        <f t="shared" si="40"/>
        <v>0</v>
      </c>
      <c r="BG146" s="145">
        <f t="shared" si="41"/>
        <v>0</v>
      </c>
      <c r="BH146" s="145">
        <f t="shared" si="42"/>
        <v>0</v>
      </c>
      <c r="BI146" s="145">
        <f t="shared" si="43"/>
        <v>0</v>
      </c>
      <c r="BJ146" s="3" t="s">
        <v>119</v>
      </c>
      <c r="BK146" s="145">
        <f t="shared" si="44"/>
        <v>0</v>
      </c>
      <c r="BL146" s="3" t="s">
        <v>151</v>
      </c>
      <c r="BM146" s="144" t="s">
        <v>327</v>
      </c>
    </row>
    <row r="147" spans="1:65" ht="24" customHeight="1">
      <c r="A147" s="16"/>
      <c r="B147" s="17"/>
      <c r="C147" s="146" t="s">
        <v>128</v>
      </c>
      <c r="D147" s="146" t="s">
        <v>136</v>
      </c>
      <c r="E147" s="147" t="s">
        <v>328</v>
      </c>
      <c r="F147" s="148" t="s">
        <v>329</v>
      </c>
      <c r="G147" s="149" t="s">
        <v>143</v>
      </c>
      <c r="H147" s="150">
        <v>1</v>
      </c>
      <c r="I147" s="151"/>
      <c r="J147" s="151">
        <f t="shared" si="35"/>
        <v>0</v>
      </c>
      <c r="K147" s="152"/>
      <c r="L147" s="153"/>
      <c r="M147" s="154" t="s">
        <v>1</v>
      </c>
      <c r="N147" s="155" t="s">
        <v>35</v>
      </c>
      <c r="O147" s="142">
        <v>0</v>
      </c>
      <c r="P147" s="142">
        <f t="shared" si="36"/>
        <v>0</v>
      </c>
      <c r="Q147" s="142">
        <v>4.4999999999999999E-4</v>
      </c>
      <c r="R147" s="142">
        <f t="shared" si="37"/>
        <v>4.4999999999999999E-4</v>
      </c>
      <c r="S147" s="142">
        <v>0</v>
      </c>
      <c r="T147" s="143">
        <f t="shared" si="38"/>
        <v>0</v>
      </c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44" t="s">
        <v>156</v>
      </c>
      <c r="AS147" s="16"/>
      <c r="AT147" s="144" t="s">
        <v>136</v>
      </c>
      <c r="AU147" s="144" t="s">
        <v>119</v>
      </c>
      <c r="AV147" s="16"/>
      <c r="AW147" s="16"/>
      <c r="AX147" s="16"/>
      <c r="AY147" s="3" t="s">
        <v>112</v>
      </c>
      <c r="AZ147" s="16"/>
      <c r="BA147" s="16"/>
      <c r="BB147" s="16"/>
      <c r="BC147" s="16"/>
      <c r="BD147" s="16"/>
      <c r="BE147" s="145">
        <f t="shared" si="39"/>
        <v>0</v>
      </c>
      <c r="BF147" s="145">
        <f t="shared" si="40"/>
        <v>0</v>
      </c>
      <c r="BG147" s="145">
        <f t="shared" si="41"/>
        <v>0</v>
      </c>
      <c r="BH147" s="145">
        <f t="shared" si="42"/>
        <v>0</v>
      </c>
      <c r="BI147" s="145">
        <f t="shared" si="43"/>
        <v>0</v>
      </c>
      <c r="BJ147" s="3" t="s">
        <v>119</v>
      </c>
      <c r="BK147" s="145">
        <f t="shared" si="44"/>
        <v>0</v>
      </c>
      <c r="BL147" s="3" t="s">
        <v>151</v>
      </c>
      <c r="BM147" s="144" t="s">
        <v>330</v>
      </c>
    </row>
    <row r="148" spans="1:65" ht="24" customHeight="1">
      <c r="A148" s="16"/>
      <c r="B148" s="17"/>
      <c r="C148" s="133" t="s">
        <v>331</v>
      </c>
      <c r="D148" s="133" t="s">
        <v>114</v>
      </c>
      <c r="E148" s="134" t="s">
        <v>332</v>
      </c>
      <c r="F148" s="135" t="s">
        <v>333</v>
      </c>
      <c r="G148" s="136" t="s">
        <v>133</v>
      </c>
      <c r="H148" s="137">
        <v>4</v>
      </c>
      <c r="I148" s="138"/>
      <c r="J148" s="138">
        <f t="shared" si="35"/>
        <v>0</v>
      </c>
      <c r="K148" s="139"/>
      <c r="L148" s="17"/>
      <c r="M148" s="140" t="s">
        <v>1</v>
      </c>
      <c r="N148" s="141" t="s">
        <v>35</v>
      </c>
      <c r="O148" s="142">
        <v>0.17108999999999999</v>
      </c>
      <c r="P148" s="142">
        <f t="shared" si="36"/>
        <v>0.68435999999999997</v>
      </c>
      <c r="Q148" s="142">
        <v>3.8999999999999999E-4</v>
      </c>
      <c r="R148" s="142">
        <f t="shared" si="37"/>
        <v>1.56E-3</v>
      </c>
      <c r="S148" s="142">
        <v>0</v>
      </c>
      <c r="T148" s="143">
        <f t="shared" si="38"/>
        <v>0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44" t="s">
        <v>151</v>
      </c>
      <c r="AS148" s="16"/>
      <c r="AT148" s="144" t="s">
        <v>114</v>
      </c>
      <c r="AU148" s="144" t="s">
        <v>119</v>
      </c>
      <c r="AV148" s="16"/>
      <c r="AW148" s="16"/>
      <c r="AX148" s="16"/>
      <c r="AY148" s="3" t="s">
        <v>112</v>
      </c>
      <c r="AZ148" s="16"/>
      <c r="BA148" s="16"/>
      <c r="BB148" s="16"/>
      <c r="BC148" s="16"/>
      <c r="BD148" s="16"/>
      <c r="BE148" s="145">
        <f t="shared" si="39"/>
        <v>0</v>
      </c>
      <c r="BF148" s="145">
        <f t="shared" si="40"/>
        <v>0</v>
      </c>
      <c r="BG148" s="145">
        <f t="shared" si="41"/>
        <v>0</v>
      </c>
      <c r="BH148" s="145">
        <f t="shared" si="42"/>
        <v>0</v>
      </c>
      <c r="BI148" s="145">
        <f t="shared" si="43"/>
        <v>0</v>
      </c>
      <c r="BJ148" s="3" t="s">
        <v>119</v>
      </c>
      <c r="BK148" s="145">
        <f t="shared" si="44"/>
        <v>0</v>
      </c>
      <c r="BL148" s="3" t="s">
        <v>151</v>
      </c>
      <c r="BM148" s="144" t="s">
        <v>334</v>
      </c>
    </row>
    <row r="149" spans="1:65" ht="22.5" customHeight="1">
      <c r="A149" s="121"/>
      <c r="B149" s="122"/>
      <c r="C149" s="121"/>
      <c r="D149" s="123" t="s">
        <v>68</v>
      </c>
      <c r="E149" s="131" t="s">
        <v>335</v>
      </c>
      <c r="F149" s="131" t="s">
        <v>336</v>
      </c>
      <c r="G149" s="121"/>
      <c r="H149" s="121"/>
      <c r="I149" s="121"/>
      <c r="J149" s="132">
        <f>BK149</f>
        <v>0</v>
      </c>
      <c r="K149" s="121"/>
      <c r="L149" s="122"/>
      <c r="M149" s="126"/>
      <c r="N149" s="121"/>
      <c r="O149" s="121"/>
      <c r="P149" s="127">
        <f>SUM(P150:P171)</f>
        <v>28.672419999999995</v>
      </c>
      <c r="Q149" s="121"/>
      <c r="R149" s="127">
        <f>SUM(R150:R171)</f>
        <v>0.26493000000000005</v>
      </c>
      <c r="S149" s="121"/>
      <c r="T149" s="128">
        <f>SUM(T150:T171)</f>
        <v>0</v>
      </c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3" t="s">
        <v>119</v>
      </c>
      <c r="AS149" s="121"/>
      <c r="AT149" s="129" t="s">
        <v>68</v>
      </c>
      <c r="AU149" s="129" t="s">
        <v>77</v>
      </c>
      <c r="AV149" s="121"/>
      <c r="AW149" s="121"/>
      <c r="AX149" s="121"/>
      <c r="AY149" s="123" t="s">
        <v>112</v>
      </c>
      <c r="AZ149" s="121"/>
      <c r="BA149" s="121"/>
      <c r="BB149" s="121"/>
      <c r="BC149" s="121"/>
      <c r="BD149" s="121"/>
      <c r="BE149" s="121"/>
      <c r="BF149" s="121"/>
      <c r="BG149" s="121"/>
      <c r="BH149" s="121"/>
      <c r="BI149" s="121"/>
      <c r="BJ149" s="121"/>
      <c r="BK149" s="130">
        <f>SUM(BK150:BK171)</f>
        <v>0</v>
      </c>
      <c r="BL149" s="121"/>
      <c r="BM149" s="121"/>
    </row>
    <row r="150" spans="1:65" ht="24" customHeight="1">
      <c r="A150" s="16"/>
      <c r="B150" s="17"/>
      <c r="C150" s="133" t="s">
        <v>258</v>
      </c>
      <c r="D150" s="133" t="s">
        <v>114</v>
      </c>
      <c r="E150" s="134" t="s">
        <v>337</v>
      </c>
      <c r="F150" s="135" t="s">
        <v>338</v>
      </c>
      <c r="G150" s="136" t="s">
        <v>143</v>
      </c>
      <c r="H150" s="137">
        <v>2</v>
      </c>
      <c r="I150" s="138"/>
      <c r="J150" s="138">
        <f t="shared" ref="J150:J171" si="45">ROUND(I150*H150,2)</f>
        <v>0</v>
      </c>
      <c r="K150" s="139"/>
      <c r="L150" s="17"/>
      <c r="M150" s="140" t="s">
        <v>1</v>
      </c>
      <c r="N150" s="141" t="s">
        <v>35</v>
      </c>
      <c r="O150" s="142">
        <v>1.2771999999999999</v>
      </c>
      <c r="P150" s="142">
        <f t="shared" ref="P150:P171" si="46">O150*H150</f>
        <v>2.5543999999999998</v>
      </c>
      <c r="Q150" s="142">
        <v>2.7999999999999998E-4</v>
      </c>
      <c r="R150" s="142">
        <f t="shared" ref="R150:R171" si="47">Q150*H150</f>
        <v>5.5999999999999995E-4</v>
      </c>
      <c r="S150" s="142">
        <v>0</v>
      </c>
      <c r="T150" s="143">
        <f t="shared" ref="T150:T171" si="48">S150*H150</f>
        <v>0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44" t="s">
        <v>151</v>
      </c>
      <c r="AS150" s="16"/>
      <c r="AT150" s="144" t="s">
        <v>114</v>
      </c>
      <c r="AU150" s="144" t="s">
        <v>119</v>
      </c>
      <c r="AV150" s="16"/>
      <c r="AW150" s="16"/>
      <c r="AX150" s="16"/>
      <c r="AY150" s="3" t="s">
        <v>112</v>
      </c>
      <c r="AZ150" s="16"/>
      <c r="BA150" s="16"/>
      <c r="BB150" s="16"/>
      <c r="BC150" s="16"/>
      <c r="BD150" s="16"/>
      <c r="BE150" s="145">
        <f t="shared" ref="BE150:BE171" si="49">IF(N150="základná",J150,0)</f>
        <v>0</v>
      </c>
      <c r="BF150" s="145">
        <f t="shared" ref="BF150:BF171" si="50">IF(N150="znížená",J150,0)</f>
        <v>0</v>
      </c>
      <c r="BG150" s="145">
        <f t="shared" ref="BG150:BG171" si="51">IF(N150="zákl. prenesená",J150,0)</f>
        <v>0</v>
      </c>
      <c r="BH150" s="145">
        <f t="shared" ref="BH150:BH171" si="52">IF(N150="zníž. prenesená",J150,0)</f>
        <v>0</v>
      </c>
      <c r="BI150" s="145">
        <f t="shared" ref="BI150:BI171" si="53">IF(N150="nulová",J150,0)</f>
        <v>0</v>
      </c>
      <c r="BJ150" s="3" t="s">
        <v>119</v>
      </c>
      <c r="BK150" s="145">
        <f t="shared" ref="BK150:BK171" si="54">ROUND(I150*H150,2)</f>
        <v>0</v>
      </c>
      <c r="BL150" s="3" t="s">
        <v>151</v>
      </c>
      <c r="BM150" s="144" t="s">
        <v>339</v>
      </c>
    </row>
    <row r="151" spans="1:65" ht="37.5" customHeight="1">
      <c r="A151" s="16"/>
      <c r="B151" s="17"/>
      <c r="C151" s="146" t="s">
        <v>158</v>
      </c>
      <c r="D151" s="146" t="s">
        <v>136</v>
      </c>
      <c r="E151" s="147" t="s">
        <v>340</v>
      </c>
      <c r="F151" s="148" t="s">
        <v>341</v>
      </c>
      <c r="G151" s="149" t="s">
        <v>143</v>
      </c>
      <c r="H151" s="150">
        <v>2</v>
      </c>
      <c r="I151" s="151"/>
      <c r="J151" s="151">
        <f t="shared" si="45"/>
        <v>0</v>
      </c>
      <c r="K151" s="152"/>
      <c r="L151" s="153"/>
      <c r="M151" s="154" t="s">
        <v>1</v>
      </c>
      <c r="N151" s="155" t="s">
        <v>35</v>
      </c>
      <c r="O151" s="142">
        <v>0</v>
      </c>
      <c r="P151" s="142">
        <f t="shared" si="46"/>
        <v>0</v>
      </c>
      <c r="Q151" s="142">
        <v>2.8199999999999999E-2</v>
      </c>
      <c r="R151" s="142">
        <f t="shared" si="47"/>
        <v>5.6399999999999999E-2</v>
      </c>
      <c r="S151" s="142">
        <v>0</v>
      </c>
      <c r="T151" s="143">
        <f t="shared" si="48"/>
        <v>0</v>
      </c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44" t="s">
        <v>156</v>
      </c>
      <c r="AS151" s="16"/>
      <c r="AT151" s="144" t="s">
        <v>136</v>
      </c>
      <c r="AU151" s="144" t="s">
        <v>119</v>
      </c>
      <c r="AV151" s="16"/>
      <c r="AW151" s="16"/>
      <c r="AX151" s="16"/>
      <c r="AY151" s="3" t="s">
        <v>112</v>
      </c>
      <c r="AZ151" s="16"/>
      <c r="BA151" s="16"/>
      <c r="BB151" s="16"/>
      <c r="BC151" s="16"/>
      <c r="BD151" s="16"/>
      <c r="BE151" s="145">
        <f t="shared" si="49"/>
        <v>0</v>
      </c>
      <c r="BF151" s="145">
        <f t="shared" si="50"/>
        <v>0</v>
      </c>
      <c r="BG151" s="145">
        <f t="shared" si="51"/>
        <v>0</v>
      </c>
      <c r="BH151" s="145">
        <f t="shared" si="52"/>
        <v>0</v>
      </c>
      <c r="BI151" s="145">
        <f t="shared" si="53"/>
        <v>0</v>
      </c>
      <c r="BJ151" s="3" t="s">
        <v>119</v>
      </c>
      <c r="BK151" s="145">
        <f t="shared" si="54"/>
        <v>0</v>
      </c>
      <c r="BL151" s="3" t="s">
        <v>151</v>
      </c>
      <c r="BM151" s="144" t="s">
        <v>342</v>
      </c>
    </row>
    <row r="152" spans="1:65" ht="24" customHeight="1">
      <c r="A152" s="16"/>
      <c r="B152" s="17"/>
      <c r="C152" s="133" t="s">
        <v>251</v>
      </c>
      <c r="D152" s="133" t="s">
        <v>114</v>
      </c>
      <c r="E152" s="134" t="s">
        <v>343</v>
      </c>
      <c r="F152" s="135" t="s">
        <v>344</v>
      </c>
      <c r="G152" s="136" t="s">
        <v>143</v>
      </c>
      <c r="H152" s="137">
        <v>3</v>
      </c>
      <c r="I152" s="138"/>
      <c r="J152" s="138">
        <f t="shared" si="45"/>
        <v>0</v>
      </c>
      <c r="K152" s="139"/>
      <c r="L152" s="17"/>
      <c r="M152" s="140" t="s">
        <v>1</v>
      </c>
      <c r="N152" s="141" t="s">
        <v>35</v>
      </c>
      <c r="O152" s="142">
        <v>0.84216000000000002</v>
      </c>
      <c r="P152" s="142">
        <f t="shared" si="46"/>
        <v>2.5264800000000003</v>
      </c>
      <c r="Q152" s="142">
        <v>1.7000000000000001E-4</v>
      </c>
      <c r="R152" s="142">
        <f t="shared" si="47"/>
        <v>5.1000000000000004E-4</v>
      </c>
      <c r="S152" s="142">
        <v>0</v>
      </c>
      <c r="T152" s="143">
        <f t="shared" si="48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44" t="s">
        <v>151</v>
      </c>
      <c r="AS152" s="16"/>
      <c r="AT152" s="144" t="s">
        <v>114</v>
      </c>
      <c r="AU152" s="144" t="s">
        <v>119</v>
      </c>
      <c r="AV152" s="16"/>
      <c r="AW152" s="16"/>
      <c r="AX152" s="16"/>
      <c r="AY152" s="3" t="s">
        <v>112</v>
      </c>
      <c r="AZ152" s="16"/>
      <c r="BA152" s="16"/>
      <c r="BB152" s="16"/>
      <c r="BC152" s="16"/>
      <c r="BD152" s="16"/>
      <c r="BE152" s="145">
        <f t="shared" si="49"/>
        <v>0</v>
      </c>
      <c r="BF152" s="145">
        <f t="shared" si="50"/>
        <v>0</v>
      </c>
      <c r="BG152" s="145">
        <f t="shared" si="51"/>
        <v>0</v>
      </c>
      <c r="BH152" s="145">
        <f t="shared" si="52"/>
        <v>0</v>
      </c>
      <c r="BI152" s="145">
        <f t="shared" si="53"/>
        <v>0</v>
      </c>
      <c r="BJ152" s="3" t="s">
        <v>119</v>
      </c>
      <c r="BK152" s="145">
        <f t="shared" si="54"/>
        <v>0</v>
      </c>
      <c r="BL152" s="3" t="s">
        <v>151</v>
      </c>
      <c r="BM152" s="144" t="s">
        <v>345</v>
      </c>
    </row>
    <row r="153" spans="1:65" ht="33" customHeight="1">
      <c r="A153" s="16"/>
      <c r="B153" s="17"/>
      <c r="C153" s="146" t="s">
        <v>151</v>
      </c>
      <c r="D153" s="146" t="s">
        <v>136</v>
      </c>
      <c r="E153" s="147" t="s">
        <v>346</v>
      </c>
      <c r="F153" s="148" t="s">
        <v>347</v>
      </c>
      <c r="G153" s="149" t="s">
        <v>143</v>
      </c>
      <c r="H153" s="150">
        <v>3</v>
      </c>
      <c r="I153" s="151"/>
      <c r="J153" s="151">
        <f t="shared" si="45"/>
        <v>0</v>
      </c>
      <c r="K153" s="152"/>
      <c r="L153" s="153"/>
      <c r="M153" s="154" t="s">
        <v>1</v>
      </c>
      <c r="N153" s="155" t="s">
        <v>35</v>
      </c>
      <c r="O153" s="142">
        <v>0</v>
      </c>
      <c r="P153" s="142">
        <f t="shared" si="46"/>
        <v>0</v>
      </c>
      <c r="Q153" s="142">
        <v>2.4E-2</v>
      </c>
      <c r="R153" s="142">
        <f t="shared" si="47"/>
        <v>7.2000000000000008E-2</v>
      </c>
      <c r="S153" s="142">
        <v>0</v>
      </c>
      <c r="T153" s="143">
        <f t="shared" si="48"/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44" t="s">
        <v>156</v>
      </c>
      <c r="AS153" s="16"/>
      <c r="AT153" s="144" t="s">
        <v>136</v>
      </c>
      <c r="AU153" s="144" t="s">
        <v>119</v>
      </c>
      <c r="AV153" s="16"/>
      <c r="AW153" s="16"/>
      <c r="AX153" s="16"/>
      <c r="AY153" s="3" t="s">
        <v>112</v>
      </c>
      <c r="AZ153" s="16"/>
      <c r="BA153" s="16"/>
      <c r="BB153" s="16"/>
      <c r="BC153" s="16"/>
      <c r="BD153" s="16"/>
      <c r="BE153" s="145">
        <f t="shared" si="49"/>
        <v>0</v>
      </c>
      <c r="BF153" s="145">
        <f t="shared" si="50"/>
        <v>0</v>
      </c>
      <c r="BG153" s="145">
        <f t="shared" si="51"/>
        <v>0</v>
      </c>
      <c r="BH153" s="145">
        <f t="shared" si="52"/>
        <v>0</v>
      </c>
      <c r="BI153" s="145">
        <f t="shared" si="53"/>
        <v>0</v>
      </c>
      <c r="BJ153" s="3" t="s">
        <v>119</v>
      </c>
      <c r="BK153" s="145">
        <f t="shared" si="54"/>
        <v>0</v>
      </c>
      <c r="BL153" s="3" t="s">
        <v>151</v>
      </c>
      <c r="BM153" s="144" t="s">
        <v>348</v>
      </c>
    </row>
    <row r="154" spans="1:65" ht="24" customHeight="1">
      <c r="A154" s="16"/>
      <c r="B154" s="17"/>
      <c r="C154" s="133" t="s">
        <v>162</v>
      </c>
      <c r="D154" s="133" t="s">
        <v>114</v>
      </c>
      <c r="E154" s="134" t="s">
        <v>349</v>
      </c>
      <c r="F154" s="135" t="s">
        <v>350</v>
      </c>
      <c r="G154" s="136" t="s">
        <v>143</v>
      </c>
      <c r="H154" s="137">
        <v>1</v>
      </c>
      <c r="I154" s="138"/>
      <c r="J154" s="138">
        <f t="shared" si="45"/>
        <v>0</v>
      </c>
      <c r="K154" s="139"/>
      <c r="L154" s="17"/>
      <c r="M154" s="140" t="s">
        <v>1</v>
      </c>
      <c r="N154" s="141" t="s">
        <v>35</v>
      </c>
      <c r="O154" s="142">
        <v>0.72474000000000005</v>
      </c>
      <c r="P154" s="142">
        <f t="shared" si="46"/>
        <v>0.72474000000000005</v>
      </c>
      <c r="Q154" s="142">
        <v>0</v>
      </c>
      <c r="R154" s="142">
        <f t="shared" si="47"/>
        <v>0</v>
      </c>
      <c r="S154" s="142">
        <v>0</v>
      </c>
      <c r="T154" s="143">
        <f t="shared" si="48"/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44" t="s">
        <v>151</v>
      </c>
      <c r="AS154" s="16"/>
      <c r="AT154" s="144" t="s">
        <v>114</v>
      </c>
      <c r="AU154" s="144" t="s">
        <v>119</v>
      </c>
      <c r="AV154" s="16"/>
      <c r="AW154" s="16"/>
      <c r="AX154" s="16"/>
      <c r="AY154" s="3" t="s">
        <v>112</v>
      </c>
      <c r="AZ154" s="16"/>
      <c r="BA154" s="16"/>
      <c r="BB154" s="16"/>
      <c r="BC154" s="16"/>
      <c r="BD154" s="16"/>
      <c r="BE154" s="145">
        <f t="shared" si="49"/>
        <v>0</v>
      </c>
      <c r="BF154" s="145">
        <f t="shared" si="50"/>
        <v>0</v>
      </c>
      <c r="BG154" s="145">
        <f t="shared" si="51"/>
        <v>0</v>
      </c>
      <c r="BH154" s="145">
        <f t="shared" si="52"/>
        <v>0</v>
      </c>
      <c r="BI154" s="145">
        <f t="shared" si="53"/>
        <v>0</v>
      </c>
      <c r="BJ154" s="3" t="s">
        <v>119</v>
      </c>
      <c r="BK154" s="145">
        <f t="shared" si="54"/>
        <v>0</v>
      </c>
      <c r="BL154" s="3" t="s">
        <v>151</v>
      </c>
      <c r="BM154" s="144" t="s">
        <v>351</v>
      </c>
    </row>
    <row r="155" spans="1:65" ht="16.5" customHeight="1">
      <c r="A155" s="16"/>
      <c r="B155" s="17"/>
      <c r="C155" s="146" t="s">
        <v>7</v>
      </c>
      <c r="D155" s="146" t="s">
        <v>136</v>
      </c>
      <c r="E155" s="147" t="s">
        <v>352</v>
      </c>
      <c r="F155" s="148" t="s">
        <v>353</v>
      </c>
      <c r="G155" s="149" t="s">
        <v>143</v>
      </c>
      <c r="H155" s="150">
        <v>1</v>
      </c>
      <c r="I155" s="151"/>
      <c r="J155" s="151">
        <f t="shared" si="45"/>
        <v>0</v>
      </c>
      <c r="K155" s="152"/>
      <c r="L155" s="153"/>
      <c r="M155" s="154" t="s">
        <v>1</v>
      </c>
      <c r="N155" s="155" t="s">
        <v>35</v>
      </c>
      <c r="O155" s="142">
        <v>0</v>
      </c>
      <c r="P155" s="142">
        <f t="shared" si="46"/>
        <v>0</v>
      </c>
      <c r="Q155" s="142">
        <v>0.02</v>
      </c>
      <c r="R155" s="142">
        <f t="shared" si="47"/>
        <v>0.02</v>
      </c>
      <c r="S155" s="142">
        <v>0</v>
      </c>
      <c r="T155" s="143">
        <f t="shared" si="48"/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44" t="s">
        <v>156</v>
      </c>
      <c r="AS155" s="16"/>
      <c r="AT155" s="144" t="s">
        <v>136</v>
      </c>
      <c r="AU155" s="144" t="s">
        <v>119</v>
      </c>
      <c r="AV155" s="16"/>
      <c r="AW155" s="16"/>
      <c r="AX155" s="16"/>
      <c r="AY155" s="3" t="s">
        <v>112</v>
      </c>
      <c r="AZ155" s="16"/>
      <c r="BA155" s="16"/>
      <c r="BB155" s="16"/>
      <c r="BC155" s="16"/>
      <c r="BD155" s="16"/>
      <c r="BE155" s="145">
        <f t="shared" si="49"/>
        <v>0</v>
      </c>
      <c r="BF155" s="145">
        <f t="shared" si="50"/>
        <v>0</v>
      </c>
      <c r="BG155" s="145">
        <f t="shared" si="51"/>
        <v>0</v>
      </c>
      <c r="BH155" s="145">
        <f t="shared" si="52"/>
        <v>0</v>
      </c>
      <c r="BI155" s="145">
        <f t="shared" si="53"/>
        <v>0</v>
      </c>
      <c r="BJ155" s="3" t="s">
        <v>119</v>
      </c>
      <c r="BK155" s="145">
        <f t="shared" si="54"/>
        <v>0</v>
      </c>
      <c r="BL155" s="3" t="s">
        <v>151</v>
      </c>
      <c r="BM155" s="144" t="s">
        <v>354</v>
      </c>
    </row>
    <row r="156" spans="1:65" ht="24" customHeight="1">
      <c r="A156" s="16"/>
      <c r="B156" s="17"/>
      <c r="C156" s="133" t="s">
        <v>214</v>
      </c>
      <c r="D156" s="133" t="s">
        <v>114</v>
      </c>
      <c r="E156" s="134" t="s">
        <v>355</v>
      </c>
      <c r="F156" s="135" t="s">
        <v>356</v>
      </c>
      <c r="G156" s="136" t="s">
        <v>143</v>
      </c>
      <c r="H156" s="137">
        <v>3</v>
      </c>
      <c r="I156" s="138"/>
      <c r="J156" s="138">
        <f t="shared" si="45"/>
        <v>0</v>
      </c>
      <c r="K156" s="139"/>
      <c r="L156" s="17"/>
      <c r="M156" s="140" t="s">
        <v>1</v>
      </c>
      <c r="N156" s="141" t="s">
        <v>35</v>
      </c>
      <c r="O156" s="142">
        <v>2.4096099999999998</v>
      </c>
      <c r="P156" s="142">
        <f t="shared" si="46"/>
        <v>7.2288299999999994</v>
      </c>
      <c r="Q156" s="142">
        <v>0</v>
      </c>
      <c r="R156" s="142">
        <f t="shared" si="47"/>
        <v>0</v>
      </c>
      <c r="S156" s="142">
        <v>0</v>
      </c>
      <c r="T156" s="143">
        <f t="shared" si="48"/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44" t="s">
        <v>151</v>
      </c>
      <c r="AS156" s="16"/>
      <c r="AT156" s="144" t="s">
        <v>114</v>
      </c>
      <c r="AU156" s="144" t="s">
        <v>119</v>
      </c>
      <c r="AV156" s="16"/>
      <c r="AW156" s="16"/>
      <c r="AX156" s="16"/>
      <c r="AY156" s="3" t="s">
        <v>112</v>
      </c>
      <c r="AZ156" s="16"/>
      <c r="BA156" s="16"/>
      <c r="BB156" s="16"/>
      <c r="BC156" s="16"/>
      <c r="BD156" s="16"/>
      <c r="BE156" s="145">
        <f t="shared" si="49"/>
        <v>0</v>
      </c>
      <c r="BF156" s="145">
        <f t="shared" si="50"/>
        <v>0</v>
      </c>
      <c r="BG156" s="145">
        <f t="shared" si="51"/>
        <v>0</v>
      </c>
      <c r="BH156" s="145">
        <f t="shared" si="52"/>
        <v>0</v>
      </c>
      <c r="BI156" s="145">
        <f t="shared" si="53"/>
        <v>0</v>
      </c>
      <c r="BJ156" s="3" t="s">
        <v>119</v>
      </c>
      <c r="BK156" s="145">
        <f t="shared" si="54"/>
        <v>0</v>
      </c>
      <c r="BL156" s="3" t="s">
        <v>151</v>
      </c>
      <c r="BM156" s="144" t="s">
        <v>357</v>
      </c>
    </row>
    <row r="157" spans="1:65" ht="48.75" customHeight="1">
      <c r="A157" s="16"/>
      <c r="B157" s="17"/>
      <c r="C157" s="146" t="s">
        <v>130</v>
      </c>
      <c r="D157" s="146" t="s">
        <v>136</v>
      </c>
      <c r="E157" s="147" t="s">
        <v>358</v>
      </c>
      <c r="F157" s="148" t="s">
        <v>359</v>
      </c>
      <c r="G157" s="149" t="s">
        <v>143</v>
      </c>
      <c r="H157" s="150">
        <v>3</v>
      </c>
      <c r="I157" s="151"/>
      <c r="J157" s="151">
        <f t="shared" si="45"/>
        <v>0</v>
      </c>
      <c r="K157" s="152"/>
      <c r="L157" s="153"/>
      <c r="M157" s="154" t="s">
        <v>1</v>
      </c>
      <c r="N157" s="155" t="s">
        <v>35</v>
      </c>
      <c r="O157" s="142">
        <v>0</v>
      </c>
      <c r="P157" s="142">
        <f t="shared" si="46"/>
        <v>0</v>
      </c>
      <c r="Q157" s="142">
        <v>7.5900000000000004E-3</v>
      </c>
      <c r="R157" s="142">
        <f t="shared" si="47"/>
        <v>2.2770000000000002E-2</v>
      </c>
      <c r="S157" s="142">
        <v>0</v>
      </c>
      <c r="T157" s="143">
        <f t="shared" si="48"/>
        <v>0</v>
      </c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44" t="s">
        <v>156</v>
      </c>
      <c r="AS157" s="16"/>
      <c r="AT157" s="144" t="s">
        <v>136</v>
      </c>
      <c r="AU157" s="144" t="s">
        <v>119</v>
      </c>
      <c r="AV157" s="16"/>
      <c r="AW157" s="16"/>
      <c r="AX157" s="16"/>
      <c r="AY157" s="3" t="s">
        <v>112</v>
      </c>
      <c r="AZ157" s="16"/>
      <c r="BA157" s="16"/>
      <c r="BB157" s="16"/>
      <c r="BC157" s="16"/>
      <c r="BD157" s="16"/>
      <c r="BE157" s="145">
        <f t="shared" si="49"/>
        <v>0</v>
      </c>
      <c r="BF157" s="145">
        <f t="shared" si="50"/>
        <v>0</v>
      </c>
      <c r="BG157" s="145">
        <f t="shared" si="51"/>
        <v>0</v>
      </c>
      <c r="BH157" s="145">
        <f t="shared" si="52"/>
        <v>0</v>
      </c>
      <c r="BI157" s="145">
        <f t="shared" si="53"/>
        <v>0</v>
      </c>
      <c r="BJ157" s="3" t="s">
        <v>119</v>
      </c>
      <c r="BK157" s="145">
        <f t="shared" si="54"/>
        <v>0</v>
      </c>
      <c r="BL157" s="3" t="s">
        <v>151</v>
      </c>
      <c r="BM157" s="144" t="s">
        <v>360</v>
      </c>
    </row>
    <row r="158" spans="1:65" ht="24" customHeight="1">
      <c r="A158" s="16"/>
      <c r="B158" s="17"/>
      <c r="C158" s="133" t="s">
        <v>135</v>
      </c>
      <c r="D158" s="133" t="s">
        <v>114</v>
      </c>
      <c r="E158" s="134" t="s">
        <v>361</v>
      </c>
      <c r="F158" s="135" t="s">
        <v>362</v>
      </c>
      <c r="G158" s="136" t="s">
        <v>143</v>
      </c>
      <c r="H158" s="137">
        <v>1</v>
      </c>
      <c r="I158" s="138"/>
      <c r="J158" s="138">
        <f t="shared" si="45"/>
        <v>0</v>
      </c>
      <c r="K158" s="139"/>
      <c r="L158" s="17"/>
      <c r="M158" s="140" t="s">
        <v>1</v>
      </c>
      <c r="N158" s="141" t="s">
        <v>35</v>
      </c>
      <c r="O158" s="142">
        <v>2.05322</v>
      </c>
      <c r="P158" s="142">
        <f t="shared" si="46"/>
        <v>2.05322</v>
      </c>
      <c r="Q158" s="142">
        <v>0</v>
      </c>
      <c r="R158" s="142">
        <f t="shared" si="47"/>
        <v>0</v>
      </c>
      <c r="S158" s="142">
        <v>0</v>
      </c>
      <c r="T158" s="143">
        <f t="shared" si="48"/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44" t="s">
        <v>151</v>
      </c>
      <c r="AS158" s="16"/>
      <c r="AT158" s="144" t="s">
        <v>114</v>
      </c>
      <c r="AU158" s="144" t="s">
        <v>119</v>
      </c>
      <c r="AV158" s="16"/>
      <c r="AW158" s="16"/>
      <c r="AX158" s="16"/>
      <c r="AY158" s="3" t="s">
        <v>112</v>
      </c>
      <c r="AZ158" s="16"/>
      <c r="BA158" s="16"/>
      <c r="BB158" s="16"/>
      <c r="BC158" s="16"/>
      <c r="BD158" s="16"/>
      <c r="BE158" s="145">
        <f t="shared" si="49"/>
        <v>0</v>
      </c>
      <c r="BF158" s="145">
        <f t="shared" si="50"/>
        <v>0</v>
      </c>
      <c r="BG158" s="145">
        <f t="shared" si="51"/>
        <v>0</v>
      </c>
      <c r="BH158" s="145">
        <f t="shared" si="52"/>
        <v>0</v>
      </c>
      <c r="BI158" s="145">
        <f t="shared" si="53"/>
        <v>0</v>
      </c>
      <c r="BJ158" s="3" t="s">
        <v>119</v>
      </c>
      <c r="BK158" s="145">
        <f t="shared" si="54"/>
        <v>0</v>
      </c>
      <c r="BL158" s="3" t="s">
        <v>151</v>
      </c>
      <c r="BM158" s="144" t="s">
        <v>363</v>
      </c>
    </row>
    <row r="159" spans="1:65" ht="37.5" customHeight="1">
      <c r="A159" s="16"/>
      <c r="B159" s="17"/>
      <c r="C159" s="146" t="s">
        <v>262</v>
      </c>
      <c r="D159" s="146" t="s">
        <v>136</v>
      </c>
      <c r="E159" s="147" t="s">
        <v>364</v>
      </c>
      <c r="F159" s="148" t="s">
        <v>365</v>
      </c>
      <c r="G159" s="149" t="s">
        <v>143</v>
      </c>
      <c r="H159" s="150">
        <v>1</v>
      </c>
      <c r="I159" s="151"/>
      <c r="J159" s="151">
        <f t="shared" si="45"/>
        <v>0</v>
      </c>
      <c r="K159" s="152"/>
      <c r="L159" s="153"/>
      <c r="M159" s="154" t="s">
        <v>1</v>
      </c>
      <c r="N159" s="155" t="s">
        <v>35</v>
      </c>
      <c r="O159" s="142">
        <v>0</v>
      </c>
      <c r="P159" s="142">
        <f t="shared" si="46"/>
        <v>0</v>
      </c>
      <c r="Q159" s="142">
        <v>5.7000000000000002E-3</v>
      </c>
      <c r="R159" s="142">
        <f t="shared" si="47"/>
        <v>5.7000000000000002E-3</v>
      </c>
      <c r="S159" s="142">
        <v>0</v>
      </c>
      <c r="T159" s="143">
        <f t="shared" si="48"/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44" t="s">
        <v>156</v>
      </c>
      <c r="AS159" s="16"/>
      <c r="AT159" s="144" t="s">
        <v>136</v>
      </c>
      <c r="AU159" s="144" t="s">
        <v>119</v>
      </c>
      <c r="AV159" s="16"/>
      <c r="AW159" s="16"/>
      <c r="AX159" s="16"/>
      <c r="AY159" s="3" t="s">
        <v>112</v>
      </c>
      <c r="AZ159" s="16"/>
      <c r="BA159" s="16"/>
      <c r="BB159" s="16"/>
      <c r="BC159" s="16"/>
      <c r="BD159" s="16"/>
      <c r="BE159" s="145">
        <f t="shared" si="49"/>
        <v>0</v>
      </c>
      <c r="BF159" s="145">
        <f t="shared" si="50"/>
        <v>0</v>
      </c>
      <c r="BG159" s="145">
        <f t="shared" si="51"/>
        <v>0</v>
      </c>
      <c r="BH159" s="145">
        <f t="shared" si="52"/>
        <v>0</v>
      </c>
      <c r="BI159" s="145">
        <f t="shared" si="53"/>
        <v>0</v>
      </c>
      <c r="BJ159" s="3" t="s">
        <v>119</v>
      </c>
      <c r="BK159" s="145">
        <f t="shared" si="54"/>
        <v>0</v>
      </c>
      <c r="BL159" s="3" t="s">
        <v>151</v>
      </c>
      <c r="BM159" s="144" t="s">
        <v>366</v>
      </c>
    </row>
    <row r="160" spans="1:65" ht="24" customHeight="1">
      <c r="A160" s="16"/>
      <c r="B160" s="17"/>
      <c r="C160" s="133" t="s">
        <v>194</v>
      </c>
      <c r="D160" s="133" t="s">
        <v>114</v>
      </c>
      <c r="E160" s="134" t="s">
        <v>367</v>
      </c>
      <c r="F160" s="135" t="s">
        <v>368</v>
      </c>
      <c r="G160" s="136" t="s">
        <v>143</v>
      </c>
      <c r="H160" s="137">
        <v>4</v>
      </c>
      <c r="I160" s="138"/>
      <c r="J160" s="138">
        <f t="shared" si="45"/>
        <v>0</v>
      </c>
      <c r="K160" s="139"/>
      <c r="L160" s="17"/>
      <c r="M160" s="140" t="s">
        <v>1</v>
      </c>
      <c r="N160" s="141" t="s">
        <v>35</v>
      </c>
      <c r="O160" s="142">
        <v>1.49383</v>
      </c>
      <c r="P160" s="142">
        <f t="shared" si="46"/>
        <v>5.97532</v>
      </c>
      <c r="Q160" s="142">
        <v>2.7999999999999998E-4</v>
      </c>
      <c r="R160" s="142">
        <f t="shared" si="47"/>
        <v>1.1199999999999999E-3</v>
      </c>
      <c r="S160" s="142">
        <v>0</v>
      </c>
      <c r="T160" s="143">
        <f t="shared" si="48"/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44" t="s">
        <v>151</v>
      </c>
      <c r="AS160" s="16"/>
      <c r="AT160" s="144" t="s">
        <v>114</v>
      </c>
      <c r="AU160" s="144" t="s">
        <v>119</v>
      </c>
      <c r="AV160" s="16"/>
      <c r="AW160" s="16"/>
      <c r="AX160" s="16"/>
      <c r="AY160" s="3" t="s">
        <v>112</v>
      </c>
      <c r="AZ160" s="16"/>
      <c r="BA160" s="16"/>
      <c r="BB160" s="16"/>
      <c r="BC160" s="16"/>
      <c r="BD160" s="16"/>
      <c r="BE160" s="145">
        <f t="shared" si="49"/>
        <v>0</v>
      </c>
      <c r="BF160" s="145">
        <f t="shared" si="50"/>
        <v>0</v>
      </c>
      <c r="BG160" s="145">
        <f t="shared" si="51"/>
        <v>0</v>
      </c>
      <c r="BH160" s="145">
        <f t="shared" si="52"/>
        <v>0</v>
      </c>
      <c r="BI160" s="145">
        <f t="shared" si="53"/>
        <v>0</v>
      </c>
      <c r="BJ160" s="3" t="s">
        <v>119</v>
      </c>
      <c r="BK160" s="145">
        <f t="shared" si="54"/>
        <v>0</v>
      </c>
      <c r="BL160" s="3" t="s">
        <v>151</v>
      </c>
      <c r="BM160" s="144" t="s">
        <v>369</v>
      </c>
    </row>
    <row r="161" spans="1:65" ht="24" customHeight="1">
      <c r="A161" s="16"/>
      <c r="B161" s="17"/>
      <c r="C161" s="146" t="s">
        <v>198</v>
      </c>
      <c r="D161" s="146" t="s">
        <v>136</v>
      </c>
      <c r="E161" s="147" t="s">
        <v>370</v>
      </c>
      <c r="F161" s="148" t="s">
        <v>371</v>
      </c>
      <c r="G161" s="149" t="s">
        <v>143</v>
      </c>
      <c r="H161" s="150">
        <v>4</v>
      </c>
      <c r="I161" s="151"/>
      <c r="J161" s="151">
        <f t="shared" si="45"/>
        <v>0</v>
      </c>
      <c r="K161" s="152"/>
      <c r="L161" s="153"/>
      <c r="M161" s="154" t="s">
        <v>1</v>
      </c>
      <c r="N161" s="155" t="s">
        <v>35</v>
      </c>
      <c r="O161" s="142">
        <v>0</v>
      </c>
      <c r="P161" s="142">
        <f t="shared" si="46"/>
        <v>0</v>
      </c>
      <c r="Q161" s="142">
        <v>1.0999999999999999E-2</v>
      </c>
      <c r="R161" s="142">
        <f t="shared" si="47"/>
        <v>4.3999999999999997E-2</v>
      </c>
      <c r="S161" s="142">
        <v>0</v>
      </c>
      <c r="T161" s="143">
        <f t="shared" si="48"/>
        <v>0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44" t="s">
        <v>156</v>
      </c>
      <c r="AS161" s="16"/>
      <c r="AT161" s="144" t="s">
        <v>136</v>
      </c>
      <c r="AU161" s="144" t="s">
        <v>119</v>
      </c>
      <c r="AV161" s="16"/>
      <c r="AW161" s="16"/>
      <c r="AX161" s="16"/>
      <c r="AY161" s="3" t="s">
        <v>112</v>
      </c>
      <c r="AZ161" s="16"/>
      <c r="BA161" s="16"/>
      <c r="BB161" s="16"/>
      <c r="BC161" s="16"/>
      <c r="BD161" s="16"/>
      <c r="BE161" s="145">
        <f t="shared" si="49"/>
        <v>0</v>
      </c>
      <c r="BF161" s="145">
        <f t="shared" si="50"/>
        <v>0</v>
      </c>
      <c r="BG161" s="145">
        <f t="shared" si="51"/>
        <v>0</v>
      </c>
      <c r="BH161" s="145">
        <f t="shared" si="52"/>
        <v>0</v>
      </c>
      <c r="BI161" s="145">
        <f t="shared" si="53"/>
        <v>0</v>
      </c>
      <c r="BJ161" s="3" t="s">
        <v>119</v>
      </c>
      <c r="BK161" s="145">
        <f t="shared" si="54"/>
        <v>0</v>
      </c>
      <c r="BL161" s="3" t="s">
        <v>151</v>
      </c>
      <c r="BM161" s="144" t="s">
        <v>372</v>
      </c>
    </row>
    <row r="162" spans="1:65" ht="24" customHeight="1">
      <c r="A162" s="16"/>
      <c r="B162" s="17"/>
      <c r="C162" s="133" t="s">
        <v>202</v>
      </c>
      <c r="D162" s="133" t="s">
        <v>114</v>
      </c>
      <c r="E162" s="134" t="s">
        <v>373</v>
      </c>
      <c r="F162" s="135" t="s">
        <v>374</v>
      </c>
      <c r="G162" s="136" t="s">
        <v>143</v>
      </c>
      <c r="H162" s="137">
        <v>1</v>
      </c>
      <c r="I162" s="138"/>
      <c r="J162" s="138">
        <f t="shared" si="45"/>
        <v>0</v>
      </c>
      <c r="K162" s="139"/>
      <c r="L162" s="17"/>
      <c r="M162" s="140" t="s">
        <v>1</v>
      </c>
      <c r="N162" s="141" t="s">
        <v>35</v>
      </c>
      <c r="O162" s="142">
        <v>2.3009599999999999</v>
      </c>
      <c r="P162" s="142">
        <f t="shared" si="46"/>
        <v>2.3009599999999999</v>
      </c>
      <c r="Q162" s="142">
        <v>4.4000000000000002E-4</v>
      </c>
      <c r="R162" s="142">
        <f t="shared" si="47"/>
        <v>4.4000000000000002E-4</v>
      </c>
      <c r="S162" s="142">
        <v>0</v>
      </c>
      <c r="T162" s="143">
        <f t="shared" si="48"/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44" t="s">
        <v>151</v>
      </c>
      <c r="AS162" s="16"/>
      <c r="AT162" s="144" t="s">
        <v>114</v>
      </c>
      <c r="AU162" s="144" t="s">
        <v>119</v>
      </c>
      <c r="AV162" s="16"/>
      <c r="AW162" s="16"/>
      <c r="AX162" s="16"/>
      <c r="AY162" s="3" t="s">
        <v>112</v>
      </c>
      <c r="AZ162" s="16"/>
      <c r="BA162" s="16"/>
      <c r="BB162" s="16"/>
      <c r="BC162" s="16"/>
      <c r="BD162" s="16"/>
      <c r="BE162" s="145">
        <f t="shared" si="49"/>
        <v>0</v>
      </c>
      <c r="BF162" s="145">
        <f t="shared" si="50"/>
        <v>0</v>
      </c>
      <c r="BG162" s="145">
        <f t="shared" si="51"/>
        <v>0</v>
      </c>
      <c r="BH162" s="145">
        <f t="shared" si="52"/>
        <v>0</v>
      </c>
      <c r="BI162" s="145">
        <f t="shared" si="53"/>
        <v>0</v>
      </c>
      <c r="BJ162" s="3" t="s">
        <v>119</v>
      </c>
      <c r="BK162" s="145">
        <f t="shared" si="54"/>
        <v>0</v>
      </c>
      <c r="BL162" s="3" t="s">
        <v>151</v>
      </c>
      <c r="BM162" s="144" t="s">
        <v>375</v>
      </c>
    </row>
    <row r="163" spans="1:65" ht="24" customHeight="1">
      <c r="A163" s="16"/>
      <c r="B163" s="17"/>
      <c r="C163" s="146" t="s">
        <v>206</v>
      </c>
      <c r="D163" s="146" t="s">
        <v>136</v>
      </c>
      <c r="E163" s="147" t="s">
        <v>376</v>
      </c>
      <c r="F163" s="148" t="s">
        <v>377</v>
      </c>
      <c r="G163" s="149" t="s">
        <v>143</v>
      </c>
      <c r="H163" s="150">
        <v>1</v>
      </c>
      <c r="I163" s="151"/>
      <c r="J163" s="151">
        <f t="shared" si="45"/>
        <v>0</v>
      </c>
      <c r="K163" s="152"/>
      <c r="L163" s="153"/>
      <c r="M163" s="154" t="s">
        <v>1</v>
      </c>
      <c r="N163" s="155" t="s">
        <v>35</v>
      </c>
      <c r="O163" s="142">
        <v>0</v>
      </c>
      <c r="P163" s="142">
        <f t="shared" si="46"/>
        <v>0</v>
      </c>
      <c r="Q163" s="142">
        <v>1.6E-2</v>
      </c>
      <c r="R163" s="142">
        <f t="shared" si="47"/>
        <v>1.6E-2</v>
      </c>
      <c r="S163" s="142">
        <v>0</v>
      </c>
      <c r="T163" s="143">
        <f t="shared" si="48"/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44" t="s">
        <v>156</v>
      </c>
      <c r="AS163" s="16"/>
      <c r="AT163" s="144" t="s">
        <v>136</v>
      </c>
      <c r="AU163" s="144" t="s">
        <v>119</v>
      </c>
      <c r="AV163" s="16"/>
      <c r="AW163" s="16"/>
      <c r="AX163" s="16"/>
      <c r="AY163" s="3" t="s">
        <v>112</v>
      </c>
      <c r="AZ163" s="16"/>
      <c r="BA163" s="16"/>
      <c r="BB163" s="16"/>
      <c r="BC163" s="16"/>
      <c r="BD163" s="16"/>
      <c r="BE163" s="145">
        <f t="shared" si="49"/>
        <v>0</v>
      </c>
      <c r="BF163" s="145">
        <f t="shared" si="50"/>
        <v>0</v>
      </c>
      <c r="BG163" s="145">
        <f t="shared" si="51"/>
        <v>0</v>
      </c>
      <c r="BH163" s="145">
        <f t="shared" si="52"/>
        <v>0</v>
      </c>
      <c r="BI163" s="145">
        <f t="shared" si="53"/>
        <v>0</v>
      </c>
      <c r="BJ163" s="3" t="s">
        <v>119</v>
      </c>
      <c r="BK163" s="145">
        <f t="shared" si="54"/>
        <v>0</v>
      </c>
      <c r="BL163" s="3" t="s">
        <v>151</v>
      </c>
      <c r="BM163" s="144" t="s">
        <v>378</v>
      </c>
    </row>
    <row r="164" spans="1:65" ht="33" customHeight="1">
      <c r="A164" s="16"/>
      <c r="B164" s="17"/>
      <c r="C164" s="133" t="s">
        <v>140</v>
      </c>
      <c r="D164" s="133" t="s">
        <v>114</v>
      </c>
      <c r="E164" s="134" t="s">
        <v>379</v>
      </c>
      <c r="F164" s="135" t="s">
        <v>380</v>
      </c>
      <c r="G164" s="136" t="s">
        <v>143</v>
      </c>
      <c r="H164" s="137">
        <v>1</v>
      </c>
      <c r="I164" s="138"/>
      <c r="J164" s="138">
        <f t="shared" si="45"/>
        <v>0</v>
      </c>
      <c r="K164" s="139"/>
      <c r="L164" s="17"/>
      <c r="M164" s="140" t="s">
        <v>1</v>
      </c>
      <c r="N164" s="141" t="s">
        <v>35</v>
      </c>
      <c r="O164" s="142">
        <v>1.4228000000000001</v>
      </c>
      <c r="P164" s="142">
        <f t="shared" si="46"/>
        <v>1.4228000000000001</v>
      </c>
      <c r="Q164" s="142">
        <v>7.5000000000000002E-4</v>
      </c>
      <c r="R164" s="142">
        <f t="shared" si="47"/>
        <v>7.5000000000000002E-4</v>
      </c>
      <c r="S164" s="142">
        <v>0</v>
      </c>
      <c r="T164" s="143">
        <f t="shared" si="48"/>
        <v>0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44" t="s">
        <v>151</v>
      </c>
      <c r="AS164" s="16"/>
      <c r="AT164" s="144" t="s">
        <v>114</v>
      </c>
      <c r="AU164" s="144" t="s">
        <v>119</v>
      </c>
      <c r="AV164" s="16"/>
      <c r="AW164" s="16"/>
      <c r="AX164" s="16"/>
      <c r="AY164" s="3" t="s">
        <v>112</v>
      </c>
      <c r="AZ164" s="16"/>
      <c r="BA164" s="16"/>
      <c r="BB164" s="16"/>
      <c r="BC164" s="16"/>
      <c r="BD164" s="16"/>
      <c r="BE164" s="145">
        <f t="shared" si="49"/>
        <v>0</v>
      </c>
      <c r="BF164" s="145">
        <f t="shared" si="50"/>
        <v>0</v>
      </c>
      <c r="BG164" s="145">
        <f t="shared" si="51"/>
        <v>0</v>
      </c>
      <c r="BH164" s="145">
        <f t="shared" si="52"/>
        <v>0</v>
      </c>
      <c r="BI164" s="145">
        <f t="shared" si="53"/>
        <v>0</v>
      </c>
      <c r="BJ164" s="3" t="s">
        <v>119</v>
      </c>
      <c r="BK164" s="145">
        <f t="shared" si="54"/>
        <v>0</v>
      </c>
      <c r="BL164" s="3" t="s">
        <v>151</v>
      </c>
      <c r="BM164" s="144" t="s">
        <v>381</v>
      </c>
    </row>
    <row r="165" spans="1:65" ht="37.5" customHeight="1">
      <c r="A165" s="16"/>
      <c r="B165" s="17"/>
      <c r="C165" s="146" t="s">
        <v>218</v>
      </c>
      <c r="D165" s="146" t="s">
        <v>136</v>
      </c>
      <c r="E165" s="147" t="s">
        <v>382</v>
      </c>
      <c r="F165" s="148" t="s">
        <v>383</v>
      </c>
      <c r="G165" s="149" t="s">
        <v>143</v>
      </c>
      <c r="H165" s="150">
        <v>1</v>
      </c>
      <c r="I165" s="151"/>
      <c r="J165" s="151">
        <f t="shared" si="45"/>
        <v>0</v>
      </c>
      <c r="K165" s="152"/>
      <c r="L165" s="153"/>
      <c r="M165" s="154" t="s">
        <v>1</v>
      </c>
      <c r="N165" s="155" t="s">
        <v>35</v>
      </c>
      <c r="O165" s="142">
        <v>0</v>
      </c>
      <c r="P165" s="142">
        <f t="shared" si="46"/>
        <v>0</v>
      </c>
      <c r="Q165" s="142">
        <v>1.2619999999999999E-2</v>
      </c>
      <c r="R165" s="142">
        <f t="shared" si="47"/>
        <v>1.2619999999999999E-2</v>
      </c>
      <c r="S165" s="142">
        <v>0</v>
      </c>
      <c r="T165" s="143">
        <f t="shared" si="48"/>
        <v>0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44" t="s">
        <v>156</v>
      </c>
      <c r="AS165" s="16"/>
      <c r="AT165" s="144" t="s">
        <v>136</v>
      </c>
      <c r="AU165" s="144" t="s">
        <v>119</v>
      </c>
      <c r="AV165" s="16"/>
      <c r="AW165" s="16"/>
      <c r="AX165" s="16"/>
      <c r="AY165" s="3" t="s">
        <v>112</v>
      </c>
      <c r="AZ165" s="16"/>
      <c r="BA165" s="16"/>
      <c r="BB165" s="16"/>
      <c r="BC165" s="16"/>
      <c r="BD165" s="16"/>
      <c r="BE165" s="145">
        <f t="shared" si="49"/>
        <v>0</v>
      </c>
      <c r="BF165" s="145">
        <f t="shared" si="50"/>
        <v>0</v>
      </c>
      <c r="BG165" s="145">
        <f t="shared" si="51"/>
        <v>0</v>
      </c>
      <c r="BH165" s="145">
        <f t="shared" si="52"/>
        <v>0</v>
      </c>
      <c r="BI165" s="145">
        <f t="shared" si="53"/>
        <v>0</v>
      </c>
      <c r="BJ165" s="3" t="s">
        <v>119</v>
      </c>
      <c r="BK165" s="145">
        <f t="shared" si="54"/>
        <v>0</v>
      </c>
      <c r="BL165" s="3" t="s">
        <v>151</v>
      </c>
      <c r="BM165" s="144" t="s">
        <v>384</v>
      </c>
    </row>
    <row r="166" spans="1:65" ht="33" customHeight="1">
      <c r="A166" s="16"/>
      <c r="B166" s="17"/>
      <c r="C166" s="133" t="s">
        <v>222</v>
      </c>
      <c r="D166" s="133" t="s">
        <v>114</v>
      </c>
      <c r="E166" s="134" t="s">
        <v>385</v>
      </c>
      <c r="F166" s="135" t="s">
        <v>386</v>
      </c>
      <c r="G166" s="136" t="s">
        <v>143</v>
      </c>
      <c r="H166" s="137">
        <v>4</v>
      </c>
      <c r="I166" s="138"/>
      <c r="J166" s="138">
        <f t="shared" si="45"/>
        <v>0</v>
      </c>
      <c r="K166" s="139"/>
      <c r="L166" s="17"/>
      <c r="M166" s="140" t="s">
        <v>1</v>
      </c>
      <c r="N166" s="141" t="s">
        <v>35</v>
      </c>
      <c r="O166" s="142">
        <v>0.53107000000000004</v>
      </c>
      <c r="P166" s="142">
        <f t="shared" si="46"/>
        <v>2.1242800000000002</v>
      </c>
      <c r="Q166" s="142">
        <v>1E-4</v>
      </c>
      <c r="R166" s="142">
        <f t="shared" si="47"/>
        <v>4.0000000000000002E-4</v>
      </c>
      <c r="S166" s="142">
        <v>0</v>
      </c>
      <c r="T166" s="143">
        <f t="shared" si="48"/>
        <v>0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44" t="s">
        <v>151</v>
      </c>
      <c r="AS166" s="16"/>
      <c r="AT166" s="144" t="s">
        <v>114</v>
      </c>
      <c r="AU166" s="144" t="s">
        <v>119</v>
      </c>
      <c r="AV166" s="16"/>
      <c r="AW166" s="16"/>
      <c r="AX166" s="16"/>
      <c r="AY166" s="3" t="s">
        <v>112</v>
      </c>
      <c r="AZ166" s="16"/>
      <c r="BA166" s="16"/>
      <c r="BB166" s="16"/>
      <c r="BC166" s="16"/>
      <c r="BD166" s="16"/>
      <c r="BE166" s="145">
        <f t="shared" si="49"/>
        <v>0</v>
      </c>
      <c r="BF166" s="145">
        <f t="shared" si="50"/>
        <v>0</v>
      </c>
      <c r="BG166" s="145">
        <f t="shared" si="51"/>
        <v>0</v>
      </c>
      <c r="BH166" s="145">
        <f t="shared" si="52"/>
        <v>0</v>
      </c>
      <c r="BI166" s="145">
        <f t="shared" si="53"/>
        <v>0</v>
      </c>
      <c r="BJ166" s="3" t="s">
        <v>119</v>
      </c>
      <c r="BK166" s="145">
        <f t="shared" si="54"/>
        <v>0</v>
      </c>
      <c r="BL166" s="3" t="s">
        <v>151</v>
      </c>
      <c r="BM166" s="144" t="s">
        <v>387</v>
      </c>
    </row>
    <row r="167" spans="1:65" ht="24" customHeight="1">
      <c r="A167" s="16"/>
      <c r="B167" s="17"/>
      <c r="C167" s="146" t="s">
        <v>156</v>
      </c>
      <c r="D167" s="146" t="s">
        <v>136</v>
      </c>
      <c r="E167" s="147" t="s">
        <v>388</v>
      </c>
      <c r="F167" s="148" t="s">
        <v>389</v>
      </c>
      <c r="G167" s="149" t="s">
        <v>143</v>
      </c>
      <c r="H167" s="150">
        <v>4</v>
      </c>
      <c r="I167" s="151"/>
      <c r="J167" s="151">
        <f t="shared" si="45"/>
        <v>0</v>
      </c>
      <c r="K167" s="152"/>
      <c r="L167" s="153"/>
      <c r="M167" s="154" t="s">
        <v>1</v>
      </c>
      <c r="N167" s="155" t="s">
        <v>35</v>
      </c>
      <c r="O167" s="142">
        <v>0</v>
      </c>
      <c r="P167" s="142">
        <f t="shared" si="46"/>
        <v>0</v>
      </c>
      <c r="Q167" s="142">
        <v>2E-3</v>
      </c>
      <c r="R167" s="142">
        <f t="shared" si="47"/>
        <v>8.0000000000000002E-3</v>
      </c>
      <c r="S167" s="142">
        <v>0</v>
      </c>
      <c r="T167" s="143">
        <f t="shared" si="48"/>
        <v>0</v>
      </c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44" t="s">
        <v>156</v>
      </c>
      <c r="AS167" s="16"/>
      <c r="AT167" s="144" t="s">
        <v>136</v>
      </c>
      <c r="AU167" s="144" t="s">
        <v>119</v>
      </c>
      <c r="AV167" s="16"/>
      <c r="AW167" s="16"/>
      <c r="AX167" s="16"/>
      <c r="AY167" s="3" t="s">
        <v>112</v>
      </c>
      <c r="AZ167" s="16"/>
      <c r="BA167" s="16"/>
      <c r="BB167" s="16"/>
      <c r="BC167" s="16"/>
      <c r="BD167" s="16"/>
      <c r="BE167" s="145">
        <f t="shared" si="49"/>
        <v>0</v>
      </c>
      <c r="BF167" s="145">
        <f t="shared" si="50"/>
        <v>0</v>
      </c>
      <c r="BG167" s="145">
        <f t="shared" si="51"/>
        <v>0</v>
      </c>
      <c r="BH167" s="145">
        <f t="shared" si="52"/>
        <v>0</v>
      </c>
      <c r="BI167" s="145">
        <f t="shared" si="53"/>
        <v>0</v>
      </c>
      <c r="BJ167" s="3" t="s">
        <v>119</v>
      </c>
      <c r="BK167" s="145">
        <f t="shared" si="54"/>
        <v>0</v>
      </c>
      <c r="BL167" s="3" t="s">
        <v>151</v>
      </c>
      <c r="BM167" s="144" t="s">
        <v>390</v>
      </c>
    </row>
    <row r="168" spans="1:65" ht="21.75" customHeight="1">
      <c r="A168" s="16"/>
      <c r="B168" s="17"/>
      <c r="C168" s="133" t="s">
        <v>391</v>
      </c>
      <c r="D168" s="133" t="s">
        <v>114</v>
      </c>
      <c r="E168" s="134" t="s">
        <v>392</v>
      </c>
      <c r="F168" s="135" t="s">
        <v>393</v>
      </c>
      <c r="G168" s="136" t="s">
        <v>143</v>
      </c>
      <c r="H168" s="137">
        <v>1</v>
      </c>
      <c r="I168" s="138"/>
      <c r="J168" s="138">
        <f t="shared" si="45"/>
        <v>0</v>
      </c>
      <c r="K168" s="139"/>
      <c r="L168" s="17"/>
      <c r="M168" s="140" t="s">
        <v>1</v>
      </c>
      <c r="N168" s="141" t="s">
        <v>35</v>
      </c>
      <c r="O168" s="142">
        <v>0.20075000000000001</v>
      </c>
      <c r="P168" s="142">
        <f t="shared" si="46"/>
        <v>0.20075000000000001</v>
      </c>
      <c r="Q168" s="142">
        <v>0</v>
      </c>
      <c r="R168" s="142">
        <f t="shared" si="47"/>
        <v>0</v>
      </c>
      <c r="S168" s="142">
        <v>0</v>
      </c>
      <c r="T168" s="143">
        <f t="shared" si="48"/>
        <v>0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44" t="s">
        <v>151</v>
      </c>
      <c r="AS168" s="16"/>
      <c r="AT168" s="144" t="s">
        <v>114</v>
      </c>
      <c r="AU168" s="144" t="s">
        <v>119</v>
      </c>
      <c r="AV168" s="16"/>
      <c r="AW168" s="16"/>
      <c r="AX168" s="16"/>
      <c r="AY168" s="3" t="s">
        <v>112</v>
      </c>
      <c r="AZ168" s="16"/>
      <c r="BA168" s="16"/>
      <c r="BB168" s="16"/>
      <c r="BC168" s="16"/>
      <c r="BD168" s="16"/>
      <c r="BE168" s="145">
        <f t="shared" si="49"/>
        <v>0</v>
      </c>
      <c r="BF168" s="145">
        <f t="shared" si="50"/>
        <v>0</v>
      </c>
      <c r="BG168" s="145">
        <f t="shared" si="51"/>
        <v>0</v>
      </c>
      <c r="BH168" s="145">
        <f t="shared" si="52"/>
        <v>0</v>
      </c>
      <c r="BI168" s="145">
        <f t="shared" si="53"/>
        <v>0</v>
      </c>
      <c r="BJ168" s="3" t="s">
        <v>119</v>
      </c>
      <c r="BK168" s="145">
        <f t="shared" si="54"/>
        <v>0</v>
      </c>
      <c r="BL168" s="3" t="s">
        <v>151</v>
      </c>
      <c r="BM168" s="144" t="s">
        <v>394</v>
      </c>
    </row>
    <row r="169" spans="1:65" ht="24" customHeight="1">
      <c r="A169" s="16"/>
      <c r="B169" s="17"/>
      <c r="C169" s="146" t="s">
        <v>395</v>
      </c>
      <c r="D169" s="146" t="s">
        <v>136</v>
      </c>
      <c r="E169" s="147" t="s">
        <v>396</v>
      </c>
      <c r="F169" s="148" t="s">
        <v>397</v>
      </c>
      <c r="G169" s="149" t="s">
        <v>143</v>
      </c>
      <c r="H169" s="150">
        <v>1</v>
      </c>
      <c r="I169" s="151"/>
      <c r="J169" s="151">
        <f t="shared" si="45"/>
        <v>0</v>
      </c>
      <c r="K169" s="152"/>
      <c r="L169" s="153"/>
      <c r="M169" s="154" t="s">
        <v>1</v>
      </c>
      <c r="N169" s="155" t="s">
        <v>35</v>
      </c>
      <c r="O169" s="142">
        <v>0</v>
      </c>
      <c r="P169" s="142">
        <f t="shared" si="46"/>
        <v>0</v>
      </c>
      <c r="Q169" s="142">
        <v>2.5000000000000001E-3</v>
      </c>
      <c r="R169" s="142">
        <f t="shared" si="47"/>
        <v>2.5000000000000001E-3</v>
      </c>
      <c r="S169" s="142">
        <v>0</v>
      </c>
      <c r="T169" s="143">
        <f t="shared" si="48"/>
        <v>0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44" t="s">
        <v>156</v>
      </c>
      <c r="AS169" s="16"/>
      <c r="AT169" s="144" t="s">
        <v>136</v>
      </c>
      <c r="AU169" s="144" t="s">
        <v>119</v>
      </c>
      <c r="AV169" s="16"/>
      <c r="AW169" s="16"/>
      <c r="AX169" s="16"/>
      <c r="AY169" s="3" t="s">
        <v>112</v>
      </c>
      <c r="AZ169" s="16"/>
      <c r="BA169" s="16"/>
      <c r="BB169" s="16"/>
      <c r="BC169" s="16"/>
      <c r="BD169" s="16"/>
      <c r="BE169" s="145">
        <f t="shared" si="49"/>
        <v>0</v>
      </c>
      <c r="BF169" s="145">
        <f t="shared" si="50"/>
        <v>0</v>
      </c>
      <c r="BG169" s="145">
        <f t="shared" si="51"/>
        <v>0</v>
      </c>
      <c r="BH169" s="145">
        <f t="shared" si="52"/>
        <v>0</v>
      </c>
      <c r="BI169" s="145">
        <f t="shared" si="53"/>
        <v>0</v>
      </c>
      <c r="BJ169" s="3" t="s">
        <v>119</v>
      </c>
      <c r="BK169" s="145">
        <f t="shared" si="54"/>
        <v>0</v>
      </c>
      <c r="BL169" s="3" t="s">
        <v>151</v>
      </c>
      <c r="BM169" s="144" t="s">
        <v>398</v>
      </c>
    </row>
    <row r="170" spans="1:65" ht="24" customHeight="1">
      <c r="A170" s="16"/>
      <c r="B170" s="17"/>
      <c r="C170" s="133" t="s">
        <v>229</v>
      </c>
      <c r="D170" s="133" t="s">
        <v>114</v>
      </c>
      <c r="E170" s="134" t="s">
        <v>399</v>
      </c>
      <c r="F170" s="135" t="s">
        <v>400</v>
      </c>
      <c r="G170" s="136" t="s">
        <v>143</v>
      </c>
      <c r="H170" s="137">
        <v>4</v>
      </c>
      <c r="I170" s="138"/>
      <c r="J170" s="138">
        <f t="shared" si="45"/>
        <v>0</v>
      </c>
      <c r="K170" s="139"/>
      <c r="L170" s="17"/>
      <c r="M170" s="140" t="s">
        <v>1</v>
      </c>
      <c r="N170" s="141" t="s">
        <v>35</v>
      </c>
      <c r="O170" s="142">
        <v>0.39016000000000001</v>
      </c>
      <c r="P170" s="142">
        <f t="shared" si="46"/>
        <v>1.56064</v>
      </c>
      <c r="Q170" s="142">
        <v>0</v>
      </c>
      <c r="R170" s="142">
        <f t="shared" si="47"/>
        <v>0</v>
      </c>
      <c r="S170" s="142">
        <v>0</v>
      </c>
      <c r="T170" s="143">
        <f t="shared" si="48"/>
        <v>0</v>
      </c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44" t="s">
        <v>151</v>
      </c>
      <c r="AS170" s="16"/>
      <c r="AT170" s="144" t="s">
        <v>114</v>
      </c>
      <c r="AU170" s="144" t="s">
        <v>119</v>
      </c>
      <c r="AV170" s="16"/>
      <c r="AW170" s="16"/>
      <c r="AX170" s="16"/>
      <c r="AY170" s="3" t="s">
        <v>112</v>
      </c>
      <c r="AZ170" s="16"/>
      <c r="BA170" s="16"/>
      <c r="BB170" s="16"/>
      <c r="BC170" s="16"/>
      <c r="BD170" s="16"/>
      <c r="BE170" s="145">
        <f t="shared" si="49"/>
        <v>0</v>
      </c>
      <c r="BF170" s="145">
        <f t="shared" si="50"/>
        <v>0</v>
      </c>
      <c r="BG170" s="145">
        <f t="shared" si="51"/>
        <v>0</v>
      </c>
      <c r="BH170" s="145">
        <f t="shared" si="52"/>
        <v>0</v>
      </c>
      <c r="BI170" s="145">
        <f t="shared" si="53"/>
        <v>0</v>
      </c>
      <c r="BJ170" s="3" t="s">
        <v>119</v>
      </c>
      <c r="BK170" s="145">
        <f t="shared" si="54"/>
        <v>0</v>
      </c>
      <c r="BL170" s="3" t="s">
        <v>151</v>
      </c>
      <c r="BM170" s="144" t="s">
        <v>401</v>
      </c>
    </row>
    <row r="171" spans="1:65" ht="44.25" customHeight="1">
      <c r="A171" s="16"/>
      <c r="B171" s="17"/>
      <c r="C171" s="146" t="s">
        <v>210</v>
      </c>
      <c r="D171" s="146" t="s">
        <v>136</v>
      </c>
      <c r="E171" s="147" t="s">
        <v>402</v>
      </c>
      <c r="F171" s="148" t="s">
        <v>403</v>
      </c>
      <c r="G171" s="149" t="s">
        <v>143</v>
      </c>
      <c r="H171" s="150">
        <v>4</v>
      </c>
      <c r="I171" s="151"/>
      <c r="J171" s="151">
        <f t="shared" si="45"/>
        <v>0</v>
      </c>
      <c r="K171" s="152"/>
      <c r="L171" s="153"/>
      <c r="M171" s="160" t="s">
        <v>1</v>
      </c>
      <c r="N171" s="161" t="s">
        <v>35</v>
      </c>
      <c r="O171" s="158">
        <v>0</v>
      </c>
      <c r="P171" s="158">
        <f t="shared" si="46"/>
        <v>0</v>
      </c>
      <c r="Q171" s="158">
        <v>2.9E-4</v>
      </c>
      <c r="R171" s="158">
        <f t="shared" si="47"/>
        <v>1.16E-3</v>
      </c>
      <c r="S171" s="158">
        <v>0</v>
      </c>
      <c r="T171" s="159">
        <f t="shared" si="48"/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44" t="s">
        <v>156</v>
      </c>
      <c r="AS171" s="16"/>
      <c r="AT171" s="144" t="s">
        <v>136</v>
      </c>
      <c r="AU171" s="144" t="s">
        <v>119</v>
      </c>
      <c r="AV171" s="16"/>
      <c r="AW171" s="16"/>
      <c r="AX171" s="16"/>
      <c r="AY171" s="3" t="s">
        <v>112</v>
      </c>
      <c r="AZ171" s="16"/>
      <c r="BA171" s="16"/>
      <c r="BB171" s="16"/>
      <c r="BC171" s="16"/>
      <c r="BD171" s="16"/>
      <c r="BE171" s="145">
        <f t="shared" si="49"/>
        <v>0</v>
      </c>
      <c r="BF171" s="145">
        <f t="shared" si="50"/>
        <v>0</v>
      </c>
      <c r="BG171" s="145">
        <f t="shared" si="51"/>
        <v>0</v>
      </c>
      <c r="BH171" s="145">
        <f t="shared" si="52"/>
        <v>0</v>
      </c>
      <c r="BI171" s="145">
        <f t="shared" si="53"/>
        <v>0</v>
      </c>
      <c r="BJ171" s="3" t="s">
        <v>119</v>
      </c>
      <c r="BK171" s="145">
        <f t="shared" si="54"/>
        <v>0</v>
      </c>
      <c r="BL171" s="3" t="s">
        <v>151</v>
      </c>
      <c r="BM171" s="144" t="s">
        <v>404</v>
      </c>
    </row>
    <row r="172" spans="1:65" ht="6.75" customHeight="1">
      <c r="A172" s="16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17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</row>
    <row r="173" spans="1:6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1:6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1:6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1:6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1:6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1:6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1:6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1:6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1:6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1:6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1:6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1:6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1:6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1:6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1:6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1:6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1:6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1:6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  <row r="191" spans="1:6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</row>
    <row r="192" spans="1:6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</row>
    <row r="193" spans="1:6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</row>
    <row r="194" spans="1:6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</row>
    <row r="195" spans="1:6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</row>
    <row r="196" spans="1:6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</row>
    <row r="197" spans="1:6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</row>
    <row r="198" spans="1:6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</row>
    <row r="199" spans="1:6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</row>
    <row r="200" spans="1:6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</row>
    <row r="201" spans="1:6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</row>
    <row r="202" spans="1:6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</row>
    <row r="203" spans="1:6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</row>
    <row r="204" spans="1:6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</row>
    <row r="205" spans="1:6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</row>
    <row r="206" spans="1:6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</row>
    <row r="207" spans="1:6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</row>
    <row r="208" spans="1:6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</row>
    <row r="209" spans="1:6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</row>
    <row r="210" spans="1:6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</row>
    <row r="211" spans="1:6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</row>
    <row r="212" spans="1:6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</row>
    <row r="213" spans="1:6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</row>
    <row r="214" spans="1:6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</row>
    <row r="215" spans="1:6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</row>
    <row r="216" spans="1:6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</row>
    <row r="217" spans="1:6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</row>
    <row r="218" spans="1:6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</row>
    <row r="219" spans="1:6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</row>
    <row r="220" spans="1:6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</row>
    <row r="221" spans="1:6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</row>
    <row r="222" spans="1:6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</row>
    <row r="223" spans="1:6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</row>
    <row r="224" spans="1:6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</row>
    <row r="225" spans="1:6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</row>
    <row r="226" spans="1:6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</row>
    <row r="227" spans="1:6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</row>
    <row r="228" spans="1:6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</row>
    <row r="229" spans="1:6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</row>
    <row r="230" spans="1:6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</row>
    <row r="231" spans="1:6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</row>
    <row r="232" spans="1:6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</row>
    <row r="233" spans="1:6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</row>
    <row r="234" spans="1:6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</row>
    <row r="235" spans="1:6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</row>
    <row r="236" spans="1:6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</row>
    <row r="237" spans="1:6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</row>
    <row r="238" spans="1:6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</row>
    <row r="239" spans="1:6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</row>
    <row r="240" spans="1:6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</row>
    <row r="241" spans="1:6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</row>
    <row r="242" spans="1:6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</row>
    <row r="243" spans="1:6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</row>
    <row r="244" spans="1:6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</row>
    <row r="245" spans="1:6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</row>
    <row r="246" spans="1:6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</row>
    <row r="247" spans="1:6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</row>
    <row r="248" spans="1:6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</row>
    <row r="249" spans="1:6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</row>
    <row r="250" spans="1:6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</row>
    <row r="251" spans="1:6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</row>
    <row r="252" spans="1:6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</row>
    <row r="253" spans="1:6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</row>
    <row r="254" spans="1:6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</row>
    <row r="255" spans="1:6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</row>
    <row r="256" spans="1:6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</row>
    <row r="257" spans="1:6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</row>
    <row r="258" spans="1:6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</row>
    <row r="259" spans="1:6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</row>
    <row r="260" spans="1:6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</row>
    <row r="261" spans="1:6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</row>
    <row r="262" spans="1:6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</row>
    <row r="263" spans="1:6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</row>
    <row r="264" spans="1:6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</row>
    <row r="265" spans="1: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</row>
    <row r="266" spans="1:6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</row>
    <row r="267" spans="1:6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</row>
    <row r="268" spans="1:6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</row>
    <row r="269" spans="1:6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</row>
    <row r="270" spans="1:6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</row>
    <row r="271" spans="1:6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</row>
    <row r="272" spans="1:6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</row>
    <row r="273" spans="1:6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</row>
    <row r="274" spans="1:6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</row>
    <row r="275" spans="1:6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</row>
    <row r="276" spans="1:6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</row>
    <row r="277" spans="1:6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</row>
    <row r="278" spans="1:6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</row>
    <row r="279" spans="1:6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</row>
    <row r="280" spans="1:6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</row>
    <row r="281" spans="1:6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</row>
    <row r="282" spans="1:6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</row>
    <row r="283" spans="1:6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</row>
    <row r="284" spans="1:6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</row>
    <row r="285" spans="1:6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</row>
    <row r="286" spans="1:6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</row>
    <row r="287" spans="1:6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</row>
    <row r="288" spans="1:6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</row>
    <row r="289" spans="1:6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</row>
    <row r="290" spans="1:6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</row>
    <row r="291" spans="1:6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</row>
    <row r="292" spans="1:6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</row>
    <row r="293" spans="1:6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</row>
    <row r="294" spans="1:6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</row>
    <row r="295" spans="1:6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</row>
    <row r="296" spans="1:6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</row>
    <row r="297" spans="1:6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</row>
    <row r="298" spans="1:6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</row>
    <row r="299" spans="1:6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</row>
    <row r="300" spans="1:6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</row>
    <row r="301" spans="1:6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</row>
    <row r="302" spans="1:6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</row>
    <row r="303" spans="1:6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</row>
    <row r="304" spans="1:6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</row>
    <row r="305" spans="1:6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</row>
    <row r="306" spans="1:6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</row>
    <row r="307" spans="1:6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</row>
    <row r="308" spans="1:6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</row>
    <row r="309" spans="1:6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</row>
    <row r="310" spans="1:6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</row>
    <row r="311" spans="1:6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</row>
    <row r="312" spans="1:6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</row>
    <row r="313" spans="1:6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</row>
    <row r="314" spans="1:6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</row>
    <row r="315" spans="1:6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</row>
    <row r="316" spans="1:6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</row>
    <row r="317" spans="1:6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</row>
    <row r="318" spans="1:6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</row>
    <row r="319" spans="1:6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</row>
    <row r="320" spans="1:6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</row>
    <row r="321" spans="1:6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</row>
    <row r="322" spans="1:6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</row>
    <row r="323" spans="1:6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</row>
    <row r="324" spans="1:6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</row>
    <row r="325" spans="1:6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</row>
    <row r="326" spans="1:6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</row>
    <row r="327" spans="1:6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</row>
    <row r="328" spans="1:6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</row>
    <row r="329" spans="1:6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</row>
    <row r="330" spans="1:6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</row>
    <row r="331" spans="1:6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</row>
    <row r="332" spans="1:6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</row>
    <row r="333" spans="1:6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</row>
    <row r="334" spans="1:6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</row>
    <row r="335" spans="1:6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</row>
    <row r="336" spans="1:6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spans="1:6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spans="1:6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spans="1:6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spans="1:6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spans="1:6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spans="1:6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spans="1:6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spans="1:6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spans="1:6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spans="1:6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spans="1:6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spans="1:6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spans="1:6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spans="1:6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spans="1:6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spans="1:6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spans="1:6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spans="1:6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spans="1:6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spans="1:6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spans="1:6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spans="1:6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spans="1:6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spans="1:6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spans="1:6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spans="1:6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spans="1:6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spans="1:6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spans="1: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spans="1:6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spans="1:6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spans="1:6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spans="1:6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spans="1:6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spans="1:6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spans="1:6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spans="1:6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spans="1:6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spans="1:6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spans="1:6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spans="1:6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spans="1:6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spans="1:6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spans="1:6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spans="1:6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spans="1:6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spans="1:6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spans="1:6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spans="1:6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spans="1:6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spans="1:6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spans="1:6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spans="1:6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spans="1:6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spans="1:6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spans="1:6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spans="1:6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spans="1:6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spans="1:6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spans="1:6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spans="1:6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spans="1:6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spans="1:6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spans="1:6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spans="1:6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spans="1:6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spans="1:6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spans="1:6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spans="1:6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spans="1:6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spans="1:6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spans="1:6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spans="1:6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spans="1:6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spans="1:6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spans="1:6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spans="1:6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spans="1:6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spans="1:6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spans="1:6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spans="1:6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spans="1:6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spans="1:6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spans="1:6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spans="1:6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spans="1:6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spans="1:6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spans="1:6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spans="1:6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spans="1:6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spans="1:6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spans="1:6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spans="1:6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spans="1:6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spans="1:6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spans="1:6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spans="1:6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spans="1:6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spans="1:6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spans="1:6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spans="1:6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spans="1:6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spans="1:6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spans="1:6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spans="1:6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spans="1:6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spans="1:6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spans="1:6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spans="1:6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spans="1:6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spans="1:6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spans="1:6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spans="1:6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spans="1:6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spans="1:6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spans="1:6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spans="1:6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spans="1:6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spans="1:6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spans="1:6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spans="1:6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spans="1:6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spans="1:6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spans="1:6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spans="1:6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spans="1:6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spans="1:6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spans="1:6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spans="1: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spans="1:6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spans="1:6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spans="1:6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spans="1:6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spans="1:6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spans="1:6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spans="1:6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spans="1:6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spans="1:6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spans="1:6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spans="1:6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spans="1:6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spans="1:6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spans="1:6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spans="1:6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spans="1:6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spans="1:6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spans="1:6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spans="1:6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spans="1:6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spans="1:6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spans="1:6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spans="1:6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spans="1:6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spans="1:6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spans="1:6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spans="1:6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spans="1:6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spans="1:6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spans="1:6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spans="1:6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spans="1:6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spans="1:6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spans="1:6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spans="1:6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spans="1:6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spans="1:6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spans="1:6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spans="1:6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spans="1:6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spans="1:6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spans="1:6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spans="1:6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spans="1:6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spans="1:6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spans="1:6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spans="1:6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spans="1:6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spans="1:6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spans="1:6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spans="1:6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spans="1:6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spans="1:6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spans="1:6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spans="1:6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spans="1:6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spans="1:6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spans="1:6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spans="1:6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spans="1:6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spans="1:6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spans="1:6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spans="1:6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spans="1:6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spans="1:6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spans="1:6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spans="1:6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spans="1:6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spans="1:6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spans="1:6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spans="1:6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spans="1:6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spans="1:6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spans="1:6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spans="1:6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spans="1:6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spans="1:6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spans="1:6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spans="1:6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spans="1:6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spans="1:6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spans="1:6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spans="1:6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spans="1:6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spans="1:6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spans="1:6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spans="1:6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spans="1:6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spans="1:6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spans="1:6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spans="1:6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spans="1:6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spans="1:6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spans="1:6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spans="1:6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spans="1:6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spans="1:6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spans="1:6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spans="1:6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spans="1: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spans="1:6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spans="1:6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spans="1:6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spans="1:6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spans="1:6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spans="1:6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spans="1:6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spans="1:6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spans="1:6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spans="1:6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spans="1:6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spans="1:6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spans="1:6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spans="1:6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spans="1:6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spans="1:6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spans="1:6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spans="1:6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spans="1:6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spans="1:6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spans="1:6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spans="1:6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spans="1:6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spans="1:6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spans="1:6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spans="1:6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spans="1:6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spans="1:6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spans="1:6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spans="1:6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spans="1:6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spans="1:6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spans="1:6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spans="1:6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spans="1:6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spans="1:6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spans="1:6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spans="1:6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spans="1:6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spans="1:6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spans="1:6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spans="1:6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spans="1:6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spans="1:6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spans="1:6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spans="1:6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spans="1:6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spans="1:6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spans="1:6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spans="1:6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spans="1:6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spans="1:6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spans="1:6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spans="1:6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spans="1:6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spans="1:6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spans="1:6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spans="1:6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spans="1:6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spans="1:6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spans="1:6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spans="1:6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spans="1:6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spans="1:6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spans="1:6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spans="1:6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spans="1:6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spans="1:6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spans="1:6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spans="1:6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spans="1:6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spans="1:6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spans="1:6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spans="1:6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spans="1:6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spans="1:6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spans="1:6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spans="1:6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spans="1:6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spans="1:6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spans="1:6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spans="1:6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spans="1:6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spans="1:6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spans="1:6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spans="1:6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spans="1:6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spans="1:6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spans="1:6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spans="1:6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spans="1:6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spans="1:6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spans="1:6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spans="1:6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spans="1:6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spans="1:6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spans="1:6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spans="1:6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spans="1:6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spans="1: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spans="1:6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spans="1:6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spans="1:6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spans="1:6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spans="1:6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spans="1:6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spans="1:6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spans="1:6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spans="1:6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spans="1:6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spans="1:6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spans="1:6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spans="1:6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spans="1:6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spans="1:6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spans="1:6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spans="1:6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spans="1:6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spans="1:6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spans="1:6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spans="1:6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spans="1:6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spans="1:6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spans="1:6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spans="1:6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spans="1:6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spans="1:6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spans="1:6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spans="1:6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spans="1:6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spans="1:6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spans="1:6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spans="1:6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spans="1:6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spans="1:6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spans="1:6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spans="1:6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spans="1:6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spans="1:6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spans="1:6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spans="1:6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spans="1:6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spans="1:6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spans="1:6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spans="1:6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spans="1:6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spans="1:6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spans="1:6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spans="1:6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spans="1:6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spans="1:6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spans="1:6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spans="1:6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spans="1:6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spans="1:6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spans="1:6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spans="1:6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spans="1:6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spans="1:6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spans="1:6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spans="1:6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spans="1:6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spans="1:6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spans="1:6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spans="1:6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spans="1:6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spans="1:6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spans="1:6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spans="1:6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spans="1:6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spans="1:6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spans="1:6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spans="1:6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spans="1:6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spans="1:6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spans="1:6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spans="1:6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spans="1:6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spans="1:6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spans="1:6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spans="1:6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spans="1:6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spans="1:6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spans="1:6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spans="1:6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spans="1:6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spans="1:6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spans="1:6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spans="1:6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spans="1:6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spans="1:6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spans="1:6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spans="1:6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spans="1:6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spans="1:6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spans="1:6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spans="1:6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spans="1:6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spans="1:6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spans="1: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spans="1:6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spans="1:6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spans="1:6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spans="1:6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spans="1:6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spans="1:6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spans="1:6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spans="1:6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spans="1:6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spans="1:6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spans="1:6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spans="1:6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spans="1:6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spans="1:6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spans="1:6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spans="1:6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spans="1:6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spans="1:6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spans="1:6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spans="1:6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spans="1:6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spans="1:6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spans="1:6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spans="1:6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spans="1:6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spans="1:6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spans="1:6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spans="1:6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spans="1:6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spans="1:6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spans="1:6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spans="1:6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spans="1:6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spans="1:6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spans="1:6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spans="1:6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spans="1:6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spans="1:6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spans="1:6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spans="1:6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spans="1:6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spans="1:6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spans="1:6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spans="1:6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spans="1:6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spans="1:6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spans="1:6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spans="1:6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spans="1:6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spans="1:6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spans="1:6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spans="1:6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spans="1:6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spans="1:6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spans="1:6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spans="1:6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spans="1:6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spans="1:6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spans="1:6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spans="1:6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spans="1:6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spans="1:6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spans="1:6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spans="1:6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spans="1:6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spans="1:6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spans="1:6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spans="1:6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spans="1:6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spans="1:6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spans="1:6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spans="1:6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spans="1:6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spans="1:6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spans="1:6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spans="1:6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spans="1:6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spans="1:6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spans="1:6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spans="1:6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spans="1:6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spans="1:6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spans="1:6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spans="1:6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spans="1:6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spans="1:6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spans="1:6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spans="1:6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spans="1:6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spans="1:6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spans="1:6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spans="1:6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spans="1:6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spans="1:6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spans="1:6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spans="1:6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spans="1:6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spans="1:6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spans="1:6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spans="1: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spans="1:6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spans="1:6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spans="1:6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spans="1:6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spans="1:6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spans="1:6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spans="1:6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spans="1:6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spans="1:6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spans="1:6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spans="1:6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spans="1:6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spans="1:6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spans="1:6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spans="1:6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spans="1:6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spans="1:6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spans="1:6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spans="1:6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spans="1:6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spans="1:6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spans="1:6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spans="1:6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spans="1:6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spans="1:6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spans="1:6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spans="1:6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spans="1:6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spans="1:6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spans="1:6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spans="1:6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spans="1:6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spans="1:6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spans="1:6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spans="1:6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spans="1:6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spans="1:6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spans="1:6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spans="1:6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spans="1:6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spans="1:6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spans="1:6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spans="1:6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spans="1:6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spans="1:6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spans="1:6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spans="1:6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spans="1:6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spans="1:6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spans="1:6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spans="1:6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spans="1:6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spans="1:6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spans="1:6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spans="1:6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spans="1:6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spans="1:6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spans="1:6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spans="1:6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spans="1:6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spans="1:6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spans="1:6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spans="1:6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spans="1:6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spans="1:6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spans="1:6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spans="1:6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spans="1:6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spans="1:6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spans="1:6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spans="1:6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spans="1:6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spans="1:6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spans="1:6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spans="1:6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spans="1:6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spans="1:6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spans="1:6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spans="1:6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spans="1:6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spans="1:6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spans="1:6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spans="1:6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spans="1:6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spans="1:6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spans="1:6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spans="1:6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spans="1:6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spans="1:6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spans="1:6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spans="1:6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spans="1:6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spans="1:6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spans="1:6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spans="1:6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spans="1:6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spans="1:6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spans="1:6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spans="1:6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spans="1: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spans="1:6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spans="1:6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spans="1:6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spans="1:6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spans="1:6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spans="1:6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spans="1:6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spans="1:6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spans="1:6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spans="1:6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spans="1:6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spans="1:6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spans="1:6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spans="1:6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spans="1:6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spans="1:6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spans="1:6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spans="1:6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spans="1:6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spans="1:6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spans="1:6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spans="1:6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spans="1:6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  <row r="989" spans="1:6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</row>
    <row r="990" spans="1:6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</row>
    <row r="991" spans="1:6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</row>
    <row r="992" spans="1:6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</row>
    <row r="993" spans="1:6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</row>
    <row r="994" spans="1:6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</row>
    <row r="995" spans="1:6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</row>
    <row r="996" spans="1:6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</row>
    <row r="997" spans="1:6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</row>
    <row r="998" spans="1:6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</row>
    <row r="999" spans="1:6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</row>
    <row r="1000" spans="1:6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</row>
  </sheetData>
  <autoFilter ref="C122:K171" xr:uid="{00000000-0009-0000-0000-000002000000}"/>
  <mergeCells count="9">
    <mergeCell ref="E113:H113"/>
    <mergeCell ref="E115:H115"/>
    <mergeCell ref="L2:V2"/>
    <mergeCell ref="E7:H7"/>
    <mergeCell ref="E9:H9"/>
    <mergeCell ref="E18:H18"/>
    <mergeCell ref="E27:H27"/>
    <mergeCell ref="E85:H85"/>
    <mergeCell ref="E87:H87"/>
  </mergeCells>
  <pageMargins left="0.39370078740157483" right="0.39370078740157483" top="0.39370078740157483" bottom="0.39370078740157483" header="0" footer="0"/>
  <pageSetup paperSize="9" scale="70" orientation="portrait" r:id="rId1"/>
  <headerFooter>
    <oddFooter>&amp;CStrana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001 - Vykurovanie</vt:lpstr>
      <vt:lpstr>002 - Zdravotechnika</vt:lpstr>
      <vt:lpstr>'001 - Vykurovanie'!Oblasť_tlače</vt:lpstr>
      <vt:lpstr>'002 - Zdravotechnika'!Oblasť_tlače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PROJEKT-INSTAL\Projekt Instal</dc:creator>
  <cp:lastModifiedBy>Milan Michalička</cp:lastModifiedBy>
  <cp:lastPrinted>2023-08-18T07:42:16Z</cp:lastPrinted>
  <dcterms:created xsi:type="dcterms:W3CDTF">2022-02-02T21:48:23Z</dcterms:created>
  <dcterms:modified xsi:type="dcterms:W3CDTF">2023-09-11T14:41:38Z</dcterms:modified>
</cp:coreProperties>
</file>