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T:\Zalman\48 Chodba Terezov\exped\"/>
    </mc:Choice>
  </mc:AlternateContent>
  <bookViews>
    <workbookView xWindow="0" yWindow="0" windowWidth="0" windowHeight="0"/>
  </bookViews>
  <sheets>
    <sheet name="Rekapitulácia stavby" sheetId="1" r:id="rId1"/>
    <sheet name="arch - Architektúra a sta..." sheetId="2" r:id="rId2"/>
    <sheet name="zti - Zdravotechnické inš..." sheetId="3" r:id="rId3"/>
    <sheet name="plyn - Plynofikácia" sheetId="4" r:id="rId4"/>
    <sheet name="ele - Elektroinštalácia" sheetId="5" r:id="rId5"/>
    <sheet name="odvod - Odvodnenie obsluž..." sheetId="6" r:id="rId6"/>
  </sheets>
  <definedNames>
    <definedName name="_xlnm.Print_Area" localSheetId="0">'Rekapitulácia stavby'!$D$4:$AO$76,'Rekapitulácia stavby'!$C$82:$AQ$100</definedName>
    <definedName name="_xlnm.Print_Titles" localSheetId="0">'Rekapitulácia stavby'!$92:$92</definedName>
    <definedName name="_xlnm._FilterDatabase" localSheetId="1" hidden="1">'arch - Architektúra a sta...'!$C$139:$K$234</definedName>
    <definedName name="_xlnm.Print_Area" localSheetId="1">'arch - Architektúra a sta...'!$C$4:$J$76,'arch - Architektúra a sta...'!$C$82:$J$121,'arch - Architektúra a sta...'!$C$127:$J$234</definedName>
    <definedName name="_xlnm.Print_Titles" localSheetId="1">'arch - Architektúra a sta...'!$139:$139</definedName>
    <definedName name="_xlnm._FilterDatabase" localSheetId="2" hidden="1">'zti - Zdravotechnické inš...'!$C$133:$K$178</definedName>
    <definedName name="_xlnm.Print_Area" localSheetId="2">'zti - Zdravotechnické inš...'!$C$4:$J$76,'zti - Zdravotechnické inš...'!$C$82:$J$115,'zti - Zdravotechnické inš...'!$C$121:$J$178</definedName>
    <definedName name="_xlnm.Print_Titles" localSheetId="2">'zti - Zdravotechnické inš...'!$133:$133</definedName>
    <definedName name="_xlnm._FilterDatabase" localSheetId="3" hidden="1">'plyn - Plynofikácia'!$C$137:$K$201</definedName>
    <definedName name="_xlnm.Print_Area" localSheetId="3">'plyn - Plynofikácia'!$C$4:$J$76,'plyn - Plynofikácia'!$C$82:$J$119,'plyn - Plynofikácia'!$C$125:$J$201</definedName>
    <definedName name="_xlnm.Print_Titles" localSheetId="3">'plyn - Plynofikácia'!$137:$137</definedName>
    <definedName name="_xlnm._FilterDatabase" localSheetId="4" hidden="1">'ele - Elektroinštalácia'!$C$127:$K$175</definedName>
    <definedName name="_xlnm.Print_Area" localSheetId="4">'ele - Elektroinštalácia'!$C$4:$J$76,'ele - Elektroinštalácia'!$C$82:$J$109,'ele - Elektroinštalácia'!$C$115:$J$175</definedName>
    <definedName name="_xlnm.Print_Titles" localSheetId="4">'ele - Elektroinštalácia'!$127:$127</definedName>
    <definedName name="_xlnm._FilterDatabase" localSheetId="5" hidden="1">'odvod - Odvodnenie obsluž...'!$C$134:$K$182</definedName>
    <definedName name="_xlnm.Print_Area" localSheetId="5">'odvod - Odvodnenie obsluž...'!$C$4:$J$76,'odvod - Odvodnenie obsluž...'!$C$82:$J$116,'odvod - Odvodnenie obsluž...'!$C$122:$J$182</definedName>
    <definedName name="_xlnm.Print_Titles" localSheetId="5">'odvod - Odvodnenie obsluž...'!$134:$134</definedName>
  </definedNames>
  <calcPr/>
</workbook>
</file>

<file path=xl/calcChain.xml><?xml version="1.0" encoding="utf-8"?>
<calcChain xmlns="http://schemas.openxmlformats.org/spreadsheetml/2006/main">
  <c i="6" l="1" r="J39"/>
  <c r="J38"/>
  <c i="1" r="AY99"/>
  <c i="6" r="J37"/>
  <c i="1" r="AX99"/>
  <c i="6" r="BI182"/>
  <c r="BH182"/>
  <c r="BG182"/>
  <c r="BE182"/>
  <c r="T182"/>
  <c r="R182"/>
  <c r="P182"/>
  <c r="BI181"/>
  <c r="BH181"/>
  <c r="BG181"/>
  <c r="BE181"/>
  <c r="T181"/>
  <c r="R181"/>
  <c r="P181"/>
  <c r="BI180"/>
  <c r="BH180"/>
  <c r="BG180"/>
  <c r="BE180"/>
  <c r="T180"/>
  <c r="R180"/>
  <c r="P180"/>
  <c r="BI177"/>
  <c r="BH177"/>
  <c r="BG177"/>
  <c r="BE177"/>
  <c r="T177"/>
  <c r="T176"/>
  <c r="R177"/>
  <c r="R176"/>
  <c r="P177"/>
  <c r="P176"/>
  <c r="BI175"/>
  <c r="BH175"/>
  <c r="BG175"/>
  <c r="BE175"/>
  <c r="T175"/>
  <c r="R175"/>
  <c r="P175"/>
  <c r="BI174"/>
  <c r="BH174"/>
  <c r="BG174"/>
  <c r="BE174"/>
  <c r="T174"/>
  <c r="R174"/>
  <c r="P174"/>
  <c r="BI173"/>
  <c r="BH173"/>
  <c r="BG173"/>
  <c r="BE173"/>
  <c r="T173"/>
  <c r="R173"/>
  <c r="P173"/>
  <c r="BI171"/>
  <c r="BH171"/>
  <c r="BG171"/>
  <c r="BE171"/>
  <c r="T171"/>
  <c r="R171"/>
  <c r="P171"/>
  <c r="BI170"/>
  <c r="BH170"/>
  <c r="BG170"/>
  <c r="BE170"/>
  <c r="T170"/>
  <c r="R170"/>
  <c r="P170"/>
  <c r="BI169"/>
  <c r="BH169"/>
  <c r="BG169"/>
  <c r="BE169"/>
  <c r="T169"/>
  <c r="R169"/>
  <c r="P169"/>
  <c r="BI168"/>
  <c r="BH168"/>
  <c r="BG168"/>
  <c r="BE168"/>
  <c r="T168"/>
  <c r="R168"/>
  <c r="P168"/>
  <c r="BI167"/>
  <c r="BH167"/>
  <c r="BG167"/>
  <c r="BE167"/>
  <c r="T167"/>
  <c r="R167"/>
  <c r="P167"/>
  <c r="BI166"/>
  <c r="BH166"/>
  <c r="BG166"/>
  <c r="BE166"/>
  <c r="T166"/>
  <c r="R166"/>
  <c r="P166"/>
  <c r="BI165"/>
  <c r="BH165"/>
  <c r="BG165"/>
  <c r="BE165"/>
  <c r="T165"/>
  <c r="R165"/>
  <c r="P165"/>
  <c r="BI164"/>
  <c r="BH164"/>
  <c r="BG164"/>
  <c r="BE164"/>
  <c r="T164"/>
  <c r="R164"/>
  <c r="P164"/>
  <c r="BI163"/>
  <c r="BH163"/>
  <c r="BG163"/>
  <c r="BE163"/>
  <c r="T163"/>
  <c r="R163"/>
  <c r="P163"/>
  <c r="BI162"/>
  <c r="BH162"/>
  <c r="BG162"/>
  <c r="BE162"/>
  <c r="T162"/>
  <c r="R162"/>
  <c r="P162"/>
  <c r="BI161"/>
  <c r="BH161"/>
  <c r="BG161"/>
  <c r="BE161"/>
  <c r="T161"/>
  <c r="R161"/>
  <c r="P161"/>
  <c r="BI160"/>
  <c r="BH160"/>
  <c r="BG160"/>
  <c r="BE160"/>
  <c r="T160"/>
  <c r="R160"/>
  <c r="P160"/>
  <c r="BI159"/>
  <c r="BH159"/>
  <c r="BG159"/>
  <c r="BE159"/>
  <c r="T159"/>
  <c r="R159"/>
  <c r="P159"/>
  <c r="BI158"/>
  <c r="BH158"/>
  <c r="BG158"/>
  <c r="BE158"/>
  <c r="T158"/>
  <c r="R158"/>
  <c r="P158"/>
  <c r="BI157"/>
  <c r="BH157"/>
  <c r="BG157"/>
  <c r="BE157"/>
  <c r="T157"/>
  <c r="R157"/>
  <c r="P157"/>
  <c r="BI156"/>
  <c r="BH156"/>
  <c r="BG156"/>
  <c r="BE156"/>
  <c r="T156"/>
  <c r="R156"/>
  <c r="P156"/>
  <c r="BI154"/>
  <c r="BH154"/>
  <c r="BG154"/>
  <c r="BE154"/>
  <c r="T154"/>
  <c r="R154"/>
  <c r="P154"/>
  <c r="BI153"/>
  <c r="BH153"/>
  <c r="BG153"/>
  <c r="BE153"/>
  <c r="T153"/>
  <c r="R153"/>
  <c r="P153"/>
  <c r="BI151"/>
  <c r="BH151"/>
  <c r="BG151"/>
  <c r="BE151"/>
  <c r="T151"/>
  <c r="R151"/>
  <c r="P151"/>
  <c r="BI150"/>
  <c r="BH150"/>
  <c r="BG150"/>
  <c r="BE150"/>
  <c r="T150"/>
  <c r="R150"/>
  <c r="P150"/>
  <c r="BI149"/>
  <c r="BH149"/>
  <c r="BG149"/>
  <c r="BE149"/>
  <c r="T149"/>
  <c r="R149"/>
  <c r="P149"/>
  <c r="BI147"/>
  <c r="BH147"/>
  <c r="BG147"/>
  <c r="BE147"/>
  <c r="T147"/>
  <c r="R147"/>
  <c r="P147"/>
  <c r="BI146"/>
  <c r="BH146"/>
  <c r="BG146"/>
  <c r="BE146"/>
  <c r="T146"/>
  <c r="R146"/>
  <c r="P146"/>
  <c r="BI145"/>
  <c r="BH145"/>
  <c r="BG145"/>
  <c r="BE145"/>
  <c r="T145"/>
  <c r="R145"/>
  <c r="P145"/>
  <c r="BI144"/>
  <c r="BH144"/>
  <c r="BG144"/>
  <c r="BE144"/>
  <c r="T144"/>
  <c r="R144"/>
  <c r="P144"/>
  <c r="BI143"/>
  <c r="BH143"/>
  <c r="BG143"/>
  <c r="BE143"/>
  <c r="T143"/>
  <c r="R143"/>
  <c r="P143"/>
  <c r="BI142"/>
  <c r="BH142"/>
  <c r="BG142"/>
  <c r="BE142"/>
  <c r="T142"/>
  <c r="R142"/>
  <c r="P142"/>
  <c r="BI141"/>
  <c r="BH141"/>
  <c r="BG141"/>
  <c r="BE141"/>
  <c r="T141"/>
  <c r="R141"/>
  <c r="P141"/>
  <c r="BI140"/>
  <c r="BH140"/>
  <c r="BG140"/>
  <c r="BE140"/>
  <c r="T140"/>
  <c r="R140"/>
  <c r="P140"/>
  <c r="BI139"/>
  <c r="BH139"/>
  <c r="BG139"/>
  <c r="BE139"/>
  <c r="T139"/>
  <c r="R139"/>
  <c r="P139"/>
  <c r="BI138"/>
  <c r="BH138"/>
  <c r="BG138"/>
  <c r="BE138"/>
  <c r="T138"/>
  <c r="R138"/>
  <c r="P138"/>
  <c r="J132"/>
  <c r="J131"/>
  <c r="F131"/>
  <c r="F129"/>
  <c r="E127"/>
  <c r="BI114"/>
  <c r="BH114"/>
  <c r="BG114"/>
  <c r="BE114"/>
  <c r="BI113"/>
  <c r="BH113"/>
  <c r="BG113"/>
  <c r="BF113"/>
  <c r="BE113"/>
  <c r="BI112"/>
  <c r="BH112"/>
  <c r="BG112"/>
  <c r="BF112"/>
  <c r="BE112"/>
  <c r="BI111"/>
  <c r="BH111"/>
  <c r="BG111"/>
  <c r="BF111"/>
  <c r="BE111"/>
  <c r="BI110"/>
  <c r="BH110"/>
  <c r="BG110"/>
  <c r="BF110"/>
  <c r="BE110"/>
  <c r="BI109"/>
  <c r="BH109"/>
  <c r="BG109"/>
  <c r="BF109"/>
  <c r="BE109"/>
  <c r="J92"/>
  <c r="J91"/>
  <c r="F91"/>
  <c r="F89"/>
  <c r="E87"/>
  <c r="J18"/>
  <c r="E18"/>
  <c r="F132"/>
  <c r="J17"/>
  <c r="J12"/>
  <c r="J129"/>
  <c r="E7"/>
  <c r="E85"/>
  <c i="5" r="J39"/>
  <c r="J38"/>
  <c i="1" r="AY98"/>
  <c i="5" r="J37"/>
  <c i="1" r="AX98"/>
  <c i="5" r="BI175"/>
  <c r="BH175"/>
  <c r="BG175"/>
  <c r="BE175"/>
  <c r="T175"/>
  <c r="R175"/>
  <c r="P175"/>
  <c r="BI174"/>
  <c r="BH174"/>
  <c r="BG174"/>
  <c r="BE174"/>
  <c r="T174"/>
  <c r="R174"/>
  <c r="P174"/>
  <c r="BI173"/>
  <c r="BH173"/>
  <c r="BG173"/>
  <c r="BE173"/>
  <c r="T173"/>
  <c r="R173"/>
  <c r="P173"/>
  <c r="BI172"/>
  <c r="BH172"/>
  <c r="BG172"/>
  <c r="BE172"/>
  <c r="T172"/>
  <c r="R172"/>
  <c r="P172"/>
  <c r="BI171"/>
  <c r="BH171"/>
  <c r="BG171"/>
  <c r="BE171"/>
  <c r="T171"/>
  <c r="R171"/>
  <c r="P171"/>
  <c r="BI170"/>
  <c r="BH170"/>
  <c r="BG170"/>
  <c r="BE170"/>
  <c r="T170"/>
  <c r="R170"/>
  <c r="P170"/>
  <c r="BI169"/>
  <c r="BH169"/>
  <c r="BG169"/>
  <c r="BE169"/>
  <c r="T169"/>
  <c r="R169"/>
  <c r="P169"/>
  <c r="BI168"/>
  <c r="BH168"/>
  <c r="BG168"/>
  <c r="BE168"/>
  <c r="T168"/>
  <c r="R168"/>
  <c r="P168"/>
  <c r="BI167"/>
  <c r="BH167"/>
  <c r="BG167"/>
  <c r="BE167"/>
  <c r="T167"/>
  <c r="R167"/>
  <c r="P167"/>
  <c r="BI166"/>
  <c r="BH166"/>
  <c r="BG166"/>
  <c r="BE166"/>
  <c r="T166"/>
  <c r="R166"/>
  <c r="P166"/>
  <c r="BI165"/>
  <c r="BH165"/>
  <c r="BG165"/>
  <c r="BE165"/>
  <c r="T165"/>
  <c r="R165"/>
  <c r="P165"/>
  <c r="BI164"/>
  <c r="BH164"/>
  <c r="BG164"/>
  <c r="BE164"/>
  <c r="T164"/>
  <c r="R164"/>
  <c r="P164"/>
  <c r="BI163"/>
  <c r="BH163"/>
  <c r="BG163"/>
  <c r="BE163"/>
  <c r="T163"/>
  <c r="R163"/>
  <c r="P163"/>
  <c r="BI162"/>
  <c r="BH162"/>
  <c r="BG162"/>
  <c r="BE162"/>
  <c r="T162"/>
  <c r="R162"/>
  <c r="P162"/>
  <c r="BI161"/>
  <c r="BH161"/>
  <c r="BG161"/>
  <c r="BE161"/>
  <c r="T161"/>
  <c r="R161"/>
  <c r="P161"/>
  <c r="BI160"/>
  <c r="BH160"/>
  <c r="BG160"/>
  <c r="BE160"/>
  <c r="T160"/>
  <c r="R160"/>
  <c r="P160"/>
  <c r="BI159"/>
  <c r="BH159"/>
  <c r="BG159"/>
  <c r="BE159"/>
  <c r="T159"/>
  <c r="R159"/>
  <c r="P159"/>
  <c r="BI158"/>
  <c r="BH158"/>
  <c r="BG158"/>
  <c r="BE158"/>
  <c r="T158"/>
  <c r="R158"/>
  <c r="P158"/>
  <c r="BI157"/>
  <c r="BH157"/>
  <c r="BG157"/>
  <c r="BE157"/>
  <c r="T157"/>
  <c r="R157"/>
  <c r="P157"/>
  <c r="BI156"/>
  <c r="BH156"/>
  <c r="BG156"/>
  <c r="BE156"/>
  <c r="T156"/>
  <c r="R156"/>
  <c r="P156"/>
  <c r="BI155"/>
  <c r="BH155"/>
  <c r="BG155"/>
  <c r="BE155"/>
  <c r="T155"/>
  <c r="R155"/>
  <c r="P155"/>
  <c r="BI154"/>
  <c r="BH154"/>
  <c r="BG154"/>
  <c r="BE154"/>
  <c r="T154"/>
  <c r="R154"/>
  <c r="P154"/>
  <c r="BI153"/>
  <c r="BH153"/>
  <c r="BG153"/>
  <c r="BE153"/>
  <c r="T153"/>
  <c r="R153"/>
  <c r="P153"/>
  <c r="BI152"/>
  <c r="BH152"/>
  <c r="BG152"/>
  <c r="BE152"/>
  <c r="T152"/>
  <c r="R152"/>
  <c r="P152"/>
  <c r="BI151"/>
  <c r="BH151"/>
  <c r="BG151"/>
  <c r="BE151"/>
  <c r="T151"/>
  <c r="R151"/>
  <c r="P151"/>
  <c r="BI150"/>
  <c r="BH150"/>
  <c r="BG150"/>
  <c r="BE150"/>
  <c r="T150"/>
  <c r="R150"/>
  <c r="P150"/>
  <c r="BI149"/>
  <c r="BH149"/>
  <c r="BG149"/>
  <c r="BE149"/>
  <c r="T149"/>
  <c r="R149"/>
  <c r="P149"/>
  <c r="BI148"/>
  <c r="BH148"/>
  <c r="BG148"/>
  <c r="BE148"/>
  <c r="T148"/>
  <c r="R148"/>
  <c r="P148"/>
  <c r="BI147"/>
  <c r="BH147"/>
  <c r="BG147"/>
  <c r="BE147"/>
  <c r="T147"/>
  <c r="R147"/>
  <c r="P147"/>
  <c r="BI146"/>
  <c r="BH146"/>
  <c r="BG146"/>
  <c r="BE146"/>
  <c r="T146"/>
  <c r="R146"/>
  <c r="P146"/>
  <c r="BI145"/>
  <c r="BH145"/>
  <c r="BG145"/>
  <c r="BE145"/>
  <c r="T145"/>
  <c r="R145"/>
  <c r="P145"/>
  <c r="BI144"/>
  <c r="BH144"/>
  <c r="BG144"/>
  <c r="BE144"/>
  <c r="T144"/>
  <c r="R144"/>
  <c r="P144"/>
  <c r="BI143"/>
  <c r="BH143"/>
  <c r="BG143"/>
  <c r="BE143"/>
  <c r="T143"/>
  <c r="R143"/>
  <c r="P143"/>
  <c r="BI142"/>
  <c r="BH142"/>
  <c r="BG142"/>
  <c r="BE142"/>
  <c r="T142"/>
  <c r="R142"/>
  <c r="P142"/>
  <c r="BI141"/>
  <c r="BH141"/>
  <c r="BG141"/>
  <c r="BE141"/>
  <c r="T141"/>
  <c r="R141"/>
  <c r="P141"/>
  <c r="BI140"/>
  <c r="BH140"/>
  <c r="BG140"/>
  <c r="BE140"/>
  <c r="T140"/>
  <c r="R140"/>
  <c r="P140"/>
  <c r="BI139"/>
  <c r="BH139"/>
  <c r="BG139"/>
  <c r="BE139"/>
  <c r="T139"/>
  <c r="R139"/>
  <c r="P139"/>
  <c r="BI138"/>
  <c r="BH138"/>
  <c r="BG138"/>
  <c r="BE138"/>
  <c r="T138"/>
  <c r="R138"/>
  <c r="P138"/>
  <c r="BI137"/>
  <c r="BH137"/>
  <c r="BG137"/>
  <c r="BE137"/>
  <c r="T137"/>
  <c r="R137"/>
  <c r="P137"/>
  <c r="BI136"/>
  <c r="BH136"/>
  <c r="BG136"/>
  <c r="BE136"/>
  <c r="T136"/>
  <c r="R136"/>
  <c r="P136"/>
  <c r="BI135"/>
  <c r="BH135"/>
  <c r="BG135"/>
  <c r="BE135"/>
  <c r="T135"/>
  <c r="R135"/>
  <c r="P135"/>
  <c r="BI134"/>
  <c r="BH134"/>
  <c r="BG134"/>
  <c r="BE134"/>
  <c r="T134"/>
  <c r="R134"/>
  <c r="P134"/>
  <c r="BI133"/>
  <c r="BH133"/>
  <c r="BG133"/>
  <c r="BE133"/>
  <c r="T133"/>
  <c r="R133"/>
  <c r="P133"/>
  <c r="BI132"/>
  <c r="BH132"/>
  <c r="BG132"/>
  <c r="BE132"/>
  <c r="T132"/>
  <c r="R132"/>
  <c r="P132"/>
  <c r="BI131"/>
  <c r="BH131"/>
  <c r="BG131"/>
  <c r="BE131"/>
  <c r="T131"/>
  <c r="R131"/>
  <c r="P131"/>
  <c r="J125"/>
  <c r="J124"/>
  <c r="F124"/>
  <c r="F122"/>
  <c r="E120"/>
  <c r="BI107"/>
  <c r="BH107"/>
  <c r="BG107"/>
  <c r="BE107"/>
  <c r="BI106"/>
  <c r="BH106"/>
  <c r="BG106"/>
  <c r="BF106"/>
  <c r="BE106"/>
  <c r="BI105"/>
  <c r="BH105"/>
  <c r="BG105"/>
  <c r="BF105"/>
  <c r="BE105"/>
  <c r="BI104"/>
  <c r="BH104"/>
  <c r="BG104"/>
  <c r="BF104"/>
  <c r="BE104"/>
  <c r="BI103"/>
  <c r="BH103"/>
  <c r="BG103"/>
  <c r="BF103"/>
  <c r="BE103"/>
  <c r="BI102"/>
  <c r="BH102"/>
  <c r="BG102"/>
  <c r="BF102"/>
  <c r="BE102"/>
  <c r="J92"/>
  <c r="J91"/>
  <c r="F91"/>
  <c r="F89"/>
  <c r="E87"/>
  <c r="J18"/>
  <c r="E18"/>
  <c r="F125"/>
  <c r="J17"/>
  <c r="J12"/>
  <c r="J89"/>
  <c r="E7"/>
  <c r="E118"/>
  <c i="4" r="J39"/>
  <c r="J38"/>
  <c i="1" r="AY97"/>
  <c i="4" r="J37"/>
  <c i="1" r="AX97"/>
  <c i="4" r="BI201"/>
  <c r="BH201"/>
  <c r="BG201"/>
  <c r="BE201"/>
  <c r="T201"/>
  <c r="R201"/>
  <c r="P201"/>
  <c r="BI200"/>
  <c r="BH200"/>
  <c r="BG200"/>
  <c r="BE200"/>
  <c r="T200"/>
  <c r="R200"/>
  <c r="P200"/>
  <c r="BI199"/>
  <c r="BH199"/>
  <c r="BG199"/>
  <c r="BE199"/>
  <c r="T199"/>
  <c r="R199"/>
  <c r="P199"/>
  <c r="BI197"/>
  <c r="BH197"/>
  <c r="BG197"/>
  <c r="BE197"/>
  <c r="T197"/>
  <c r="R197"/>
  <c r="P197"/>
  <c r="BI196"/>
  <c r="BH196"/>
  <c r="BG196"/>
  <c r="BE196"/>
  <c r="T196"/>
  <c r="R196"/>
  <c r="P196"/>
  <c r="BI195"/>
  <c r="BH195"/>
  <c r="BG195"/>
  <c r="BE195"/>
  <c r="T195"/>
  <c r="R195"/>
  <c r="P195"/>
  <c r="BI194"/>
  <c r="BH194"/>
  <c r="BG194"/>
  <c r="BE194"/>
  <c r="T194"/>
  <c r="R194"/>
  <c r="P194"/>
  <c r="BI193"/>
  <c r="BH193"/>
  <c r="BG193"/>
  <c r="BE193"/>
  <c r="T193"/>
  <c r="R193"/>
  <c r="P193"/>
  <c r="BI192"/>
  <c r="BH192"/>
  <c r="BG192"/>
  <c r="BE192"/>
  <c r="T192"/>
  <c r="R192"/>
  <c r="P192"/>
  <c r="BI191"/>
  <c r="BH191"/>
  <c r="BG191"/>
  <c r="BE191"/>
  <c r="T191"/>
  <c r="R191"/>
  <c r="P191"/>
  <c r="BI190"/>
  <c r="BH190"/>
  <c r="BG190"/>
  <c r="BE190"/>
  <c r="T190"/>
  <c r="R190"/>
  <c r="P190"/>
  <c r="BI189"/>
  <c r="BH189"/>
  <c r="BG189"/>
  <c r="BE189"/>
  <c r="T189"/>
  <c r="R189"/>
  <c r="P189"/>
  <c r="BI188"/>
  <c r="BH188"/>
  <c r="BG188"/>
  <c r="BE188"/>
  <c r="T188"/>
  <c r="R188"/>
  <c r="P188"/>
  <c r="BI187"/>
  <c r="BH187"/>
  <c r="BG187"/>
  <c r="BE187"/>
  <c r="T187"/>
  <c r="R187"/>
  <c r="P187"/>
  <c r="BI186"/>
  <c r="BH186"/>
  <c r="BG186"/>
  <c r="BE186"/>
  <c r="T186"/>
  <c r="R186"/>
  <c r="P186"/>
  <c r="BI185"/>
  <c r="BH185"/>
  <c r="BG185"/>
  <c r="BE185"/>
  <c r="T185"/>
  <c r="R185"/>
  <c r="P185"/>
  <c r="BI184"/>
  <c r="BH184"/>
  <c r="BG184"/>
  <c r="BE184"/>
  <c r="T184"/>
  <c r="R184"/>
  <c r="P184"/>
  <c r="BI183"/>
  <c r="BH183"/>
  <c r="BG183"/>
  <c r="BE183"/>
  <c r="T183"/>
  <c r="R183"/>
  <c r="P183"/>
  <c r="BI181"/>
  <c r="BH181"/>
  <c r="BG181"/>
  <c r="BE181"/>
  <c r="T181"/>
  <c r="R181"/>
  <c r="P181"/>
  <c r="BI180"/>
  <c r="BH180"/>
  <c r="BG180"/>
  <c r="BE180"/>
  <c r="T180"/>
  <c r="R180"/>
  <c r="P180"/>
  <c r="BI177"/>
  <c r="BH177"/>
  <c r="BG177"/>
  <c r="BE177"/>
  <c r="T177"/>
  <c r="T176"/>
  <c r="R177"/>
  <c r="R176"/>
  <c r="P177"/>
  <c r="P176"/>
  <c r="BI175"/>
  <c r="BH175"/>
  <c r="BG175"/>
  <c r="BE175"/>
  <c r="T175"/>
  <c r="R175"/>
  <c r="P175"/>
  <c r="BI174"/>
  <c r="BH174"/>
  <c r="BG174"/>
  <c r="BE174"/>
  <c r="T174"/>
  <c r="R174"/>
  <c r="P174"/>
  <c r="BI173"/>
  <c r="BH173"/>
  <c r="BG173"/>
  <c r="BE173"/>
  <c r="T173"/>
  <c r="R173"/>
  <c r="P173"/>
  <c r="BI172"/>
  <c r="BH172"/>
  <c r="BG172"/>
  <c r="BE172"/>
  <c r="T172"/>
  <c r="R172"/>
  <c r="P172"/>
  <c r="BI171"/>
  <c r="BH171"/>
  <c r="BG171"/>
  <c r="BE171"/>
  <c r="T171"/>
  <c r="R171"/>
  <c r="P171"/>
  <c r="BI170"/>
  <c r="BH170"/>
  <c r="BG170"/>
  <c r="BE170"/>
  <c r="T170"/>
  <c r="R170"/>
  <c r="P170"/>
  <c r="BI169"/>
  <c r="BH169"/>
  <c r="BG169"/>
  <c r="BE169"/>
  <c r="T169"/>
  <c r="R169"/>
  <c r="P169"/>
  <c r="BI168"/>
  <c r="BH168"/>
  <c r="BG168"/>
  <c r="BE168"/>
  <c r="T168"/>
  <c r="R168"/>
  <c r="P168"/>
  <c r="BI167"/>
  <c r="BH167"/>
  <c r="BG167"/>
  <c r="BE167"/>
  <c r="T167"/>
  <c r="R167"/>
  <c r="P167"/>
  <c r="BI166"/>
  <c r="BH166"/>
  <c r="BG166"/>
  <c r="BE166"/>
  <c r="T166"/>
  <c r="R166"/>
  <c r="P166"/>
  <c r="BI163"/>
  <c r="BH163"/>
  <c r="BG163"/>
  <c r="BE163"/>
  <c r="T163"/>
  <c r="T162"/>
  <c r="R163"/>
  <c r="R162"/>
  <c r="P163"/>
  <c r="P162"/>
  <c r="BI161"/>
  <c r="BH161"/>
  <c r="BG161"/>
  <c r="BE161"/>
  <c r="T161"/>
  <c r="R161"/>
  <c r="P161"/>
  <c r="BI160"/>
  <c r="BH160"/>
  <c r="BG160"/>
  <c r="BE160"/>
  <c r="T160"/>
  <c r="R160"/>
  <c r="P160"/>
  <c r="BI158"/>
  <c r="BH158"/>
  <c r="BG158"/>
  <c r="BE158"/>
  <c r="T158"/>
  <c r="R158"/>
  <c r="P158"/>
  <c r="BI157"/>
  <c r="BH157"/>
  <c r="BG157"/>
  <c r="BE157"/>
  <c r="T157"/>
  <c r="R157"/>
  <c r="P157"/>
  <c r="BI156"/>
  <c r="BH156"/>
  <c r="BG156"/>
  <c r="BE156"/>
  <c r="T156"/>
  <c r="R156"/>
  <c r="P156"/>
  <c r="BI155"/>
  <c r="BH155"/>
  <c r="BG155"/>
  <c r="BE155"/>
  <c r="T155"/>
  <c r="R155"/>
  <c r="P155"/>
  <c r="BI153"/>
  <c r="BH153"/>
  <c r="BG153"/>
  <c r="BE153"/>
  <c r="T153"/>
  <c r="R153"/>
  <c r="P153"/>
  <c r="BI152"/>
  <c r="BH152"/>
  <c r="BG152"/>
  <c r="BE152"/>
  <c r="T152"/>
  <c r="R152"/>
  <c r="P152"/>
  <c r="BI151"/>
  <c r="BH151"/>
  <c r="BG151"/>
  <c r="BE151"/>
  <c r="T151"/>
  <c r="R151"/>
  <c r="P151"/>
  <c r="BI150"/>
  <c r="BH150"/>
  <c r="BG150"/>
  <c r="BE150"/>
  <c r="T150"/>
  <c r="R150"/>
  <c r="P150"/>
  <c r="BI149"/>
  <c r="BH149"/>
  <c r="BG149"/>
  <c r="BE149"/>
  <c r="T149"/>
  <c r="R149"/>
  <c r="P149"/>
  <c r="BI148"/>
  <c r="BH148"/>
  <c r="BG148"/>
  <c r="BE148"/>
  <c r="T148"/>
  <c r="R148"/>
  <c r="P148"/>
  <c r="BI147"/>
  <c r="BH147"/>
  <c r="BG147"/>
  <c r="BE147"/>
  <c r="T147"/>
  <c r="R147"/>
  <c r="P147"/>
  <c r="BI146"/>
  <c r="BH146"/>
  <c r="BG146"/>
  <c r="BE146"/>
  <c r="T146"/>
  <c r="R146"/>
  <c r="P146"/>
  <c r="BI145"/>
  <c r="BH145"/>
  <c r="BG145"/>
  <c r="BE145"/>
  <c r="T145"/>
  <c r="R145"/>
  <c r="P145"/>
  <c r="BI144"/>
  <c r="BH144"/>
  <c r="BG144"/>
  <c r="BE144"/>
  <c r="T144"/>
  <c r="R144"/>
  <c r="P144"/>
  <c r="BI143"/>
  <c r="BH143"/>
  <c r="BG143"/>
  <c r="BE143"/>
  <c r="T143"/>
  <c r="R143"/>
  <c r="P143"/>
  <c r="BI142"/>
  <c r="BH142"/>
  <c r="BG142"/>
  <c r="BE142"/>
  <c r="T142"/>
  <c r="R142"/>
  <c r="P142"/>
  <c r="BI141"/>
  <c r="BH141"/>
  <c r="BG141"/>
  <c r="BE141"/>
  <c r="T141"/>
  <c r="R141"/>
  <c r="P141"/>
  <c r="J135"/>
  <c r="J134"/>
  <c r="F134"/>
  <c r="F132"/>
  <c r="E130"/>
  <c r="BI117"/>
  <c r="BH117"/>
  <c r="BG117"/>
  <c r="BE117"/>
  <c r="BI116"/>
  <c r="BH116"/>
  <c r="BG116"/>
  <c r="BF116"/>
  <c r="BE116"/>
  <c r="BI115"/>
  <c r="BH115"/>
  <c r="BG115"/>
  <c r="BF115"/>
  <c r="BE115"/>
  <c r="BI114"/>
  <c r="BH114"/>
  <c r="BG114"/>
  <c r="BF114"/>
  <c r="BE114"/>
  <c r="BI113"/>
  <c r="BH113"/>
  <c r="BG113"/>
  <c r="BF113"/>
  <c r="BE113"/>
  <c r="BI112"/>
  <c r="BH112"/>
  <c r="BG112"/>
  <c r="BF112"/>
  <c r="BE112"/>
  <c r="J92"/>
  <c r="J91"/>
  <c r="F91"/>
  <c r="F89"/>
  <c r="E87"/>
  <c r="J18"/>
  <c r="E18"/>
  <c r="F135"/>
  <c r="J17"/>
  <c r="J12"/>
  <c r="J132"/>
  <c r="E7"/>
  <c r="E128"/>
  <c i="3" r="J39"/>
  <c r="J38"/>
  <c i="1" r="AY96"/>
  <c i="3" r="J37"/>
  <c i="1" r="AX96"/>
  <c i="3" r="BI178"/>
  <c r="BH178"/>
  <c r="BG178"/>
  <c r="BE178"/>
  <c r="T178"/>
  <c r="R178"/>
  <c r="P178"/>
  <c r="BI177"/>
  <c r="BH177"/>
  <c r="BG177"/>
  <c r="BE177"/>
  <c r="T177"/>
  <c r="R177"/>
  <c r="P177"/>
  <c r="BI176"/>
  <c r="BH176"/>
  <c r="BG176"/>
  <c r="BE176"/>
  <c r="T176"/>
  <c r="R176"/>
  <c r="P176"/>
  <c r="BI175"/>
  <c r="BH175"/>
  <c r="BG175"/>
  <c r="BE175"/>
  <c r="T175"/>
  <c r="R175"/>
  <c r="P175"/>
  <c r="BI174"/>
  <c r="BH174"/>
  <c r="BG174"/>
  <c r="BE174"/>
  <c r="T174"/>
  <c r="R174"/>
  <c r="P174"/>
  <c r="BI173"/>
  <c r="BH173"/>
  <c r="BG173"/>
  <c r="BE173"/>
  <c r="T173"/>
  <c r="R173"/>
  <c r="P173"/>
  <c r="BI172"/>
  <c r="BH172"/>
  <c r="BG172"/>
  <c r="BE172"/>
  <c r="T172"/>
  <c r="R172"/>
  <c r="P172"/>
  <c r="BI171"/>
  <c r="BH171"/>
  <c r="BG171"/>
  <c r="BE171"/>
  <c r="T171"/>
  <c r="R171"/>
  <c r="P171"/>
  <c r="BI170"/>
  <c r="BH170"/>
  <c r="BG170"/>
  <c r="BE170"/>
  <c r="T170"/>
  <c r="R170"/>
  <c r="P170"/>
  <c r="BI169"/>
  <c r="BH169"/>
  <c r="BG169"/>
  <c r="BE169"/>
  <c r="T169"/>
  <c r="R169"/>
  <c r="P169"/>
  <c r="BI168"/>
  <c r="BH168"/>
  <c r="BG168"/>
  <c r="BE168"/>
  <c r="T168"/>
  <c r="R168"/>
  <c r="P168"/>
  <c r="BI167"/>
  <c r="BH167"/>
  <c r="BG167"/>
  <c r="BE167"/>
  <c r="T167"/>
  <c r="R167"/>
  <c r="P167"/>
  <c r="BI166"/>
  <c r="BH166"/>
  <c r="BG166"/>
  <c r="BE166"/>
  <c r="T166"/>
  <c r="R166"/>
  <c r="P166"/>
  <c r="BI165"/>
  <c r="BH165"/>
  <c r="BG165"/>
  <c r="BE165"/>
  <c r="T165"/>
  <c r="R165"/>
  <c r="P165"/>
  <c r="BI164"/>
  <c r="BH164"/>
  <c r="BG164"/>
  <c r="BE164"/>
  <c r="T164"/>
  <c r="R164"/>
  <c r="P164"/>
  <c r="BI163"/>
  <c r="BH163"/>
  <c r="BG163"/>
  <c r="BE163"/>
  <c r="T163"/>
  <c r="R163"/>
  <c r="P163"/>
  <c r="BI162"/>
  <c r="BH162"/>
  <c r="BG162"/>
  <c r="BE162"/>
  <c r="T162"/>
  <c r="R162"/>
  <c r="P162"/>
  <c r="BI160"/>
  <c r="BH160"/>
  <c r="BG160"/>
  <c r="BE160"/>
  <c r="T160"/>
  <c r="R160"/>
  <c r="P160"/>
  <c r="BI159"/>
  <c r="BH159"/>
  <c r="BG159"/>
  <c r="BE159"/>
  <c r="T159"/>
  <c r="R159"/>
  <c r="P159"/>
  <c r="BI158"/>
  <c r="BH158"/>
  <c r="BG158"/>
  <c r="BE158"/>
  <c r="T158"/>
  <c r="R158"/>
  <c r="P158"/>
  <c r="BI157"/>
  <c r="BH157"/>
  <c r="BG157"/>
  <c r="BE157"/>
  <c r="T157"/>
  <c r="R157"/>
  <c r="P157"/>
  <c r="BI156"/>
  <c r="BH156"/>
  <c r="BG156"/>
  <c r="BE156"/>
  <c r="T156"/>
  <c r="R156"/>
  <c r="P156"/>
  <c r="BI155"/>
  <c r="BH155"/>
  <c r="BG155"/>
  <c r="BE155"/>
  <c r="T155"/>
  <c r="R155"/>
  <c r="P155"/>
  <c r="BI152"/>
  <c r="BH152"/>
  <c r="BG152"/>
  <c r="BE152"/>
  <c r="T152"/>
  <c r="T151"/>
  <c r="R152"/>
  <c r="R151"/>
  <c r="P152"/>
  <c r="P151"/>
  <c r="BI150"/>
  <c r="BH150"/>
  <c r="BG150"/>
  <c r="BE150"/>
  <c r="T150"/>
  <c r="R150"/>
  <c r="P150"/>
  <c r="BI149"/>
  <c r="BH149"/>
  <c r="BG149"/>
  <c r="BE149"/>
  <c r="T149"/>
  <c r="R149"/>
  <c r="P149"/>
  <c r="BI147"/>
  <c r="BH147"/>
  <c r="BG147"/>
  <c r="BE147"/>
  <c r="T147"/>
  <c r="T146"/>
  <c r="R147"/>
  <c r="R146"/>
  <c r="P147"/>
  <c r="P146"/>
  <c r="BI145"/>
  <c r="BH145"/>
  <c r="BG145"/>
  <c r="BE145"/>
  <c r="T145"/>
  <c r="R145"/>
  <c r="P145"/>
  <c r="BI144"/>
  <c r="BH144"/>
  <c r="BG144"/>
  <c r="BE144"/>
  <c r="T144"/>
  <c r="R144"/>
  <c r="P144"/>
  <c r="BI143"/>
  <c r="BH143"/>
  <c r="BG143"/>
  <c r="BE143"/>
  <c r="T143"/>
  <c r="R143"/>
  <c r="P143"/>
  <c r="BI142"/>
  <c r="BH142"/>
  <c r="BG142"/>
  <c r="BE142"/>
  <c r="T142"/>
  <c r="R142"/>
  <c r="P142"/>
  <c r="BI141"/>
  <c r="BH141"/>
  <c r="BG141"/>
  <c r="BE141"/>
  <c r="T141"/>
  <c r="R141"/>
  <c r="P141"/>
  <c r="BI140"/>
  <c r="BH140"/>
  <c r="BG140"/>
  <c r="BE140"/>
  <c r="T140"/>
  <c r="R140"/>
  <c r="P140"/>
  <c r="BI139"/>
  <c r="BH139"/>
  <c r="BG139"/>
  <c r="BE139"/>
  <c r="T139"/>
  <c r="R139"/>
  <c r="P139"/>
  <c r="BI138"/>
  <c r="BH138"/>
  <c r="BG138"/>
  <c r="BE138"/>
  <c r="T138"/>
  <c r="R138"/>
  <c r="P138"/>
  <c r="BI137"/>
  <c r="BH137"/>
  <c r="BG137"/>
  <c r="BE137"/>
  <c r="T137"/>
  <c r="R137"/>
  <c r="P137"/>
  <c r="J131"/>
  <c r="J130"/>
  <c r="F130"/>
  <c r="F128"/>
  <c r="E126"/>
  <c r="BI113"/>
  <c r="BH113"/>
  <c r="BG113"/>
  <c r="BE113"/>
  <c r="BI112"/>
  <c r="BH112"/>
  <c r="BG112"/>
  <c r="BF112"/>
  <c r="BE112"/>
  <c r="BI111"/>
  <c r="BH111"/>
  <c r="BG111"/>
  <c r="BF111"/>
  <c r="BE111"/>
  <c r="BI110"/>
  <c r="BH110"/>
  <c r="BG110"/>
  <c r="BF110"/>
  <c r="BE110"/>
  <c r="BI109"/>
  <c r="BH109"/>
  <c r="BG109"/>
  <c r="BF109"/>
  <c r="BE109"/>
  <c r="BI108"/>
  <c r="BH108"/>
  <c r="BG108"/>
  <c r="BF108"/>
  <c r="BE108"/>
  <c r="J92"/>
  <c r="J91"/>
  <c r="F91"/>
  <c r="F89"/>
  <c r="E87"/>
  <c r="J18"/>
  <c r="E18"/>
  <c r="F92"/>
  <c r="J17"/>
  <c r="J12"/>
  <c r="J89"/>
  <c r="E7"/>
  <c r="E124"/>
  <c i="2" r="J39"/>
  <c r="J38"/>
  <c i="1" r="AY95"/>
  <c i="2" r="J37"/>
  <c i="1" r="AX95"/>
  <c i="2" r="BI234"/>
  <c r="BH234"/>
  <c r="BG234"/>
  <c r="BE234"/>
  <c r="T234"/>
  <c r="R234"/>
  <c r="P234"/>
  <c r="BI233"/>
  <c r="BH233"/>
  <c r="BG233"/>
  <c r="BE233"/>
  <c r="T233"/>
  <c r="R233"/>
  <c r="P233"/>
  <c r="BI231"/>
  <c r="BH231"/>
  <c r="BG231"/>
  <c r="BE231"/>
  <c r="T231"/>
  <c r="R231"/>
  <c r="P231"/>
  <c r="BI230"/>
  <c r="BH230"/>
  <c r="BG230"/>
  <c r="BE230"/>
  <c r="T230"/>
  <c r="R230"/>
  <c r="P230"/>
  <c r="BI229"/>
  <c r="BH229"/>
  <c r="BG229"/>
  <c r="BE229"/>
  <c r="T229"/>
  <c r="R229"/>
  <c r="P229"/>
  <c r="BI228"/>
  <c r="BH228"/>
  <c r="BG228"/>
  <c r="BE228"/>
  <c r="T228"/>
  <c r="R228"/>
  <c r="P228"/>
  <c r="BI227"/>
  <c r="BH227"/>
  <c r="BG227"/>
  <c r="BE227"/>
  <c r="T227"/>
  <c r="R227"/>
  <c r="P227"/>
  <c r="BI226"/>
  <c r="BH226"/>
  <c r="BG226"/>
  <c r="BE226"/>
  <c r="T226"/>
  <c r="R226"/>
  <c r="P226"/>
  <c r="BI225"/>
  <c r="BH225"/>
  <c r="BG225"/>
  <c r="BE225"/>
  <c r="T225"/>
  <c r="R225"/>
  <c r="P225"/>
  <c r="BI224"/>
  <c r="BH224"/>
  <c r="BG224"/>
  <c r="BE224"/>
  <c r="T224"/>
  <c r="R224"/>
  <c r="P224"/>
  <c r="BI223"/>
  <c r="BH223"/>
  <c r="BG223"/>
  <c r="BE223"/>
  <c r="T223"/>
  <c r="R223"/>
  <c r="P223"/>
  <c r="BI222"/>
  <c r="BH222"/>
  <c r="BG222"/>
  <c r="BE222"/>
  <c r="T222"/>
  <c r="R222"/>
  <c r="P222"/>
  <c r="BI221"/>
  <c r="BH221"/>
  <c r="BG221"/>
  <c r="BE221"/>
  <c r="T221"/>
  <c r="R221"/>
  <c r="P221"/>
  <c r="BI220"/>
  <c r="BH220"/>
  <c r="BG220"/>
  <c r="BE220"/>
  <c r="T220"/>
  <c r="R220"/>
  <c r="P220"/>
  <c r="BI219"/>
  <c r="BH219"/>
  <c r="BG219"/>
  <c r="BE219"/>
  <c r="T219"/>
  <c r="R219"/>
  <c r="P219"/>
  <c r="BI217"/>
  <c r="BH217"/>
  <c r="BG217"/>
  <c r="BE217"/>
  <c r="T217"/>
  <c r="R217"/>
  <c r="P217"/>
  <c r="BI216"/>
  <c r="BH216"/>
  <c r="BG216"/>
  <c r="BE216"/>
  <c r="T216"/>
  <c r="R216"/>
  <c r="P216"/>
  <c r="BI215"/>
  <c r="BH215"/>
  <c r="BG215"/>
  <c r="BE215"/>
  <c r="T215"/>
  <c r="R215"/>
  <c r="P215"/>
  <c r="BI214"/>
  <c r="BH214"/>
  <c r="BG214"/>
  <c r="BE214"/>
  <c r="T214"/>
  <c r="R214"/>
  <c r="P214"/>
  <c r="BI213"/>
  <c r="BH213"/>
  <c r="BG213"/>
  <c r="BE213"/>
  <c r="T213"/>
  <c r="R213"/>
  <c r="P213"/>
  <c r="BI212"/>
  <c r="BH212"/>
  <c r="BG212"/>
  <c r="BE212"/>
  <c r="T212"/>
  <c r="R212"/>
  <c r="P212"/>
  <c r="BI211"/>
  <c r="BH211"/>
  <c r="BG211"/>
  <c r="BE211"/>
  <c r="T211"/>
  <c r="R211"/>
  <c r="P211"/>
  <c r="BI210"/>
  <c r="BH210"/>
  <c r="BG210"/>
  <c r="BE210"/>
  <c r="T210"/>
  <c r="R210"/>
  <c r="P210"/>
  <c r="BI209"/>
  <c r="BH209"/>
  <c r="BG209"/>
  <c r="BE209"/>
  <c r="T209"/>
  <c r="R209"/>
  <c r="P209"/>
  <c r="BI208"/>
  <c r="BH208"/>
  <c r="BG208"/>
  <c r="BE208"/>
  <c r="T208"/>
  <c r="R208"/>
  <c r="P208"/>
  <c r="BI207"/>
  <c r="BH207"/>
  <c r="BG207"/>
  <c r="BE207"/>
  <c r="T207"/>
  <c r="R207"/>
  <c r="P207"/>
  <c r="BI205"/>
  <c r="BH205"/>
  <c r="BG205"/>
  <c r="BE205"/>
  <c r="T205"/>
  <c r="R205"/>
  <c r="P205"/>
  <c r="BI204"/>
  <c r="BH204"/>
  <c r="BG204"/>
  <c r="BE204"/>
  <c r="T204"/>
  <c r="R204"/>
  <c r="P204"/>
  <c r="BI203"/>
  <c r="BH203"/>
  <c r="BG203"/>
  <c r="BE203"/>
  <c r="T203"/>
  <c r="R203"/>
  <c r="P203"/>
  <c r="BI202"/>
  <c r="BH202"/>
  <c r="BG202"/>
  <c r="BE202"/>
  <c r="T202"/>
  <c r="R202"/>
  <c r="P202"/>
  <c r="BI201"/>
  <c r="BH201"/>
  <c r="BG201"/>
  <c r="BE201"/>
  <c r="T201"/>
  <c r="R201"/>
  <c r="P201"/>
  <c r="BI200"/>
  <c r="BH200"/>
  <c r="BG200"/>
  <c r="BE200"/>
  <c r="T200"/>
  <c r="R200"/>
  <c r="P200"/>
  <c r="BI199"/>
  <c r="BH199"/>
  <c r="BG199"/>
  <c r="BE199"/>
  <c r="T199"/>
  <c r="R199"/>
  <c r="P199"/>
  <c r="BI198"/>
  <c r="BH198"/>
  <c r="BG198"/>
  <c r="BE198"/>
  <c r="T198"/>
  <c r="R198"/>
  <c r="P198"/>
  <c r="BI195"/>
  <c r="BH195"/>
  <c r="BG195"/>
  <c r="BE195"/>
  <c r="T195"/>
  <c r="T194"/>
  <c r="R195"/>
  <c r="R194"/>
  <c r="P195"/>
  <c r="P194"/>
  <c r="BI193"/>
  <c r="BH193"/>
  <c r="BG193"/>
  <c r="BE193"/>
  <c r="T193"/>
  <c r="R193"/>
  <c r="P193"/>
  <c r="BI192"/>
  <c r="BH192"/>
  <c r="BG192"/>
  <c r="BE192"/>
  <c r="T192"/>
  <c r="R192"/>
  <c r="P192"/>
  <c r="BI191"/>
  <c r="BH191"/>
  <c r="BG191"/>
  <c r="BE191"/>
  <c r="T191"/>
  <c r="R191"/>
  <c r="P191"/>
  <c r="BI190"/>
  <c r="BH190"/>
  <c r="BG190"/>
  <c r="BE190"/>
  <c r="T190"/>
  <c r="R190"/>
  <c r="P190"/>
  <c r="BI189"/>
  <c r="BH189"/>
  <c r="BG189"/>
  <c r="BE189"/>
  <c r="T189"/>
  <c r="R189"/>
  <c r="P189"/>
  <c r="BI188"/>
  <c r="BH188"/>
  <c r="BG188"/>
  <c r="BE188"/>
  <c r="T188"/>
  <c r="R188"/>
  <c r="P188"/>
  <c r="BI186"/>
  <c r="BH186"/>
  <c r="BG186"/>
  <c r="BE186"/>
  <c r="T186"/>
  <c r="R186"/>
  <c r="P186"/>
  <c r="BI185"/>
  <c r="BH185"/>
  <c r="BG185"/>
  <c r="BE185"/>
  <c r="T185"/>
  <c r="R185"/>
  <c r="P185"/>
  <c r="BI184"/>
  <c r="BH184"/>
  <c r="BG184"/>
  <c r="BE184"/>
  <c r="T184"/>
  <c r="R184"/>
  <c r="P184"/>
  <c r="BI183"/>
  <c r="BH183"/>
  <c r="BG183"/>
  <c r="BE183"/>
  <c r="T183"/>
  <c r="R183"/>
  <c r="P183"/>
  <c r="BI182"/>
  <c r="BH182"/>
  <c r="BG182"/>
  <c r="BE182"/>
  <c r="T182"/>
  <c r="R182"/>
  <c r="P182"/>
  <c r="BI181"/>
  <c r="BH181"/>
  <c r="BG181"/>
  <c r="BE181"/>
  <c r="T181"/>
  <c r="R181"/>
  <c r="P181"/>
  <c r="BI180"/>
  <c r="BH180"/>
  <c r="BG180"/>
  <c r="BE180"/>
  <c r="T180"/>
  <c r="R180"/>
  <c r="P180"/>
  <c r="BI179"/>
  <c r="BH179"/>
  <c r="BG179"/>
  <c r="BE179"/>
  <c r="T179"/>
  <c r="R179"/>
  <c r="P179"/>
  <c r="BI178"/>
  <c r="BH178"/>
  <c r="BG178"/>
  <c r="BE178"/>
  <c r="T178"/>
  <c r="R178"/>
  <c r="P178"/>
  <c r="BI177"/>
  <c r="BH177"/>
  <c r="BG177"/>
  <c r="BE177"/>
  <c r="T177"/>
  <c r="R177"/>
  <c r="P177"/>
  <c r="BI176"/>
  <c r="BH176"/>
  <c r="BG176"/>
  <c r="BE176"/>
  <c r="T176"/>
  <c r="R176"/>
  <c r="P176"/>
  <c r="BI175"/>
  <c r="BH175"/>
  <c r="BG175"/>
  <c r="BE175"/>
  <c r="T175"/>
  <c r="R175"/>
  <c r="P175"/>
  <c r="BI173"/>
  <c r="BH173"/>
  <c r="BG173"/>
  <c r="BE173"/>
  <c r="T173"/>
  <c r="R173"/>
  <c r="P173"/>
  <c r="BI172"/>
  <c r="BH172"/>
  <c r="BG172"/>
  <c r="BE172"/>
  <c r="T172"/>
  <c r="R172"/>
  <c r="P172"/>
  <c r="BI171"/>
  <c r="BH171"/>
  <c r="BG171"/>
  <c r="BE171"/>
  <c r="T171"/>
  <c r="R171"/>
  <c r="P171"/>
  <c r="BI169"/>
  <c r="BH169"/>
  <c r="BG169"/>
  <c r="BE169"/>
  <c r="T169"/>
  <c r="T168"/>
  <c r="R169"/>
  <c r="R168"/>
  <c r="P169"/>
  <c r="P168"/>
  <c r="BI167"/>
  <c r="BH167"/>
  <c r="BG167"/>
  <c r="BE167"/>
  <c r="T167"/>
  <c r="R167"/>
  <c r="P167"/>
  <c r="BI166"/>
  <c r="BH166"/>
  <c r="BG166"/>
  <c r="BE166"/>
  <c r="T166"/>
  <c r="R166"/>
  <c r="P166"/>
  <c r="BI165"/>
  <c r="BH165"/>
  <c r="BG165"/>
  <c r="BE165"/>
  <c r="T165"/>
  <c r="R165"/>
  <c r="P165"/>
  <c r="BI164"/>
  <c r="BH164"/>
  <c r="BG164"/>
  <c r="BE164"/>
  <c r="T164"/>
  <c r="R164"/>
  <c r="P164"/>
  <c r="BI163"/>
  <c r="BH163"/>
  <c r="BG163"/>
  <c r="BE163"/>
  <c r="T163"/>
  <c r="R163"/>
  <c r="P163"/>
  <c r="BI162"/>
  <c r="BH162"/>
  <c r="BG162"/>
  <c r="BE162"/>
  <c r="T162"/>
  <c r="R162"/>
  <c r="P162"/>
  <c r="BI161"/>
  <c r="BH161"/>
  <c r="BG161"/>
  <c r="BE161"/>
  <c r="T161"/>
  <c r="R161"/>
  <c r="P161"/>
  <c r="BI160"/>
  <c r="BH160"/>
  <c r="BG160"/>
  <c r="BE160"/>
  <c r="T160"/>
  <c r="R160"/>
  <c r="P160"/>
  <c r="BI158"/>
  <c r="BH158"/>
  <c r="BG158"/>
  <c r="BE158"/>
  <c r="T158"/>
  <c r="R158"/>
  <c r="P158"/>
  <c r="BI157"/>
  <c r="BH157"/>
  <c r="BG157"/>
  <c r="BE157"/>
  <c r="T157"/>
  <c r="R157"/>
  <c r="P157"/>
  <c r="BI156"/>
  <c r="BH156"/>
  <c r="BG156"/>
  <c r="BE156"/>
  <c r="T156"/>
  <c r="R156"/>
  <c r="P156"/>
  <c r="BI155"/>
  <c r="BH155"/>
  <c r="BG155"/>
  <c r="BE155"/>
  <c r="T155"/>
  <c r="R155"/>
  <c r="P155"/>
  <c r="BI154"/>
  <c r="BH154"/>
  <c r="BG154"/>
  <c r="BE154"/>
  <c r="T154"/>
  <c r="R154"/>
  <c r="P154"/>
  <c r="BI153"/>
  <c r="BH153"/>
  <c r="BG153"/>
  <c r="BE153"/>
  <c r="T153"/>
  <c r="R153"/>
  <c r="P153"/>
  <c r="BI151"/>
  <c r="BH151"/>
  <c r="BG151"/>
  <c r="BE151"/>
  <c r="T151"/>
  <c r="R151"/>
  <c r="P151"/>
  <c r="BI150"/>
  <c r="BH150"/>
  <c r="BG150"/>
  <c r="BE150"/>
  <c r="T150"/>
  <c r="R150"/>
  <c r="P150"/>
  <c r="BI149"/>
  <c r="BH149"/>
  <c r="BG149"/>
  <c r="BE149"/>
  <c r="T149"/>
  <c r="R149"/>
  <c r="P149"/>
  <c r="BI148"/>
  <c r="BH148"/>
  <c r="BG148"/>
  <c r="BE148"/>
  <c r="T148"/>
  <c r="R148"/>
  <c r="P148"/>
  <c r="BI147"/>
  <c r="BH147"/>
  <c r="BG147"/>
  <c r="BE147"/>
  <c r="T147"/>
  <c r="R147"/>
  <c r="P147"/>
  <c r="BI146"/>
  <c r="BH146"/>
  <c r="BG146"/>
  <c r="BE146"/>
  <c r="T146"/>
  <c r="R146"/>
  <c r="P146"/>
  <c r="BI145"/>
  <c r="BH145"/>
  <c r="BG145"/>
  <c r="BE145"/>
  <c r="T145"/>
  <c r="R145"/>
  <c r="P145"/>
  <c r="BI144"/>
  <c r="BH144"/>
  <c r="BG144"/>
  <c r="BE144"/>
  <c r="T144"/>
  <c r="R144"/>
  <c r="P144"/>
  <c r="BI143"/>
  <c r="BH143"/>
  <c r="BG143"/>
  <c r="BE143"/>
  <c r="T143"/>
  <c r="R143"/>
  <c r="P143"/>
  <c r="J137"/>
  <c r="J136"/>
  <c r="F136"/>
  <c r="F134"/>
  <c r="E132"/>
  <c r="BI119"/>
  <c r="BH119"/>
  <c r="BG119"/>
  <c r="BE119"/>
  <c r="BI118"/>
  <c r="BH118"/>
  <c r="BG118"/>
  <c r="BF118"/>
  <c r="BE118"/>
  <c r="BI117"/>
  <c r="BH117"/>
  <c r="BG117"/>
  <c r="BF117"/>
  <c r="BE117"/>
  <c r="BI116"/>
  <c r="BH116"/>
  <c r="BG116"/>
  <c r="BF116"/>
  <c r="BE116"/>
  <c r="BI115"/>
  <c r="BH115"/>
  <c r="BG115"/>
  <c r="BF115"/>
  <c r="BE115"/>
  <c r="BI114"/>
  <c r="BH114"/>
  <c r="BG114"/>
  <c r="BF114"/>
  <c r="BE114"/>
  <c r="J92"/>
  <c r="J91"/>
  <c r="F91"/>
  <c r="F89"/>
  <c r="E87"/>
  <c r="J18"/>
  <c r="E18"/>
  <c r="F92"/>
  <c r="J17"/>
  <c r="J12"/>
  <c r="J134"/>
  <c r="E7"/>
  <c r="E85"/>
  <c i="1" r="L90"/>
  <c r="AM90"/>
  <c r="AM89"/>
  <c r="L89"/>
  <c r="AM87"/>
  <c r="L87"/>
  <c r="L85"/>
  <c r="L84"/>
  <c i="2" r="BK233"/>
  <c r="BK228"/>
  <c r="BK225"/>
  <c r="J223"/>
  <c r="J219"/>
  <c r="BK214"/>
  <c r="J211"/>
  <c r="J208"/>
  <c r="BK205"/>
  <c r="BK202"/>
  <c r="J198"/>
  <c r="J192"/>
  <c r="J183"/>
  <c r="BK177"/>
  <c r="J173"/>
  <c r="J167"/>
  <c r="J158"/>
  <c r="BK154"/>
  <c r="J149"/>
  <c r="J233"/>
  <c r="J230"/>
  <c r="J228"/>
  <c r="J225"/>
  <c r="J222"/>
  <c r="J216"/>
  <c r="J213"/>
  <c r="BK211"/>
  <c r="BK208"/>
  <c r="J204"/>
  <c r="BK199"/>
  <c r="BK189"/>
  <c r="J182"/>
  <c r="BK179"/>
  <c r="BK167"/>
  <c r="BK162"/>
  <c r="J155"/>
  <c r="J201"/>
  <c r="BK192"/>
  <c r="J185"/>
  <c r="BK175"/>
  <c r="J162"/>
  <c r="J144"/>
  <c r="BK190"/>
  <c r="BK185"/>
  <c r="J179"/>
  <c r="J169"/>
  <c r="BK164"/>
  <c r="J157"/>
  <c r="J147"/>
  <c i="3" r="BK176"/>
  <c r="J173"/>
  <c r="J170"/>
  <c r="J163"/>
  <c r="J150"/>
  <c r="BK166"/>
  <c r="J159"/>
  <c r="BK152"/>
  <c r="BK142"/>
  <c r="BK172"/>
  <c r="BK171"/>
  <c r="BK170"/>
  <c r="BK169"/>
  <c r="J164"/>
  <c r="BK160"/>
  <c r="J149"/>
  <c r="BK139"/>
  <c r="J174"/>
  <c r="J158"/>
  <c r="BK144"/>
  <c r="BK140"/>
  <c i="4" r="J201"/>
  <c r="BK195"/>
  <c r="BK173"/>
  <c r="BK169"/>
  <c r="J156"/>
  <c r="BK147"/>
  <c r="BK201"/>
  <c r="J191"/>
  <c r="J186"/>
  <c r="J170"/>
  <c r="BK163"/>
  <c r="BK152"/>
  <c r="J144"/>
  <c r="BK194"/>
  <c r="BK187"/>
  <c r="J180"/>
  <c r="J173"/>
  <c r="J169"/>
  <c r="BK156"/>
  <c r="BK142"/>
  <c r="J195"/>
  <c r="BK184"/>
  <c r="BK174"/>
  <c r="J163"/>
  <c r="BK155"/>
  <c r="BK146"/>
  <c i="5" r="BK171"/>
  <c r="BK159"/>
  <c r="J153"/>
  <c r="J150"/>
  <c r="J135"/>
  <c r="J168"/>
  <c r="J161"/>
  <c r="BK153"/>
  <c r="BK139"/>
  <c r="J169"/>
  <c r="BK163"/>
  <c r="BK151"/>
  <c r="J145"/>
  <c r="J140"/>
  <c r="J137"/>
  <c r="BK132"/>
  <c r="BK172"/>
  <c r="J163"/>
  <c r="J159"/>
  <c r="BK152"/>
  <c r="J144"/>
  <c r="J136"/>
  <c i="6" r="J182"/>
  <c r="BK174"/>
  <c r="J166"/>
  <c r="BK157"/>
  <c r="BK151"/>
  <c r="BK140"/>
  <c r="BK173"/>
  <c r="J161"/>
  <c r="J159"/>
  <c r="BK150"/>
  <c r="BK147"/>
  <c r="J145"/>
  <c r="BK141"/>
  <c r="J139"/>
  <c r="BK181"/>
  <c r="J171"/>
  <c r="BK169"/>
  <c r="J162"/>
  <c r="BK159"/>
  <c r="J156"/>
  <c r="J151"/>
  <c r="J150"/>
  <c r="BK149"/>
  <c r="J147"/>
  <c r="BK144"/>
  <c r="J143"/>
  <c r="J141"/>
  <c r="BK139"/>
  <c r="J180"/>
  <c r="J174"/>
  <c r="J170"/>
  <c r="J169"/>
  <c r="J167"/>
  <c r="BK163"/>
  <c r="J158"/>
  <c r="BK145"/>
  <c r="J138"/>
  <c i="2" r="BK200"/>
  <c r="BK172"/>
  <c r="BK161"/>
  <c r="BK148"/>
  <c r="BK195"/>
  <c r="BK188"/>
  <c r="J178"/>
  <c r="J160"/>
  <c r="BK150"/>
  <c i="1" r="AS94"/>
  <c i="2" r="BK158"/>
  <c r="J150"/>
  <c r="BK145"/>
  <c i="3" r="J172"/>
  <c r="BK167"/>
  <c r="J152"/>
  <c r="J140"/>
  <c r="J162"/>
  <c r="BK149"/>
  <c r="J138"/>
  <c r="J176"/>
  <c r="J165"/>
  <c r="BK157"/>
  <c r="BK147"/>
  <c r="J137"/>
  <c r="BK173"/>
  <c r="J156"/>
  <c r="J147"/>
  <c r="J143"/>
  <c r="BK137"/>
  <c i="4" r="BK197"/>
  <c r="J175"/>
  <c r="BK171"/>
  <c r="J160"/>
  <c r="J153"/>
  <c r="BK144"/>
  <c r="J194"/>
  <c r="J188"/>
  <c r="J181"/>
  <c r="BK168"/>
  <c r="BK151"/>
  <c r="J142"/>
  <c r="BK193"/>
  <c r="BK188"/>
  <c r="BK181"/>
  <c r="J174"/>
  <c r="J167"/>
  <c r="BK153"/>
  <c r="BK148"/>
  <c r="J199"/>
  <c r="BK191"/>
  <c r="BK183"/>
  <c r="J168"/>
  <c r="J161"/>
  <c r="J149"/>
  <c i="5" r="J174"/>
  <c r="BK157"/>
  <c r="J152"/>
  <c r="BK142"/>
  <c r="BK175"/>
  <c r="BK170"/>
  <c r="J164"/>
  <c r="J158"/>
  <c r="J148"/>
  <c r="J138"/>
  <c r="BK168"/>
  <c r="BK164"/>
  <c r="BK155"/>
  <c r="J146"/>
  <c r="J141"/>
  <c r="BK136"/>
  <c r="J131"/>
  <c r="J170"/>
  <c r="BK161"/>
  <c r="J155"/>
  <c r="BK147"/>
  <c r="BK137"/>
  <c r="J132"/>
  <c i="6" r="BK168"/>
  <c r="BK160"/>
  <c r="BK153"/>
  <c r="BK142"/>
  <c r="BK177"/>
  <c r="BK171"/>
  <c r="BK158"/>
  <c r="J153"/>
  <c r="J149"/>
  <c r="J146"/>
  <c r="J142"/>
  <c r="J140"/>
  <c r="BK182"/>
  <c r="J177"/>
  <c r="BK170"/>
  <c r="BK166"/>
  <c r="BK161"/>
  <c r="J168"/>
  <c r="J165"/>
  <c r="J164"/>
  <c r="BK162"/>
  <c r="J154"/>
  <c r="BK143"/>
  <c i="2" r="J234"/>
  <c r="BK231"/>
  <c r="BK227"/>
  <c r="BK222"/>
  <c r="J220"/>
  <c r="BK216"/>
  <c r="J212"/>
  <c r="J210"/>
  <c r="BK204"/>
  <c r="BK201"/>
  <c r="J199"/>
  <c r="J193"/>
  <c r="BK184"/>
  <c r="BK178"/>
  <c r="J175"/>
  <c r="BK166"/>
  <c r="BK163"/>
  <c r="J156"/>
  <c r="BK151"/>
  <c r="BK144"/>
  <c r="J231"/>
  <c r="J229"/>
  <c r="BK226"/>
  <c r="BK223"/>
  <c r="BK220"/>
  <c r="J217"/>
  <c r="J214"/>
  <c r="BK210"/>
  <c r="BK207"/>
  <c r="BK203"/>
  <c r="BK193"/>
  <c r="J184"/>
  <c r="BK180"/>
  <c r="J176"/>
  <c r="J165"/>
  <c r="BK156"/>
  <c r="J145"/>
  <c r="BK198"/>
  <c r="J190"/>
  <c r="BK183"/>
  <c r="BK173"/>
  <c r="J153"/>
  <c r="BK147"/>
  <c r="J188"/>
  <c r="J181"/>
  <c r="J171"/>
  <c r="J166"/>
  <c r="J161"/>
  <c r="BK149"/>
  <c r="BK146"/>
  <c i="3" r="BK175"/>
  <c r="J171"/>
  <c r="J160"/>
  <c r="J144"/>
  <c r="J167"/>
  <c r="BK164"/>
  <c r="J157"/>
  <c r="J178"/>
  <c r="J166"/>
  <c r="BK162"/>
  <c r="J155"/>
  <c r="J141"/>
  <c r="J175"/>
  <c r="BK159"/>
  <c r="BK155"/>
  <c r="J142"/>
  <c r="BK138"/>
  <c i="4" r="BK199"/>
  <c r="J193"/>
  <c r="J172"/>
  <c r="J166"/>
  <c r="J155"/>
  <c r="J148"/>
  <c r="BK143"/>
  <c r="J200"/>
  <c r="J189"/>
  <c r="J185"/>
  <c r="BK157"/>
  <c r="J147"/>
  <c r="J143"/>
  <c r="BK192"/>
  <c r="BK189"/>
  <c r="J183"/>
  <c r="BK175"/>
  <c r="J171"/>
  <c r="J157"/>
  <c r="BK149"/>
  <c r="BK196"/>
  <c r="J190"/>
  <c r="BK180"/>
  <c r="BK167"/>
  <c r="J158"/>
  <c i="5" r="J175"/>
  <c r="BK162"/>
  <c r="J156"/>
  <c r="J151"/>
  <c r="BK141"/>
  <c r="BK131"/>
  <c r="J172"/>
  <c r="BK165"/>
  <c r="J160"/>
  <c r="BK149"/>
  <c r="BK144"/>
  <c r="J171"/>
  <c r="J165"/>
  <c r="J157"/>
  <c r="BK150"/>
  <c r="J143"/>
  <c r="J139"/>
  <c r="J134"/>
  <c r="BK174"/>
  <c r="BK169"/>
  <c r="BK158"/>
  <c r="BK148"/>
  <c r="BK143"/>
  <c r="BK133"/>
  <c i="6" r="J181"/>
  <c r="J173"/>
  <c r="BK165"/>
  <c r="BK156"/>
  <c r="BK146"/>
  <c r="BK138"/>
  <c r="BK175"/>
  <c r="J163"/>
  <c r="J160"/>
  <c i="2" r="BK234"/>
  <c r="BK229"/>
  <c r="J226"/>
  <c r="J224"/>
  <c r="BK221"/>
  <c r="BK217"/>
  <c r="J215"/>
  <c r="BK213"/>
  <c r="BK209"/>
  <c r="J207"/>
  <c r="J203"/>
  <c r="J200"/>
  <c r="J195"/>
  <c r="J189"/>
  <c r="BK182"/>
  <c r="BK176"/>
  <c r="J172"/>
  <c r="J164"/>
  <c r="BK157"/>
  <c r="BK153"/>
  <c r="J143"/>
  <c r="BK230"/>
  <c r="J227"/>
  <c r="BK224"/>
  <c r="J221"/>
  <c r="BK219"/>
  <c r="BK215"/>
  <c r="BK212"/>
  <c r="J209"/>
  <c r="J205"/>
  <c r="J202"/>
  <c r="BK186"/>
  <c r="BK181"/>
  <c r="BK169"/>
  <c r="J163"/>
  <c r="J154"/>
  <c r="BK143"/>
  <c r="J191"/>
  <c r="J180"/>
  <c r="BK171"/>
  <c r="J151"/>
  <c r="J146"/>
  <c r="BK191"/>
  <c r="J186"/>
  <c r="J177"/>
  <c r="BK165"/>
  <c r="BK160"/>
  <c r="BK155"/>
  <c r="J148"/>
  <c i="3" r="BK178"/>
  <c r="BK174"/>
  <c r="J169"/>
  <c r="BK156"/>
  <c r="BK141"/>
  <c r="BK165"/>
  <c r="BK158"/>
  <c r="J145"/>
  <c r="J177"/>
  <c r="J168"/>
  <c r="BK163"/>
  <c r="BK150"/>
  <c r="BK143"/>
  <c r="BK177"/>
  <c r="BK168"/>
  <c r="BK145"/>
  <c r="J139"/>
  <c i="4" r="BK200"/>
  <c r="BK186"/>
  <c r="BK170"/>
  <c r="BK158"/>
  <c r="BK150"/>
  <c r="J146"/>
  <c r="BK141"/>
  <c r="J192"/>
  <c r="J184"/>
  <c r="BK161"/>
  <c r="J150"/>
  <c r="BK145"/>
  <c r="J196"/>
  <c r="BK190"/>
  <c r="BK185"/>
  <c r="J177"/>
  <c r="BK172"/>
  <c r="BK160"/>
  <c r="J151"/>
  <c r="J141"/>
  <c r="J197"/>
  <c r="J187"/>
  <c r="BK177"/>
  <c r="BK166"/>
  <c r="J152"/>
  <c r="J145"/>
  <c i="5" r="BK167"/>
  <c r="BK154"/>
  <c r="BK145"/>
  <c r="BK140"/>
  <c r="BK173"/>
  <c r="J166"/>
  <c r="BK156"/>
  <c r="J147"/>
  <c r="BK135"/>
  <c r="BK166"/>
  <c r="J162"/>
  <c r="J149"/>
  <c r="J142"/>
  <c r="BK138"/>
  <c r="J133"/>
  <c r="J173"/>
  <c r="J167"/>
  <c r="BK160"/>
  <c r="J154"/>
  <c r="BK146"/>
  <c r="BK134"/>
  <c i="6" r="J175"/>
  <c r="BK167"/>
  <c r="BK154"/>
  <c r="J144"/>
  <c r="BK180"/>
  <c r="BK164"/>
  <c r="J157"/>
  <c i="2" l="1" r="BK142"/>
  <c r="J142"/>
  <c r="J98"/>
  <c r="BK152"/>
  <c r="J152"/>
  <c r="J99"/>
  <c r="BK159"/>
  <c r="J159"/>
  <c r="J100"/>
  <c r="T170"/>
  <c r="T174"/>
  <c r="R187"/>
  <c r="P197"/>
  <c r="R206"/>
  <c r="P218"/>
  <c r="BK232"/>
  <c r="J232"/>
  <c r="J110"/>
  <c i="3" r="BK136"/>
  <c r="J136"/>
  <c r="J98"/>
  <c r="R136"/>
  <c r="BK148"/>
  <c r="J148"/>
  <c r="J100"/>
  <c r="T148"/>
  <c r="BK161"/>
  <c r="J161"/>
  <c r="J104"/>
  <c i="4" r="BK140"/>
  <c r="J140"/>
  <c r="J98"/>
  <c r="BK154"/>
  <c r="J154"/>
  <c r="J99"/>
  <c r="R159"/>
  <c r="T165"/>
  <c r="T164"/>
  <c r="P179"/>
  <c r="T182"/>
  <c r="T198"/>
  <c i="5" r="T130"/>
  <c r="T129"/>
  <c r="T128"/>
  <c i="6" r="P137"/>
  <c r="P152"/>
  <c i="2" r="P142"/>
  <c r="R152"/>
  <c r="R159"/>
  <c r="P170"/>
  <c r="R174"/>
  <c r="T187"/>
  <c r="T197"/>
  <c r="T206"/>
  <c r="T218"/>
  <c r="T232"/>
  <c i="3" r="P136"/>
  <c r="R148"/>
  <c r="BK154"/>
  <c r="J154"/>
  <c r="J103"/>
  <c r="R154"/>
  <c r="T154"/>
  <c r="P161"/>
  <c r="R161"/>
  <c r="T161"/>
  <c i="4" r="R140"/>
  <c r="R154"/>
  <c r="P159"/>
  <c r="BK165"/>
  <c r="J165"/>
  <c r="J103"/>
  <c r="BK179"/>
  <c r="J179"/>
  <c r="J106"/>
  <c r="BK182"/>
  <c r="J182"/>
  <c r="J107"/>
  <c r="BK198"/>
  <c r="J198"/>
  <c r="J108"/>
  <c i="5" r="BK130"/>
  <c r="J130"/>
  <c r="J98"/>
  <c i="6" r="R137"/>
  <c r="P148"/>
  <c r="BK152"/>
  <c r="J152"/>
  <c r="J100"/>
  <c r="T152"/>
  <c r="R155"/>
  <c r="R172"/>
  <c r="R179"/>
  <c r="R178"/>
  <c i="2" r="T142"/>
  <c r="T152"/>
  <c r="T159"/>
  <c r="R170"/>
  <c r="P174"/>
  <c r="P187"/>
  <c r="R197"/>
  <c r="P206"/>
  <c r="R218"/>
  <c r="P232"/>
  <c i="4" r="T140"/>
  <c r="T139"/>
  <c r="T154"/>
  <c r="T159"/>
  <c r="R165"/>
  <c r="R164"/>
  <c r="R179"/>
  <c r="R182"/>
  <c r="P198"/>
  <c i="5" r="P130"/>
  <c r="P129"/>
  <c r="P128"/>
  <c i="1" r="AU98"/>
  <c i="6" r="T137"/>
  <c r="R148"/>
  <c r="BK155"/>
  <c r="J155"/>
  <c r="J101"/>
  <c r="T155"/>
  <c r="P172"/>
  <c r="BK179"/>
  <c r="J179"/>
  <c r="J105"/>
  <c r="P179"/>
  <c r="P178"/>
  <c i="2" r="R142"/>
  <c r="R141"/>
  <c r="P152"/>
  <c r="P159"/>
  <c r="BK170"/>
  <c r="J170"/>
  <c r="J102"/>
  <c r="BK174"/>
  <c r="J174"/>
  <c r="J103"/>
  <c r="BK187"/>
  <c r="J187"/>
  <c r="J104"/>
  <c r="BK197"/>
  <c r="J197"/>
  <c r="J107"/>
  <c r="BK206"/>
  <c r="J206"/>
  <c r="J108"/>
  <c r="BK218"/>
  <c r="J218"/>
  <c r="J109"/>
  <c r="R232"/>
  <c i="3" r="T136"/>
  <c r="T135"/>
  <c r="P148"/>
  <c r="P154"/>
  <c r="P153"/>
  <c i="4" r="P140"/>
  <c r="P139"/>
  <c r="P154"/>
  <c r="BK159"/>
  <c r="J159"/>
  <c r="J100"/>
  <c r="P165"/>
  <c r="P164"/>
  <c r="T179"/>
  <c r="T178"/>
  <c r="P182"/>
  <c r="R198"/>
  <c i="5" r="R130"/>
  <c r="R129"/>
  <c r="R128"/>
  <c i="6" r="BK137"/>
  <c r="J137"/>
  <c r="J98"/>
  <c r="BK148"/>
  <c r="J148"/>
  <c r="J99"/>
  <c r="T148"/>
  <c r="R152"/>
  <c r="P155"/>
  <c r="BK172"/>
  <c r="J172"/>
  <c r="J102"/>
  <c r="T172"/>
  <c r="T179"/>
  <c r="T178"/>
  <c i="2" r="BK168"/>
  <c r="J168"/>
  <c r="J101"/>
  <c i="3" r="BK146"/>
  <c r="J146"/>
  <c r="J99"/>
  <c i="6" r="BK176"/>
  <c r="J176"/>
  <c r="J103"/>
  <c i="2" r="BK194"/>
  <c r="J194"/>
  <c r="J105"/>
  <c i="3" r="BK151"/>
  <c r="J151"/>
  <c r="J101"/>
  <c i="4" r="BK162"/>
  <c r="J162"/>
  <c r="J101"/>
  <c r="BK176"/>
  <c r="J176"/>
  <c r="J104"/>
  <c i="6" r="J89"/>
  <c r="E125"/>
  <c r="BF140"/>
  <c r="BF153"/>
  <c r="BF163"/>
  <c r="BF164"/>
  <c r="BF165"/>
  <c r="BF166"/>
  <c r="BF167"/>
  <c r="BF169"/>
  <c r="BF171"/>
  <c r="BF177"/>
  <c r="BF142"/>
  <c r="BF145"/>
  <c r="BF147"/>
  <c r="BF150"/>
  <c r="BF154"/>
  <c r="BF158"/>
  <c r="BF161"/>
  <c r="BF168"/>
  <c r="BF170"/>
  <c r="BF173"/>
  <c r="F92"/>
  <c r="BF139"/>
  <c r="BF141"/>
  <c r="BF144"/>
  <c r="BF146"/>
  <c r="BF151"/>
  <c r="BF156"/>
  <c r="BF160"/>
  <c r="BF162"/>
  <c r="BF175"/>
  <c r="BF180"/>
  <c r="BF181"/>
  <c r="BF182"/>
  <c r="BF138"/>
  <c r="BF143"/>
  <c r="BF149"/>
  <c r="BF157"/>
  <c r="BF159"/>
  <c r="BF174"/>
  <c i="5" r="BF131"/>
  <c r="BF140"/>
  <c r="BF142"/>
  <c r="BF143"/>
  <c r="BF144"/>
  <c r="BF153"/>
  <c r="BF156"/>
  <c r="BF158"/>
  <c r="BF162"/>
  <c r="BF163"/>
  <c r="BF165"/>
  <c r="BF166"/>
  <c r="BF168"/>
  <c r="F92"/>
  <c r="BF132"/>
  <c r="BF136"/>
  <c r="BF137"/>
  <c r="BF138"/>
  <c r="BF139"/>
  <c r="BF141"/>
  <c r="BF155"/>
  <c r="BF161"/>
  <c r="BF164"/>
  <c r="BF170"/>
  <c r="BF171"/>
  <c r="BF172"/>
  <c r="BF173"/>
  <c r="J122"/>
  <c r="BF157"/>
  <c r="BF159"/>
  <c r="BF160"/>
  <c r="BF167"/>
  <c r="BF174"/>
  <c r="E85"/>
  <c r="BF133"/>
  <c r="BF134"/>
  <c r="BF135"/>
  <c r="BF145"/>
  <c r="BF146"/>
  <c r="BF147"/>
  <c r="BF148"/>
  <c r="BF149"/>
  <c r="BF150"/>
  <c r="BF151"/>
  <c r="BF152"/>
  <c r="BF154"/>
  <c r="BF169"/>
  <c r="BF175"/>
  <c i="4" r="BF149"/>
  <c r="BF151"/>
  <c r="BF157"/>
  <c r="BF160"/>
  <c r="BF161"/>
  <c r="BF167"/>
  <c r="BF169"/>
  <c r="BF177"/>
  <c r="BF181"/>
  <c r="BF183"/>
  <c r="BF184"/>
  <c r="BF186"/>
  <c r="BF194"/>
  <c r="BF196"/>
  <c r="BF197"/>
  <c r="BF201"/>
  <c r="J89"/>
  <c r="F92"/>
  <c r="BF148"/>
  <c r="BF155"/>
  <c r="BF156"/>
  <c r="BF163"/>
  <c r="BF166"/>
  <c r="BF168"/>
  <c r="BF170"/>
  <c r="BF172"/>
  <c r="BF173"/>
  <c r="BF180"/>
  <c r="BF188"/>
  <c r="BF189"/>
  <c r="BF195"/>
  <c r="BF141"/>
  <c r="BF142"/>
  <c r="BF150"/>
  <c r="BF187"/>
  <c r="BF190"/>
  <c r="BF191"/>
  <c r="BF192"/>
  <c r="BF193"/>
  <c r="BF199"/>
  <c r="BF200"/>
  <c r="E85"/>
  <c r="BF143"/>
  <c r="BF144"/>
  <c r="BF145"/>
  <c r="BF146"/>
  <c r="BF147"/>
  <c r="BF152"/>
  <c r="BF153"/>
  <c r="BF158"/>
  <c r="BF171"/>
  <c r="BF174"/>
  <c r="BF175"/>
  <c r="BF185"/>
  <c i="3" r="F131"/>
  <c r="BF141"/>
  <c r="BF142"/>
  <c r="BF144"/>
  <c r="BF155"/>
  <c r="BF166"/>
  <c r="BF171"/>
  <c r="BF175"/>
  <c r="J128"/>
  <c r="BF137"/>
  <c r="BF138"/>
  <c r="BF140"/>
  <c r="BF147"/>
  <c r="BF150"/>
  <c r="BF152"/>
  <c r="BF157"/>
  <c r="BF158"/>
  <c r="BF160"/>
  <c r="BF164"/>
  <c r="BF165"/>
  <c r="BF167"/>
  <c r="BF174"/>
  <c r="BF176"/>
  <c r="BF177"/>
  <c r="E85"/>
  <c r="BF156"/>
  <c r="BF170"/>
  <c r="BF139"/>
  <c r="BF143"/>
  <c r="BF145"/>
  <c r="BF149"/>
  <c r="BF159"/>
  <c r="BF162"/>
  <c r="BF163"/>
  <c r="BF168"/>
  <c r="BF169"/>
  <c r="BF172"/>
  <c r="BF173"/>
  <c r="BF178"/>
  <c i="2" r="E130"/>
  <c r="F137"/>
  <c r="BF156"/>
  <c r="BF158"/>
  <c r="BF163"/>
  <c r="BF166"/>
  <c r="BF167"/>
  <c r="BF178"/>
  <c r="BF145"/>
  <c r="BF146"/>
  <c r="BF149"/>
  <c r="BF150"/>
  <c r="BF151"/>
  <c r="BF154"/>
  <c r="BF160"/>
  <c r="BF161"/>
  <c r="BF176"/>
  <c r="BF179"/>
  <c r="BF181"/>
  <c r="BF184"/>
  <c r="BF185"/>
  <c r="BF186"/>
  <c r="BF189"/>
  <c r="BF192"/>
  <c r="BF198"/>
  <c r="BF199"/>
  <c r="BF200"/>
  <c r="J89"/>
  <c r="BF153"/>
  <c r="BF155"/>
  <c r="BF162"/>
  <c r="BF164"/>
  <c r="BF165"/>
  <c r="BF180"/>
  <c r="BF183"/>
  <c r="BF193"/>
  <c r="BF195"/>
  <c r="BF201"/>
  <c r="BF203"/>
  <c r="BF204"/>
  <c r="BF205"/>
  <c r="BF208"/>
  <c r="BF212"/>
  <c r="BF215"/>
  <c r="BF216"/>
  <c r="BF217"/>
  <c r="BF220"/>
  <c r="BF224"/>
  <c r="BF225"/>
  <c r="BF226"/>
  <c r="BF227"/>
  <c r="BF228"/>
  <c r="BF229"/>
  <c r="BF230"/>
  <c r="BF231"/>
  <c r="BF234"/>
  <c r="BF143"/>
  <c r="BF144"/>
  <c r="BF147"/>
  <c r="BF148"/>
  <c r="BF157"/>
  <c r="BF169"/>
  <c r="BF171"/>
  <c r="BF172"/>
  <c r="BF173"/>
  <c r="BF175"/>
  <c r="BF177"/>
  <c r="BF182"/>
  <c r="BF188"/>
  <c r="BF190"/>
  <c r="BF191"/>
  <c r="BF202"/>
  <c r="BF207"/>
  <c r="BF209"/>
  <c r="BF210"/>
  <c r="BF211"/>
  <c r="BF213"/>
  <c r="BF214"/>
  <c r="BF219"/>
  <c r="BF221"/>
  <c r="BF222"/>
  <c r="BF223"/>
  <c r="BF233"/>
  <c r="F35"/>
  <c i="1" r="AZ95"/>
  <c i="3" r="F38"/>
  <c i="1" r="BC96"/>
  <c i="4" r="F35"/>
  <c i="1" r="AZ97"/>
  <c i="6" r="F35"/>
  <c i="1" r="AZ99"/>
  <c i="5" r="F38"/>
  <c i="1" r="BC98"/>
  <c i="5" r="F39"/>
  <c i="1" r="BD98"/>
  <c i="2" r="F37"/>
  <c i="1" r="BB95"/>
  <c i="2" r="F38"/>
  <c i="1" r="BC95"/>
  <c i="4" r="J35"/>
  <c i="1" r="AV97"/>
  <c i="4" r="F39"/>
  <c i="1" r="BD97"/>
  <c i="5" r="J35"/>
  <c i="1" r="AV98"/>
  <c i="6" r="J35"/>
  <c i="1" r="AV99"/>
  <c i="2" r="F39"/>
  <c i="1" r="BD95"/>
  <c i="3" r="J35"/>
  <c i="1" r="AV96"/>
  <c i="3" r="F35"/>
  <c i="1" r="AZ96"/>
  <c i="4" r="F38"/>
  <c i="1" r="BC97"/>
  <c i="6" r="F38"/>
  <c i="1" r="BC99"/>
  <c i="6" r="F39"/>
  <c i="1" r="BD99"/>
  <c i="5" r="F35"/>
  <c i="1" r="AZ98"/>
  <c i="2" r="J35"/>
  <c i="1" r="AV95"/>
  <c i="3" r="F37"/>
  <c i="1" r="BB96"/>
  <c i="3" r="F39"/>
  <c i="1" r="BD96"/>
  <c i="4" r="F37"/>
  <c i="1" r="BB97"/>
  <c i="5" r="F37"/>
  <c i="1" r="BB98"/>
  <c i="6" r="F37"/>
  <c i="1" r="BB99"/>
  <c i="3" l="1" r="T153"/>
  <c r="T134"/>
  <c i="6" r="P136"/>
  <c r="P135"/>
  <c i="1" r="AU99"/>
  <c i="4" r="P178"/>
  <c r="P138"/>
  <c i="1" r="AU97"/>
  <c i="6" r="T136"/>
  <c r="T135"/>
  <c i="4" r="T138"/>
  <c i="2" r="T141"/>
  <c i="6" r="R136"/>
  <c r="R135"/>
  <c i="2" r="T196"/>
  <c i="3" r="R135"/>
  <c i="4" r="R178"/>
  <c i="2" r="R196"/>
  <c r="R140"/>
  <c i="3" r="P135"/>
  <c r="P134"/>
  <c i="1" r="AU96"/>
  <c i="4" r="R139"/>
  <c r="R138"/>
  <c i="3" r="R153"/>
  <c i="2" r="P141"/>
  <c r="P140"/>
  <c i="1" r="AU95"/>
  <c i="2" r="P196"/>
  <c r="BK196"/>
  <c r="J196"/>
  <c r="J106"/>
  <c r="BK141"/>
  <c r="J141"/>
  <c r="J97"/>
  <c i="3" r="BK153"/>
  <c r="J153"/>
  <c r="J102"/>
  <c i="4" r="BK139"/>
  <c r="J139"/>
  <c r="J97"/>
  <c r="BK164"/>
  <c r="J164"/>
  <c r="J102"/>
  <c r="BK178"/>
  <c r="J178"/>
  <c r="J105"/>
  <c i="5" r="BK129"/>
  <c r="J129"/>
  <c r="J97"/>
  <c i="6" r="BK136"/>
  <c r="J136"/>
  <c r="J97"/>
  <c i="3" r="BK135"/>
  <c r="J135"/>
  <c r="J97"/>
  <c i="6" r="BK178"/>
  <c r="J178"/>
  <c r="J104"/>
  <c i="1" r="BB94"/>
  <c r="AX94"/>
  <c r="BD94"/>
  <c r="W33"/>
  <c r="BC94"/>
  <c r="AY94"/>
  <c r="AZ94"/>
  <c r="W29"/>
  <c i="2" l="1" r="T140"/>
  <c i="3" r="R134"/>
  <c i="6" r="BK135"/>
  <c r="J135"/>
  <c r="J96"/>
  <c r="J30"/>
  <c i="3" r="BK134"/>
  <c r="J134"/>
  <c r="J96"/>
  <c r="J30"/>
  <c i="5" r="BK128"/>
  <c r="J128"/>
  <c r="J96"/>
  <c r="J30"/>
  <c i="2" r="BK140"/>
  <c r="J140"/>
  <c r="J96"/>
  <c r="J30"/>
  <c i="4" r="BK138"/>
  <c r="J138"/>
  <c r="J96"/>
  <c r="J30"/>
  <c i="1" r="AU94"/>
  <c i="6" r="J114"/>
  <c r="J108"/>
  <c r="J116"/>
  <c i="5" r="J107"/>
  <c r="BF107"/>
  <c r="J36"/>
  <c i="1" r="AW98"/>
  <c r="AT98"/>
  <c r="W31"/>
  <c i="3" r="J113"/>
  <c r="BF113"/>
  <c r="J36"/>
  <c i="1" r="AW96"/>
  <c r="AT96"/>
  <c i="4" r="J117"/>
  <c r="BF117"/>
  <c r="J36"/>
  <c i="1" r="AW97"/>
  <c r="AT97"/>
  <c r="AV94"/>
  <c r="AK29"/>
  <c i="2" r="J119"/>
  <c r="J113"/>
  <c r="J31"/>
  <c r="J32"/>
  <c i="1" r="AG95"/>
  <c r="W32"/>
  <c i="2" l="1" r="BF119"/>
  <c i="6" r="BF114"/>
  <c r="J31"/>
  <c i="5" r="J101"/>
  <c r="J31"/>
  <c r="J32"/>
  <c i="1" r="AG98"/>
  <c r="AN98"/>
  <c i="4" r="F36"/>
  <c i="1" r="BA97"/>
  <c i="6" r="J36"/>
  <c i="1" r="AW99"/>
  <c r="AT99"/>
  <c i="2" r="J121"/>
  <c i="5" r="F36"/>
  <c i="1" r="BA98"/>
  <c i="4" r="J111"/>
  <c r="J31"/>
  <c r="J32"/>
  <c i="1" r="AG97"/>
  <c r="AN97"/>
  <c i="3" r="J107"/>
  <c r="J115"/>
  <c i="6" r="J32"/>
  <c i="1" r="AG99"/>
  <c r="AN99"/>
  <c i="2" r="J36"/>
  <c i="1" r="AW95"/>
  <c r="AT95"/>
  <c i="3" r="F36"/>
  <c i="1" r="BA96"/>
  <c i="4" l="1" r="J41"/>
  <c i="3" r="J31"/>
  <c i="2" r="J41"/>
  <c i="5" r="J41"/>
  <c i="6" r="J41"/>
  <c i="1" r="AN95"/>
  <c i="4" r="J119"/>
  <c i="6" r="F36"/>
  <c i="1" r="BA99"/>
  <c i="3" r="J32"/>
  <c i="1" r="AG96"/>
  <c r="AN96"/>
  <c i="2" r="F36"/>
  <c i="1" r="BA95"/>
  <c i="5" r="J109"/>
  <c i="3" l="1" r="J41"/>
  <c i="1" r="BA94"/>
  <c r="W30"/>
  <c r="AG94"/>
  <c r="AK26"/>
  <c l="1" r="AW94"/>
  <c r="AK30"/>
  <c r="AK35"/>
  <c l="1" r="AT94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<sst xmlns="http://schemas.openxmlformats.org/spreadsheetml/2006/main">
  <si>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</si>
  <si>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</si>
  <si>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</si>
  <si>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False</t>
  </si>
  <si>
    <t>{bac9ab89-0871-4555-a898-e00888e2745d}</t>
  </si>
  <si>
    <t xml:space="preserve">&gt;&gt;  skryté stĺpce  &lt;&lt;</t>
  </si>
  <si>
    <t>0,01</t>
  </si>
  <si>
    <t>20</t>
  </si>
  <si>
    <t>REKAPITULÁCIA STAVBY</t>
  </si>
  <si>
    <t xml:space="preserve">v ---  nižšie sa nachádzajú doplnkové a pomocné údaje k zostavám  --- v</t>
  </si>
  <si>
    <t>Návod na vyplnenie</t>
  </si>
  <si>
    <t>0,001</t>
  </si>
  <si>
    <t>Kód:</t>
  </si>
  <si>
    <t>23091101</t>
  </si>
  <si>
    <t xml:space="preserve">Meniť je možné iba bunky so žltým podfarbením!_x000d_
_x000d_
1) na prvom liste Rekapitulácie stavby vyplňte v zostave_x000d_
_x000d_
    a) Rekapitulácia stavby_x000d_
       - údaje o Zhotoviteľovi_x000d_
         (prenesú sa do ostatných zostáv aj v iných listoch)_x000d_
_x000d_
    b) Rekapitulácia objektov stavby_x000d_
       - potrebné Ostatné náklady_x000d_
_x000d_
2) na vybraných listoch vyplňte v zostave_x000d_
_x000d_
    a) Krycí list_x000d_
       - údaje o Zhotoviteľovi, pokiaľ sa líšia od údajov o Zhotoviteľovi na Rekapitulácii stavby_x000d_
         (údaje se prenesú do ostatných zostav v danom liste)_x000d_
_x000d_
    b) Rekapitulácia rozpočtu_x000d_
       - potrebné Ostatné náklady_x000d_
_x000d_
    c) Celkové náklady za stavbu_x000d_
       - ceny na položkách_x000d_
       - množstvo, pokiaľ má žlté podfarbenie_x000d_
       - a v prípade potreby poznámku (tá je v skrytom stĺpci)</t>
  </si>
  <si>
    <t>Stavba:</t>
  </si>
  <si>
    <t>Rekonštrukcia farmy Terezov - Objekt SO.27 - spojovacia chodba</t>
  </si>
  <si>
    <t>JKSO:</t>
  </si>
  <si>
    <t>KS:</t>
  </si>
  <si>
    <t>Miesto:</t>
  </si>
  <si>
    <t>Kútniky</t>
  </si>
  <si>
    <t>Dátum:</t>
  </si>
  <si>
    <t>12. 9. 2023</t>
  </si>
  <si>
    <t>Objednávateľ:</t>
  </si>
  <si>
    <t>IČO:</t>
  </si>
  <si>
    <t xml:space="preserve">Poľnohospodárske družstvo Kútniky </t>
  </si>
  <si>
    <t>IČ DPH:</t>
  </si>
  <si>
    <t>Zhotoviteľ:</t>
  </si>
  <si>
    <t>Vyplň údaj</t>
  </si>
  <si>
    <t>Projektant:</t>
  </si>
  <si>
    <t xml:space="preserve">Ing.arch. Žalman, CSc </t>
  </si>
  <si>
    <t>True</t>
  </si>
  <si>
    <t>Spracovateľ:</t>
  </si>
  <si>
    <t>Rosoft s.r.o.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</si>
  <si>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</si>
  <si>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</si>
  <si>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</si>
  <si>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</si>
  <si>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</si>
  <si>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</si>
  <si>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</si>
  <si>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</si>
  <si>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</si>
  <si>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</si>
  <si>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</si>
  <si>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</si>
  <si>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</si>
  <si>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</si>
  <si>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</si>
  <si>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</si>
  <si>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</si>
  <si>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</si>
  <si>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</si>
  <si>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</si>
  <si>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</si>
  <si>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</si>
  <si>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</si>
  <si>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</si>
  <si>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</si>
  <si>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</si>
  <si>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</si>
  <si>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</si>
  <si>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</si>
  <si>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</si>
  <si>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</si>
  <si>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</si>
  <si>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</si>
  <si>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</si>
  <si>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</si>
  <si>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</si>
  <si>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</si>
  <si>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</si>
  <si>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</si>
  <si>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</si>
  <si>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</si>
  <si>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</si>
  <si>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</si>
  <si>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IMPORT</t>
  </si>
  <si>
    <t>{00000000-0000-0000-0000-000000000000}</t>
  </si>
  <si>
    <t>/</t>
  </si>
  <si>
    <t>arch</t>
  </si>
  <si>
    <t>Architektúra a statické konštrukcie, spevnená komunikácia</t>
  </si>
  <si>
    <t>STA</t>
  </si>
  <si>
    <t>1</t>
  </si>
  <si>
    <t>{362a1302-55b7-4cbc-a4e4-a8c91f780824}</t>
  </si>
  <si>
    <t>zti</t>
  </si>
  <si>
    <t>Zdravotechnické inštalácie</t>
  </si>
  <si>
    <t>{67a2196f-57e7-4387-b410-7d6f0f1a5070}</t>
  </si>
  <si>
    <t>plyn</t>
  </si>
  <si>
    <t>Plynofikácia</t>
  </si>
  <si>
    <t>{78d9fe57-b326-4550-9743-d4543357ca36}</t>
  </si>
  <si>
    <t>ele</t>
  </si>
  <si>
    <t>Elektroinštalácia</t>
  </si>
  <si>
    <t>{9346c740-02ab-43ac-b079-bec8e0083bd6}</t>
  </si>
  <si>
    <t>odvod</t>
  </si>
  <si>
    <t>Odvodnenie obslužnej komunikácie</t>
  </si>
  <si>
    <t>{aa573ff0-f14b-4a22-923d-66749a0c2912}</t>
  </si>
  <si>
    <t>KRYCÍ LIST ROZPOČTU</t>
  </si>
  <si>
    <t>Objekt:</t>
  </si>
  <si>
    <t>arch - Architektúra a statické konštrukcie, spevnená komunikácia</t>
  </si>
  <si>
    <t>Náklady z rozpočtu</t>
  </si>
  <si>
    <t>Ostatné náklady</t>
  </si>
  <si>
    <t>REKAPITULÁCIA ROZPOČTU</t>
  </si>
  <si>
    <t>Kód dielu - Popis</t>
  </si>
  <si>
    <t>Cena celkom [EUR]</t>
  </si>
  <si>
    <t>1) Náklady z rozpočtu</t>
  </si>
  <si>
    <t>-1</t>
  </si>
  <si>
    <t>HSV - Práce a dodávky HSV</t>
  </si>
  <si>
    <t xml:space="preserve">    1 - Zemné práce</t>
  </si>
  <si>
    <t xml:space="preserve">    2 - Zakladanie</t>
  </si>
  <si>
    <t xml:space="preserve">    3 - Zvislé a kompletné konštrukcie</t>
  </si>
  <si>
    <t xml:space="preserve">    4 - Vodorovné konštrukcie</t>
  </si>
  <si>
    <t xml:space="preserve">    5 - Komunikácie</t>
  </si>
  <si>
    <t xml:space="preserve">    6 - Úpravy povrchov, podlahy, osadenie</t>
  </si>
  <si>
    <t xml:space="preserve">    9 - Ostatné konštrukcie a práce-búranie</t>
  </si>
  <si>
    <t xml:space="preserve">    99 - Presun hmôt HSV</t>
  </si>
  <si>
    <t>PSV - Práce a dodávky PSV</t>
  </si>
  <si>
    <t xml:space="preserve">    711 - Izolácie proti vode a vlhkosti</t>
  </si>
  <si>
    <t xml:space="preserve">    764 - Konštrukcie klampiarske</t>
  </si>
  <si>
    <t xml:space="preserve">    767 - Konštrukcie doplnkové kovové</t>
  </si>
  <si>
    <t xml:space="preserve">    777 - Podlahy syntetické</t>
  </si>
  <si>
    <t>2) Ostatné náklady</t>
  </si>
  <si>
    <t>GZS</t>
  </si>
  <si>
    <t>VRN</t>
  </si>
  <si>
    <t>2</t>
  </si>
  <si>
    <t>Projektové práce</t>
  </si>
  <si>
    <t>Sťažené podmienky</t>
  </si>
  <si>
    <t>Vplyv prostredia</t>
  </si>
  <si>
    <t>Iné VRN</t>
  </si>
  <si>
    <t>Kompletačná činnosť</t>
  </si>
  <si>
    <t>KOMPLETACNA</t>
  </si>
  <si>
    <t>Celkové náklady za stavbu 1) + 2)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</si>
  <si>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</si>
  <si>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</si>
  <si>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</si>
  <si>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</si>
  <si>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</si>
  <si>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</si>
  <si>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</si>
  <si>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</si>
  <si>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</si>
  <si>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</si>
  <si>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</si>
  <si>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</si>
  <si>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</si>
  <si>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</si>
  <si>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</si>
  <si>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Zemné práce</t>
  </si>
  <si>
    <t>K</t>
  </si>
  <si>
    <t>113307232.S</t>
  </si>
  <si>
    <t xml:space="preserve">Odstránenie podkladu v ploche nad 200 m2 z betónu prostého, hr. vrstvy nad 150 do 300 mm,  -0,52800t</t>
  </si>
  <si>
    <t>m2</t>
  </si>
  <si>
    <t>4</t>
  </si>
  <si>
    <t>-115503445</t>
  </si>
  <si>
    <t>113307233.S</t>
  </si>
  <si>
    <t>Príplatok k cene za búranie betónu s výstužou</t>
  </si>
  <si>
    <t>m3</t>
  </si>
  <si>
    <t>1319264938</t>
  </si>
  <si>
    <t>3</t>
  </si>
  <si>
    <t>122201101</t>
  </si>
  <si>
    <t>Odkopávky a prekopávky nezapaž. v horn. tr. 3 do 100 m3</t>
  </si>
  <si>
    <t>122201109</t>
  </si>
  <si>
    <t>Príplatok za lepivosť horniny tr.3</t>
  </si>
  <si>
    <t>6</t>
  </si>
  <si>
    <t>5</t>
  </si>
  <si>
    <t>132201102</t>
  </si>
  <si>
    <t>Hĺbenie rýh šírka do 60 cm v horn. tr. 3 nad 100 m3</t>
  </si>
  <si>
    <t>8</t>
  </si>
  <si>
    <t>132201109</t>
  </si>
  <si>
    <t>Príplatok za lepivosť horniny tr. 3 v rýhach š. do 60 cm</t>
  </si>
  <si>
    <t>10</t>
  </si>
  <si>
    <t>7</t>
  </si>
  <si>
    <t>162301101</t>
  </si>
  <si>
    <t>Vodorovné premiestnenie výkopku do 500 m horn. tr. 1-4</t>
  </si>
  <si>
    <t>12</t>
  </si>
  <si>
    <t>1712012011</t>
  </si>
  <si>
    <t>Uloženie sypaniny na pozemku investora</t>
  </si>
  <si>
    <t>-1286176046</t>
  </si>
  <si>
    <t>9</t>
  </si>
  <si>
    <t>181102304</t>
  </si>
  <si>
    <t>Úprava pláne v zárezoch so zhutnením</t>
  </si>
  <si>
    <t>1142204676</t>
  </si>
  <si>
    <t>Zakladanie</t>
  </si>
  <si>
    <t>211951001</t>
  </si>
  <si>
    <t>Dodávka a položenie podkladnej vrstvy z geotextílie</t>
  </si>
  <si>
    <t>-1427073506</t>
  </si>
  <si>
    <t>11</t>
  </si>
  <si>
    <t>27432141979</t>
  </si>
  <si>
    <t>Napojenie nových konštrukcií na existujúce konštrukcie vrátane prác s tým súvisiacich</t>
  </si>
  <si>
    <t>kus</t>
  </si>
  <si>
    <t>2108845729</t>
  </si>
  <si>
    <t>2715111111</t>
  </si>
  <si>
    <t>Násyp pod základové konštrukcie so zhutnením z kameniva štrkového</t>
  </si>
  <si>
    <t>-1778602338</t>
  </si>
  <si>
    <t>13</t>
  </si>
  <si>
    <t>274313711</t>
  </si>
  <si>
    <t>Základové pásy z betónu prostého tr. C25/30</t>
  </si>
  <si>
    <t>24</t>
  </si>
  <si>
    <t>14</t>
  </si>
  <si>
    <t>274351215</t>
  </si>
  <si>
    <t>Debnenie základových pásov zhotovenie</t>
  </si>
  <si>
    <t>26</t>
  </si>
  <si>
    <t>15</t>
  </si>
  <si>
    <t>274351216</t>
  </si>
  <si>
    <t>Debnenie základových pásov odstránenie</t>
  </si>
  <si>
    <t>28</t>
  </si>
  <si>
    <t>Zvislé a kompletné konštrukcie</t>
  </si>
  <si>
    <t>16</t>
  </si>
  <si>
    <t>311321511.S</t>
  </si>
  <si>
    <t>Betón nadzákladových múrov, železový (bez výstuže) tr. C 30/37</t>
  </si>
  <si>
    <t>395388700</t>
  </si>
  <si>
    <t>17</t>
  </si>
  <si>
    <t>311351105.S</t>
  </si>
  <si>
    <t>Debnenie nadzákladových múrov obojstranné zhotovenie-dielce</t>
  </si>
  <si>
    <t>823067706</t>
  </si>
  <si>
    <t>18</t>
  </si>
  <si>
    <t>311351106.S</t>
  </si>
  <si>
    <t>Debnenie nadzákladových múrov obojstranné odstránenie-dielce</t>
  </si>
  <si>
    <t>-760277027</t>
  </si>
  <si>
    <t>19</t>
  </si>
  <si>
    <t>311361821</t>
  </si>
  <si>
    <t>Výstuž nadzákladových múrov nosných oceľ B500 /Bst 500/ (10505)</t>
  </si>
  <si>
    <t>t</t>
  </si>
  <si>
    <t>36</t>
  </si>
  <si>
    <t>330321610</t>
  </si>
  <si>
    <t>Stĺpy a piliere zo železobetónu tr. C30/37</t>
  </si>
  <si>
    <t>-1720614821</t>
  </si>
  <si>
    <t>21</t>
  </si>
  <si>
    <t>331351103</t>
  </si>
  <si>
    <t>Debnenie stĺpov prierezu 4-uholníka drev. tradičné zhotovenie</t>
  </si>
  <si>
    <t>40</t>
  </si>
  <si>
    <t>22</t>
  </si>
  <si>
    <t>331351104</t>
  </si>
  <si>
    <t>Debnenie stĺpov prierezu 4-uholníka drev. tradičné odstránenie</t>
  </si>
  <si>
    <t>42</t>
  </si>
  <si>
    <t>23</t>
  </si>
  <si>
    <t>331361821</t>
  </si>
  <si>
    <t>Výstuž stĺpov hranatých oceľ B500 /Bst 500/ (10505)</t>
  </si>
  <si>
    <t>44</t>
  </si>
  <si>
    <t>Vodorovné konštrukcie</t>
  </si>
  <si>
    <t>41136210923</t>
  </si>
  <si>
    <t>Oceľová nosná konštrukcia vrátane pomocných kotviacich prvkov a povrch.úprav (základný+2x vrchný náter) predpísaných v PD dodávka a montáž</t>
  </si>
  <si>
    <t>kg</t>
  </si>
  <si>
    <t>-367038380</t>
  </si>
  <si>
    <t>Komunikácie</t>
  </si>
  <si>
    <t>25</t>
  </si>
  <si>
    <t>564732113</t>
  </si>
  <si>
    <t xml:space="preserve">Dosypanie nábehov cesty  z recykl.betónu (bez doddania materiálu) drv. 16-32 mm  hr. 50-150 mm</t>
  </si>
  <si>
    <t>-168616214</t>
  </si>
  <si>
    <t>564752116</t>
  </si>
  <si>
    <t xml:space="preserve">Podklad z recykl.betónu (bez doddania materiálu) drv. 16-32 mm  hr. 150 mm</t>
  </si>
  <si>
    <t>-1646625784</t>
  </si>
  <si>
    <t>27</t>
  </si>
  <si>
    <t>564801112</t>
  </si>
  <si>
    <t>Podklad zo štrkodrte hr. 40 mm</t>
  </si>
  <si>
    <t>52</t>
  </si>
  <si>
    <t>Úpravy povrchov, podlahy, osadenie</t>
  </si>
  <si>
    <t>622464130</t>
  </si>
  <si>
    <t>Omietka vonk. stien tenkovrstvová</t>
  </si>
  <si>
    <t>-134412664</t>
  </si>
  <si>
    <t>29</t>
  </si>
  <si>
    <t>6252532105</t>
  </si>
  <si>
    <t>Zateplenie vonk. konštr. tepelnou izoláciou hr.100 mm bez povrchovej tenkovrstvej omietky vrátane lep.stierky, sklotextilnej mriežky,</t>
  </si>
  <si>
    <t>-1764548852</t>
  </si>
  <si>
    <t>30</t>
  </si>
  <si>
    <t>625258105</t>
  </si>
  <si>
    <t>Doteplenie vonk. konštr. bez povrch. úpravy tepelnou izoláciou lepenou celoplošne bez prikotv. hr. izol. 50 mm</t>
  </si>
  <si>
    <t>1850256237</t>
  </si>
  <si>
    <t>31</t>
  </si>
  <si>
    <t>629451112</t>
  </si>
  <si>
    <t>Vyrovnávacia vrstva MC šírky 150-300 mm</t>
  </si>
  <si>
    <t>m</t>
  </si>
  <si>
    <t>60</t>
  </si>
  <si>
    <t>32</t>
  </si>
  <si>
    <t>631313611</t>
  </si>
  <si>
    <t>Mazanina z betónu prostého tr. C16/20 hr. 8-12 cm</t>
  </si>
  <si>
    <t>62</t>
  </si>
  <si>
    <t>33</t>
  </si>
  <si>
    <t>631315811</t>
  </si>
  <si>
    <t>Mazanina z betónu prostého tr. C30/37 hr. 12-24 cm</t>
  </si>
  <si>
    <t>64</t>
  </si>
  <si>
    <t>80</t>
  </si>
  <si>
    <t>631319155.S</t>
  </si>
  <si>
    <t>Príplatok za prehlad. povrchu betónovej mazaniny min. tr.C 8/10 oceľ. hlad. hr. 120-240 mm</t>
  </si>
  <si>
    <t>752551880</t>
  </si>
  <si>
    <t>34</t>
  </si>
  <si>
    <t>631319175</t>
  </si>
  <si>
    <t>Prípl. za stiahnutie povrchu mazaniny pred vlož. výstuže hr. do 24 cm</t>
  </si>
  <si>
    <t>66</t>
  </si>
  <si>
    <t>35</t>
  </si>
  <si>
    <t>631351101</t>
  </si>
  <si>
    <t>Debnenie stien, rýh a otvorov v podlahách zhotovenie</t>
  </si>
  <si>
    <t>68</t>
  </si>
  <si>
    <t>631351102</t>
  </si>
  <si>
    <t>Debnenie stien, rýh a otvorov v podlahách odstránenie</t>
  </si>
  <si>
    <t>70</t>
  </si>
  <si>
    <t>37</t>
  </si>
  <si>
    <t>631362181</t>
  </si>
  <si>
    <t>Výstuž betónových mazanín zo zvarovaných sietí Kari d drôtu 8 mm, oko 10 cm</t>
  </si>
  <si>
    <t>-1820517662</t>
  </si>
  <si>
    <t>38</t>
  </si>
  <si>
    <t>637111111</t>
  </si>
  <si>
    <t>Odkvapový chodník zo štrku hr. 100 mm so zhutnením</t>
  </si>
  <si>
    <t>-104864106</t>
  </si>
  <si>
    <t>Ostatné konštrukcie a práce-búranie</t>
  </si>
  <si>
    <t>39</t>
  </si>
  <si>
    <t>916311113</t>
  </si>
  <si>
    <t>Osadenie cest. obrubníka bet. ležatého, lôžko betón tr. C 12/15 s bočnou oporou</t>
  </si>
  <si>
    <t>283133294</t>
  </si>
  <si>
    <t>M</t>
  </si>
  <si>
    <t>5921749101</t>
  </si>
  <si>
    <t xml:space="preserve">Obrubník cestný  - dodávka</t>
  </si>
  <si>
    <t>-1375349892</t>
  </si>
  <si>
    <t>41</t>
  </si>
  <si>
    <t>919734215</t>
  </si>
  <si>
    <t>Rezanie stávajúceho betónového krytu alebo podkladu hr. nad 14 do 15 cm</t>
  </si>
  <si>
    <t>-1866831011</t>
  </si>
  <si>
    <t>952901311</t>
  </si>
  <si>
    <t>Vyčistenie poľnohospodárskych budov a objektov</t>
  </si>
  <si>
    <t>82</t>
  </si>
  <si>
    <t>43</t>
  </si>
  <si>
    <t>979081110</t>
  </si>
  <si>
    <t>Recyklovanie betónovej sute na stavenisku - zriadenie recyklačnej jednotky, recyklácia vhodnej sute vrátane odvozu vrámci pozemku investora do vzdialenosti</t>
  </si>
  <si>
    <t>-364153147</t>
  </si>
  <si>
    <t>979081111.S</t>
  </si>
  <si>
    <t xml:space="preserve">Odvoz sutiny a vybúraných hmôt na skládku do 1 km  (v areály farmy)</t>
  </si>
  <si>
    <t>-701085300</t>
  </si>
  <si>
    <t>99</t>
  </si>
  <si>
    <t>Presun hmôt HSV</t>
  </si>
  <si>
    <t>45</t>
  </si>
  <si>
    <t>998012021</t>
  </si>
  <si>
    <t>Presun hmôt pre budovy monolitické výšky do 6 m</t>
  </si>
  <si>
    <t>86</t>
  </si>
  <si>
    <t>PSV</t>
  </si>
  <si>
    <t>Práce a dodávky PSV</t>
  </si>
  <si>
    <t>711</t>
  </si>
  <si>
    <t>Izolácie proti vode a vlhkosti</t>
  </si>
  <si>
    <t>46</t>
  </si>
  <si>
    <t>711411111</t>
  </si>
  <si>
    <t>Zhotovenie a dodávka izolácie proti vode vodor. náterom Sikkaton</t>
  </si>
  <si>
    <t>-666119245</t>
  </si>
  <si>
    <t>47</t>
  </si>
  <si>
    <t>711461103</t>
  </si>
  <si>
    <t>Zhotovenie izolácie proti vode prilepením fólie na celej ploche vodor.</t>
  </si>
  <si>
    <t>90</t>
  </si>
  <si>
    <t>48</t>
  </si>
  <si>
    <t>711462103</t>
  </si>
  <si>
    <t>Zhotovenie izolácie proti vode prilepením fólie na celej ploche zvislá</t>
  </si>
  <si>
    <t>92</t>
  </si>
  <si>
    <t>49</t>
  </si>
  <si>
    <t>28322026003</t>
  </si>
  <si>
    <t>Hydroizolačný systém na báze PVC vrátane potrebných pomocných prvkov - dodávka</t>
  </si>
  <si>
    <t>-1842307751</t>
  </si>
  <si>
    <t>50</t>
  </si>
  <si>
    <t>711491171</t>
  </si>
  <si>
    <t>Zhotovenie izolácie proti vode položením podkladnej textílie vodor.</t>
  </si>
  <si>
    <t>96</t>
  </si>
  <si>
    <t>51</t>
  </si>
  <si>
    <t>711491271</t>
  </si>
  <si>
    <t>Zhotovenie izolácie proti vode položením podkladnej textílie zvislej</t>
  </si>
  <si>
    <t>98</t>
  </si>
  <si>
    <t>6936601100</t>
  </si>
  <si>
    <t>Geotextília 300g/m2 - dodávka</t>
  </si>
  <si>
    <t>1333649254</t>
  </si>
  <si>
    <t>53</t>
  </si>
  <si>
    <t>998711201</t>
  </si>
  <si>
    <t>Presun hmôt pre izolácie proti vode v objektoch výšky do 6 m</t>
  </si>
  <si>
    <t>%</t>
  </si>
  <si>
    <t>102</t>
  </si>
  <si>
    <t>764</t>
  </si>
  <si>
    <t>Konštrukcie klampiarske</t>
  </si>
  <si>
    <t>54</t>
  </si>
  <si>
    <t>764331239</t>
  </si>
  <si>
    <t xml:space="preserve">Klamp. Poplast. PZ pl. lem. múrov  rš 330 vrátane všetkých doplnkov a povrch.úprav  predpísaných v PD</t>
  </si>
  <si>
    <t>2007394175</t>
  </si>
  <si>
    <t>55</t>
  </si>
  <si>
    <t>7643522030</t>
  </si>
  <si>
    <t xml:space="preserve">Klamp. Poplast PZ. pl. žľaby pododkvap. polkruh. rš 333, vrátane všetkých doplnkov a povrch.úprav  predpísaných v PD</t>
  </si>
  <si>
    <t>-426306246</t>
  </si>
  <si>
    <t>56</t>
  </si>
  <si>
    <t>7643522052</t>
  </si>
  <si>
    <t xml:space="preserve">Klamp. Poplast PZ. pl. žľaby pododkvap. polkruh. rš 400 vrátane všetkých doplnkov a povrch.úprav  predpísaných v PD</t>
  </si>
  <si>
    <t>1302669141</t>
  </si>
  <si>
    <t>57</t>
  </si>
  <si>
    <t>7643592124</t>
  </si>
  <si>
    <t xml:space="preserve">Klamp. Poplast pl. žľaby kotlík 333/120mm vrátane všetkých doplnkov a povrch.úprav  predpísaných v PD</t>
  </si>
  <si>
    <t>252341660</t>
  </si>
  <si>
    <t>58</t>
  </si>
  <si>
    <t>7643592131</t>
  </si>
  <si>
    <t xml:space="preserve">Klamp. Poplast pl. žľaby kotlík 400/150mm vrátane všetkých doplnkov a povrch.úprav  predpísaných v PD</t>
  </si>
  <si>
    <t>-404040060</t>
  </si>
  <si>
    <t>59</t>
  </si>
  <si>
    <t>764410243</t>
  </si>
  <si>
    <t>Klamp. Poplast. PZ pl. oplechovanie parapetov rš 250 vrátane všetkých doplnkov predpísaných v PD</t>
  </si>
  <si>
    <t>1112576572</t>
  </si>
  <si>
    <t>7644542028</t>
  </si>
  <si>
    <t xml:space="preserve">Klamp. Poplast. PZ pl. rúry odpadové kruhové d-120  vrátane všetkých doplnkov a povrch.úprav  predpísaných v PD</t>
  </si>
  <si>
    <t>-532202031</t>
  </si>
  <si>
    <t>61</t>
  </si>
  <si>
    <t>7644542041</t>
  </si>
  <si>
    <t xml:space="preserve">Klamp. Poplast. PZ pl. rúry odpadové kruhové d-150  vrátane všetkých doplnkov a povrch.úprav  predpísaných v PD</t>
  </si>
  <si>
    <t>-54483890</t>
  </si>
  <si>
    <t>764454803</t>
  </si>
  <si>
    <t>Klamp. demont. rúr odpadových kruhových d-150</t>
  </si>
  <si>
    <t>120</t>
  </si>
  <si>
    <t>63</t>
  </si>
  <si>
    <t>764454805</t>
  </si>
  <si>
    <t>Klamp. demontované rúry odpadových kruhových d-150 - skrátenie na potrebnú dĺžku a opätovné osadenie</t>
  </si>
  <si>
    <t>-571672696</t>
  </si>
  <si>
    <t>998764201</t>
  </si>
  <si>
    <t>Presun hmôt pre klampiarske konštr. v objektoch výšky do 6 m</t>
  </si>
  <si>
    <t>124</t>
  </si>
  <si>
    <t>767</t>
  </si>
  <si>
    <t>Konštrukcie doplnkové kovové</t>
  </si>
  <si>
    <t>65</t>
  </si>
  <si>
    <t>767133225</t>
  </si>
  <si>
    <t>Montáž a dodávka ochranných stien kovová konštrukcia + PVC hr.35mm v=1000mm</t>
  </si>
  <si>
    <t>863927337</t>
  </si>
  <si>
    <t>767392114</t>
  </si>
  <si>
    <t xml:space="preserve">Montáž krytiny striech sendvičovými strešnými panelmi  na oceľovú konštrukciu, hr. do 100 mm</t>
  </si>
  <si>
    <t>-672186334</t>
  </si>
  <si>
    <t>67</t>
  </si>
  <si>
    <t>5532C0162</t>
  </si>
  <si>
    <t xml:space="preserve">Panel sendvičový strešný výplň minerálna vlna  hr.jadra 100mm  vrátane pomocných kotviacich a ukončovacích prvkov a povrch.úprav predpísaných v PD  dodávka</t>
  </si>
  <si>
    <t>-1689334921</t>
  </si>
  <si>
    <t>767411112</t>
  </si>
  <si>
    <t xml:space="preserve">Montáž opláštenia sendvičovými stenovými panelmi  na oceľovú konštrukciu, hr. do 100 mm</t>
  </si>
  <si>
    <t>237853407</t>
  </si>
  <si>
    <t>69</t>
  </si>
  <si>
    <t>5532C01400</t>
  </si>
  <si>
    <t xml:space="preserve">Panel sendvičový stenový výplň minerálna vlna hr.jadra 80mm vrátane pomocných kotviacich a ukončovacích prvkov a povrch.úprav predpísaných v PD  dodávka</t>
  </si>
  <si>
    <t>1669119145</t>
  </si>
  <si>
    <t>767590111</t>
  </si>
  <si>
    <t>Montáž a dodávka prekrytia podlahových žľabov v mieste vyznačenia v PD</t>
  </si>
  <si>
    <t>1441404184</t>
  </si>
  <si>
    <t>71</t>
  </si>
  <si>
    <t>767616102</t>
  </si>
  <si>
    <t>Montáž okien jednoduchých</t>
  </si>
  <si>
    <t>1071953464</t>
  </si>
  <si>
    <t>72</t>
  </si>
  <si>
    <t>553000000009</t>
  </si>
  <si>
    <t xml:space="preserve">Okno neotváravé 1200/600mm  vrátane potrebných pomocných, kotviacich prvkov ,oplechovaní a povrch.úprav predpísaných v PD dodávka</t>
  </si>
  <si>
    <t>1974236263</t>
  </si>
  <si>
    <t>73</t>
  </si>
  <si>
    <t>767644110</t>
  </si>
  <si>
    <t>Montáž dverí, dok. okovania do oc. konšt. otvár. jednokríd.</t>
  </si>
  <si>
    <t>-1914994864</t>
  </si>
  <si>
    <t>74</t>
  </si>
  <si>
    <t>5530000000080</t>
  </si>
  <si>
    <t xml:space="preserve">Dvere exteriérové plné 1-kr. 800/1970mm  vrátane kovania, zárubne a povrch.úprav predpísaných v PD dodávka</t>
  </si>
  <si>
    <t>-1143999356</t>
  </si>
  <si>
    <t>75</t>
  </si>
  <si>
    <t>767658909</t>
  </si>
  <si>
    <t xml:space="preserve">Montáž priemysel. vrát rolovacích  plochy do 10 m2</t>
  </si>
  <si>
    <t>-409352669</t>
  </si>
  <si>
    <t>76</t>
  </si>
  <si>
    <t>5530000000082</t>
  </si>
  <si>
    <t xml:space="preserve">Rolovacia brána exteriérová  2500/2200mm  vrátane kovania, zárubne a povrch.úprav predpísaných v PD dodávka</t>
  </si>
  <si>
    <t>-1245664229</t>
  </si>
  <si>
    <t>77</t>
  </si>
  <si>
    <t>998767201</t>
  </si>
  <si>
    <t>Presun hmôt pre kovové stav. doplnk. konštr. v objektoch výšky do 6 m</t>
  </si>
  <si>
    <t>150</t>
  </si>
  <si>
    <t>777</t>
  </si>
  <si>
    <t>Podlahy syntetické</t>
  </si>
  <si>
    <t>78</t>
  </si>
  <si>
    <t>777615229</t>
  </si>
  <si>
    <t>Nátery betón.podláh ochranný</t>
  </si>
  <si>
    <t>-2006546191</t>
  </si>
  <si>
    <t>79</t>
  </si>
  <si>
    <t>998777201</t>
  </si>
  <si>
    <t>Presun hmôt pre podlahy syntetické v objektoch výšky do 6 m</t>
  </si>
  <si>
    <t>154</t>
  </si>
  <si>
    <t>zti - Zdravotechnické inštalácie</t>
  </si>
  <si>
    <t xml:space="preserve">    8 - Rúrové vedenie</t>
  </si>
  <si>
    <t xml:space="preserve">    721 - Zdravotechnika - vnútorná kanalizácia</t>
  </si>
  <si>
    <t xml:space="preserve">    722 - Zdravotechnika - vnútorný vodovod</t>
  </si>
  <si>
    <t>Mimostaven. doprava</t>
  </si>
  <si>
    <t>Klimatické vplyvy</t>
  </si>
  <si>
    <t>131201201.S</t>
  </si>
  <si>
    <t>Výkop zapaženej jamy v hornine 3, do 100 m3</t>
  </si>
  <si>
    <t>-1713170512</t>
  </si>
  <si>
    <t>131201209.S</t>
  </si>
  <si>
    <t>Príplatok za lepivosť pri hĺbení zapažených jám a zárezov s urovnaním dna v hornine 3</t>
  </si>
  <si>
    <t>-290547709</t>
  </si>
  <si>
    <t>132201101.S</t>
  </si>
  <si>
    <t>Výkop ryhy do šírky 600 mm v horn.3 do 100 m3</t>
  </si>
  <si>
    <t>-362962116</t>
  </si>
  <si>
    <t>132201109.S</t>
  </si>
  <si>
    <t>Príplatok k cene za lepivosť pri hĺbení rýh šírky do 600 mm zapažených i nezapažených s urovnaním dna v hornine 3</t>
  </si>
  <si>
    <t>953375948</t>
  </si>
  <si>
    <t>162501102</t>
  </si>
  <si>
    <t>Vodorovné premiestnenie výkopku po spevnenej ceste z horniny tr.1-4, do 100 m3 na vzdialenosť do 3000 m</t>
  </si>
  <si>
    <t>780123320</t>
  </si>
  <si>
    <t>162501105</t>
  </si>
  <si>
    <t>Vodorovné premiestnenie výkopku po spevnenej ceste z horniny tr.1-4, do 100 m3, príplatok k cene za každých ďalšich a začatých 1000 m</t>
  </si>
  <si>
    <t>-1706203236</t>
  </si>
  <si>
    <t>167101101</t>
  </si>
  <si>
    <t>Nakladanie neuľahnutého výkopku z hornín tr.1-4 do 100 m3</t>
  </si>
  <si>
    <t>-183859712</t>
  </si>
  <si>
    <t>171201201</t>
  </si>
  <si>
    <t>Uloženie sypaniny na skládky do 100 m3</t>
  </si>
  <si>
    <t>960295009</t>
  </si>
  <si>
    <t>174101001</t>
  </si>
  <si>
    <t>Zásyp sypaninou so zhutnením jám, šachiet, rýh, zárezov alebo okolo objektov do 100 m3</t>
  </si>
  <si>
    <t>757860288</t>
  </si>
  <si>
    <t>451573111.S</t>
  </si>
  <si>
    <t>Lôžko pod potrubie, stoky a drobné objekty, v otvorenom výkope z piesku a štrkopiesku do 63 mm</t>
  </si>
  <si>
    <t>253393111</t>
  </si>
  <si>
    <t>Rúrové vedenie</t>
  </si>
  <si>
    <t>894170209.S</t>
  </si>
  <si>
    <t>Osadenie podzemnej plastovej nádrže na odpadovú vodu - žumpu od 5000 do 8000 l</t>
  </si>
  <si>
    <t>ks</t>
  </si>
  <si>
    <t>-1130909354</t>
  </si>
  <si>
    <t>562410001030.S</t>
  </si>
  <si>
    <t>Podzemná nádrž, žumpa samonostná 6500 l, na zber a využitie dažďovej vody, plastová</t>
  </si>
  <si>
    <t>2088726439</t>
  </si>
  <si>
    <t>998276101</t>
  </si>
  <si>
    <t>Presun hmôt pre rúrové vedenie hĺbené z rúr z plast. hmôt alebo sklolamin. v otvorenom výkope</t>
  </si>
  <si>
    <t>-1766063510</t>
  </si>
  <si>
    <t>721</t>
  </si>
  <si>
    <t>Zdravotechnika - vnútorná kanalizácia</t>
  </si>
  <si>
    <t>721171109.S</t>
  </si>
  <si>
    <t>Potrubie z PVC - U odpadové ležaté hrdlové D 110 mm</t>
  </si>
  <si>
    <t>966709698</t>
  </si>
  <si>
    <t>721171110.S</t>
  </si>
  <si>
    <t>Potrubie z PVC - U odpadové ležaté hrdlové D 125 mm</t>
  </si>
  <si>
    <t>1325480338</t>
  </si>
  <si>
    <t>721290111.S</t>
  </si>
  <si>
    <t>Ostatné - skúška tesnosti kanalizácie v objektoch vodou do DN 125</t>
  </si>
  <si>
    <t>86023630</t>
  </si>
  <si>
    <t>721290123.S</t>
  </si>
  <si>
    <t>Ostatné - skúška tesnosti kanalizácie v objektoch dymom do DN 300</t>
  </si>
  <si>
    <t>-111062006</t>
  </si>
  <si>
    <t>998721101.S</t>
  </si>
  <si>
    <t>Presun hmôt pre vnútornú kanalizáciu v objektoch výšky do 6 m</t>
  </si>
  <si>
    <t>993188538</t>
  </si>
  <si>
    <t>998721192.S</t>
  </si>
  <si>
    <t>Vnútorná kanalizácia, prípl.za presun nad vymedz. najväč. dopr. vzdial. do 100m</t>
  </si>
  <si>
    <t>366768274</t>
  </si>
  <si>
    <t>722</t>
  </si>
  <si>
    <t>Zdravotechnika - vnútorný vodovod</t>
  </si>
  <si>
    <t>722172303.S</t>
  </si>
  <si>
    <t>Montáž vodovodného PP-R potrubia polyfúznym zváraním PN 10 D 25 mm</t>
  </si>
  <si>
    <t>280631660</t>
  </si>
  <si>
    <t>286140018800.S</t>
  </si>
  <si>
    <t>Rúra PP-R D 25x2,3 mm dĺ. 4 m PN 10, systém pre rozvod pitnej vody</t>
  </si>
  <si>
    <t>485125951</t>
  </si>
  <si>
    <t>722172306.S</t>
  </si>
  <si>
    <t>Montáž vodovodného PP-R potrubia polyfúznym zváraním PN 10 D 32 mm</t>
  </si>
  <si>
    <t>-564317985</t>
  </si>
  <si>
    <t>286140018900.S</t>
  </si>
  <si>
    <t>Rúra PP-R D 32x2,9 mm dĺ. 4 m PN 10, systém pre rozvod pitnej vody</t>
  </si>
  <si>
    <t>1416470403</t>
  </si>
  <si>
    <t>722172309.S</t>
  </si>
  <si>
    <t>Montáž vodovodného PP-R potrubia polyfúznym zváraním PN 10 D 40 mm</t>
  </si>
  <si>
    <t>-487197018</t>
  </si>
  <si>
    <t>286140019000.S</t>
  </si>
  <si>
    <t>Rúra PP-R D 40x3,7 mm dĺ. 4 m PN 10, systém pre rozvod pitnej vody</t>
  </si>
  <si>
    <t>-1062376515</t>
  </si>
  <si>
    <t>722181113.S</t>
  </si>
  <si>
    <t>Ochrana potrubia plstenými pásmi DN 25</t>
  </si>
  <si>
    <t>1779878498</t>
  </si>
  <si>
    <t>722181114.S</t>
  </si>
  <si>
    <t>Ochrana potrubia plstenými pásmi DN 32 a DN 40</t>
  </si>
  <si>
    <t>-1342811080</t>
  </si>
  <si>
    <t>722190403.S</t>
  </si>
  <si>
    <t>Vyvedenie a upevnenie výpustky DN 25</t>
  </si>
  <si>
    <t>1336714466</t>
  </si>
  <si>
    <t>722221035.S</t>
  </si>
  <si>
    <t>Montáž guľového kohúta závitového priameho pre vodu G 2</t>
  </si>
  <si>
    <t>368856500</t>
  </si>
  <si>
    <t>551110006000.S</t>
  </si>
  <si>
    <t>Guľový uzáver pre vodu 2", niklovaná mosadz</t>
  </si>
  <si>
    <t>2002073741</t>
  </si>
  <si>
    <t>722221114.S</t>
  </si>
  <si>
    <t>Montáž guľového kohúta záhradného závitového G 1</t>
  </si>
  <si>
    <t>2052543284</t>
  </si>
  <si>
    <t>551110011800.S</t>
  </si>
  <si>
    <t>Guľový uzáver záhradný, 1" - 5/4" M, d 25 mm, páčka, niklovaná mosadz</t>
  </si>
  <si>
    <t>-488480745</t>
  </si>
  <si>
    <t>722290226.S</t>
  </si>
  <si>
    <t>Tlaková skúška vodovodného potrubia závitového do DN 50</t>
  </si>
  <si>
    <t>1909095643</t>
  </si>
  <si>
    <t>722290234.S</t>
  </si>
  <si>
    <t>Prepláchnutie a dezinfekcia vodovodného potrubia do DN 80</t>
  </si>
  <si>
    <t>-685488465</t>
  </si>
  <si>
    <t>998722101.S</t>
  </si>
  <si>
    <t>Presun hmôt pre vnútorný vodovod v objektoch výšky do 6 m</t>
  </si>
  <si>
    <t>-1244042087</t>
  </si>
  <si>
    <t>998722192.S</t>
  </si>
  <si>
    <t>Vodovod, prípl.za presun nad vymedz. najväčšiu dopravnú vzdialenosť do 100m</t>
  </si>
  <si>
    <t>-2078407077</t>
  </si>
  <si>
    <t>plyn - Plynofikácia</t>
  </si>
  <si>
    <t xml:space="preserve">    723 - Zdravotechnika - vnútorný plynovod</t>
  </si>
  <si>
    <t xml:space="preserve">    783 - Nátery</t>
  </si>
  <si>
    <t>M - Práce a dodávky M</t>
  </si>
  <si>
    <t xml:space="preserve">    21-M - Elektromontáže</t>
  </si>
  <si>
    <t xml:space="preserve">    23-M - Montáže potrubia</t>
  </si>
  <si>
    <t xml:space="preserve">    46-M - Zemné práce pri extr.mont.prácach</t>
  </si>
  <si>
    <t>132101201.S</t>
  </si>
  <si>
    <t>Výkop ryhy šírky 600-2000mm hor 1-2 do 100 m3</t>
  </si>
  <si>
    <t>1675024799</t>
  </si>
  <si>
    <t>1199790805</t>
  </si>
  <si>
    <t>812433054</t>
  </si>
  <si>
    <t>132201209.S</t>
  </si>
  <si>
    <t>Príplatok k cenám za lepivosť pri hĺbení rýh š. nad 600 do 2 000 mm zapaž. i nezapažených, s urovnaním dna v hornine 3</t>
  </si>
  <si>
    <t>-188201667</t>
  </si>
  <si>
    <t>151101301</t>
  </si>
  <si>
    <t>Rozopretie zapažených stien pri pažení príložnom hľbky do 4 m</t>
  </si>
  <si>
    <t>1050168906</t>
  </si>
  <si>
    <t>151101311</t>
  </si>
  <si>
    <t>Odstránenie rozopretia stien paženia príložného hľbky do 4 m</t>
  </si>
  <si>
    <t>1555192014</t>
  </si>
  <si>
    <t>162401102</t>
  </si>
  <si>
    <t>Vodorovné premiestnenie výkopku tr.1-4 do 2000 m</t>
  </si>
  <si>
    <t>-1797591936</t>
  </si>
  <si>
    <t>162701109</t>
  </si>
  <si>
    <t>Príplatok za každých ďalších 1000 m horniny 1-4 po spevnenej ceste</t>
  </si>
  <si>
    <t>275300944</t>
  </si>
  <si>
    <t>-1398685108</t>
  </si>
  <si>
    <t>171201101</t>
  </si>
  <si>
    <t>Uloženie sypaniny do násypov s rozprestretím sypaniny vo vrstvách a s hrubým urovnaním nezhutnených</t>
  </si>
  <si>
    <t>1324945263</t>
  </si>
  <si>
    <t xml:space="preserve">Zásyp sypaninou so zhutnením jám, šachiet, rýh, zárezov alebo okolo objektov  do 100 m3</t>
  </si>
  <si>
    <t>-23904418</t>
  </si>
  <si>
    <t>175101101</t>
  </si>
  <si>
    <t>Obsyp potrubia sypaninou z vhodných hornín 1 až 4 bez prehodenia sypaniny</t>
  </si>
  <si>
    <t>-1825451320</t>
  </si>
  <si>
    <t>175101109</t>
  </si>
  <si>
    <t>Príplatok k cene za prehodenie sypaniny</t>
  </si>
  <si>
    <t>-1753302042</t>
  </si>
  <si>
    <t>451573111</t>
  </si>
  <si>
    <t>212167195</t>
  </si>
  <si>
    <t>452111141</t>
  </si>
  <si>
    <t>Osadenie bet.dielca,podvalu pod potrubie v otvorenom výkope, prierez. plochy nad 75000 mm2</t>
  </si>
  <si>
    <t>1812423145</t>
  </si>
  <si>
    <t>452311111</t>
  </si>
  <si>
    <t>Dosky z betónu v otvorenom výkope tr.B 7,5</t>
  </si>
  <si>
    <t>-1790919299</t>
  </si>
  <si>
    <t>452351101</t>
  </si>
  <si>
    <t>Debnenie v otvorenom výkope dosiek,sedlových lôžok a blokov pod potrubie,stoky a drobné objekty</t>
  </si>
  <si>
    <t>-1038376018</t>
  </si>
  <si>
    <t>899401112</t>
  </si>
  <si>
    <t>Osadenie poklopu liatinového posúvačového</t>
  </si>
  <si>
    <t>1868991578</t>
  </si>
  <si>
    <t>4229135200</t>
  </si>
  <si>
    <t>Poklop Y 4504 - posúvačový</t>
  </si>
  <si>
    <t>Kus</t>
  </si>
  <si>
    <t>-1747288220</t>
  </si>
  <si>
    <t>998272201.S</t>
  </si>
  <si>
    <t>Presun hmôt pre rúrové vedenie z oceľových rúr zváraných v otvorenom výkope</t>
  </si>
  <si>
    <t>1724851995</t>
  </si>
  <si>
    <t>723</t>
  </si>
  <si>
    <t>Zdravotechnika - vnútorný plynovod</t>
  </si>
  <si>
    <t>723120204.S</t>
  </si>
  <si>
    <t>Potrubie z oceľových rúrok závitových čiernych spájaných zvarovaním - akosť 11 353.0 DN 25</t>
  </si>
  <si>
    <t>347003516</t>
  </si>
  <si>
    <t>723120804.S</t>
  </si>
  <si>
    <t xml:space="preserve">Demontáž potrubia zvarovaného z oceľových rúrok závitových do DN 25,  -0,00215t</t>
  </si>
  <si>
    <t>295132240</t>
  </si>
  <si>
    <t>723150367.S</t>
  </si>
  <si>
    <t>Potrubie z oceľových rúrok hladkých čiernych, chránička Dxt 57x2,9 mm</t>
  </si>
  <si>
    <t>1573430896</t>
  </si>
  <si>
    <t>723190901.S</t>
  </si>
  <si>
    <t>Oprava plynovodného potrubia uzatvorenie alebo otvorenie plynovodného potrubia pri opravách</t>
  </si>
  <si>
    <t>1303499161</t>
  </si>
  <si>
    <t>723190907.S</t>
  </si>
  <si>
    <t>Oprava plynovodného potrubia odvzdušnenie a napustenie potrubia</t>
  </si>
  <si>
    <t>-1069690319</t>
  </si>
  <si>
    <t>723230801.S</t>
  </si>
  <si>
    <t xml:space="preserve">Demontáž stredotlakového regulátora tlaku plynu, regulačná rada jednoduchá,  -0,03190t</t>
  </si>
  <si>
    <t>súb.</t>
  </si>
  <si>
    <t>1284688262</t>
  </si>
  <si>
    <t>723231012.S</t>
  </si>
  <si>
    <t>Montáž guľového uzáveru plynu priameho G 1</t>
  </si>
  <si>
    <t>-265348328</t>
  </si>
  <si>
    <t>551340004900.S</t>
  </si>
  <si>
    <t>Guľový uzáver na plyn 1", plnoprietokový s obojstranne predĺženým závitom, niklovaná mosadz</t>
  </si>
  <si>
    <t>-2126085686</t>
  </si>
  <si>
    <t>723232123.S</t>
  </si>
  <si>
    <t>Montáž armatúry závitovej s dvoma závitmi, nízkotlakový regulátor tlaku plynu G 3/4</t>
  </si>
  <si>
    <t>-1306479770</t>
  </si>
  <si>
    <t>998723101.S</t>
  </si>
  <si>
    <t>Presun hmôt pre vnútorný plynovod v objektoch výšky do 6 m</t>
  </si>
  <si>
    <t>-1914354550</t>
  </si>
  <si>
    <t>783</t>
  </si>
  <si>
    <t>Nátery</t>
  </si>
  <si>
    <t>783424340.S</t>
  </si>
  <si>
    <t>Nátery kov.potr.a armatúr syntetické potrubie do DN 50 mm dvojnás. 1x email a základný náter - 140µm</t>
  </si>
  <si>
    <t>-1121318938</t>
  </si>
  <si>
    <t>Práce a dodávky M</t>
  </si>
  <si>
    <t>21-M</t>
  </si>
  <si>
    <t>Elektromontáže</t>
  </si>
  <si>
    <t>210900543</t>
  </si>
  <si>
    <t>Vodič (v mm2) pevne uložený AY 6</t>
  </si>
  <si>
    <t>-1306204418</t>
  </si>
  <si>
    <t>3410701800</t>
  </si>
  <si>
    <t>Vodič hliníkový AY 06 bm.</t>
  </si>
  <si>
    <t>128</t>
  </si>
  <si>
    <t>1842931707</t>
  </si>
  <si>
    <t>23-M</t>
  </si>
  <si>
    <t>Montáže potrubia</t>
  </si>
  <si>
    <t>230200102.S</t>
  </si>
  <si>
    <t>Montáž pozdĺžne delených chráničiek D 90</t>
  </si>
  <si>
    <t>1805575891</t>
  </si>
  <si>
    <t>286130036400.S</t>
  </si>
  <si>
    <t>Rúra HDPE na plyn PE100 SDR17,6 90x5,2x12 m</t>
  </si>
  <si>
    <t>1160121486</t>
  </si>
  <si>
    <t>230200104</t>
  </si>
  <si>
    <t>Montáž pozdľžne delených chráničiek D 110</t>
  </si>
  <si>
    <t>-1193802089</t>
  </si>
  <si>
    <t>286130036500.S</t>
  </si>
  <si>
    <t>Rúra HDPE na plyn PE100 SDR17,6 110x6,3x12 m</t>
  </si>
  <si>
    <t>256</t>
  </si>
  <si>
    <t>-651495454</t>
  </si>
  <si>
    <t>230220031</t>
  </si>
  <si>
    <t>Montáž čuchačky na chráničku PN 38 6724</t>
  </si>
  <si>
    <t>1810740771</t>
  </si>
  <si>
    <t>230230016.S</t>
  </si>
  <si>
    <t>Hlavná tlaková skúška vzduchom 0, 6 MPa DN 50</t>
  </si>
  <si>
    <t>2126821970</t>
  </si>
  <si>
    <t>230230076</t>
  </si>
  <si>
    <t>Čistenie potrubí PN 38 6416 DN 200</t>
  </si>
  <si>
    <t>-1936888682</t>
  </si>
  <si>
    <t>230230121.S</t>
  </si>
  <si>
    <t>Príprava na tlakovú skúšku vzduchom a vodou do 0,6 MPa</t>
  </si>
  <si>
    <t>úsek</t>
  </si>
  <si>
    <t>194130517</t>
  </si>
  <si>
    <t>230230211.S</t>
  </si>
  <si>
    <t xml:space="preserve">Odstránenie plynu z potrubia dusíkom  do DN 50</t>
  </si>
  <si>
    <t>1399969626</t>
  </si>
  <si>
    <t>Inf. cena1</t>
  </si>
  <si>
    <t>Tesniaca manžeta PLITEC model S, typ2</t>
  </si>
  <si>
    <t>-929075315</t>
  </si>
  <si>
    <t>Inf. cena2</t>
  </si>
  <si>
    <t>Strediaci segment RACI S20</t>
  </si>
  <si>
    <t>1024783478</t>
  </si>
  <si>
    <t>Inf. cena3</t>
  </si>
  <si>
    <t>Strediaci segment I15</t>
  </si>
  <si>
    <t>2088904038</t>
  </si>
  <si>
    <t>Revízna správa</t>
  </si>
  <si>
    <t>s</t>
  </si>
  <si>
    <t>-502697668</t>
  </si>
  <si>
    <t>Inf. cena4</t>
  </si>
  <si>
    <t>Geodetické zameranie</t>
  </si>
  <si>
    <t>-573041774</t>
  </si>
  <si>
    <t>inf.cena2</t>
  </si>
  <si>
    <t>Prepojovacie práce, odpojenie prípojok na plynovode</t>
  </si>
  <si>
    <t>h</t>
  </si>
  <si>
    <t>2031348446</t>
  </si>
  <si>
    <t>46-M</t>
  </si>
  <si>
    <t>Zemné práce pri extr.mont.prácach</t>
  </si>
  <si>
    <t>460490012</t>
  </si>
  <si>
    <t>Rozvinutie a uloženie výstražnej fólie z PVC do ryhy,šírka 33 cm</t>
  </si>
  <si>
    <t>-2076974938</t>
  </si>
  <si>
    <t>2830002001</t>
  </si>
  <si>
    <t xml:space="preserve">Fólia žltá "PLYN" </t>
  </si>
  <si>
    <t>1139187617</t>
  </si>
  <si>
    <t>PPV</t>
  </si>
  <si>
    <t>Podiel pridružených výkonov</t>
  </si>
  <si>
    <t>-638567992</t>
  </si>
  <si>
    <t>ele - Elektroinštalácia</t>
  </si>
  <si>
    <t>Pol1</t>
  </si>
  <si>
    <t>Kábel CYKY-0 2 x 1,5 mm2</t>
  </si>
  <si>
    <t>-1726981555</t>
  </si>
  <si>
    <t>Pol2</t>
  </si>
  <si>
    <t>1390211984</t>
  </si>
  <si>
    <t>Pol3</t>
  </si>
  <si>
    <t>Kábel CYKY-J 3 x 1,5 mm2</t>
  </si>
  <si>
    <t>-877305297</t>
  </si>
  <si>
    <t>Pol4</t>
  </si>
  <si>
    <t>-1394368226</t>
  </si>
  <si>
    <t>Pol5</t>
  </si>
  <si>
    <t>Kábel CYKY-J 3 x 2,5 mm2</t>
  </si>
  <si>
    <t>2132341266</t>
  </si>
  <si>
    <t>Pol6</t>
  </si>
  <si>
    <t>1191775511</t>
  </si>
  <si>
    <t>Pol7</t>
  </si>
  <si>
    <t>Kábel CYKY-J 5 x 6 mm2</t>
  </si>
  <si>
    <t>1160533928</t>
  </si>
  <si>
    <t>Pol8</t>
  </si>
  <si>
    <t>978804507</t>
  </si>
  <si>
    <t>Pol9</t>
  </si>
  <si>
    <t>Kábel CYKY-J 4 x 16 mm2</t>
  </si>
  <si>
    <t>-381493636</t>
  </si>
  <si>
    <t>Pol10</t>
  </si>
  <si>
    <t>751863842</t>
  </si>
  <si>
    <t>Pol11</t>
  </si>
  <si>
    <t>Vodič H07V-K 6 mm2 (zeleno/žltý)</t>
  </si>
  <si>
    <t>1516427478</t>
  </si>
  <si>
    <t>Pol12</t>
  </si>
  <si>
    <t>-2110903335</t>
  </si>
  <si>
    <t>Pol13</t>
  </si>
  <si>
    <t>Vodič H07V-K 35 mm2 (zeleno/žltý)</t>
  </si>
  <si>
    <t>-609389081</t>
  </si>
  <si>
    <t>Pol14</t>
  </si>
  <si>
    <t>1203458346</t>
  </si>
  <si>
    <t>Pol15</t>
  </si>
  <si>
    <t>Tlačítko ZB5-AA1+ZB5-AZ009+ZBE101, IP65</t>
  </si>
  <si>
    <t>711343971</t>
  </si>
  <si>
    <t>Pol16</t>
  </si>
  <si>
    <t>731410966</t>
  </si>
  <si>
    <t>Pol17</t>
  </si>
  <si>
    <t>Zásuvková rozvodnica istená s chráničom typ 632.3322-101F2 230/400VAC, IP44.</t>
  </si>
  <si>
    <t>2107815855</t>
  </si>
  <si>
    <t>Pol18</t>
  </si>
  <si>
    <t>-1219907513</t>
  </si>
  <si>
    <t>Pol19</t>
  </si>
  <si>
    <t>Stropné svietidlo fošnová 4000k, 24WCLD, CEEL PASTILLA - 100/240, 24731m, 24W, IP65, 230VAC</t>
  </si>
  <si>
    <t>-1824597267</t>
  </si>
  <si>
    <t>Pol20</t>
  </si>
  <si>
    <t>2104270100</t>
  </si>
  <si>
    <t>Pol21</t>
  </si>
  <si>
    <t>Núdzové svietidlo LDT-UNI200-3W3801m, 2341m,3,6W, IP65</t>
  </si>
  <si>
    <t>-241805575</t>
  </si>
  <si>
    <t>Pol22</t>
  </si>
  <si>
    <t>991535494</t>
  </si>
  <si>
    <t>Pol23</t>
  </si>
  <si>
    <t>Rozvádzač RZS27.1</t>
  </si>
  <si>
    <t>1423104590</t>
  </si>
  <si>
    <t>Pol24</t>
  </si>
  <si>
    <t>-1177376867</t>
  </si>
  <si>
    <t>Pol25</t>
  </si>
  <si>
    <t>Rozvádzač RZS27.2</t>
  </si>
  <si>
    <t>-1355724393</t>
  </si>
  <si>
    <t>Pol26</t>
  </si>
  <si>
    <t>-194812129</t>
  </si>
  <si>
    <t>Pol27</t>
  </si>
  <si>
    <t>Vodič AlMgSi ø 8 mm</t>
  </si>
  <si>
    <t>1625261867</t>
  </si>
  <si>
    <t>Pol28</t>
  </si>
  <si>
    <t>1171044345</t>
  </si>
  <si>
    <t>Pol29</t>
  </si>
  <si>
    <t>Pásik FeZn 30 x 4 mm</t>
  </si>
  <si>
    <t>1880596790</t>
  </si>
  <si>
    <t>Pol30</t>
  </si>
  <si>
    <t>-441954654</t>
  </si>
  <si>
    <t>Pol31</t>
  </si>
  <si>
    <t>Skúšobná svorka typ SZ</t>
  </si>
  <si>
    <t>1784959765</t>
  </si>
  <si>
    <t>Pol32</t>
  </si>
  <si>
    <t>1855641762</t>
  </si>
  <si>
    <t>Pol33</t>
  </si>
  <si>
    <t>Svorka typ SO</t>
  </si>
  <si>
    <t>-1392331663</t>
  </si>
  <si>
    <t>Pol34</t>
  </si>
  <si>
    <t>660754886</t>
  </si>
  <si>
    <t>Pol35</t>
  </si>
  <si>
    <t>Svorka typ SS</t>
  </si>
  <si>
    <t>299094348</t>
  </si>
  <si>
    <t>Pol36</t>
  </si>
  <si>
    <t>1030587915</t>
  </si>
  <si>
    <t>Pol37</t>
  </si>
  <si>
    <t>Svorka typ SR02</t>
  </si>
  <si>
    <t>-1451221669</t>
  </si>
  <si>
    <t>Pol38</t>
  </si>
  <si>
    <t>-101236677</t>
  </si>
  <si>
    <t>Pol39</t>
  </si>
  <si>
    <t>Ochranný uholník typ OU</t>
  </si>
  <si>
    <t>-1835073879</t>
  </si>
  <si>
    <t>Pol40</t>
  </si>
  <si>
    <t>-1757164899</t>
  </si>
  <si>
    <t>Pol41</t>
  </si>
  <si>
    <t>Štítok na kábel</t>
  </si>
  <si>
    <t>-66618046</t>
  </si>
  <si>
    <t>Pol42</t>
  </si>
  <si>
    <t>-1683466876</t>
  </si>
  <si>
    <t>Pol43</t>
  </si>
  <si>
    <t>Štítok na skúšobnú svorku</t>
  </si>
  <si>
    <t>-2102092441</t>
  </si>
  <si>
    <t>Pol44</t>
  </si>
  <si>
    <t>-1308935442</t>
  </si>
  <si>
    <t>Pol45</t>
  </si>
  <si>
    <t>Východzia revízia</t>
  </si>
  <si>
    <t>1792089595</t>
  </si>
  <si>
    <t>odvod - Odvodnenie obslužnej komunikácie</t>
  </si>
  <si>
    <t xml:space="preserve">    1 - Zemné práce </t>
  </si>
  <si>
    <t xml:space="preserve">    4 - Vodorovné konštrukcie </t>
  </si>
  <si>
    <t xml:space="preserve">    99 - Presun hmôt HSV </t>
  </si>
  <si>
    <t xml:space="preserve">    724 - Zdravotechnika - strojné vybavenie</t>
  </si>
  <si>
    <t xml:space="preserve">Zemné práce </t>
  </si>
  <si>
    <t>113107131</t>
  </si>
  <si>
    <t xml:space="preserve">Odstránenie krytu v ploche do 200 m2 z betónu prostého, hr. vrstvy do 150 mm,  -0,22500t</t>
  </si>
  <si>
    <t>131201101</t>
  </si>
  <si>
    <t>Výkop nezapaženej jamy v hornine 3, do 100 m3</t>
  </si>
  <si>
    <t>131201209</t>
  </si>
  <si>
    <t xml:space="preserve">Vodorovné konštrukcie </t>
  </si>
  <si>
    <t>451572111</t>
  </si>
  <si>
    <t>Lôžko pod potrubie, stoky a drobné objekty, v otvorenom výkope z kameniva drobného ťaženého 0-4 mm</t>
  </si>
  <si>
    <t>452386111</t>
  </si>
  <si>
    <t>Vyrovnávací prstenec z prostého betónu tr.C 8/10pod poklopy a mreže,výška do 100 mm</t>
  </si>
  <si>
    <t>566901111</t>
  </si>
  <si>
    <t>Upravenie podkladu po prekopoch pre inž. siete so zhutnením kamenivom ťaženým alebo štrkopieskom</t>
  </si>
  <si>
    <t>566905111</t>
  </si>
  <si>
    <t>Upravenie podkladu po prekopoch pre inžinierske siete so zhutnením podkladovým betónom</t>
  </si>
  <si>
    <t>831263195</t>
  </si>
  <si>
    <t>Príplatok k cene za zriadenie kanalizačnej prípojky DN od 100 do 300</t>
  </si>
  <si>
    <t>871181002.S</t>
  </si>
  <si>
    <t>Montáž vodovodného potrubia z dvojvsrtvového PE 100 SDR11/PN16 zváraných natupo D 40x3,7 mm</t>
  </si>
  <si>
    <t>286130033500.S</t>
  </si>
  <si>
    <t>Rúra HDPE na vodu PE100 PN16 SDR11 40x3,7x100 m</t>
  </si>
  <si>
    <t>286530020200.S</t>
  </si>
  <si>
    <t>Koleno 90° na tupo PE 100, na vodu, plyn a kanalizáciu, SDR 11 D 40 mm</t>
  </si>
  <si>
    <t>871181402.S</t>
  </si>
  <si>
    <t>Potrubie vodovodné z PE 100 SDR11/PN16 zvárané natupo D 40x3,7 mm</t>
  </si>
  <si>
    <t>871353121</t>
  </si>
  <si>
    <t>Montáž potrubia z kanalizačných rúr z tvrdého PVC tesn. gumovým krúžkom v skl. do 20% DN 200</t>
  </si>
  <si>
    <t>2861102700</t>
  </si>
  <si>
    <t>Kanalizačné rúry PVC-U hladké s hrdlom 200x 4.5x1000mm</t>
  </si>
  <si>
    <t>895941111</t>
  </si>
  <si>
    <t>Zriadenie kanalizačného vpustu uličného z betónových dielcov typ UV-50, UVB-50</t>
  </si>
  <si>
    <t>5922382500</t>
  </si>
  <si>
    <t>Prefabrikát betónový-uličná vpusť TBV 6-50, D 50cm</t>
  </si>
  <si>
    <t>5922384000</t>
  </si>
  <si>
    <t>Prefabrikát betónový-uličná vpusť TBV 9-50, D 50cm</t>
  </si>
  <si>
    <t>5922384500</t>
  </si>
  <si>
    <t>Prefabrikát betónový-uličná vpusť TBV 10-50,D 50cm</t>
  </si>
  <si>
    <t>5922396000</t>
  </si>
  <si>
    <t>Prefabrikát betónový-uličná vpusť TBV 5-66,D 63cm</t>
  </si>
  <si>
    <t>5534034550</t>
  </si>
  <si>
    <t>Filtračná vložka do uličnej vpusti ORL-UV-CRC</t>
  </si>
  <si>
    <t>895991131</t>
  </si>
  <si>
    <t>Osadenie liatinovej mreže pre PVC uličné vpuste, nosnosť 12,5 t</t>
  </si>
  <si>
    <t>5534034500</t>
  </si>
  <si>
    <t>Vtoková mreža "DRAINEX", 500x500mm, Tr.D400kN, prehnutá (kc.P43400R55)</t>
  </si>
  <si>
    <t>2864201800</t>
  </si>
  <si>
    <t>PVC-U prechodka šachtová kanalizačná vstrekovaná 200</t>
  </si>
  <si>
    <t>919735123.S</t>
  </si>
  <si>
    <t>Rezanie existujúceho betónového krytu alebo podkladu hĺbky nad 100 do 150 mm</t>
  </si>
  <si>
    <t>979084216</t>
  </si>
  <si>
    <t>Vodorovná doprava vybúraných hmôt po suchu bez naloženia, ale so zložením na vzdialenosť do 5 km</t>
  </si>
  <si>
    <t>979087212</t>
  </si>
  <si>
    <t>Nakladanie na dopravné prostriedky pre vodorovnú dopravu sutiny</t>
  </si>
  <si>
    <t xml:space="preserve">Presun hmôt HSV </t>
  </si>
  <si>
    <t>724</t>
  </si>
  <si>
    <t>Zdravotechnika - strojné vybavenie</t>
  </si>
  <si>
    <t>724149101.S</t>
  </si>
  <si>
    <t>Montáž čerpadla vodovodného ponorného na pitnu vodu, bez potrubia a príslušenstva</t>
  </si>
  <si>
    <t>426120000300.S</t>
  </si>
  <si>
    <t>Čerpadlo ponorné celonerezové, prípojka čerpadla Rp 1 1/4, 1,1 kW</t>
  </si>
  <si>
    <t>998724201.S</t>
  </si>
  <si>
    <t>Presun hmôt pre strojné vybavenie v objektoch výšky do 6 m</t>
  </si>
  <si>
    <t>1672934354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</si>
</sst>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sz val="10"/>
      <color rgb="FFFFFFFF"/>
      <name val="Arial CE"/>
    </font>
    <font>
      <b/>
      <sz val="10"/>
      <color rgb="FFFFFFFF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sz val="10"/>
      <color rgb="FF464646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2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10" fillId="2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4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4" fontId="14" fillId="0" borderId="5" xfId="0" applyNumberFormat="1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164" fontId="15" fillId="0" borderId="0" xfId="0" applyNumberFormat="1" applyFont="1" applyAlignment="1">
      <alignment horizontal="left" vertical="center"/>
    </xf>
    <xf numFmtId="0" fontId="15" fillId="0" borderId="0" xfId="0" applyFont="1" applyAlignment="1">
      <alignment vertical="center"/>
    </xf>
    <xf numFmtId="4" fontId="16" fillId="0" borderId="0" xfId="0" applyNumberFormat="1" applyFont="1" applyAlignment="1">
      <alignment vertical="center"/>
    </xf>
    <xf numFmtId="0" fontId="15" fillId="0" borderId="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164" fontId="1" fillId="0" borderId="0" xfId="0" applyNumberFormat="1" applyFont="1" applyAlignment="1">
      <alignment horizontal="left" vertical="center"/>
    </xf>
    <xf numFmtId="4" fontId="17" fillId="0" borderId="0" xfId="0" applyNumberFormat="1" applyFont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4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5" borderId="6" xfId="0" applyFont="1" applyFill="1" applyBorder="1" applyAlignment="1">
      <alignment horizontal="center" vertical="center"/>
    </xf>
    <xf numFmtId="0" fontId="21" fillId="5" borderId="7" xfId="0" applyFont="1" applyFill="1" applyBorder="1" applyAlignment="1">
      <alignment horizontal="left" vertical="center"/>
    </xf>
    <xf numFmtId="0" fontId="0" fillId="5" borderId="7" xfId="0" applyFont="1" applyFill="1" applyBorder="1" applyAlignment="1">
      <alignment vertical="center"/>
    </xf>
    <xf numFmtId="0" fontId="21" fillId="5" borderId="7" xfId="0" applyFont="1" applyFill="1" applyBorder="1" applyAlignment="1">
      <alignment horizontal="center" vertical="center"/>
    </xf>
    <xf numFmtId="0" fontId="21" fillId="5" borderId="7" xfId="0" applyFont="1" applyFill="1" applyBorder="1" applyAlignment="1">
      <alignment horizontal="right" vertical="center"/>
    </xf>
    <xf numFmtId="0" fontId="21" fillId="5" borderId="8" xfId="0" applyFont="1" applyFill="1" applyBorder="1" applyAlignment="1">
      <alignment horizontal="left" vertical="center"/>
    </xf>
    <xf numFmtId="0" fontId="21" fillId="5" borderId="0" xfId="0" applyFont="1" applyFill="1" applyAlignment="1">
      <alignment horizontal="center" vertical="center"/>
    </xf>
    <xf numFmtId="0" fontId="22" fillId="0" borderId="16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9" fillId="0" borderId="14" xfId="0" applyNumberFormat="1" applyFont="1" applyBorder="1" applyAlignment="1">
      <alignment vertical="center"/>
    </xf>
    <xf numFmtId="4" fontId="19" fillId="0" borderId="0" xfId="0" applyNumberFormat="1" applyFont="1" applyBorder="1" applyAlignment="1">
      <alignment vertical="center"/>
    </xf>
    <xf numFmtId="166" fontId="19" fillId="0" borderId="0" xfId="0" applyNumberFormat="1" applyFont="1" applyBorder="1" applyAlignment="1">
      <alignment vertical="center"/>
    </xf>
    <xf numFmtId="4" fontId="19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6" fillId="0" borderId="0" xfId="0" applyFont="1" applyAlignment="1">
      <alignment horizontal="left" vertical="center" wrapText="1"/>
    </xf>
    <xf numFmtId="0" fontId="27" fillId="0" borderId="0" xfId="0" applyFont="1" applyAlignment="1">
      <alignment vertical="center"/>
    </xf>
    <xf numFmtId="4" fontId="27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28" fillId="0" borderId="14" xfId="0" applyNumberFormat="1" applyFont="1" applyBorder="1" applyAlignment="1">
      <alignment vertical="center"/>
    </xf>
    <xf numFmtId="4" fontId="28" fillId="0" borderId="0" xfId="0" applyNumberFormat="1" applyFont="1" applyBorder="1" applyAlignment="1">
      <alignment vertical="center"/>
    </xf>
    <xf numFmtId="166" fontId="28" fillId="0" borderId="0" xfId="0" applyNumberFormat="1" applyFont="1" applyBorder="1" applyAlignment="1">
      <alignment vertical="center"/>
    </xf>
    <xf numFmtId="4" fontId="28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8" fillId="0" borderId="19" xfId="0" applyNumberFormat="1" applyFont="1" applyBorder="1" applyAlignment="1">
      <alignment vertical="center"/>
    </xf>
    <xf numFmtId="4" fontId="28" fillId="0" borderId="20" xfId="0" applyNumberFormat="1" applyFont="1" applyBorder="1" applyAlignment="1">
      <alignment vertical="center"/>
    </xf>
    <xf numFmtId="166" fontId="28" fillId="0" borderId="20" xfId="0" applyNumberFormat="1" applyFont="1" applyBorder="1" applyAlignment="1">
      <alignment vertical="center"/>
    </xf>
    <xf numFmtId="4" fontId="28" fillId="0" borderId="21" xfId="0" applyNumberFormat="1" applyFont="1" applyBorder="1" applyAlignment="1">
      <alignment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4" fontId="2" fillId="0" borderId="0" xfId="0" applyNumberFormat="1" applyFont="1" applyAlignment="1">
      <alignment vertical="center"/>
    </xf>
    <xf numFmtId="0" fontId="30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4" fontId="15" fillId="0" borderId="0" xfId="0" applyNumberFormat="1" applyFont="1" applyAlignment="1">
      <alignment vertical="center"/>
    </xf>
    <xf numFmtId="0" fontId="9" fillId="0" borderId="0" xfId="0" applyFont="1" applyAlignment="1">
      <alignment vertical="center"/>
    </xf>
    <xf numFmtId="164" fontId="15" fillId="0" borderId="0" xfId="0" applyNumberFormat="1" applyFont="1" applyAlignment="1">
      <alignment horizontal="righ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1" fillId="5" borderId="0" xfId="0" applyFont="1" applyFill="1" applyAlignment="1">
      <alignment horizontal="left" vertical="center"/>
    </xf>
    <xf numFmtId="0" fontId="21" fillId="5" borderId="0" xfId="0" applyFont="1" applyFill="1" applyAlignment="1">
      <alignment horizontal="right" vertical="center"/>
    </xf>
    <xf numFmtId="0" fontId="31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4" fontId="31" fillId="0" borderId="0" xfId="0" applyNumberFormat="1" applyFont="1" applyAlignment="1">
      <alignment vertical="center"/>
    </xf>
    <xf numFmtId="0" fontId="22" fillId="0" borderId="0" xfId="0" applyFont="1" applyAlignment="1">
      <alignment horizontal="center" vertical="center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0" xfId="0" applyFont="1" applyAlignment="1" applyProtection="1">
      <alignment vertical="center"/>
      <protection locked="0"/>
    </xf>
    <xf numFmtId="0" fontId="7" fillId="3" borderId="0" xfId="0" applyFont="1" applyFill="1" applyAlignment="1" applyProtection="1">
      <alignment horizontal="left" vertical="center"/>
      <protection locked="0"/>
    </xf>
    <xf numFmtId="0" fontId="7" fillId="0" borderId="0" xfId="0" applyFont="1" applyAlignment="1" applyProtection="1">
      <alignment horizontal="left" vertical="center"/>
      <protection locked="0"/>
    </xf>
    <xf numFmtId="4" fontId="7" fillId="3" borderId="0" xfId="0" applyNumberFormat="1" applyFont="1" applyFill="1" applyAlignment="1" applyProtection="1">
      <alignment vertical="center"/>
      <protection locked="0"/>
    </xf>
    <xf numFmtId="0" fontId="0" fillId="0" borderId="3" xfId="0" applyBorder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1" fillId="0" borderId="0" xfId="0" applyFont="1" applyAlignment="1" applyProtection="1">
      <alignment horizontal="center" vertical="center"/>
      <protection locked="0"/>
    </xf>
    <xf numFmtId="0" fontId="0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23" fillId="5" borderId="0" xfId="0" applyFont="1" applyFill="1" applyAlignment="1">
      <alignment horizontal="left" vertical="center"/>
    </xf>
    <xf numFmtId="4" fontId="23" fillId="5" borderId="0" xfId="0" applyNumberFormat="1" applyFont="1" applyFill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1" fillId="5" borderId="16" xfId="0" applyFont="1" applyFill="1" applyBorder="1" applyAlignment="1">
      <alignment horizontal="center" vertical="center" wrapText="1"/>
    </xf>
    <xf numFmtId="0" fontId="21" fillId="5" borderId="17" xfId="0" applyFont="1" applyFill="1" applyBorder="1" applyAlignment="1">
      <alignment horizontal="center" vertical="center" wrapText="1"/>
    </xf>
    <xf numFmtId="0" fontId="21" fillId="5" borderId="18" xfId="0" applyFont="1" applyFill="1" applyBorder="1" applyAlignment="1">
      <alignment horizontal="center" vertical="center" wrapText="1"/>
    </xf>
    <xf numFmtId="0" fontId="21" fillId="5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/>
    <xf numFmtId="166" fontId="32" fillId="0" borderId="12" xfId="0" applyNumberFormat="1" applyFont="1" applyBorder="1" applyAlignment="1"/>
    <xf numFmtId="166" fontId="32" fillId="0" borderId="13" xfId="0" applyNumberFormat="1" applyFont="1" applyBorder="1" applyAlignment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21" fillId="0" borderId="22" xfId="0" applyFont="1" applyBorder="1" applyAlignment="1" applyProtection="1">
      <alignment horizontal="center" vertical="center"/>
      <protection locked="0"/>
    </xf>
    <xf numFmtId="49" fontId="21" fillId="0" borderId="22" xfId="0" applyNumberFormat="1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left" vertical="center" wrapText="1"/>
      <protection locked="0"/>
    </xf>
    <xf numFmtId="0" fontId="21" fillId="0" borderId="22" xfId="0" applyFont="1" applyBorder="1" applyAlignment="1" applyProtection="1">
      <alignment horizontal="center" vertical="center" wrapText="1"/>
      <protection locked="0"/>
    </xf>
    <xf numFmtId="167" fontId="21" fillId="0" borderId="22" xfId="0" applyNumberFormat="1" applyFont="1" applyBorder="1" applyAlignment="1" applyProtection="1">
      <alignment vertical="center"/>
      <protection locked="0"/>
    </xf>
    <xf numFmtId="4" fontId="21" fillId="3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2" fillId="3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>
      <alignment horizontal="center" vertical="center"/>
    </xf>
    <xf numFmtId="166" fontId="22" fillId="0" borderId="0" xfId="0" applyNumberFormat="1" applyFont="1" applyBorder="1" applyAlignment="1">
      <alignment vertical="center"/>
    </xf>
    <xf numFmtId="166" fontId="22" fillId="0" borderId="15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22" xfId="0" applyFont="1" applyBorder="1" applyAlignment="1" applyProtection="1">
      <alignment horizontal="center" vertical="center"/>
      <protection locked="0"/>
    </xf>
    <xf numFmtId="49" fontId="34" fillId="0" borderId="22" xfId="0" applyNumberFormat="1" applyFont="1" applyBorder="1" applyAlignment="1" applyProtection="1">
      <alignment horizontal="left" vertical="center" wrapText="1"/>
      <protection locked="0"/>
    </xf>
    <xf numFmtId="0" fontId="34" fillId="0" borderId="22" xfId="0" applyFont="1" applyBorder="1" applyAlignment="1" applyProtection="1">
      <alignment horizontal="left" vertical="center" wrapText="1"/>
      <protection locked="0"/>
    </xf>
    <xf numFmtId="0" fontId="34" fillId="0" borderId="22" xfId="0" applyFont="1" applyBorder="1" applyAlignment="1" applyProtection="1">
      <alignment horizontal="center" vertical="center" wrapText="1"/>
      <protection locked="0"/>
    </xf>
    <xf numFmtId="167" fontId="34" fillId="0" borderId="22" xfId="0" applyNumberFormat="1" applyFont="1" applyBorder="1" applyAlignment="1" applyProtection="1">
      <alignment vertical="center"/>
      <protection locked="0"/>
    </xf>
    <xf numFmtId="4" fontId="34" fillId="3" borderId="22" xfId="0" applyNumberFormat="1" applyFont="1" applyFill="1" applyBorder="1" applyAlignment="1" applyProtection="1">
      <alignment vertical="center"/>
      <protection locked="0"/>
    </xf>
    <xf numFmtId="4" fontId="34" fillId="0" borderId="22" xfId="0" applyNumberFormat="1" applyFont="1" applyBorder="1" applyAlignment="1" applyProtection="1">
      <alignment vertical="center"/>
      <protection locked="0"/>
    </xf>
    <xf numFmtId="0" fontId="35" fillId="0" borderId="22" xfId="0" applyFont="1" applyBorder="1" applyAlignment="1" applyProtection="1">
      <alignment vertical="center"/>
      <protection locked="0"/>
    </xf>
    <xf numFmtId="0" fontId="35" fillId="0" borderId="3" xfId="0" applyFont="1" applyBorder="1" applyAlignment="1">
      <alignment vertical="center"/>
    </xf>
    <xf numFmtId="0" fontId="34" fillId="3" borderId="14" xfId="0" applyFont="1" applyFill="1" applyBorder="1" applyAlignment="1" applyProtection="1">
      <alignment horizontal="left" vertical="center"/>
      <protection locked="0"/>
    </xf>
    <xf numFmtId="0" fontId="34" fillId="0" borderId="0" xfId="0" applyFont="1" applyBorder="1" applyAlignment="1">
      <alignment horizontal="center" vertical="center"/>
    </xf>
    <xf numFmtId="167" fontId="21" fillId="3" borderId="22" xfId="0" applyNumberFormat="1" applyFont="1" applyFill="1" applyBorder="1" applyAlignment="1" applyProtection="1">
      <alignment vertical="center"/>
      <protection locked="0"/>
    </xf>
    <xf numFmtId="0" fontId="22" fillId="3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2" fillId="0" borderId="20" xfId="0" applyNumberFormat="1" applyFont="1" applyBorder="1" applyAlignment="1">
      <alignment vertical="center"/>
    </xf>
    <xf numFmtId="166" fontId="22" fillId="0" borderId="21" xfId="0" applyNumberFormat="1" applyFont="1" applyBorder="1" applyAlignment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theme" Target="theme/theme1.xml" /><Relationship Id="rId9" Type="http://schemas.openxmlformats.org/officeDocument/2006/relationships/calcChain" Target="calcChain.xml" /><Relationship Id="rId10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1</v>
      </c>
      <c r="BT1" s="13" t="s">
        <v>3</v>
      </c>
      <c r="BU1" s="13" t="s">
        <v>3</v>
      </c>
      <c r="BV1" s="13" t="s">
        <v>4</v>
      </c>
    </row>
    <row r="2" s="1" customFormat="1" ht="36.96" customHeight="1">
      <c r="AR2" s="14" t="s">
        <v>5</v>
      </c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5" t="s">
        <v>6</v>
      </c>
      <c r="BT2" s="15" t="s">
        <v>7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7</v>
      </c>
    </row>
    <row r="4" s="1" customFormat="1" ht="24.96" customHeight="1">
      <c r="B4" s="18"/>
      <c r="D4" s="19" t="s">
        <v>8</v>
      </c>
      <c r="AR4" s="18"/>
      <c r="AS4" s="20" t="s">
        <v>9</v>
      </c>
      <c r="BE4" s="21" t="s">
        <v>10</v>
      </c>
      <c r="BS4" s="15" t="s">
        <v>11</v>
      </c>
    </row>
    <row r="5" s="1" customFormat="1" ht="12" customHeight="1">
      <c r="B5" s="18"/>
      <c r="D5" s="22" t="s">
        <v>12</v>
      </c>
      <c r="K5" s="23" t="s">
        <v>13</v>
      </c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R5" s="18"/>
      <c r="BE5" s="24" t="s">
        <v>14</v>
      </c>
      <c r="BS5" s="15" t="s">
        <v>6</v>
      </c>
    </row>
    <row r="6" s="1" customFormat="1" ht="36.96" customHeight="1">
      <c r="B6" s="18"/>
      <c r="D6" s="25" t="s">
        <v>15</v>
      </c>
      <c r="K6" s="26" t="s">
        <v>16</v>
      </c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R6" s="18"/>
      <c r="BE6" s="27"/>
      <c r="BS6" s="15" t="s">
        <v>6</v>
      </c>
    </row>
    <row r="7" s="1" customFormat="1" ht="12" customHeight="1">
      <c r="B7" s="18"/>
      <c r="D7" s="28" t="s">
        <v>17</v>
      </c>
      <c r="K7" s="23" t="s">
        <v>1</v>
      </c>
      <c r="AK7" s="28" t="s">
        <v>18</v>
      </c>
      <c r="AN7" s="23" t="s">
        <v>1</v>
      </c>
      <c r="AR7" s="18"/>
      <c r="BE7" s="27"/>
      <c r="BS7" s="15" t="s">
        <v>6</v>
      </c>
    </row>
    <row r="8" s="1" customFormat="1" ht="12" customHeight="1">
      <c r="B8" s="18"/>
      <c r="D8" s="28" t="s">
        <v>19</v>
      </c>
      <c r="K8" s="23" t="s">
        <v>20</v>
      </c>
      <c r="AK8" s="28" t="s">
        <v>21</v>
      </c>
      <c r="AN8" s="29" t="s">
        <v>22</v>
      </c>
      <c r="AR8" s="18"/>
      <c r="BE8" s="27"/>
      <c r="BS8" s="15" t="s">
        <v>6</v>
      </c>
    </row>
    <row r="9" s="1" customFormat="1" ht="14.4" customHeight="1">
      <c r="B9" s="18"/>
      <c r="AR9" s="18"/>
      <c r="BE9" s="27"/>
      <c r="BS9" s="15" t="s">
        <v>6</v>
      </c>
    </row>
    <row r="10" s="1" customFormat="1" ht="12" customHeight="1">
      <c r="B10" s="18"/>
      <c r="D10" s="28" t="s">
        <v>23</v>
      </c>
      <c r="AK10" s="28" t="s">
        <v>24</v>
      </c>
      <c r="AN10" s="23" t="s">
        <v>1</v>
      </c>
      <c r="AR10" s="18"/>
      <c r="BE10" s="27"/>
      <c r="BS10" s="15" t="s">
        <v>6</v>
      </c>
    </row>
    <row r="11" s="1" customFormat="1" ht="18.48" customHeight="1">
      <c r="B11" s="18"/>
      <c r="E11" s="23" t="s">
        <v>25</v>
      </c>
      <c r="AK11" s="28" t="s">
        <v>26</v>
      </c>
      <c r="AN11" s="23" t="s">
        <v>1</v>
      </c>
      <c r="AR11" s="18"/>
      <c r="BE11" s="27"/>
      <c r="BS11" s="15" t="s">
        <v>6</v>
      </c>
    </row>
    <row r="12" s="1" customFormat="1" ht="6.96" customHeight="1">
      <c r="B12" s="18"/>
      <c r="AR12" s="18"/>
      <c r="BE12" s="27"/>
      <c r="BS12" s="15" t="s">
        <v>6</v>
      </c>
    </row>
    <row r="13" s="1" customFormat="1" ht="12" customHeight="1">
      <c r="B13" s="18"/>
      <c r="D13" s="28" t="s">
        <v>27</v>
      </c>
      <c r="AK13" s="28" t="s">
        <v>24</v>
      </c>
      <c r="AN13" s="30" t="s">
        <v>28</v>
      </c>
      <c r="AR13" s="18"/>
      <c r="BE13" s="27"/>
      <c r="BS13" s="15" t="s">
        <v>6</v>
      </c>
    </row>
    <row r="14">
      <c r="B14" s="18"/>
      <c r="E14" s="30" t="s">
        <v>28</v>
      </c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/>
      <c r="R14" s="3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  <c r="AF14" s="31"/>
      <c r="AG14" s="31"/>
      <c r="AH14" s="31"/>
      <c r="AI14" s="31"/>
      <c r="AJ14" s="31"/>
      <c r="AK14" s="28" t="s">
        <v>26</v>
      </c>
      <c r="AN14" s="30" t="s">
        <v>28</v>
      </c>
      <c r="AR14" s="18"/>
      <c r="BE14" s="27"/>
      <c r="BS14" s="15" t="s">
        <v>6</v>
      </c>
    </row>
    <row r="15" s="1" customFormat="1" ht="6.96" customHeight="1">
      <c r="B15" s="18"/>
      <c r="AR15" s="18"/>
      <c r="BE15" s="27"/>
      <c r="BS15" s="15" t="s">
        <v>3</v>
      </c>
    </row>
    <row r="16" s="1" customFormat="1" ht="12" customHeight="1">
      <c r="B16" s="18"/>
      <c r="D16" s="28" t="s">
        <v>29</v>
      </c>
      <c r="AK16" s="28" t="s">
        <v>24</v>
      </c>
      <c r="AN16" s="23" t="s">
        <v>1</v>
      </c>
      <c r="AR16" s="18"/>
      <c r="BE16" s="27"/>
      <c r="BS16" s="15" t="s">
        <v>3</v>
      </c>
    </row>
    <row r="17" s="1" customFormat="1" ht="18.48" customHeight="1">
      <c r="B17" s="18"/>
      <c r="E17" s="23" t="s">
        <v>30</v>
      </c>
      <c r="AK17" s="28" t="s">
        <v>26</v>
      </c>
      <c r="AN17" s="23" t="s">
        <v>1</v>
      </c>
      <c r="AR17" s="18"/>
      <c r="BE17" s="27"/>
      <c r="BS17" s="15" t="s">
        <v>31</v>
      </c>
    </row>
    <row r="18" s="1" customFormat="1" ht="6.96" customHeight="1">
      <c r="B18" s="18"/>
      <c r="AR18" s="18"/>
      <c r="BE18" s="27"/>
      <c r="BS18" s="15" t="s">
        <v>6</v>
      </c>
    </row>
    <row r="19" s="1" customFormat="1" ht="12" customHeight="1">
      <c r="B19" s="18"/>
      <c r="D19" s="28" t="s">
        <v>32</v>
      </c>
      <c r="AK19" s="28" t="s">
        <v>24</v>
      </c>
      <c r="AN19" s="23" t="s">
        <v>1</v>
      </c>
      <c r="AR19" s="18"/>
      <c r="BE19" s="27"/>
      <c r="BS19" s="15" t="s">
        <v>6</v>
      </c>
    </row>
    <row r="20" s="1" customFormat="1" ht="18.48" customHeight="1">
      <c r="B20" s="18"/>
      <c r="E20" s="23" t="s">
        <v>33</v>
      </c>
      <c r="AK20" s="28" t="s">
        <v>26</v>
      </c>
      <c r="AN20" s="23" t="s">
        <v>1</v>
      </c>
      <c r="AR20" s="18"/>
      <c r="BE20" s="27"/>
      <c r="BS20" s="15" t="s">
        <v>31</v>
      </c>
    </row>
    <row r="21" s="1" customFormat="1" ht="6.96" customHeight="1">
      <c r="B21" s="18"/>
      <c r="AR21" s="18"/>
      <c r="BE21" s="27"/>
    </row>
    <row r="22" s="1" customFormat="1" ht="12" customHeight="1">
      <c r="B22" s="18"/>
      <c r="D22" s="28" t="s">
        <v>34</v>
      </c>
      <c r="AR22" s="18"/>
      <c r="BE22" s="27"/>
    </row>
    <row r="23" s="1" customFormat="1" ht="16.5" customHeight="1">
      <c r="B23" s="18"/>
      <c r="E23" s="32" t="s">
        <v>1</v>
      </c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  <c r="AF23" s="32"/>
      <c r="AG23" s="32"/>
      <c r="AH23" s="32"/>
      <c r="AI23" s="32"/>
      <c r="AJ23" s="32"/>
      <c r="AK23" s="32"/>
      <c r="AL23" s="32"/>
      <c r="AM23" s="32"/>
      <c r="AN23" s="32"/>
      <c r="AR23" s="18"/>
      <c r="BE23" s="27"/>
    </row>
    <row r="24" s="1" customFormat="1" ht="6.96" customHeight="1">
      <c r="B24" s="18"/>
      <c r="AR24" s="18"/>
      <c r="BE24" s="27"/>
    </row>
    <row r="25" s="1" customFormat="1" ht="6.96" customHeight="1">
      <c r="B25" s="18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R25" s="18"/>
      <c r="BE25" s="27"/>
    </row>
    <row r="26" s="2" customFormat="1" ht="25.92" customHeight="1">
      <c r="A26" s="34"/>
      <c r="B26" s="35"/>
      <c r="C26" s="34"/>
      <c r="D26" s="36" t="s">
        <v>35</v>
      </c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38">
        <f>ROUND(AG94,2)</f>
        <v>0</v>
      </c>
      <c r="AL26" s="37"/>
      <c r="AM26" s="37"/>
      <c r="AN26" s="37"/>
      <c r="AO26" s="37"/>
      <c r="AP26" s="34"/>
      <c r="AQ26" s="34"/>
      <c r="AR26" s="35"/>
      <c r="BE26" s="27"/>
    </row>
    <row r="27" s="2" customFormat="1" ht="6.96" customHeight="1">
      <c r="A27" s="34"/>
      <c r="B27" s="35"/>
      <c r="C27" s="34"/>
      <c r="D27" s="34"/>
      <c r="E27" s="34"/>
      <c r="F27" s="34"/>
      <c r="G27" s="34"/>
      <c r="H27" s="34"/>
      <c r="I27" s="34"/>
      <c r="J27" s="34"/>
      <c r="K27" s="34"/>
      <c r="L27" s="34"/>
      <c r="M27" s="34"/>
      <c r="N27" s="34"/>
      <c r="O27" s="34"/>
      <c r="P27" s="34"/>
      <c r="Q27" s="34"/>
      <c r="R27" s="34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  <c r="AF27" s="34"/>
      <c r="AG27" s="34"/>
      <c r="AH27" s="34"/>
      <c r="AI27" s="34"/>
      <c r="AJ27" s="34"/>
      <c r="AK27" s="34"/>
      <c r="AL27" s="34"/>
      <c r="AM27" s="34"/>
      <c r="AN27" s="34"/>
      <c r="AO27" s="34"/>
      <c r="AP27" s="34"/>
      <c r="AQ27" s="34"/>
      <c r="AR27" s="35"/>
      <c r="BE27" s="27"/>
    </row>
    <row r="28" s="2" customFormat="1">
      <c r="A28" s="34"/>
      <c r="B28" s="35"/>
      <c r="C28" s="34"/>
      <c r="D28" s="34"/>
      <c r="E28" s="34"/>
      <c r="F28" s="34"/>
      <c r="G28" s="34"/>
      <c r="H28" s="34"/>
      <c r="I28" s="34"/>
      <c r="J28" s="34"/>
      <c r="K28" s="34"/>
      <c r="L28" s="39" t="s">
        <v>36</v>
      </c>
      <c r="M28" s="39"/>
      <c r="N28" s="39"/>
      <c r="O28" s="39"/>
      <c r="P28" s="39"/>
      <c r="Q28" s="34"/>
      <c r="R28" s="34"/>
      <c r="S28" s="34"/>
      <c r="T28" s="34"/>
      <c r="U28" s="34"/>
      <c r="V28" s="34"/>
      <c r="W28" s="39" t="s">
        <v>37</v>
      </c>
      <c r="X28" s="39"/>
      <c r="Y28" s="39"/>
      <c r="Z28" s="39"/>
      <c r="AA28" s="39"/>
      <c r="AB28" s="39"/>
      <c r="AC28" s="39"/>
      <c r="AD28" s="39"/>
      <c r="AE28" s="39"/>
      <c r="AF28" s="34"/>
      <c r="AG28" s="34"/>
      <c r="AH28" s="34"/>
      <c r="AI28" s="34"/>
      <c r="AJ28" s="34"/>
      <c r="AK28" s="39" t="s">
        <v>38</v>
      </c>
      <c r="AL28" s="39"/>
      <c r="AM28" s="39"/>
      <c r="AN28" s="39"/>
      <c r="AO28" s="39"/>
      <c r="AP28" s="34"/>
      <c r="AQ28" s="34"/>
      <c r="AR28" s="35"/>
      <c r="BE28" s="27"/>
    </row>
    <row r="29" s="3" customFormat="1" ht="14.4" customHeight="1">
      <c r="A29" s="3"/>
      <c r="B29" s="40"/>
      <c r="C29" s="3"/>
      <c r="D29" s="28" t="s">
        <v>39</v>
      </c>
      <c r="E29" s="3"/>
      <c r="F29" s="41" t="s">
        <v>40</v>
      </c>
      <c r="G29" s="3"/>
      <c r="H29" s="3"/>
      <c r="I29" s="3"/>
      <c r="J29" s="3"/>
      <c r="K29" s="3"/>
      <c r="L29" s="42">
        <v>0.20000000000000001</v>
      </c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4">
        <f>ROUND(AZ94, 2)</f>
        <v>0</v>
      </c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44">
        <f>ROUND(AV94, 2)</f>
        <v>0</v>
      </c>
      <c r="AL29" s="43"/>
      <c r="AM29" s="43"/>
      <c r="AN29" s="43"/>
      <c r="AO29" s="43"/>
      <c r="AP29" s="43"/>
      <c r="AQ29" s="43"/>
      <c r="AR29" s="45"/>
      <c r="AS29" s="43"/>
      <c r="AT29" s="43"/>
      <c r="AU29" s="43"/>
      <c r="AV29" s="43"/>
      <c r="AW29" s="43"/>
      <c r="AX29" s="43"/>
      <c r="AY29" s="43"/>
      <c r="AZ29" s="43"/>
      <c r="BE29" s="46"/>
    </row>
    <row r="30" s="3" customFormat="1" ht="14.4" customHeight="1">
      <c r="A30" s="3"/>
      <c r="B30" s="40"/>
      <c r="C30" s="3"/>
      <c r="D30" s="3"/>
      <c r="E30" s="3"/>
      <c r="F30" s="41" t="s">
        <v>41</v>
      </c>
      <c r="G30" s="3"/>
      <c r="H30" s="3"/>
      <c r="I30" s="3"/>
      <c r="J30" s="3"/>
      <c r="K30" s="3"/>
      <c r="L30" s="42">
        <v>0.20000000000000001</v>
      </c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4">
        <f>ROUND(BA94, 2)</f>
        <v>0</v>
      </c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4">
        <f>ROUND(AW94, 2)</f>
        <v>0</v>
      </c>
      <c r="AL30" s="43"/>
      <c r="AM30" s="43"/>
      <c r="AN30" s="43"/>
      <c r="AO30" s="43"/>
      <c r="AP30" s="43"/>
      <c r="AQ30" s="43"/>
      <c r="AR30" s="45"/>
      <c r="AS30" s="43"/>
      <c r="AT30" s="43"/>
      <c r="AU30" s="43"/>
      <c r="AV30" s="43"/>
      <c r="AW30" s="43"/>
      <c r="AX30" s="43"/>
      <c r="AY30" s="43"/>
      <c r="AZ30" s="43"/>
      <c r="BE30" s="46"/>
    </row>
    <row r="31" hidden="1" s="3" customFormat="1" ht="14.4" customHeight="1">
      <c r="A31" s="3"/>
      <c r="B31" s="40"/>
      <c r="C31" s="3"/>
      <c r="D31" s="3"/>
      <c r="E31" s="3"/>
      <c r="F31" s="28" t="s">
        <v>42</v>
      </c>
      <c r="G31" s="3"/>
      <c r="H31" s="3"/>
      <c r="I31" s="3"/>
      <c r="J31" s="3"/>
      <c r="K31" s="3"/>
      <c r="L31" s="47">
        <v>0.20000000000000001</v>
      </c>
      <c r="M31" s="3"/>
      <c r="N31" s="3"/>
      <c r="O31" s="3"/>
      <c r="P31" s="3"/>
      <c r="Q31" s="3"/>
      <c r="R31" s="3"/>
      <c r="S31" s="3"/>
      <c r="T31" s="3"/>
      <c r="U31" s="3"/>
      <c r="V31" s="3"/>
      <c r="W31" s="48">
        <f>ROUND(BB94, 2)</f>
        <v>0</v>
      </c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48">
        <v>0</v>
      </c>
      <c r="AL31" s="3"/>
      <c r="AM31" s="3"/>
      <c r="AN31" s="3"/>
      <c r="AO31" s="3"/>
      <c r="AP31" s="3"/>
      <c r="AQ31" s="3"/>
      <c r="AR31" s="40"/>
      <c r="BE31" s="46"/>
    </row>
    <row r="32" hidden="1" s="3" customFormat="1" ht="14.4" customHeight="1">
      <c r="A32" s="3"/>
      <c r="B32" s="40"/>
      <c r="C32" s="3"/>
      <c r="D32" s="3"/>
      <c r="E32" s="3"/>
      <c r="F32" s="28" t="s">
        <v>43</v>
      </c>
      <c r="G32" s="3"/>
      <c r="H32" s="3"/>
      <c r="I32" s="3"/>
      <c r="J32" s="3"/>
      <c r="K32" s="3"/>
      <c r="L32" s="47">
        <v>0.20000000000000001</v>
      </c>
      <c r="M32" s="3"/>
      <c r="N32" s="3"/>
      <c r="O32" s="3"/>
      <c r="P32" s="3"/>
      <c r="Q32" s="3"/>
      <c r="R32" s="3"/>
      <c r="S32" s="3"/>
      <c r="T32" s="3"/>
      <c r="U32" s="3"/>
      <c r="V32" s="3"/>
      <c r="W32" s="48">
        <f>ROUND(BC94, 2)</f>
        <v>0</v>
      </c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48">
        <v>0</v>
      </c>
      <c r="AL32" s="3"/>
      <c r="AM32" s="3"/>
      <c r="AN32" s="3"/>
      <c r="AO32" s="3"/>
      <c r="AP32" s="3"/>
      <c r="AQ32" s="3"/>
      <c r="AR32" s="40"/>
      <c r="BE32" s="46"/>
    </row>
    <row r="33" hidden="1" s="3" customFormat="1" ht="14.4" customHeight="1">
      <c r="A33" s="3"/>
      <c r="B33" s="40"/>
      <c r="C33" s="3"/>
      <c r="D33" s="3"/>
      <c r="E33" s="3"/>
      <c r="F33" s="41" t="s">
        <v>44</v>
      </c>
      <c r="G33" s="3"/>
      <c r="H33" s="3"/>
      <c r="I33" s="3"/>
      <c r="J33" s="3"/>
      <c r="K33" s="3"/>
      <c r="L33" s="42">
        <v>0</v>
      </c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4">
        <f>ROUND(BD94, 2)</f>
        <v>0</v>
      </c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4">
        <v>0</v>
      </c>
      <c r="AL33" s="43"/>
      <c r="AM33" s="43"/>
      <c r="AN33" s="43"/>
      <c r="AO33" s="43"/>
      <c r="AP33" s="43"/>
      <c r="AQ33" s="43"/>
      <c r="AR33" s="45"/>
      <c r="AS33" s="43"/>
      <c r="AT33" s="43"/>
      <c r="AU33" s="43"/>
      <c r="AV33" s="43"/>
      <c r="AW33" s="43"/>
      <c r="AX33" s="43"/>
      <c r="AY33" s="43"/>
      <c r="AZ33" s="43"/>
      <c r="BE33" s="46"/>
    </row>
    <row r="34" s="2" customFormat="1" ht="6.96" customHeight="1">
      <c r="A34" s="34"/>
      <c r="B34" s="35"/>
      <c r="C34" s="34"/>
      <c r="D34" s="34"/>
      <c r="E34" s="34"/>
      <c r="F34" s="34"/>
      <c r="G34" s="34"/>
      <c r="H34" s="34"/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  <c r="AF34" s="34"/>
      <c r="AG34" s="34"/>
      <c r="AH34" s="34"/>
      <c r="AI34" s="34"/>
      <c r="AJ34" s="34"/>
      <c r="AK34" s="34"/>
      <c r="AL34" s="34"/>
      <c r="AM34" s="34"/>
      <c r="AN34" s="34"/>
      <c r="AO34" s="34"/>
      <c r="AP34" s="34"/>
      <c r="AQ34" s="34"/>
      <c r="AR34" s="35"/>
      <c r="BE34" s="27"/>
    </row>
    <row r="35" s="2" customFormat="1" ht="25.92" customHeight="1">
      <c r="A35" s="34"/>
      <c r="B35" s="35"/>
      <c r="C35" s="49"/>
      <c r="D35" s="50" t="s">
        <v>45</v>
      </c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2" t="s">
        <v>46</v>
      </c>
      <c r="U35" s="51"/>
      <c r="V35" s="51"/>
      <c r="W35" s="51"/>
      <c r="X35" s="53" t="s">
        <v>47</v>
      </c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4">
        <f>SUM(AK26:AK33)</f>
        <v>0</v>
      </c>
      <c r="AL35" s="51"/>
      <c r="AM35" s="51"/>
      <c r="AN35" s="51"/>
      <c r="AO35" s="55"/>
      <c r="AP35" s="49"/>
      <c r="AQ35" s="49"/>
      <c r="AR35" s="35"/>
      <c r="BE35" s="34"/>
    </row>
    <row r="36" s="2" customFormat="1" ht="6.96" customHeight="1">
      <c r="A36" s="34"/>
      <c r="B36" s="35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  <c r="AF36" s="34"/>
      <c r="AG36" s="34"/>
      <c r="AH36" s="34"/>
      <c r="AI36" s="34"/>
      <c r="AJ36" s="34"/>
      <c r="AK36" s="34"/>
      <c r="AL36" s="34"/>
      <c r="AM36" s="34"/>
      <c r="AN36" s="34"/>
      <c r="AO36" s="34"/>
      <c r="AP36" s="34"/>
      <c r="AQ36" s="34"/>
      <c r="AR36" s="35"/>
      <c r="BE36" s="34"/>
    </row>
    <row r="37" s="2" customFormat="1" ht="14.4" customHeight="1">
      <c r="A37" s="34"/>
      <c r="B37" s="35"/>
      <c r="C37" s="34"/>
      <c r="D37" s="34"/>
      <c r="E37" s="34"/>
      <c r="F37" s="34"/>
      <c r="G37" s="34"/>
      <c r="H37" s="34"/>
      <c r="I37" s="34"/>
      <c r="J37" s="34"/>
      <c r="K37" s="34"/>
      <c r="L37" s="34"/>
      <c r="M37" s="34"/>
      <c r="N37" s="34"/>
      <c r="O37" s="34"/>
      <c r="P37" s="34"/>
      <c r="Q37" s="34"/>
      <c r="R37" s="34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  <c r="AF37" s="34"/>
      <c r="AG37" s="34"/>
      <c r="AH37" s="34"/>
      <c r="AI37" s="34"/>
      <c r="AJ37" s="34"/>
      <c r="AK37" s="34"/>
      <c r="AL37" s="34"/>
      <c r="AM37" s="34"/>
      <c r="AN37" s="34"/>
      <c r="AO37" s="34"/>
      <c r="AP37" s="34"/>
      <c r="AQ37" s="34"/>
      <c r="AR37" s="35"/>
      <c r="BE37" s="34"/>
    </row>
    <row r="38" s="1" customFormat="1" ht="14.4" customHeight="1">
      <c r="B38" s="18"/>
      <c r="AR38" s="18"/>
    </row>
    <row r="39" s="1" customFormat="1" ht="14.4" customHeight="1">
      <c r="B39" s="18"/>
      <c r="AR39" s="18"/>
    </row>
    <row r="40" s="1" customFormat="1" ht="14.4" customHeight="1">
      <c r="B40" s="18"/>
      <c r="AR40" s="18"/>
    </row>
    <row r="41" s="1" customFormat="1" ht="14.4" customHeight="1">
      <c r="B41" s="18"/>
      <c r="AR41" s="18"/>
    </row>
    <row r="42" s="1" customFormat="1" ht="14.4" customHeight="1">
      <c r="B42" s="18"/>
      <c r="AR42" s="18"/>
    </row>
    <row r="43" s="1" customFormat="1" ht="14.4" customHeight="1">
      <c r="B43" s="18"/>
      <c r="AR43" s="18"/>
    </row>
    <row r="44" s="1" customFormat="1" ht="14.4" customHeight="1">
      <c r="B44" s="18"/>
      <c r="AR44" s="18"/>
    </row>
    <row r="45" s="1" customFormat="1" ht="14.4" customHeight="1">
      <c r="B45" s="18"/>
      <c r="AR45" s="18"/>
    </row>
    <row r="46" s="1" customFormat="1" ht="14.4" customHeight="1">
      <c r="B46" s="18"/>
      <c r="AR46" s="18"/>
    </row>
    <row r="47" s="1" customFormat="1" ht="14.4" customHeight="1">
      <c r="B47" s="18"/>
      <c r="AR47" s="18"/>
    </row>
    <row r="48" s="1" customFormat="1" ht="14.4" customHeight="1">
      <c r="B48" s="18"/>
      <c r="AR48" s="18"/>
    </row>
    <row r="49" s="2" customFormat="1" ht="14.4" customHeight="1">
      <c r="B49" s="56"/>
      <c r="D49" s="57" t="s">
        <v>48</v>
      </c>
      <c r="E49" s="58"/>
      <c r="F49" s="58"/>
      <c r="G49" s="58"/>
      <c r="H49" s="58"/>
      <c r="I49" s="58"/>
      <c r="J49" s="58"/>
      <c r="K49" s="58"/>
      <c r="L49" s="58"/>
      <c r="M49" s="58"/>
      <c r="N49" s="58"/>
      <c r="O49" s="58"/>
      <c r="P49" s="58"/>
      <c r="Q49" s="58"/>
      <c r="R49" s="58"/>
      <c r="S49" s="58"/>
      <c r="T49" s="58"/>
      <c r="U49" s="58"/>
      <c r="V49" s="58"/>
      <c r="W49" s="58"/>
      <c r="X49" s="58"/>
      <c r="Y49" s="58"/>
      <c r="Z49" s="58"/>
      <c r="AA49" s="58"/>
      <c r="AB49" s="58"/>
      <c r="AC49" s="58"/>
      <c r="AD49" s="58"/>
      <c r="AE49" s="58"/>
      <c r="AF49" s="58"/>
      <c r="AG49" s="58"/>
      <c r="AH49" s="57" t="s">
        <v>49</v>
      </c>
      <c r="AI49" s="58"/>
      <c r="AJ49" s="58"/>
      <c r="AK49" s="58"/>
      <c r="AL49" s="58"/>
      <c r="AM49" s="58"/>
      <c r="AN49" s="58"/>
      <c r="AO49" s="58"/>
      <c r="AR49" s="56"/>
    </row>
    <row r="50">
      <c r="B50" s="18"/>
      <c r="AR50" s="18"/>
    </row>
    <row r="51">
      <c r="B51" s="18"/>
      <c r="AR51" s="18"/>
    </row>
    <row r="52">
      <c r="B52" s="18"/>
      <c r="AR52" s="18"/>
    </row>
    <row r="53">
      <c r="B53" s="18"/>
      <c r="AR53" s="18"/>
    </row>
    <row r="54">
      <c r="B54" s="18"/>
      <c r="AR54" s="18"/>
    </row>
    <row r="55">
      <c r="B55" s="18"/>
      <c r="AR55" s="18"/>
    </row>
    <row r="56">
      <c r="B56" s="18"/>
      <c r="AR56" s="18"/>
    </row>
    <row r="57">
      <c r="B57" s="18"/>
      <c r="AR57" s="18"/>
    </row>
    <row r="58">
      <c r="B58" s="18"/>
      <c r="AR58" s="18"/>
    </row>
    <row r="59">
      <c r="B59" s="18"/>
      <c r="AR59" s="18"/>
    </row>
    <row r="60" s="2" customFormat="1">
      <c r="A60" s="34"/>
      <c r="B60" s="35"/>
      <c r="C60" s="34"/>
      <c r="D60" s="59" t="s">
        <v>50</v>
      </c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  <c r="R60" s="37"/>
      <c r="S60" s="37"/>
      <c r="T60" s="37"/>
      <c r="U60" s="37"/>
      <c r="V60" s="59" t="s">
        <v>51</v>
      </c>
      <c r="W60" s="37"/>
      <c r="X60" s="37"/>
      <c r="Y60" s="37"/>
      <c r="Z60" s="37"/>
      <c r="AA60" s="37"/>
      <c r="AB60" s="37"/>
      <c r="AC60" s="37"/>
      <c r="AD60" s="37"/>
      <c r="AE60" s="37"/>
      <c r="AF60" s="37"/>
      <c r="AG60" s="37"/>
      <c r="AH60" s="59" t="s">
        <v>50</v>
      </c>
      <c r="AI60" s="37"/>
      <c r="AJ60" s="37"/>
      <c r="AK60" s="37"/>
      <c r="AL60" s="37"/>
      <c r="AM60" s="59" t="s">
        <v>51</v>
      </c>
      <c r="AN60" s="37"/>
      <c r="AO60" s="37"/>
      <c r="AP60" s="34"/>
      <c r="AQ60" s="34"/>
      <c r="AR60" s="35"/>
      <c r="BE60" s="34"/>
    </row>
    <row r="61">
      <c r="B61" s="18"/>
      <c r="AR61" s="18"/>
    </row>
    <row r="62">
      <c r="B62" s="18"/>
      <c r="AR62" s="18"/>
    </row>
    <row r="63">
      <c r="B63" s="18"/>
      <c r="AR63" s="18"/>
    </row>
    <row r="64" s="2" customFormat="1">
      <c r="A64" s="34"/>
      <c r="B64" s="35"/>
      <c r="C64" s="34"/>
      <c r="D64" s="57" t="s">
        <v>52</v>
      </c>
      <c r="E64" s="60"/>
      <c r="F64" s="60"/>
      <c r="G64" s="60"/>
      <c r="H64" s="60"/>
      <c r="I64" s="60"/>
      <c r="J64" s="60"/>
      <c r="K64" s="60"/>
      <c r="L64" s="60"/>
      <c r="M64" s="60"/>
      <c r="N64" s="60"/>
      <c r="O64" s="60"/>
      <c r="P64" s="60"/>
      <c r="Q64" s="60"/>
      <c r="R64" s="60"/>
      <c r="S64" s="60"/>
      <c r="T64" s="60"/>
      <c r="U64" s="60"/>
      <c r="V64" s="60"/>
      <c r="W64" s="60"/>
      <c r="X64" s="60"/>
      <c r="Y64" s="60"/>
      <c r="Z64" s="60"/>
      <c r="AA64" s="60"/>
      <c r="AB64" s="60"/>
      <c r="AC64" s="60"/>
      <c r="AD64" s="60"/>
      <c r="AE64" s="60"/>
      <c r="AF64" s="60"/>
      <c r="AG64" s="60"/>
      <c r="AH64" s="57" t="s">
        <v>53</v>
      </c>
      <c r="AI64" s="60"/>
      <c r="AJ64" s="60"/>
      <c r="AK64" s="60"/>
      <c r="AL64" s="60"/>
      <c r="AM64" s="60"/>
      <c r="AN64" s="60"/>
      <c r="AO64" s="60"/>
      <c r="AP64" s="34"/>
      <c r="AQ64" s="34"/>
      <c r="AR64" s="35"/>
      <c r="BE64" s="34"/>
    </row>
    <row r="65">
      <c r="B65" s="18"/>
      <c r="AR65" s="18"/>
    </row>
    <row r="66">
      <c r="B66" s="18"/>
      <c r="AR66" s="18"/>
    </row>
    <row r="67">
      <c r="B67" s="18"/>
      <c r="AR67" s="18"/>
    </row>
    <row r="68">
      <c r="B68" s="18"/>
      <c r="AR68" s="18"/>
    </row>
    <row r="69">
      <c r="B69" s="18"/>
      <c r="AR69" s="18"/>
    </row>
    <row r="70">
      <c r="B70" s="18"/>
      <c r="AR70" s="18"/>
    </row>
    <row r="71">
      <c r="B71" s="18"/>
      <c r="AR71" s="18"/>
    </row>
    <row r="72">
      <c r="B72" s="18"/>
      <c r="AR72" s="18"/>
    </row>
    <row r="73">
      <c r="B73" s="18"/>
      <c r="AR73" s="18"/>
    </row>
    <row r="74">
      <c r="B74" s="18"/>
      <c r="AR74" s="18"/>
    </row>
    <row r="75" s="2" customFormat="1">
      <c r="A75" s="34"/>
      <c r="B75" s="35"/>
      <c r="C75" s="34"/>
      <c r="D75" s="59" t="s">
        <v>50</v>
      </c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  <c r="Q75" s="37"/>
      <c r="R75" s="37"/>
      <c r="S75" s="37"/>
      <c r="T75" s="37"/>
      <c r="U75" s="37"/>
      <c r="V75" s="59" t="s">
        <v>51</v>
      </c>
      <c r="W75" s="37"/>
      <c r="X75" s="37"/>
      <c r="Y75" s="37"/>
      <c r="Z75" s="37"/>
      <c r="AA75" s="37"/>
      <c r="AB75" s="37"/>
      <c r="AC75" s="37"/>
      <c r="AD75" s="37"/>
      <c r="AE75" s="37"/>
      <c r="AF75" s="37"/>
      <c r="AG75" s="37"/>
      <c r="AH75" s="59" t="s">
        <v>50</v>
      </c>
      <c r="AI75" s="37"/>
      <c r="AJ75" s="37"/>
      <c r="AK75" s="37"/>
      <c r="AL75" s="37"/>
      <c r="AM75" s="59" t="s">
        <v>51</v>
      </c>
      <c r="AN75" s="37"/>
      <c r="AO75" s="37"/>
      <c r="AP75" s="34"/>
      <c r="AQ75" s="34"/>
      <c r="AR75" s="35"/>
      <c r="BE75" s="34"/>
    </row>
    <row r="76" s="2" customFormat="1">
      <c r="A76" s="34"/>
      <c r="B76" s="35"/>
      <c r="C76" s="34"/>
      <c r="D76" s="34"/>
      <c r="E76" s="34"/>
      <c r="F76" s="34"/>
      <c r="G76" s="34"/>
      <c r="H76" s="34"/>
      <c r="I76" s="34"/>
      <c r="J76" s="34"/>
      <c r="K76" s="34"/>
      <c r="L76" s="34"/>
      <c r="M76" s="34"/>
      <c r="N76" s="34"/>
      <c r="O76" s="34"/>
      <c r="P76" s="34"/>
      <c r="Q76" s="34"/>
      <c r="R76" s="34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  <c r="AF76" s="34"/>
      <c r="AG76" s="34"/>
      <c r="AH76" s="34"/>
      <c r="AI76" s="34"/>
      <c r="AJ76" s="34"/>
      <c r="AK76" s="34"/>
      <c r="AL76" s="34"/>
      <c r="AM76" s="34"/>
      <c r="AN76" s="34"/>
      <c r="AO76" s="34"/>
      <c r="AP76" s="34"/>
      <c r="AQ76" s="34"/>
      <c r="AR76" s="35"/>
      <c r="BE76" s="34"/>
    </row>
    <row r="77" s="2" customFormat="1" ht="6.96" customHeight="1">
      <c r="A77" s="34"/>
      <c r="B77" s="61"/>
      <c r="C77" s="62"/>
      <c r="D77" s="62"/>
      <c r="E77" s="62"/>
      <c r="F77" s="62"/>
      <c r="G77" s="62"/>
      <c r="H77" s="62"/>
      <c r="I77" s="62"/>
      <c r="J77" s="62"/>
      <c r="K77" s="62"/>
      <c r="L77" s="62"/>
      <c r="M77" s="62"/>
      <c r="N77" s="62"/>
      <c r="O77" s="62"/>
      <c r="P77" s="62"/>
      <c r="Q77" s="62"/>
      <c r="R77" s="62"/>
      <c r="S77" s="62"/>
      <c r="T77" s="62"/>
      <c r="U77" s="62"/>
      <c r="V77" s="62"/>
      <c r="W77" s="62"/>
      <c r="X77" s="62"/>
      <c r="Y77" s="62"/>
      <c r="Z77" s="62"/>
      <c r="AA77" s="62"/>
      <c r="AB77" s="62"/>
      <c r="AC77" s="62"/>
      <c r="AD77" s="62"/>
      <c r="AE77" s="62"/>
      <c r="AF77" s="62"/>
      <c r="AG77" s="62"/>
      <c r="AH77" s="62"/>
      <c r="AI77" s="62"/>
      <c r="AJ77" s="62"/>
      <c r="AK77" s="62"/>
      <c r="AL77" s="62"/>
      <c r="AM77" s="62"/>
      <c r="AN77" s="62"/>
      <c r="AO77" s="62"/>
      <c r="AP77" s="62"/>
      <c r="AQ77" s="62"/>
      <c r="AR77" s="35"/>
      <c r="BE77" s="34"/>
    </row>
    <row r="81" s="2" customFormat="1" ht="6.96" customHeight="1">
      <c r="A81" s="34"/>
      <c r="B81" s="63"/>
      <c r="C81" s="64"/>
      <c r="D81" s="64"/>
      <c r="E81" s="64"/>
      <c r="F81" s="64"/>
      <c r="G81" s="64"/>
      <c r="H81" s="64"/>
      <c r="I81" s="64"/>
      <c r="J81" s="64"/>
      <c r="K81" s="64"/>
      <c r="L81" s="64"/>
      <c r="M81" s="64"/>
      <c r="N81" s="64"/>
      <c r="O81" s="64"/>
      <c r="P81" s="64"/>
      <c r="Q81" s="64"/>
      <c r="R81" s="64"/>
      <c r="S81" s="64"/>
      <c r="T81" s="64"/>
      <c r="U81" s="64"/>
      <c r="V81" s="64"/>
      <c r="W81" s="64"/>
      <c r="X81" s="64"/>
      <c r="Y81" s="64"/>
      <c r="Z81" s="64"/>
      <c r="AA81" s="64"/>
      <c r="AB81" s="64"/>
      <c r="AC81" s="64"/>
      <c r="AD81" s="64"/>
      <c r="AE81" s="64"/>
      <c r="AF81" s="64"/>
      <c r="AG81" s="64"/>
      <c r="AH81" s="64"/>
      <c r="AI81" s="64"/>
      <c r="AJ81" s="64"/>
      <c r="AK81" s="64"/>
      <c r="AL81" s="64"/>
      <c r="AM81" s="64"/>
      <c r="AN81" s="64"/>
      <c r="AO81" s="64"/>
      <c r="AP81" s="64"/>
      <c r="AQ81" s="64"/>
      <c r="AR81" s="35"/>
      <c r="BE81" s="34"/>
    </row>
    <row r="82" s="2" customFormat="1" ht="24.96" customHeight="1">
      <c r="A82" s="34"/>
      <c r="B82" s="35"/>
      <c r="C82" s="19" t="s">
        <v>54</v>
      </c>
      <c r="D82" s="34"/>
      <c r="E82" s="34"/>
      <c r="F82" s="34"/>
      <c r="G82" s="34"/>
      <c r="H82" s="34"/>
      <c r="I82" s="34"/>
      <c r="J82" s="34"/>
      <c r="K82" s="34"/>
      <c r="L82" s="34"/>
      <c r="M82" s="34"/>
      <c r="N82" s="34"/>
      <c r="O82" s="34"/>
      <c r="P82" s="34"/>
      <c r="Q82" s="34"/>
      <c r="R82" s="34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  <c r="AF82" s="34"/>
      <c r="AG82" s="34"/>
      <c r="AH82" s="34"/>
      <c r="AI82" s="34"/>
      <c r="AJ82" s="34"/>
      <c r="AK82" s="34"/>
      <c r="AL82" s="34"/>
      <c r="AM82" s="34"/>
      <c r="AN82" s="34"/>
      <c r="AO82" s="34"/>
      <c r="AP82" s="34"/>
      <c r="AQ82" s="34"/>
      <c r="AR82" s="35"/>
      <c r="BE82" s="34"/>
    </row>
    <row r="83" s="2" customFormat="1" ht="6.96" customHeight="1">
      <c r="A83" s="34"/>
      <c r="B83" s="35"/>
      <c r="C83" s="34"/>
      <c r="D83" s="34"/>
      <c r="E83" s="34"/>
      <c r="F83" s="34"/>
      <c r="G83" s="34"/>
      <c r="H83" s="34"/>
      <c r="I83" s="34"/>
      <c r="J83" s="34"/>
      <c r="K83" s="34"/>
      <c r="L83" s="34"/>
      <c r="M83" s="34"/>
      <c r="N83" s="34"/>
      <c r="O83" s="34"/>
      <c r="P83" s="34"/>
      <c r="Q83" s="34"/>
      <c r="R83" s="34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  <c r="AF83" s="34"/>
      <c r="AG83" s="34"/>
      <c r="AH83" s="34"/>
      <c r="AI83" s="34"/>
      <c r="AJ83" s="34"/>
      <c r="AK83" s="34"/>
      <c r="AL83" s="34"/>
      <c r="AM83" s="34"/>
      <c r="AN83" s="34"/>
      <c r="AO83" s="34"/>
      <c r="AP83" s="34"/>
      <c r="AQ83" s="34"/>
      <c r="AR83" s="35"/>
      <c r="BE83" s="34"/>
    </row>
    <row r="84" s="4" customFormat="1" ht="12" customHeight="1">
      <c r="A84" s="4"/>
      <c r="B84" s="65"/>
      <c r="C84" s="28" t="s">
        <v>12</v>
      </c>
      <c r="D84" s="4"/>
      <c r="E84" s="4"/>
      <c r="F84" s="4"/>
      <c r="G84" s="4"/>
      <c r="H84" s="4"/>
      <c r="I84" s="4"/>
      <c r="J84" s="4"/>
      <c r="K84" s="4"/>
      <c r="L84" s="4" t="str">
        <f>K5</f>
        <v>23091101</v>
      </c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65"/>
      <c r="BE84" s="4"/>
    </row>
    <row r="85" s="5" customFormat="1" ht="36.96" customHeight="1">
      <c r="A85" s="5"/>
      <c r="B85" s="66"/>
      <c r="C85" s="67" t="s">
        <v>15</v>
      </c>
      <c r="D85" s="5"/>
      <c r="E85" s="5"/>
      <c r="F85" s="5"/>
      <c r="G85" s="5"/>
      <c r="H85" s="5"/>
      <c r="I85" s="5"/>
      <c r="J85" s="5"/>
      <c r="K85" s="5"/>
      <c r="L85" s="68" t="str">
        <f>K6</f>
        <v>Rekonštrukcia farmy Terezov - Objekt SO.27 - spojovacia chodba</v>
      </c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66"/>
      <c r="BE85" s="5"/>
    </row>
    <row r="86" s="2" customFormat="1" ht="6.96" customHeight="1">
      <c r="A86" s="34"/>
      <c r="B86" s="35"/>
      <c r="C86" s="34"/>
      <c r="D86" s="34"/>
      <c r="E86" s="34"/>
      <c r="F86" s="34"/>
      <c r="G86" s="34"/>
      <c r="H86" s="34"/>
      <c r="I86" s="34"/>
      <c r="J86" s="34"/>
      <c r="K86" s="34"/>
      <c r="L86" s="34"/>
      <c r="M86" s="34"/>
      <c r="N86" s="34"/>
      <c r="O86" s="34"/>
      <c r="P86" s="34"/>
      <c r="Q86" s="34"/>
      <c r="R86" s="34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  <c r="AF86" s="34"/>
      <c r="AG86" s="34"/>
      <c r="AH86" s="34"/>
      <c r="AI86" s="34"/>
      <c r="AJ86" s="34"/>
      <c r="AK86" s="34"/>
      <c r="AL86" s="34"/>
      <c r="AM86" s="34"/>
      <c r="AN86" s="34"/>
      <c r="AO86" s="34"/>
      <c r="AP86" s="34"/>
      <c r="AQ86" s="34"/>
      <c r="AR86" s="35"/>
      <c r="BE86" s="34"/>
    </row>
    <row r="87" s="2" customFormat="1" ht="12" customHeight="1">
      <c r="A87" s="34"/>
      <c r="B87" s="35"/>
      <c r="C87" s="28" t="s">
        <v>19</v>
      </c>
      <c r="D87" s="34"/>
      <c r="E87" s="34"/>
      <c r="F87" s="34"/>
      <c r="G87" s="34"/>
      <c r="H87" s="34"/>
      <c r="I87" s="34"/>
      <c r="J87" s="34"/>
      <c r="K87" s="34"/>
      <c r="L87" s="69" t="str">
        <f>IF(K8="","",K8)</f>
        <v>Kútniky</v>
      </c>
      <c r="M87" s="34"/>
      <c r="N87" s="34"/>
      <c r="O87" s="34"/>
      <c r="P87" s="34"/>
      <c r="Q87" s="34"/>
      <c r="R87" s="34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  <c r="AF87" s="34"/>
      <c r="AG87" s="34"/>
      <c r="AH87" s="34"/>
      <c r="AI87" s="28" t="s">
        <v>21</v>
      </c>
      <c r="AJ87" s="34"/>
      <c r="AK87" s="34"/>
      <c r="AL87" s="34"/>
      <c r="AM87" s="70" t="str">
        <f>IF(AN8= "","",AN8)</f>
        <v>12. 9. 2023</v>
      </c>
      <c r="AN87" s="70"/>
      <c r="AO87" s="34"/>
      <c r="AP87" s="34"/>
      <c r="AQ87" s="34"/>
      <c r="AR87" s="35"/>
      <c r="BE87" s="34"/>
    </row>
    <row r="88" s="2" customFormat="1" ht="6.96" customHeight="1">
      <c r="A88" s="34"/>
      <c r="B88" s="35"/>
      <c r="C88" s="34"/>
      <c r="D88" s="34"/>
      <c r="E88" s="34"/>
      <c r="F88" s="34"/>
      <c r="G88" s="34"/>
      <c r="H88" s="34"/>
      <c r="I88" s="34"/>
      <c r="J88" s="34"/>
      <c r="K88" s="34"/>
      <c r="L88" s="34"/>
      <c r="M88" s="34"/>
      <c r="N88" s="34"/>
      <c r="O88" s="34"/>
      <c r="P88" s="34"/>
      <c r="Q88" s="34"/>
      <c r="R88" s="34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F88" s="34"/>
      <c r="AG88" s="34"/>
      <c r="AH88" s="34"/>
      <c r="AI88" s="34"/>
      <c r="AJ88" s="34"/>
      <c r="AK88" s="34"/>
      <c r="AL88" s="34"/>
      <c r="AM88" s="34"/>
      <c r="AN88" s="34"/>
      <c r="AO88" s="34"/>
      <c r="AP88" s="34"/>
      <c r="AQ88" s="34"/>
      <c r="AR88" s="35"/>
      <c r="BE88" s="34"/>
    </row>
    <row r="89" s="2" customFormat="1" ht="15.15" customHeight="1">
      <c r="A89" s="34"/>
      <c r="B89" s="35"/>
      <c r="C89" s="28" t="s">
        <v>23</v>
      </c>
      <c r="D89" s="34"/>
      <c r="E89" s="34"/>
      <c r="F89" s="34"/>
      <c r="G89" s="34"/>
      <c r="H89" s="34"/>
      <c r="I89" s="34"/>
      <c r="J89" s="34"/>
      <c r="K89" s="34"/>
      <c r="L89" s="4" t="str">
        <f>IF(E11= "","",E11)</f>
        <v xml:space="preserve">Poľnohospodárske družstvo Kútniky </v>
      </c>
      <c r="M89" s="34"/>
      <c r="N89" s="34"/>
      <c r="O89" s="34"/>
      <c r="P89" s="34"/>
      <c r="Q89" s="34"/>
      <c r="R89" s="34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F89" s="34"/>
      <c r="AG89" s="34"/>
      <c r="AH89" s="34"/>
      <c r="AI89" s="28" t="s">
        <v>29</v>
      </c>
      <c r="AJ89" s="34"/>
      <c r="AK89" s="34"/>
      <c r="AL89" s="34"/>
      <c r="AM89" s="71" t="str">
        <f>IF(E17="","",E17)</f>
        <v xml:space="preserve">Ing.arch. Žalman, CSc </v>
      </c>
      <c r="AN89" s="4"/>
      <c r="AO89" s="4"/>
      <c r="AP89" s="4"/>
      <c r="AQ89" s="34"/>
      <c r="AR89" s="35"/>
      <c r="AS89" s="72" t="s">
        <v>55</v>
      </c>
      <c r="AT89" s="73"/>
      <c r="AU89" s="74"/>
      <c r="AV89" s="74"/>
      <c r="AW89" s="74"/>
      <c r="AX89" s="74"/>
      <c r="AY89" s="74"/>
      <c r="AZ89" s="74"/>
      <c r="BA89" s="74"/>
      <c r="BB89" s="74"/>
      <c r="BC89" s="74"/>
      <c r="BD89" s="75"/>
      <c r="BE89" s="34"/>
    </row>
    <row r="90" s="2" customFormat="1" ht="15.15" customHeight="1">
      <c r="A90" s="34"/>
      <c r="B90" s="35"/>
      <c r="C90" s="28" t="s">
        <v>27</v>
      </c>
      <c r="D90" s="34"/>
      <c r="E90" s="34"/>
      <c r="F90" s="34"/>
      <c r="G90" s="34"/>
      <c r="H90" s="34"/>
      <c r="I90" s="34"/>
      <c r="J90" s="34"/>
      <c r="K90" s="34"/>
      <c r="L90" s="4" t="str">
        <f>IF(E14= "Vyplň údaj","",E14)</f>
        <v/>
      </c>
      <c r="M90" s="34"/>
      <c r="N90" s="34"/>
      <c r="O90" s="34"/>
      <c r="P90" s="34"/>
      <c r="Q90" s="34"/>
      <c r="R90" s="34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F90" s="34"/>
      <c r="AG90" s="34"/>
      <c r="AH90" s="34"/>
      <c r="AI90" s="28" t="s">
        <v>32</v>
      </c>
      <c r="AJ90" s="34"/>
      <c r="AK90" s="34"/>
      <c r="AL90" s="34"/>
      <c r="AM90" s="71" t="str">
        <f>IF(E20="","",E20)</f>
        <v>Rosoft s.r.o.</v>
      </c>
      <c r="AN90" s="4"/>
      <c r="AO90" s="4"/>
      <c r="AP90" s="4"/>
      <c r="AQ90" s="34"/>
      <c r="AR90" s="35"/>
      <c r="AS90" s="76"/>
      <c r="AT90" s="77"/>
      <c r="AU90" s="78"/>
      <c r="AV90" s="78"/>
      <c r="AW90" s="78"/>
      <c r="AX90" s="78"/>
      <c r="AY90" s="78"/>
      <c r="AZ90" s="78"/>
      <c r="BA90" s="78"/>
      <c r="BB90" s="78"/>
      <c r="BC90" s="78"/>
      <c r="BD90" s="79"/>
      <c r="BE90" s="34"/>
    </row>
    <row r="91" s="2" customFormat="1" ht="10.8" customHeight="1">
      <c r="A91" s="34"/>
      <c r="B91" s="35"/>
      <c r="C91" s="34"/>
      <c r="D91" s="34"/>
      <c r="E91" s="34"/>
      <c r="F91" s="34"/>
      <c r="G91" s="34"/>
      <c r="H91" s="34"/>
      <c r="I91" s="34"/>
      <c r="J91" s="34"/>
      <c r="K91" s="34"/>
      <c r="L91" s="34"/>
      <c r="M91" s="34"/>
      <c r="N91" s="34"/>
      <c r="O91" s="34"/>
      <c r="P91" s="34"/>
      <c r="Q91" s="34"/>
      <c r="R91" s="34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F91" s="34"/>
      <c r="AG91" s="34"/>
      <c r="AH91" s="34"/>
      <c r="AI91" s="34"/>
      <c r="AJ91" s="34"/>
      <c r="AK91" s="34"/>
      <c r="AL91" s="34"/>
      <c r="AM91" s="34"/>
      <c r="AN91" s="34"/>
      <c r="AO91" s="34"/>
      <c r="AP91" s="34"/>
      <c r="AQ91" s="34"/>
      <c r="AR91" s="35"/>
      <c r="AS91" s="76"/>
      <c r="AT91" s="77"/>
      <c r="AU91" s="78"/>
      <c r="AV91" s="78"/>
      <c r="AW91" s="78"/>
      <c r="AX91" s="78"/>
      <c r="AY91" s="78"/>
      <c r="AZ91" s="78"/>
      <c r="BA91" s="78"/>
      <c r="BB91" s="78"/>
      <c r="BC91" s="78"/>
      <c r="BD91" s="79"/>
      <c r="BE91" s="34"/>
    </row>
    <row r="92" s="2" customFormat="1" ht="29.28" customHeight="1">
      <c r="A92" s="34"/>
      <c r="B92" s="35"/>
      <c r="C92" s="80" t="s">
        <v>56</v>
      </c>
      <c r="D92" s="81"/>
      <c r="E92" s="81"/>
      <c r="F92" s="81"/>
      <c r="G92" s="81"/>
      <c r="H92" s="82"/>
      <c r="I92" s="83" t="s">
        <v>57</v>
      </c>
      <c r="J92" s="81"/>
      <c r="K92" s="81"/>
      <c r="L92" s="81"/>
      <c r="M92" s="81"/>
      <c r="N92" s="81"/>
      <c r="O92" s="81"/>
      <c r="P92" s="81"/>
      <c r="Q92" s="81"/>
      <c r="R92" s="81"/>
      <c r="S92" s="81"/>
      <c r="T92" s="81"/>
      <c r="U92" s="81"/>
      <c r="V92" s="81"/>
      <c r="W92" s="81"/>
      <c r="X92" s="81"/>
      <c r="Y92" s="81"/>
      <c r="Z92" s="81"/>
      <c r="AA92" s="81"/>
      <c r="AB92" s="81"/>
      <c r="AC92" s="81"/>
      <c r="AD92" s="81"/>
      <c r="AE92" s="81"/>
      <c r="AF92" s="81"/>
      <c r="AG92" s="84" t="s">
        <v>58</v>
      </c>
      <c r="AH92" s="81"/>
      <c r="AI92" s="81"/>
      <c r="AJ92" s="81"/>
      <c r="AK92" s="81"/>
      <c r="AL92" s="81"/>
      <c r="AM92" s="81"/>
      <c r="AN92" s="83" t="s">
        <v>59</v>
      </c>
      <c r="AO92" s="81"/>
      <c r="AP92" s="85"/>
      <c r="AQ92" s="86" t="s">
        <v>60</v>
      </c>
      <c r="AR92" s="35"/>
      <c r="AS92" s="87" t="s">
        <v>61</v>
      </c>
      <c r="AT92" s="88" t="s">
        <v>62</v>
      </c>
      <c r="AU92" s="88" t="s">
        <v>63</v>
      </c>
      <c r="AV92" s="88" t="s">
        <v>64</v>
      </c>
      <c r="AW92" s="88" t="s">
        <v>65</v>
      </c>
      <c r="AX92" s="88" t="s">
        <v>66</v>
      </c>
      <c r="AY92" s="88" t="s">
        <v>67</v>
      </c>
      <c r="AZ92" s="88" t="s">
        <v>68</v>
      </c>
      <c r="BA92" s="88" t="s">
        <v>69</v>
      </c>
      <c r="BB92" s="88" t="s">
        <v>70</v>
      </c>
      <c r="BC92" s="88" t="s">
        <v>71</v>
      </c>
      <c r="BD92" s="89" t="s">
        <v>72</v>
      </c>
      <c r="BE92" s="34"/>
    </row>
    <row r="93" s="2" customFormat="1" ht="10.8" customHeight="1">
      <c r="A93" s="34"/>
      <c r="B93" s="35"/>
      <c r="C93" s="34"/>
      <c r="D93" s="34"/>
      <c r="E93" s="34"/>
      <c r="F93" s="34"/>
      <c r="G93" s="34"/>
      <c r="H93" s="34"/>
      <c r="I93" s="34"/>
      <c r="J93" s="34"/>
      <c r="K93" s="34"/>
      <c r="L93" s="34"/>
      <c r="M93" s="34"/>
      <c r="N93" s="34"/>
      <c r="O93" s="34"/>
      <c r="P93" s="34"/>
      <c r="Q93" s="34"/>
      <c r="R93" s="34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F93" s="34"/>
      <c r="AG93" s="34"/>
      <c r="AH93" s="34"/>
      <c r="AI93" s="34"/>
      <c r="AJ93" s="34"/>
      <c r="AK93" s="34"/>
      <c r="AL93" s="34"/>
      <c r="AM93" s="34"/>
      <c r="AN93" s="34"/>
      <c r="AO93" s="34"/>
      <c r="AP93" s="34"/>
      <c r="AQ93" s="34"/>
      <c r="AR93" s="35"/>
      <c r="AS93" s="90"/>
      <c r="AT93" s="91"/>
      <c r="AU93" s="91"/>
      <c r="AV93" s="91"/>
      <c r="AW93" s="91"/>
      <c r="AX93" s="91"/>
      <c r="AY93" s="91"/>
      <c r="AZ93" s="91"/>
      <c r="BA93" s="91"/>
      <c r="BB93" s="91"/>
      <c r="BC93" s="91"/>
      <c r="BD93" s="92"/>
      <c r="BE93" s="34"/>
    </row>
    <row r="94" s="6" customFormat="1" ht="32.4" customHeight="1">
      <c r="A94" s="6"/>
      <c r="B94" s="93"/>
      <c r="C94" s="94" t="s">
        <v>73</v>
      </c>
      <c r="D94" s="95"/>
      <c r="E94" s="95"/>
      <c r="F94" s="95"/>
      <c r="G94" s="95"/>
      <c r="H94" s="95"/>
      <c r="I94" s="95"/>
      <c r="J94" s="95"/>
      <c r="K94" s="95"/>
      <c r="L94" s="95"/>
      <c r="M94" s="95"/>
      <c r="N94" s="95"/>
      <c r="O94" s="95"/>
      <c r="P94" s="95"/>
      <c r="Q94" s="95"/>
      <c r="R94" s="95"/>
      <c r="S94" s="95"/>
      <c r="T94" s="95"/>
      <c r="U94" s="95"/>
      <c r="V94" s="95"/>
      <c r="W94" s="95"/>
      <c r="X94" s="95"/>
      <c r="Y94" s="95"/>
      <c r="Z94" s="95"/>
      <c r="AA94" s="95"/>
      <c r="AB94" s="95"/>
      <c r="AC94" s="95"/>
      <c r="AD94" s="95"/>
      <c r="AE94" s="95"/>
      <c r="AF94" s="95"/>
      <c r="AG94" s="96">
        <f>ROUND(SUM(AG95:AG99),2)</f>
        <v>0</v>
      </c>
      <c r="AH94" s="96"/>
      <c r="AI94" s="96"/>
      <c r="AJ94" s="96"/>
      <c r="AK94" s="96"/>
      <c r="AL94" s="96"/>
      <c r="AM94" s="96"/>
      <c r="AN94" s="97">
        <f>SUM(AG94,AT94)</f>
        <v>0</v>
      </c>
      <c r="AO94" s="97"/>
      <c r="AP94" s="97"/>
      <c r="AQ94" s="98" t="s">
        <v>1</v>
      </c>
      <c r="AR94" s="93"/>
      <c r="AS94" s="99">
        <f>ROUND(SUM(AS95:AS99),2)</f>
        <v>0</v>
      </c>
      <c r="AT94" s="100">
        <f>ROUND(SUM(AV94:AW94),2)</f>
        <v>0</v>
      </c>
      <c r="AU94" s="101">
        <f>ROUND(SUM(AU95:AU99),5)</f>
        <v>0</v>
      </c>
      <c r="AV94" s="100">
        <f>ROUND(AZ94*L29,2)</f>
        <v>0</v>
      </c>
      <c r="AW94" s="100">
        <f>ROUND(BA94*L30,2)</f>
        <v>0</v>
      </c>
      <c r="AX94" s="100">
        <f>ROUND(BB94*L29,2)</f>
        <v>0</v>
      </c>
      <c r="AY94" s="100">
        <f>ROUND(BC94*L30,2)</f>
        <v>0</v>
      </c>
      <c r="AZ94" s="100">
        <f>ROUND(SUM(AZ95:AZ99),2)</f>
        <v>0</v>
      </c>
      <c r="BA94" s="100">
        <f>ROUND(SUM(BA95:BA99),2)</f>
        <v>0</v>
      </c>
      <c r="BB94" s="100">
        <f>ROUND(SUM(BB95:BB99),2)</f>
        <v>0</v>
      </c>
      <c r="BC94" s="100">
        <f>ROUND(SUM(BC95:BC99),2)</f>
        <v>0</v>
      </c>
      <c r="BD94" s="102">
        <f>ROUND(SUM(BD95:BD99),2)</f>
        <v>0</v>
      </c>
      <c r="BE94" s="6"/>
      <c r="BS94" s="103" t="s">
        <v>74</v>
      </c>
      <c r="BT94" s="103" t="s">
        <v>75</v>
      </c>
      <c r="BU94" s="104" t="s">
        <v>76</v>
      </c>
      <c r="BV94" s="103" t="s">
        <v>77</v>
      </c>
      <c r="BW94" s="103" t="s">
        <v>4</v>
      </c>
      <c r="BX94" s="103" t="s">
        <v>78</v>
      </c>
      <c r="CL94" s="103" t="s">
        <v>1</v>
      </c>
    </row>
    <row r="95" s="7" customFormat="1" ht="24.75" customHeight="1">
      <c r="A95" s="105" t="s">
        <v>79</v>
      </c>
      <c r="B95" s="106"/>
      <c r="C95" s="107"/>
      <c r="D95" s="108" t="s">
        <v>80</v>
      </c>
      <c r="E95" s="108"/>
      <c r="F95" s="108"/>
      <c r="G95" s="108"/>
      <c r="H95" s="108"/>
      <c r="I95" s="109"/>
      <c r="J95" s="108" t="s">
        <v>81</v>
      </c>
      <c r="K95" s="108"/>
      <c r="L95" s="108"/>
      <c r="M95" s="108"/>
      <c r="N95" s="108"/>
      <c r="O95" s="108"/>
      <c r="P95" s="108"/>
      <c r="Q95" s="108"/>
      <c r="R95" s="108"/>
      <c r="S95" s="108"/>
      <c r="T95" s="108"/>
      <c r="U95" s="108"/>
      <c r="V95" s="108"/>
      <c r="W95" s="108"/>
      <c r="X95" s="108"/>
      <c r="Y95" s="108"/>
      <c r="Z95" s="108"/>
      <c r="AA95" s="108"/>
      <c r="AB95" s="108"/>
      <c r="AC95" s="108"/>
      <c r="AD95" s="108"/>
      <c r="AE95" s="108"/>
      <c r="AF95" s="108"/>
      <c r="AG95" s="110">
        <f>'arch - Architektúra a sta...'!J32</f>
        <v>0</v>
      </c>
      <c r="AH95" s="109"/>
      <c r="AI95" s="109"/>
      <c r="AJ95" s="109"/>
      <c r="AK95" s="109"/>
      <c r="AL95" s="109"/>
      <c r="AM95" s="109"/>
      <c r="AN95" s="110">
        <f>SUM(AG95,AT95)</f>
        <v>0</v>
      </c>
      <c r="AO95" s="109"/>
      <c r="AP95" s="109"/>
      <c r="AQ95" s="111" t="s">
        <v>82</v>
      </c>
      <c r="AR95" s="106"/>
      <c r="AS95" s="112">
        <v>0</v>
      </c>
      <c r="AT95" s="113">
        <f>ROUND(SUM(AV95:AW95),2)</f>
        <v>0</v>
      </c>
      <c r="AU95" s="114">
        <f>'arch - Architektúra a sta...'!P140</f>
        <v>0</v>
      </c>
      <c r="AV95" s="113">
        <f>'arch - Architektúra a sta...'!J35</f>
        <v>0</v>
      </c>
      <c r="AW95" s="113">
        <f>'arch - Architektúra a sta...'!J36</f>
        <v>0</v>
      </c>
      <c r="AX95" s="113">
        <f>'arch - Architektúra a sta...'!J37</f>
        <v>0</v>
      </c>
      <c r="AY95" s="113">
        <f>'arch - Architektúra a sta...'!J38</f>
        <v>0</v>
      </c>
      <c r="AZ95" s="113">
        <f>'arch - Architektúra a sta...'!F35</f>
        <v>0</v>
      </c>
      <c r="BA95" s="113">
        <f>'arch - Architektúra a sta...'!F36</f>
        <v>0</v>
      </c>
      <c r="BB95" s="113">
        <f>'arch - Architektúra a sta...'!F37</f>
        <v>0</v>
      </c>
      <c r="BC95" s="113">
        <f>'arch - Architektúra a sta...'!F38</f>
        <v>0</v>
      </c>
      <c r="BD95" s="115">
        <f>'arch - Architektúra a sta...'!F39</f>
        <v>0</v>
      </c>
      <c r="BE95" s="7"/>
      <c r="BT95" s="116" t="s">
        <v>83</v>
      </c>
      <c r="BV95" s="116" t="s">
        <v>77</v>
      </c>
      <c r="BW95" s="116" t="s">
        <v>84</v>
      </c>
      <c r="BX95" s="116" t="s">
        <v>4</v>
      </c>
      <c r="CL95" s="116" t="s">
        <v>1</v>
      </c>
      <c r="CM95" s="116" t="s">
        <v>75</v>
      </c>
    </row>
    <row r="96" s="7" customFormat="1" ht="16.5" customHeight="1">
      <c r="A96" s="105" t="s">
        <v>79</v>
      </c>
      <c r="B96" s="106"/>
      <c r="C96" s="107"/>
      <c r="D96" s="108" t="s">
        <v>85</v>
      </c>
      <c r="E96" s="108"/>
      <c r="F96" s="108"/>
      <c r="G96" s="108"/>
      <c r="H96" s="108"/>
      <c r="I96" s="109"/>
      <c r="J96" s="108" t="s">
        <v>86</v>
      </c>
      <c r="K96" s="108"/>
      <c r="L96" s="108"/>
      <c r="M96" s="108"/>
      <c r="N96" s="108"/>
      <c r="O96" s="108"/>
      <c r="P96" s="108"/>
      <c r="Q96" s="108"/>
      <c r="R96" s="108"/>
      <c r="S96" s="108"/>
      <c r="T96" s="108"/>
      <c r="U96" s="108"/>
      <c r="V96" s="108"/>
      <c r="W96" s="108"/>
      <c r="X96" s="108"/>
      <c r="Y96" s="108"/>
      <c r="Z96" s="108"/>
      <c r="AA96" s="108"/>
      <c r="AB96" s="108"/>
      <c r="AC96" s="108"/>
      <c r="AD96" s="108"/>
      <c r="AE96" s="108"/>
      <c r="AF96" s="108"/>
      <c r="AG96" s="110">
        <f>'zti - Zdravotechnické inš...'!J32</f>
        <v>0</v>
      </c>
      <c r="AH96" s="109"/>
      <c r="AI96" s="109"/>
      <c r="AJ96" s="109"/>
      <c r="AK96" s="109"/>
      <c r="AL96" s="109"/>
      <c r="AM96" s="109"/>
      <c r="AN96" s="110">
        <f>SUM(AG96,AT96)</f>
        <v>0</v>
      </c>
      <c r="AO96" s="109"/>
      <c r="AP96" s="109"/>
      <c r="AQ96" s="111" t="s">
        <v>82</v>
      </c>
      <c r="AR96" s="106"/>
      <c r="AS96" s="112">
        <v>0</v>
      </c>
      <c r="AT96" s="113">
        <f>ROUND(SUM(AV96:AW96),2)</f>
        <v>0</v>
      </c>
      <c r="AU96" s="114">
        <f>'zti - Zdravotechnické inš...'!P134</f>
        <v>0</v>
      </c>
      <c r="AV96" s="113">
        <f>'zti - Zdravotechnické inš...'!J35</f>
        <v>0</v>
      </c>
      <c r="AW96" s="113">
        <f>'zti - Zdravotechnické inš...'!J36</f>
        <v>0</v>
      </c>
      <c r="AX96" s="113">
        <f>'zti - Zdravotechnické inš...'!J37</f>
        <v>0</v>
      </c>
      <c r="AY96" s="113">
        <f>'zti - Zdravotechnické inš...'!J38</f>
        <v>0</v>
      </c>
      <c r="AZ96" s="113">
        <f>'zti - Zdravotechnické inš...'!F35</f>
        <v>0</v>
      </c>
      <c r="BA96" s="113">
        <f>'zti - Zdravotechnické inš...'!F36</f>
        <v>0</v>
      </c>
      <c r="BB96" s="113">
        <f>'zti - Zdravotechnické inš...'!F37</f>
        <v>0</v>
      </c>
      <c r="BC96" s="113">
        <f>'zti - Zdravotechnické inš...'!F38</f>
        <v>0</v>
      </c>
      <c r="BD96" s="115">
        <f>'zti - Zdravotechnické inš...'!F39</f>
        <v>0</v>
      </c>
      <c r="BE96" s="7"/>
      <c r="BT96" s="116" t="s">
        <v>83</v>
      </c>
      <c r="BV96" s="116" t="s">
        <v>77</v>
      </c>
      <c r="BW96" s="116" t="s">
        <v>87</v>
      </c>
      <c r="BX96" s="116" t="s">
        <v>4</v>
      </c>
      <c r="CL96" s="116" t="s">
        <v>1</v>
      </c>
      <c r="CM96" s="116" t="s">
        <v>75</v>
      </c>
    </row>
    <row r="97" s="7" customFormat="1" ht="16.5" customHeight="1">
      <c r="A97" s="105" t="s">
        <v>79</v>
      </c>
      <c r="B97" s="106"/>
      <c r="C97" s="107"/>
      <c r="D97" s="108" t="s">
        <v>88</v>
      </c>
      <c r="E97" s="108"/>
      <c r="F97" s="108"/>
      <c r="G97" s="108"/>
      <c r="H97" s="108"/>
      <c r="I97" s="109"/>
      <c r="J97" s="108" t="s">
        <v>89</v>
      </c>
      <c r="K97" s="108"/>
      <c r="L97" s="108"/>
      <c r="M97" s="108"/>
      <c r="N97" s="108"/>
      <c r="O97" s="108"/>
      <c r="P97" s="108"/>
      <c r="Q97" s="108"/>
      <c r="R97" s="108"/>
      <c r="S97" s="108"/>
      <c r="T97" s="108"/>
      <c r="U97" s="108"/>
      <c r="V97" s="108"/>
      <c r="W97" s="108"/>
      <c r="X97" s="108"/>
      <c r="Y97" s="108"/>
      <c r="Z97" s="108"/>
      <c r="AA97" s="108"/>
      <c r="AB97" s="108"/>
      <c r="AC97" s="108"/>
      <c r="AD97" s="108"/>
      <c r="AE97" s="108"/>
      <c r="AF97" s="108"/>
      <c r="AG97" s="110">
        <f>'plyn - Plynofikácia'!J32</f>
        <v>0</v>
      </c>
      <c r="AH97" s="109"/>
      <c r="AI97" s="109"/>
      <c r="AJ97" s="109"/>
      <c r="AK97" s="109"/>
      <c r="AL97" s="109"/>
      <c r="AM97" s="109"/>
      <c r="AN97" s="110">
        <f>SUM(AG97,AT97)</f>
        <v>0</v>
      </c>
      <c r="AO97" s="109"/>
      <c r="AP97" s="109"/>
      <c r="AQ97" s="111" t="s">
        <v>82</v>
      </c>
      <c r="AR97" s="106"/>
      <c r="AS97" s="112">
        <v>0</v>
      </c>
      <c r="AT97" s="113">
        <f>ROUND(SUM(AV97:AW97),2)</f>
        <v>0</v>
      </c>
      <c r="AU97" s="114">
        <f>'plyn - Plynofikácia'!P138</f>
        <v>0</v>
      </c>
      <c r="AV97" s="113">
        <f>'plyn - Plynofikácia'!J35</f>
        <v>0</v>
      </c>
      <c r="AW97" s="113">
        <f>'plyn - Plynofikácia'!J36</f>
        <v>0</v>
      </c>
      <c r="AX97" s="113">
        <f>'plyn - Plynofikácia'!J37</f>
        <v>0</v>
      </c>
      <c r="AY97" s="113">
        <f>'plyn - Plynofikácia'!J38</f>
        <v>0</v>
      </c>
      <c r="AZ97" s="113">
        <f>'plyn - Plynofikácia'!F35</f>
        <v>0</v>
      </c>
      <c r="BA97" s="113">
        <f>'plyn - Plynofikácia'!F36</f>
        <v>0</v>
      </c>
      <c r="BB97" s="113">
        <f>'plyn - Plynofikácia'!F37</f>
        <v>0</v>
      </c>
      <c r="BC97" s="113">
        <f>'plyn - Plynofikácia'!F38</f>
        <v>0</v>
      </c>
      <c r="BD97" s="115">
        <f>'plyn - Plynofikácia'!F39</f>
        <v>0</v>
      </c>
      <c r="BE97" s="7"/>
      <c r="BT97" s="116" t="s">
        <v>83</v>
      </c>
      <c r="BV97" s="116" t="s">
        <v>77</v>
      </c>
      <c r="BW97" s="116" t="s">
        <v>90</v>
      </c>
      <c r="BX97" s="116" t="s">
        <v>4</v>
      </c>
      <c r="CL97" s="116" t="s">
        <v>1</v>
      </c>
      <c r="CM97" s="116" t="s">
        <v>75</v>
      </c>
    </row>
    <row r="98" s="7" customFormat="1" ht="16.5" customHeight="1">
      <c r="A98" s="105" t="s">
        <v>79</v>
      </c>
      <c r="B98" s="106"/>
      <c r="C98" s="107"/>
      <c r="D98" s="108" t="s">
        <v>91</v>
      </c>
      <c r="E98" s="108"/>
      <c r="F98" s="108"/>
      <c r="G98" s="108"/>
      <c r="H98" s="108"/>
      <c r="I98" s="109"/>
      <c r="J98" s="108" t="s">
        <v>92</v>
      </c>
      <c r="K98" s="108"/>
      <c r="L98" s="108"/>
      <c r="M98" s="108"/>
      <c r="N98" s="108"/>
      <c r="O98" s="108"/>
      <c r="P98" s="108"/>
      <c r="Q98" s="108"/>
      <c r="R98" s="108"/>
      <c r="S98" s="108"/>
      <c r="T98" s="108"/>
      <c r="U98" s="108"/>
      <c r="V98" s="108"/>
      <c r="W98" s="108"/>
      <c r="X98" s="108"/>
      <c r="Y98" s="108"/>
      <c r="Z98" s="108"/>
      <c r="AA98" s="108"/>
      <c r="AB98" s="108"/>
      <c r="AC98" s="108"/>
      <c r="AD98" s="108"/>
      <c r="AE98" s="108"/>
      <c r="AF98" s="108"/>
      <c r="AG98" s="110">
        <f>'ele - Elektroinštalácia'!J32</f>
        <v>0</v>
      </c>
      <c r="AH98" s="109"/>
      <c r="AI98" s="109"/>
      <c r="AJ98" s="109"/>
      <c r="AK98" s="109"/>
      <c r="AL98" s="109"/>
      <c r="AM98" s="109"/>
      <c r="AN98" s="110">
        <f>SUM(AG98,AT98)</f>
        <v>0</v>
      </c>
      <c r="AO98" s="109"/>
      <c r="AP98" s="109"/>
      <c r="AQ98" s="111" t="s">
        <v>82</v>
      </c>
      <c r="AR98" s="106"/>
      <c r="AS98" s="112">
        <v>0</v>
      </c>
      <c r="AT98" s="113">
        <f>ROUND(SUM(AV98:AW98),2)</f>
        <v>0</v>
      </c>
      <c r="AU98" s="114">
        <f>'ele - Elektroinštalácia'!P128</f>
        <v>0</v>
      </c>
      <c r="AV98" s="113">
        <f>'ele - Elektroinštalácia'!J35</f>
        <v>0</v>
      </c>
      <c r="AW98" s="113">
        <f>'ele - Elektroinštalácia'!J36</f>
        <v>0</v>
      </c>
      <c r="AX98" s="113">
        <f>'ele - Elektroinštalácia'!J37</f>
        <v>0</v>
      </c>
      <c r="AY98" s="113">
        <f>'ele - Elektroinštalácia'!J38</f>
        <v>0</v>
      </c>
      <c r="AZ98" s="113">
        <f>'ele - Elektroinštalácia'!F35</f>
        <v>0</v>
      </c>
      <c r="BA98" s="113">
        <f>'ele - Elektroinštalácia'!F36</f>
        <v>0</v>
      </c>
      <c r="BB98" s="113">
        <f>'ele - Elektroinštalácia'!F37</f>
        <v>0</v>
      </c>
      <c r="BC98" s="113">
        <f>'ele - Elektroinštalácia'!F38</f>
        <v>0</v>
      </c>
      <c r="BD98" s="115">
        <f>'ele - Elektroinštalácia'!F39</f>
        <v>0</v>
      </c>
      <c r="BE98" s="7"/>
      <c r="BT98" s="116" t="s">
        <v>83</v>
      </c>
      <c r="BV98" s="116" t="s">
        <v>77</v>
      </c>
      <c r="BW98" s="116" t="s">
        <v>93</v>
      </c>
      <c r="BX98" s="116" t="s">
        <v>4</v>
      </c>
      <c r="CL98" s="116" t="s">
        <v>1</v>
      </c>
      <c r="CM98" s="116" t="s">
        <v>75</v>
      </c>
    </row>
    <row r="99" s="7" customFormat="1" ht="16.5" customHeight="1">
      <c r="A99" s="105" t="s">
        <v>79</v>
      </c>
      <c r="B99" s="106"/>
      <c r="C99" s="107"/>
      <c r="D99" s="108" t="s">
        <v>94</v>
      </c>
      <c r="E99" s="108"/>
      <c r="F99" s="108"/>
      <c r="G99" s="108"/>
      <c r="H99" s="108"/>
      <c r="I99" s="109"/>
      <c r="J99" s="108" t="s">
        <v>95</v>
      </c>
      <c r="K99" s="108"/>
      <c r="L99" s="108"/>
      <c r="M99" s="108"/>
      <c r="N99" s="108"/>
      <c r="O99" s="108"/>
      <c r="P99" s="108"/>
      <c r="Q99" s="108"/>
      <c r="R99" s="108"/>
      <c r="S99" s="108"/>
      <c r="T99" s="108"/>
      <c r="U99" s="108"/>
      <c r="V99" s="108"/>
      <c r="W99" s="108"/>
      <c r="X99" s="108"/>
      <c r="Y99" s="108"/>
      <c r="Z99" s="108"/>
      <c r="AA99" s="108"/>
      <c r="AB99" s="108"/>
      <c r="AC99" s="108"/>
      <c r="AD99" s="108"/>
      <c r="AE99" s="108"/>
      <c r="AF99" s="108"/>
      <c r="AG99" s="110">
        <f>'odvod - Odvodnenie obsluž...'!J32</f>
        <v>0</v>
      </c>
      <c r="AH99" s="109"/>
      <c r="AI99" s="109"/>
      <c r="AJ99" s="109"/>
      <c r="AK99" s="109"/>
      <c r="AL99" s="109"/>
      <c r="AM99" s="109"/>
      <c r="AN99" s="110">
        <f>SUM(AG99,AT99)</f>
        <v>0</v>
      </c>
      <c r="AO99" s="109"/>
      <c r="AP99" s="109"/>
      <c r="AQ99" s="111" t="s">
        <v>82</v>
      </c>
      <c r="AR99" s="106"/>
      <c r="AS99" s="117">
        <v>0</v>
      </c>
      <c r="AT99" s="118">
        <f>ROUND(SUM(AV99:AW99),2)</f>
        <v>0</v>
      </c>
      <c r="AU99" s="119">
        <f>'odvod - Odvodnenie obsluž...'!P135</f>
        <v>0</v>
      </c>
      <c r="AV99" s="118">
        <f>'odvod - Odvodnenie obsluž...'!J35</f>
        <v>0</v>
      </c>
      <c r="AW99" s="118">
        <f>'odvod - Odvodnenie obsluž...'!J36</f>
        <v>0</v>
      </c>
      <c r="AX99" s="118">
        <f>'odvod - Odvodnenie obsluž...'!J37</f>
        <v>0</v>
      </c>
      <c r="AY99" s="118">
        <f>'odvod - Odvodnenie obsluž...'!J38</f>
        <v>0</v>
      </c>
      <c r="AZ99" s="118">
        <f>'odvod - Odvodnenie obsluž...'!F35</f>
        <v>0</v>
      </c>
      <c r="BA99" s="118">
        <f>'odvod - Odvodnenie obsluž...'!F36</f>
        <v>0</v>
      </c>
      <c r="BB99" s="118">
        <f>'odvod - Odvodnenie obsluž...'!F37</f>
        <v>0</v>
      </c>
      <c r="BC99" s="118">
        <f>'odvod - Odvodnenie obsluž...'!F38</f>
        <v>0</v>
      </c>
      <c r="BD99" s="120">
        <f>'odvod - Odvodnenie obsluž...'!F39</f>
        <v>0</v>
      </c>
      <c r="BE99" s="7"/>
      <c r="BT99" s="116" t="s">
        <v>83</v>
      </c>
      <c r="BV99" s="116" t="s">
        <v>77</v>
      </c>
      <c r="BW99" s="116" t="s">
        <v>96</v>
      </c>
      <c r="BX99" s="116" t="s">
        <v>4</v>
      </c>
      <c r="CL99" s="116" t="s">
        <v>1</v>
      </c>
      <c r="CM99" s="116" t="s">
        <v>75</v>
      </c>
    </row>
    <row r="100" s="2" customFormat="1" ht="30" customHeight="1">
      <c r="A100" s="34"/>
      <c r="B100" s="35"/>
      <c r="C100" s="34"/>
      <c r="D100" s="34"/>
      <c r="E100" s="34"/>
      <c r="F100" s="34"/>
      <c r="G100" s="34"/>
      <c r="H100" s="34"/>
      <c r="I100" s="34"/>
      <c r="J100" s="34"/>
      <c r="K100" s="34"/>
      <c r="L100" s="34"/>
      <c r="M100" s="34"/>
      <c r="N100" s="34"/>
      <c r="O100" s="34"/>
      <c r="P100" s="34"/>
      <c r="Q100" s="34"/>
      <c r="R100" s="34"/>
      <c r="S100" s="34"/>
      <c r="T100" s="34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  <c r="AF100" s="34"/>
      <c r="AG100" s="34"/>
      <c r="AH100" s="34"/>
      <c r="AI100" s="34"/>
      <c r="AJ100" s="34"/>
      <c r="AK100" s="34"/>
      <c r="AL100" s="34"/>
      <c r="AM100" s="34"/>
      <c r="AN100" s="34"/>
      <c r="AO100" s="34"/>
      <c r="AP100" s="34"/>
      <c r="AQ100" s="34"/>
      <c r="AR100" s="35"/>
      <c r="AS100" s="34"/>
      <c r="AT100" s="34"/>
      <c r="AU100" s="34"/>
      <c r="AV100" s="34"/>
      <c r="AW100" s="34"/>
      <c r="AX100" s="34"/>
      <c r="AY100" s="34"/>
      <c r="AZ100" s="34"/>
      <c r="BA100" s="34"/>
      <c r="BB100" s="34"/>
      <c r="BC100" s="34"/>
      <c r="BD100" s="34"/>
      <c r="BE100" s="34"/>
    </row>
    <row r="101" s="2" customFormat="1" ht="6.96" customHeight="1">
      <c r="A101" s="34"/>
      <c r="B101" s="61"/>
      <c r="C101" s="62"/>
      <c r="D101" s="62"/>
      <c r="E101" s="62"/>
      <c r="F101" s="62"/>
      <c r="G101" s="62"/>
      <c r="H101" s="62"/>
      <c r="I101" s="62"/>
      <c r="J101" s="62"/>
      <c r="K101" s="62"/>
      <c r="L101" s="62"/>
      <c r="M101" s="62"/>
      <c r="N101" s="62"/>
      <c r="O101" s="62"/>
      <c r="P101" s="62"/>
      <c r="Q101" s="62"/>
      <c r="R101" s="62"/>
      <c r="S101" s="62"/>
      <c r="T101" s="62"/>
      <c r="U101" s="62"/>
      <c r="V101" s="62"/>
      <c r="W101" s="62"/>
      <c r="X101" s="62"/>
      <c r="Y101" s="62"/>
      <c r="Z101" s="62"/>
      <c r="AA101" s="62"/>
      <c r="AB101" s="62"/>
      <c r="AC101" s="62"/>
      <c r="AD101" s="62"/>
      <c r="AE101" s="62"/>
      <c r="AF101" s="62"/>
      <c r="AG101" s="62"/>
      <c r="AH101" s="62"/>
      <c r="AI101" s="62"/>
      <c r="AJ101" s="62"/>
      <c r="AK101" s="62"/>
      <c r="AL101" s="62"/>
      <c r="AM101" s="62"/>
      <c r="AN101" s="62"/>
      <c r="AO101" s="62"/>
      <c r="AP101" s="62"/>
      <c r="AQ101" s="62"/>
      <c r="AR101" s="35"/>
      <c r="AS101" s="34"/>
      <c r="AT101" s="34"/>
      <c r="AU101" s="34"/>
      <c r="AV101" s="34"/>
      <c r="AW101" s="34"/>
      <c r="AX101" s="34"/>
      <c r="AY101" s="34"/>
      <c r="AZ101" s="34"/>
      <c r="BA101" s="34"/>
      <c r="BB101" s="34"/>
      <c r="BC101" s="34"/>
      <c r="BD101" s="34"/>
      <c r="BE101" s="34"/>
    </row>
  </sheetData>
  <mergeCells count="58">
    <mergeCell ref="L85:AO85"/>
    <mergeCell ref="AM87:AN87"/>
    <mergeCell ref="AM89:AP89"/>
    <mergeCell ref="AS89:AT91"/>
    <mergeCell ref="AM90:AP90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AN98:AP98"/>
    <mergeCell ref="AG98:AM98"/>
    <mergeCell ref="D98:H98"/>
    <mergeCell ref="J98:AF98"/>
    <mergeCell ref="AN99:AP99"/>
    <mergeCell ref="AG99:AM99"/>
    <mergeCell ref="D99:H99"/>
    <mergeCell ref="J99:AF99"/>
    <mergeCell ref="AG94:AM94"/>
    <mergeCell ref="AN94:AP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95" location="'arch - Architektúra a sta...'!C2" display="/"/>
    <hyperlink ref="A96" location="'zti - Zdravotechnické inš...'!C2" display="/"/>
    <hyperlink ref="A97" location="'plyn - Plynofikácia'!C2" display="/"/>
    <hyperlink ref="A98" location="'ele - Elektroinštalácia'!C2" display="/"/>
    <hyperlink ref="A99" location="'odvod - Odvodnenie obsluž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4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84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75</v>
      </c>
    </row>
    <row r="4" s="1" customFormat="1" ht="24.96" customHeight="1">
      <c r="B4" s="18"/>
      <c r="D4" s="19" t="s">
        <v>97</v>
      </c>
      <c r="L4" s="18"/>
      <c r="M4" s="121" t="s">
        <v>9</v>
      </c>
      <c r="AT4" s="15" t="s">
        <v>3</v>
      </c>
    </row>
    <row r="5" s="1" customFormat="1" ht="6.96" customHeight="1">
      <c r="B5" s="18"/>
      <c r="L5" s="18"/>
    </row>
    <row r="6" s="1" customFormat="1" ht="12" customHeight="1">
      <c r="B6" s="18"/>
      <c r="D6" s="28" t="s">
        <v>15</v>
      </c>
      <c r="L6" s="18"/>
    </row>
    <row r="7" s="1" customFormat="1" ht="16.5" customHeight="1">
      <c r="B7" s="18"/>
      <c r="E7" s="122" t="str">
        <f>'Rekapitulácia stavby'!K6</f>
        <v>Rekonštrukcia farmy Terezov - Objekt SO.27 - spojovacia chodba</v>
      </c>
      <c r="F7" s="28"/>
      <c r="G7" s="28"/>
      <c r="H7" s="28"/>
      <c r="L7" s="18"/>
    </row>
    <row r="8" s="2" customFormat="1" ht="12" customHeight="1">
      <c r="A8" s="34"/>
      <c r="B8" s="35"/>
      <c r="C8" s="34"/>
      <c r="D8" s="28" t="s">
        <v>98</v>
      </c>
      <c r="E8" s="34"/>
      <c r="F8" s="34"/>
      <c r="G8" s="34"/>
      <c r="H8" s="34"/>
      <c r="I8" s="34"/>
      <c r="J8" s="34"/>
      <c r="K8" s="34"/>
      <c r="L8" s="56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="2" customFormat="1" ht="30" customHeight="1">
      <c r="A9" s="34"/>
      <c r="B9" s="35"/>
      <c r="C9" s="34"/>
      <c r="D9" s="34"/>
      <c r="E9" s="68" t="s">
        <v>99</v>
      </c>
      <c r="F9" s="34"/>
      <c r="G9" s="34"/>
      <c r="H9" s="34"/>
      <c r="I9" s="34"/>
      <c r="J9" s="34"/>
      <c r="K9" s="34"/>
      <c r="L9" s="56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>
      <c r="A10" s="34"/>
      <c r="B10" s="35"/>
      <c r="C10" s="34"/>
      <c r="D10" s="34"/>
      <c r="E10" s="34"/>
      <c r="F10" s="34"/>
      <c r="G10" s="34"/>
      <c r="H10" s="34"/>
      <c r="I10" s="34"/>
      <c r="J10" s="34"/>
      <c r="K10" s="34"/>
      <c r="L10" s="56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2" customHeight="1">
      <c r="A11" s="34"/>
      <c r="B11" s="35"/>
      <c r="C11" s="34"/>
      <c r="D11" s="28" t="s">
        <v>17</v>
      </c>
      <c r="E11" s="34"/>
      <c r="F11" s="23" t="s">
        <v>1</v>
      </c>
      <c r="G11" s="34"/>
      <c r="H11" s="34"/>
      <c r="I11" s="28" t="s">
        <v>18</v>
      </c>
      <c r="J11" s="23" t="s">
        <v>1</v>
      </c>
      <c r="K11" s="34"/>
      <c r="L11" s="56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 ht="12" customHeight="1">
      <c r="A12" s="34"/>
      <c r="B12" s="35"/>
      <c r="C12" s="34"/>
      <c r="D12" s="28" t="s">
        <v>19</v>
      </c>
      <c r="E12" s="34"/>
      <c r="F12" s="23" t="s">
        <v>20</v>
      </c>
      <c r="G12" s="34"/>
      <c r="H12" s="34"/>
      <c r="I12" s="28" t="s">
        <v>21</v>
      </c>
      <c r="J12" s="70" t="str">
        <f>'Rekapitulácia stavby'!AN8</f>
        <v>12. 9. 2023</v>
      </c>
      <c r="K12" s="34"/>
      <c r="L12" s="56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0.8" customHeight="1">
      <c r="A13" s="34"/>
      <c r="B13" s="35"/>
      <c r="C13" s="34"/>
      <c r="D13" s="34"/>
      <c r="E13" s="34"/>
      <c r="F13" s="34"/>
      <c r="G13" s="34"/>
      <c r="H13" s="34"/>
      <c r="I13" s="34"/>
      <c r="J13" s="34"/>
      <c r="K13" s="34"/>
      <c r="L13" s="56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35"/>
      <c r="C14" s="34"/>
      <c r="D14" s="28" t="s">
        <v>23</v>
      </c>
      <c r="E14" s="34"/>
      <c r="F14" s="34"/>
      <c r="G14" s="34"/>
      <c r="H14" s="34"/>
      <c r="I14" s="28" t="s">
        <v>24</v>
      </c>
      <c r="J14" s="23" t="s">
        <v>1</v>
      </c>
      <c r="K14" s="34"/>
      <c r="L14" s="56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8" customHeight="1">
      <c r="A15" s="34"/>
      <c r="B15" s="35"/>
      <c r="C15" s="34"/>
      <c r="D15" s="34"/>
      <c r="E15" s="23" t="s">
        <v>25</v>
      </c>
      <c r="F15" s="34"/>
      <c r="G15" s="34"/>
      <c r="H15" s="34"/>
      <c r="I15" s="28" t="s">
        <v>26</v>
      </c>
      <c r="J15" s="23" t="s">
        <v>1</v>
      </c>
      <c r="K15" s="34"/>
      <c r="L15" s="56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6.96" customHeight="1">
      <c r="A16" s="34"/>
      <c r="B16" s="35"/>
      <c r="C16" s="34"/>
      <c r="D16" s="34"/>
      <c r="E16" s="34"/>
      <c r="F16" s="34"/>
      <c r="G16" s="34"/>
      <c r="H16" s="34"/>
      <c r="I16" s="34"/>
      <c r="J16" s="34"/>
      <c r="K16" s="34"/>
      <c r="L16" s="56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2" customHeight="1">
      <c r="A17" s="34"/>
      <c r="B17" s="35"/>
      <c r="C17" s="34"/>
      <c r="D17" s="28" t="s">
        <v>27</v>
      </c>
      <c r="E17" s="34"/>
      <c r="F17" s="34"/>
      <c r="G17" s="34"/>
      <c r="H17" s="34"/>
      <c r="I17" s="28" t="s">
        <v>24</v>
      </c>
      <c r="J17" s="29" t="str">
        <f>'Rekapitulácia stavby'!AN13</f>
        <v>Vyplň údaj</v>
      </c>
      <c r="K17" s="34"/>
      <c r="L17" s="56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18" customHeight="1">
      <c r="A18" s="34"/>
      <c r="B18" s="35"/>
      <c r="C18" s="34"/>
      <c r="D18" s="34"/>
      <c r="E18" s="29" t="str">
        <f>'Rekapitulácia stavby'!E14</f>
        <v>Vyplň údaj</v>
      </c>
      <c r="F18" s="23"/>
      <c r="G18" s="23"/>
      <c r="H18" s="23"/>
      <c r="I18" s="28" t="s">
        <v>26</v>
      </c>
      <c r="J18" s="29" t="str">
        <f>'Rekapitulácia stavby'!AN14</f>
        <v>Vyplň údaj</v>
      </c>
      <c r="K18" s="34"/>
      <c r="L18" s="56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6.96" customHeight="1">
      <c r="A19" s="34"/>
      <c r="B19" s="35"/>
      <c r="C19" s="34"/>
      <c r="D19" s="34"/>
      <c r="E19" s="34"/>
      <c r="F19" s="34"/>
      <c r="G19" s="34"/>
      <c r="H19" s="34"/>
      <c r="I19" s="34"/>
      <c r="J19" s="34"/>
      <c r="K19" s="34"/>
      <c r="L19" s="56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2" customHeight="1">
      <c r="A20" s="34"/>
      <c r="B20" s="35"/>
      <c r="C20" s="34"/>
      <c r="D20" s="28" t="s">
        <v>29</v>
      </c>
      <c r="E20" s="34"/>
      <c r="F20" s="34"/>
      <c r="G20" s="34"/>
      <c r="H20" s="34"/>
      <c r="I20" s="28" t="s">
        <v>24</v>
      </c>
      <c r="J20" s="23" t="s">
        <v>1</v>
      </c>
      <c r="K20" s="34"/>
      <c r="L20" s="56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18" customHeight="1">
      <c r="A21" s="34"/>
      <c r="B21" s="35"/>
      <c r="C21" s="34"/>
      <c r="D21" s="34"/>
      <c r="E21" s="23" t="s">
        <v>30</v>
      </c>
      <c r="F21" s="34"/>
      <c r="G21" s="34"/>
      <c r="H21" s="34"/>
      <c r="I21" s="28" t="s">
        <v>26</v>
      </c>
      <c r="J21" s="23" t="s">
        <v>1</v>
      </c>
      <c r="K21" s="34"/>
      <c r="L21" s="56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6.96" customHeight="1">
      <c r="A22" s="34"/>
      <c r="B22" s="35"/>
      <c r="C22" s="34"/>
      <c r="D22" s="34"/>
      <c r="E22" s="34"/>
      <c r="F22" s="34"/>
      <c r="G22" s="34"/>
      <c r="H22" s="34"/>
      <c r="I22" s="34"/>
      <c r="J22" s="34"/>
      <c r="K22" s="34"/>
      <c r="L22" s="56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2" customHeight="1">
      <c r="A23" s="34"/>
      <c r="B23" s="35"/>
      <c r="C23" s="34"/>
      <c r="D23" s="28" t="s">
        <v>32</v>
      </c>
      <c r="E23" s="34"/>
      <c r="F23" s="34"/>
      <c r="G23" s="34"/>
      <c r="H23" s="34"/>
      <c r="I23" s="28" t="s">
        <v>24</v>
      </c>
      <c r="J23" s="23" t="s">
        <v>1</v>
      </c>
      <c r="K23" s="34"/>
      <c r="L23" s="56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18" customHeight="1">
      <c r="A24" s="34"/>
      <c r="B24" s="35"/>
      <c r="C24" s="34"/>
      <c r="D24" s="34"/>
      <c r="E24" s="23" t="s">
        <v>33</v>
      </c>
      <c r="F24" s="34"/>
      <c r="G24" s="34"/>
      <c r="H24" s="34"/>
      <c r="I24" s="28" t="s">
        <v>26</v>
      </c>
      <c r="J24" s="23" t="s">
        <v>1</v>
      </c>
      <c r="K24" s="34"/>
      <c r="L24" s="56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6.96" customHeight="1">
      <c r="A25" s="34"/>
      <c r="B25" s="35"/>
      <c r="C25" s="34"/>
      <c r="D25" s="34"/>
      <c r="E25" s="34"/>
      <c r="F25" s="34"/>
      <c r="G25" s="34"/>
      <c r="H25" s="34"/>
      <c r="I25" s="34"/>
      <c r="J25" s="34"/>
      <c r="K25" s="34"/>
      <c r="L25" s="56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2" customHeight="1">
      <c r="A26" s="34"/>
      <c r="B26" s="35"/>
      <c r="C26" s="34"/>
      <c r="D26" s="28" t="s">
        <v>34</v>
      </c>
      <c r="E26" s="34"/>
      <c r="F26" s="34"/>
      <c r="G26" s="34"/>
      <c r="H26" s="34"/>
      <c r="I26" s="34"/>
      <c r="J26" s="34"/>
      <c r="K26" s="34"/>
      <c r="L26" s="56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8" customFormat="1" ht="16.5" customHeight="1">
      <c r="A27" s="123"/>
      <c r="B27" s="124"/>
      <c r="C27" s="123"/>
      <c r="D27" s="123"/>
      <c r="E27" s="32" t="s">
        <v>1</v>
      </c>
      <c r="F27" s="32"/>
      <c r="G27" s="32"/>
      <c r="H27" s="32"/>
      <c r="I27" s="123"/>
      <c r="J27" s="123"/>
      <c r="K27" s="123"/>
      <c r="L27" s="125"/>
      <c r="S27" s="123"/>
      <c r="T27" s="123"/>
      <c r="U27" s="123"/>
      <c r="V27" s="123"/>
      <c r="W27" s="123"/>
      <c r="X27" s="123"/>
      <c r="Y27" s="123"/>
      <c r="Z27" s="123"/>
      <c r="AA27" s="123"/>
      <c r="AB27" s="123"/>
      <c r="AC27" s="123"/>
      <c r="AD27" s="123"/>
      <c r="AE27" s="123"/>
    </row>
    <row r="28" s="2" customFormat="1" ht="6.96" customHeight="1">
      <c r="A28" s="34"/>
      <c r="B28" s="35"/>
      <c r="C28" s="34"/>
      <c r="D28" s="34"/>
      <c r="E28" s="34"/>
      <c r="F28" s="34"/>
      <c r="G28" s="34"/>
      <c r="H28" s="34"/>
      <c r="I28" s="34"/>
      <c r="J28" s="34"/>
      <c r="K28" s="34"/>
      <c r="L28" s="56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2" customFormat="1" ht="6.96" customHeight="1">
      <c r="A29" s="34"/>
      <c r="B29" s="35"/>
      <c r="C29" s="34"/>
      <c r="D29" s="91"/>
      <c r="E29" s="91"/>
      <c r="F29" s="91"/>
      <c r="G29" s="91"/>
      <c r="H29" s="91"/>
      <c r="I29" s="91"/>
      <c r="J29" s="91"/>
      <c r="K29" s="91"/>
      <c r="L29" s="56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="2" customFormat="1" ht="14.4" customHeight="1">
      <c r="A30" s="34"/>
      <c r="B30" s="35"/>
      <c r="C30" s="34"/>
      <c r="D30" s="23" t="s">
        <v>100</v>
      </c>
      <c r="E30" s="34"/>
      <c r="F30" s="34"/>
      <c r="G30" s="34"/>
      <c r="H30" s="34"/>
      <c r="I30" s="34"/>
      <c r="J30" s="126">
        <f>J96</f>
        <v>0</v>
      </c>
      <c r="K30" s="34"/>
      <c r="L30" s="56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14.4" customHeight="1">
      <c r="A31" s="34"/>
      <c r="B31" s="35"/>
      <c r="C31" s="34"/>
      <c r="D31" s="127" t="s">
        <v>101</v>
      </c>
      <c r="E31" s="34"/>
      <c r="F31" s="34"/>
      <c r="G31" s="34"/>
      <c r="H31" s="34"/>
      <c r="I31" s="34"/>
      <c r="J31" s="126">
        <f>J113</f>
        <v>0</v>
      </c>
      <c r="K31" s="34"/>
      <c r="L31" s="56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25.44" customHeight="1">
      <c r="A32" s="34"/>
      <c r="B32" s="35"/>
      <c r="C32" s="34"/>
      <c r="D32" s="128" t="s">
        <v>35</v>
      </c>
      <c r="E32" s="34"/>
      <c r="F32" s="34"/>
      <c r="G32" s="34"/>
      <c r="H32" s="34"/>
      <c r="I32" s="34"/>
      <c r="J32" s="97">
        <f>ROUND(J30 + J31, 2)</f>
        <v>0</v>
      </c>
      <c r="K32" s="34"/>
      <c r="L32" s="56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6.96" customHeight="1">
      <c r="A33" s="34"/>
      <c r="B33" s="35"/>
      <c r="C33" s="34"/>
      <c r="D33" s="91"/>
      <c r="E33" s="91"/>
      <c r="F33" s="91"/>
      <c r="G33" s="91"/>
      <c r="H33" s="91"/>
      <c r="I33" s="91"/>
      <c r="J33" s="91"/>
      <c r="K33" s="91"/>
      <c r="L33" s="56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35"/>
      <c r="C34" s="34"/>
      <c r="D34" s="34"/>
      <c r="E34" s="34"/>
      <c r="F34" s="39" t="s">
        <v>37</v>
      </c>
      <c r="G34" s="34"/>
      <c r="H34" s="34"/>
      <c r="I34" s="39" t="s">
        <v>36</v>
      </c>
      <c r="J34" s="39" t="s">
        <v>38</v>
      </c>
      <c r="K34" s="34"/>
      <c r="L34" s="56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="2" customFormat="1" ht="14.4" customHeight="1">
      <c r="A35" s="34"/>
      <c r="B35" s="35"/>
      <c r="C35" s="34"/>
      <c r="D35" s="129" t="s">
        <v>39</v>
      </c>
      <c r="E35" s="41" t="s">
        <v>40</v>
      </c>
      <c r="F35" s="130">
        <f>ROUND((SUM(BE113:BE120) + SUM(BE140:BE234)),  2)</f>
        <v>0</v>
      </c>
      <c r="G35" s="131"/>
      <c r="H35" s="131"/>
      <c r="I35" s="132">
        <v>0.20000000000000001</v>
      </c>
      <c r="J35" s="130">
        <f>ROUND(((SUM(BE113:BE120) + SUM(BE140:BE234))*I35),  2)</f>
        <v>0</v>
      </c>
      <c r="K35" s="34"/>
      <c r="L35" s="56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="2" customFormat="1" ht="14.4" customHeight="1">
      <c r="A36" s="34"/>
      <c r="B36" s="35"/>
      <c r="C36" s="34"/>
      <c r="D36" s="34"/>
      <c r="E36" s="41" t="s">
        <v>41</v>
      </c>
      <c r="F36" s="130">
        <f>ROUND((SUM(BF113:BF120) + SUM(BF140:BF234)),  2)</f>
        <v>0</v>
      </c>
      <c r="G36" s="131"/>
      <c r="H36" s="131"/>
      <c r="I36" s="132">
        <v>0.20000000000000001</v>
      </c>
      <c r="J36" s="130">
        <f>ROUND(((SUM(BF113:BF120) + SUM(BF140:BF234))*I36),  2)</f>
        <v>0</v>
      </c>
      <c r="K36" s="34"/>
      <c r="L36" s="56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35"/>
      <c r="C37" s="34"/>
      <c r="D37" s="34"/>
      <c r="E37" s="28" t="s">
        <v>42</v>
      </c>
      <c r="F37" s="133">
        <f>ROUND((SUM(BG113:BG120) + SUM(BG140:BG234)),  2)</f>
        <v>0</v>
      </c>
      <c r="G37" s="34"/>
      <c r="H37" s="34"/>
      <c r="I37" s="134">
        <v>0.20000000000000001</v>
      </c>
      <c r="J37" s="133">
        <f>0</f>
        <v>0</v>
      </c>
      <c r="K37" s="34"/>
      <c r="L37" s="56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hidden="1" s="2" customFormat="1" ht="14.4" customHeight="1">
      <c r="A38" s="34"/>
      <c r="B38" s="35"/>
      <c r="C38" s="34"/>
      <c r="D38" s="34"/>
      <c r="E38" s="28" t="s">
        <v>43</v>
      </c>
      <c r="F38" s="133">
        <f>ROUND((SUM(BH113:BH120) + SUM(BH140:BH234)),  2)</f>
        <v>0</v>
      </c>
      <c r="G38" s="34"/>
      <c r="H38" s="34"/>
      <c r="I38" s="134">
        <v>0.20000000000000001</v>
      </c>
      <c r="J38" s="133">
        <f>0</f>
        <v>0</v>
      </c>
      <c r="K38" s="34"/>
      <c r="L38" s="56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hidden="1" s="2" customFormat="1" ht="14.4" customHeight="1">
      <c r="A39" s="34"/>
      <c r="B39" s="35"/>
      <c r="C39" s="34"/>
      <c r="D39" s="34"/>
      <c r="E39" s="41" t="s">
        <v>44</v>
      </c>
      <c r="F39" s="130">
        <f>ROUND((SUM(BI113:BI120) + SUM(BI140:BI234)),  2)</f>
        <v>0</v>
      </c>
      <c r="G39" s="131"/>
      <c r="H39" s="131"/>
      <c r="I39" s="132">
        <v>0</v>
      </c>
      <c r="J39" s="130">
        <f>0</f>
        <v>0</v>
      </c>
      <c r="K39" s="34"/>
      <c r="L39" s="56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6.96" customHeight="1">
      <c r="A40" s="34"/>
      <c r="B40" s="35"/>
      <c r="C40" s="34"/>
      <c r="D40" s="34"/>
      <c r="E40" s="34"/>
      <c r="F40" s="34"/>
      <c r="G40" s="34"/>
      <c r="H40" s="34"/>
      <c r="I40" s="34"/>
      <c r="J40" s="34"/>
      <c r="K40" s="34"/>
      <c r="L40" s="56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2" customFormat="1" ht="25.44" customHeight="1">
      <c r="A41" s="34"/>
      <c r="B41" s="35"/>
      <c r="C41" s="135"/>
      <c r="D41" s="136" t="s">
        <v>45</v>
      </c>
      <c r="E41" s="82"/>
      <c r="F41" s="82"/>
      <c r="G41" s="137" t="s">
        <v>46</v>
      </c>
      <c r="H41" s="138" t="s">
        <v>47</v>
      </c>
      <c r="I41" s="82"/>
      <c r="J41" s="139">
        <f>SUM(J32:J39)</f>
        <v>0</v>
      </c>
      <c r="K41" s="140"/>
      <c r="L41" s="56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="2" customFormat="1" ht="14.4" customHeight="1">
      <c r="A42" s="34"/>
      <c r="B42" s="35"/>
      <c r="C42" s="34"/>
      <c r="D42" s="34"/>
      <c r="E42" s="34"/>
      <c r="F42" s="34"/>
      <c r="G42" s="34"/>
      <c r="H42" s="34"/>
      <c r="I42" s="34"/>
      <c r="J42" s="34"/>
      <c r="K42" s="34"/>
      <c r="L42" s="56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56"/>
      <c r="D50" s="57" t="s">
        <v>48</v>
      </c>
      <c r="E50" s="58"/>
      <c r="F50" s="58"/>
      <c r="G50" s="57" t="s">
        <v>49</v>
      </c>
      <c r="H50" s="58"/>
      <c r="I50" s="58"/>
      <c r="J50" s="58"/>
      <c r="K50" s="58"/>
      <c r="L50" s="56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4"/>
      <c r="B61" s="35"/>
      <c r="C61" s="34"/>
      <c r="D61" s="59" t="s">
        <v>50</v>
      </c>
      <c r="E61" s="37"/>
      <c r="F61" s="141" t="s">
        <v>51</v>
      </c>
      <c r="G61" s="59" t="s">
        <v>50</v>
      </c>
      <c r="H61" s="37"/>
      <c r="I61" s="37"/>
      <c r="J61" s="142" t="s">
        <v>51</v>
      </c>
      <c r="K61" s="37"/>
      <c r="L61" s="56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4"/>
      <c r="B65" s="35"/>
      <c r="C65" s="34"/>
      <c r="D65" s="57" t="s">
        <v>52</v>
      </c>
      <c r="E65" s="60"/>
      <c r="F65" s="60"/>
      <c r="G65" s="57" t="s">
        <v>53</v>
      </c>
      <c r="H65" s="60"/>
      <c r="I65" s="60"/>
      <c r="J65" s="60"/>
      <c r="K65" s="60"/>
      <c r="L65" s="56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4"/>
      <c r="B76" s="35"/>
      <c r="C76" s="34"/>
      <c r="D76" s="59" t="s">
        <v>50</v>
      </c>
      <c r="E76" s="37"/>
      <c r="F76" s="141" t="s">
        <v>51</v>
      </c>
      <c r="G76" s="59" t="s">
        <v>50</v>
      </c>
      <c r="H76" s="37"/>
      <c r="I76" s="37"/>
      <c r="J76" s="142" t="s">
        <v>51</v>
      </c>
      <c r="K76" s="37"/>
      <c r="L76" s="56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61"/>
      <c r="C77" s="62"/>
      <c r="D77" s="62"/>
      <c r="E77" s="62"/>
      <c r="F77" s="62"/>
      <c r="G77" s="62"/>
      <c r="H77" s="62"/>
      <c r="I77" s="62"/>
      <c r="J77" s="62"/>
      <c r="K77" s="62"/>
      <c r="L77" s="56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63"/>
      <c r="C81" s="64"/>
      <c r="D81" s="64"/>
      <c r="E81" s="64"/>
      <c r="F81" s="64"/>
      <c r="G81" s="64"/>
      <c r="H81" s="64"/>
      <c r="I81" s="64"/>
      <c r="J81" s="64"/>
      <c r="K81" s="64"/>
      <c r="L81" s="56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102</v>
      </c>
      <c r="D82" s="34"/>
      <c r="E82" s="34"/>
      <c r="F82" s="34"/>
      <c r="G82" s="34"/>
      <c r="H82" s="34"/>
      <c r="I82" s="34"/>
      <c r="J82" s="34"/>
      <c r="K82" s="34"/>
      <c r="L82" s="56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4"/>
      <c r="D83" s="34"/>
      <c r="E83" s="34"/>
      <c r="F83" s="34"/>
      <c r="G83" s="34"/>
      <c r="H83" s="34"/>
      <c r="I83" s="34"/>
      <c r="J83" s="34"/>
      <c r="K83" s="34"/>
      <c r="L83" s="56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15</v>
      </c>
      <c r="D84" s="34"/>
      <c r="E84" s="34"/>
      <c r="F84" s="34"/>
      <c r="G84" s="34"/>
      <c r="H84" s="34"/>
      <c r="I84" s="34"/>
      <c r="J84" s="34"/>
      <c r="K84" s="34"/>
      <c r="L84" s="56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16.5" customHeight="1">
      <c r="A85" s="34"/>
      <c r="B85" s="35"/>
      <c r="C85" s="34"/>
      <c r="D85" s="34"/>
      <c r="E85" s="122" t="str">
        <f>E7</f>
        <v>Rekonštrukcia farmy Terezov - Objekt SO.27 - spojovacia chodba</v>
      </c>
      <c r="F85" s="28"/>
      <c r="G85" s="28"/>
      <c r="H85" s="28"/>
      <c r="I85" s="34"/>
      <c r="J85" s="34"/>
      <c r="K85" s="34"/>
      <c r="L85" s="56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2" customFormat="1" ht="12" customHeight="1">
      <c r="A86" s="34"/>
      <c r="B86" s="35"/>
      <c r="C86" s="28" t="s">
        <v>98</v>
      </c>
      <c r="D86" s="34"/>
      <c r="E86" s="34"/>
      <c r="F86" s="34"/>
      <c r="G86" s="34"/>
      <c r="H86" s="34"/>
      <c r="I86" s="34"/>
      <c r="J86" s="34"/>
      <c r="K86" s="34"/>
      <c r="L86" s="56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="2" customFormat="1" ht="30" customHeight="1">
      <c r="A87" s="34"/>
      <c r="B87" s="35"/>
      <c r="C87" s="34"/>
      <c r="D87" s="34"/>
      <c r="E87" s="68" t="str">
        <f>E9</f>
        <v>arch - Architektúra a statické konštrukcie, spevnená komunikácia</v>
      </c>
      <c r="F87" s="34"/>
      <c r="G87" s="34"/>
      <c r="H87" s="34"/>
      <c r="I87" s="34"/>
      <c r="J87" s="34"/>
      <c r="K87" s="34"/>
      <c r="L87" s="56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6.96" customHeight="1">
      <c r="A88" s="34"/>
      <c r="B88" s="35"/>
      <c r="C88" s="34"/>
      <c r="D88" s="34"/>
      <c r="E88" s="34"/>
      <c r="F88" s="34"/>
      <c r="G88" s="34"/>
      <c r="H88" s="34"/>
      <c r="I88" s="34"/>
      <c r="J88" s="34"/>
      <c r="K88" s="34"/>
      <c r="L88" s="56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2" customHeight="1">
      <c r="A89" s="34"/>
      <c r="B89" s="35"/>
      <c r="C89" s="28" t="s">
        <v>19</v>
      </c>
      <c r="D89" s="34"/>
      <c r="E89" s="34"/>
      <c r="F89" s="23" t="str">
        <f>F12</f>
        <v>Kútniky</v>
      </c>
      <c r="G89" s="34"/>
      <c r="H89" s="34"/>
      <c r="I89" s="28" t="s">
        <v>21</v>
      </c>
      <c r="J89" s="70" t="str">
        <f>IF(J12="","",J12)</f>
        <v>12. 9. 2023</v>
      </c>
      <c r="K89" s="34"/>
      <c r="L89" s="56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4"/>
      <c r="D90" s="34"/>
      <c r="E90" s="34"/>
      <c r="F90" s="34"/>
      <c r="G90" s="34"/>
      <c r="H90" s="34"/>
      <c r="I90" s="34"/>
      <c r="J90" s="34"/>
      <c r="K90" s="34"/>
      <c r="L90" s="56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25.65" customHeight="1">
      <c r="A91" s="34"/>
      <c r="B91" s="35"/>
      <c r="C91" s="28" t="s">
        <v>23</v>
      </c>
      <c r="D91" s="34"/>
      <c r="E91" s="34"/>
      <c r="F91" s="23" t="str">
        <f>E15</f>
        <v xml:space="preserve">Poľnohospodárske družstvo Kútniky </v>
      </c>
      <c r="G91" s="34"/>
      <c r="H91" s="34"/>
      <c r="I91" s="28" t="s">
        <v>29</v>
      </c>
      <c r="J91" s="32" t="str">
        <f>E21</f>
        <v xml:space="preserve">Ing.arch. Žalman, CSc </v>
      </c>
      <c r="K91" s="34"/>
      <c r="L91" s="56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15.15" customHeight="1">
      <c r="A92" s="34"/>
      <c r="B92" s="35"/>
      <c r="C92" s="28" t="s">
        <v>27</v>
      </c>
      <c r="D92" s="34"/>
      <c r="E92" s="34"/>
      <c r="F92" s="23" t="str">
        <f>IF(E18="","",E18)</f>
        <v>Vyplň údaj</v>
      </c>
      <c r="G92" s="34"/>
      <c r="H92" s="34"/>
      <c r="I92" s="28" t="s">
        <v>32</v>
      </c>
      <c r="J92" s="32" t="str">
        <f>E24</f>
        <v>Rosoft s.r.o.</v>
      </c>
      <c r="K92" s="34"/>
      <c r="L92" s="56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0.32" customHeight="1">
      <c r="A93" s="34"/>
      <c r="B93" s="35"/>
      <c r="C93" s="34"/>
      <c r="D93" s="34"/>
      <c r="E93" s="34"/>
      <c r="F93" s="34"/>
      <c r="G93" s="34"/>
      <c r="H93" s="34"/>
      <c r="I93" s="34"/>
      <c r="J93" s="34"/>
      <c r="K93" s="34"/>
      <c r="L93" s="56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29.28" customHeight="1">
      <c r="A94" s="34"/>
      <c r="B94" s="35"/>
      <c r="C94" s="143" t="s">
        <v>103</v>
      </c>
      <c r="D94" s="135"/>
      <c r="E94" s="135"/>
      <c r="F94" s="135"/>
      <c r="G94" s="135"/>
      <c r="H94" s="135"/>
      <c r="I94" s="135"/>
      <c r="J94" s="144" t="s">
        <v>104</v>
      </c>
      <c r="K94" s="135"/>
      <c r="L94" s="56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4"/>
      <c r="D95" s="34"/>
      <c r="E95" s="34"/>
      <c r="F95" s="34"/>
      <c r="G95" s="34"/>
      <c r="H95" s="34"/>
      <c r="I95" s="34"/>
      <c r="J95" s="34"/>
      <c r="K95" s="34"/>
      <c r="L95" s="56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2.8" customHeight="1">
      <c r="A96" s="34"/>
      <c r="B96" s="35"/>
      <c r="C96" s="145" t="s">
        <v>105</v>
      </c>
      <c r="D96" s="34"/>
      <c r="E96" s="34"/>
      <c r="F96" s="34"/>
      <c r="G96" s="34"/>
      <c r="H96" s="34"/>
      <c r="I96" s="34"/>
      <c r="J96" s="97">
        <f>J140</f>
        <v>0</v>
      </c>
      <c r="K96" s="34"/>
      <c r="L96" s="56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5" t="s">
        <v>106</v>
      </c>
    </row>
    <row r="97" s="9" customFormat="1" ht="24.96" customHeight="1">
      <c r="A97" s="9"/>
      <c r="B97" s="146"/>
      <c r="C97" s="9"/>
      <c r="D97" s="147" t="s">
        <v>107</v>
      </c>
      <c r="E97" s="148"/>
      <c r="F97" s="148"/>
      <c r="G97" s="148"/>
      <c r="H97" s="148"/>
      <c r="I97" s="148"/>
      <c r="J97" s="149">
        <f>J141</f>
        <v>0</v>
      </c>
      <c r="K97" s="9"/>
      <c r="L97" s="146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50"/>
      <c r="C98" s="10"/>
      <c r="D98" s="151" t="s">
        <v>108</v>
      </c>
      <c r="E98" s="152"/>
      <c r="F98" s="152"/>
      <c r="G98" s="152"/>
      <c r="H98" s="152"/>
      <c r="I98" s="152"/>
      <c r="J98" s="153">
        <f>J142</f>
        <v>0</v>
      </c>
      <c r="K98" s="10"/>
      <c r="L98" s="15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50"/>
      <c r="C99" s="10"/>
      <c r="D99" s="151" t="s">
        <v>109</v>
      </c>
      <c r="E99" s="152"/>
      <c r="F99" s="152"/>
      <c r="G99" s="152"/>
      <c r="H99" s="152"/>
      <c r="I99" s="152"/>
      <c r="J99" s="153">
        <f>J152</f>
        <v>0</v>
      </c>
      <c r="K99" s="10"/>
      <c r="L99" s="15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50"/>
      <c r="C100" s="10"/>
      <c r="D100" s="151" t="s">
        <v>110</v>
      </c>
      <c r="E100" s="152"/>
      <c r="F100" s="152"/>
      <c r="G100" s="152"/>
      <c r="H100" s="152"/>
      <c r="I100" s="152"/>
      <c r="J100" s="153">
        <f>J159</f>
        <v>0</v>
      </c>
      <c r="K100" s="10"/>
      <c r="L100" s="15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50"/>
      <c r="C101" s="10"/>
      <c r="D101" s="151" t="s">
        <v>111</v>
      </c>
      <c r="E101" s="152"/>
      <c r="F101" s="152"/>
      <c r="G101" s="152"/>
      <c r="H101" s="152"/>
      <c r="I101" s="152"/>
      <c r="J101" s="153">
        <f>J168</f>
        <v>0</v>
      </c>
      <c r="K101" s="10"/>
      <c r="L101" s="15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50"/>
      <c r="C102" s="10"/>
      <c r="D102" s="151" t="s">
        <v>112</v>
      </c>
      <c r="E102" s="152"/>
      <c r="F102" s="152"/>
      <c r="G102" s="152"/>
      <c r="H102" s="152"/>
      <c r="I102" s="152"/>
      <c r="J102" s="153">
        <f>J170</f>
        <v>0</v>
      </c>
      <c r="K102" s="10"/>
      <c r="L102" s="15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50"/>
      <c r="C103" s="10"/>
      <c r="D103" s="151" t="s">
        <v>113</v>
      </c>
      <c r="E103" s="152"/>
      <c r="F103" s="152"/>
      <c r="G103" s="152"/>
      <c r="H103" s="152"/>
      <c r="I103" s="152"/>
      <c r="J103" s="153">
        <f>J174</f>
        <v>0</v>
      </c>
      <c r="K103" s="10"/>
      <c r="L103" s="15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50"/>
      <c r="C104" s="10"/>
      <c r="D104" s="151" t="s">
        <v>114</v>
      </c>
      <c r="E104" s="152"/>
      <c r="F104" s="152"/>
      <c r="G104" s="152"/>
      <c r="H104" s="152"/>
      <c r="I104" s="152"/>
      <c r="J104" s="153">
        <f>J187</f>
        <v>0</v>
      </c>
      <c r="K104" s="10"/>
      <c r="L104" s="15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50"/>
      <c r="C105" s="10"/>
      <c r="D105" s="151" t="s">
        <v>115</v>
      </c>
      <c r="E105" s="152"/>
      <c r="F105" s="152"/>
      <c r="G105" s="152"/>
      <c r="H105" s="152"/>
      <c r="I105" s="152"/>
      <c r="J105" s="153">
        <f>J194</f>
        <v>0</v>
      </c>
      <c r="K105" s="10"/>
      <c r="L105" s="15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9" customFormat="1" ht="24.96" customHeight="1">
      <c r="A106" s="9"/>
      <c r="B106" s="146"/>
      <c r="C106" s="9"/>
      <c r="D106" s="147" t="s">
        <v>116</v>
      </c>
      <c r="E106" s="148"/>
      <c r="F106" s="148"/>
      <c r="G106" s="148"/>
      <c r="H106" s="148"/>
      <c r="I106" s="148"/>
      <c r="J106" s="149">
        <f>J196</f>
        <v>0</v>
      </c>
      <c r="K106" s="9"/>
      <c r="L106" s="146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s="10" customFormat="1" ht="19.92" customHeight="1">
      <c r="A107" s="10"/>
      <c r="B107" s="150"/>
      <c r="C107" s="10"/>
      <c r="D107" s="151" t="s">
        <v>117</v>
      </c>
      <c r="E107" s="152"/>
      <c r="F107" s="152"/>
      <c r="G107" s="152"/>
      <c r="H107" s="152"/>
      <c r="I107" s="152"/>
      <c r="J107" s="153">
        <f>J197</f>
        <v>0</v>
      </c>
      <c r="K107" s="10"/>
      <c r="L107" s="150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50"/>
      <c r="C108" s="10"/>
      <c r="D108" s="151" t="s">
        <v>118</v>
      </c>
      <c r="E108" s="152"/>
      <c r="F108" s="152"/>
      <c r="G108" s="152"/>
      <c r="H108" s="152"/>
      <c r="I108" s="152"/>
      <c r="J108" s="153">
        <f>J206</f>
        <v>0</v>
      </c>
      <c r="K108" s="10"/>
      <c r="L108" s="150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50"/>
      <c r="C109" s="10"/>
      <c r="D109" s="151" t="s">
        <v>119</v>
      </c>
      <c r="E109" s="152"/>
      <c r="F109" s="152"/>
      <c r="G109" s="152"/>
      <c r="H109" s="152"/>
      <c r="I109" s="152"/>
      <c r="J109" s="153">
        <f>J218</f>
        <v>0</v>
      </c>
      <c r="K109" s="10"/>
      <c r="L109" s="150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50"/>
      <c r="C110" s="10"/>
      <c r="D110" s="151" t="s">
        <v>120</v>
      </c>
      <c r="E110" s="152"/>
      <c r="F110" s="152"/>
      <c r="G110" s="152"/>
      <c r="H110" s="152"/>
      <c r="I110" s="152"/>
      <c r="J110" s="153">
        <f>J232</f>
        <v>0</v>
      </c>
      <c r="K110" s="10"/>
      <c r="L110" s="150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2" customFormat="1" ht="21.84" customHeight="1">
      <c r="A111" s="34"/>
      <c r="B111" s="35"/>
      <c r="C111" s="34"/>
      <c r="D111" s="34"/>
      <c r="E111" s="34"/>
      <c r="F111" s="34"/>
      <c r="G111" s="34"/>
      <c r="H111" s="34"/>
      <c r="I111" s="34"/>
      <c r="J111" s="34"/>
      <c r="K111" s="34"/>
      <c r="L111" s="56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="2" customFormat="1" ht="6.96" customHeight="1">
      <c r="A112" s="34"/>
      <c r="B112" s="35"/>
      <c r="C112" s="34"/>
      <c r="D112" s="34"/>
      <c r="E112" s="34"/>
      <c r="F112" s="34"/>
      <c r="G112" s="34"/>
      <c r="H112" s="34"/>
      <c r="I112" s="34"/>
      <c r="J112" s="34"/>
      <c r="K112" s="34"/>
      <c r="L112" s="56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="2" customFormat="1" ht="29.28" customHeight="1">
      <c r="A113" s="34"/>
      <c r="B113" s="35"/>
      <c r="C113" s="145" t="s">
        <v>121</v>
      </c>
      <c r="D113" s="34"/>
      <c r="E113" s="34"/>
      <c r="F113" s="34"/>
      <c r="G113" s="34"/>
      <c r="H113" s="34"/>
      <c r="I113" s="34"/>
      <c r="J113" s="154">
        <f>ROUND(J114 + J115 + J116 + J117 + J118 + J119,2)</f>
        <v>0</v>
      </c>
      <c r="K113" s="34"/>
      <c r="L113" s="56"/>
      <c r="N113" s="155" t="s">
        <v>39</v>
      </c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18" customHeight="1">
      <c r="A114" s="34"/>
      <c r="B114" s="156"/>
      <c r="C114" s="157"/>
      <c r="D114" s="158" t="s">
        <v>122</v>
      </c>
      <c r="E114" s="159"/>
      <c r="F114" s="159"/>
      <c r="G114" s="157"/>
      <c r="H114" s="157"/>
      <c r="I114" s="157"/>
      <c r="J114" s="160">
        <v>0</v>
      </c>
      <c r="K114" s="157"/>
      <c r="L114" s="161"/>
      <c r="M114" s="162"/>
      <c r="N114" s="163" t="s">
        <v>41</v>
      </c>
      <c r="O114" s="162"/>
      <c r="P114" s="162"/>
      <c r="Q114" s="162"/>
      <c r="R114" s="162"/>
      <c r="S114" s="157"/>
      <c r="T114" s="157"/>
      <c r="U114" s="157"/>
      <c r="V114" s="157"/>
      <c r="W114" s="157"/>
      <c r="X114" s="157"/>
      <c r="Y114" s="157"/>
      <c r="Z114" s="157"/>
      <c r="AA114" s="157"/>
      <c r="AB114" s="157"/>
      <c r="AC114" s="157"/>
      <c r="AD114" s="157"/>
      <c r="AE114" s="157"/>
      <c r="AF114" s="162"/>
      <c r="AG114" s="162"/>
      <c r="AH114" s="162"/>
      <c r="AI114" s="162"/>
      <c r="AJ114" s="162"/>
      <c r="AK114" s="162"/>
      <c r="AL114" s="162"/>
      <c r="AM114" s="162"/>
      <c r="AN114" s="162"/>
      <c r="AO114" s="162"/>
      <c r="AP114" s="162"/>
      <c r="AQ114" s="162"/>
      <c r="AR114" s="162"/>
      <c r="AS114" s="162"/>
      <c r="AT114" s="162"/>
      <c r="AU114" s="162"/>
      <c r="AV114" s="162"/>
      <c r="AW114" s="162"/>
      <c r="AX114" s="162"/>
      <c r="AY114" s="164" t="s">
        <v>123</v>
      </c>
      <c r="AZ114" s="162"/>
      <c r="BA114" s="162"/>
      <c r="BB114" s="162"/>
      <c r="BC114" s="162"/>
      <c r="BD114" s="162"/>
      <c r="BE114" s="165">
        <f>IF(N114="základná",J114,0)</f>
        <v>0</v>
      </c>
      <c r="BF114" s="165">
        <f>IF(N114="znížená",J114,0)</f>
        <v>0</v>
      </c>
      <c r="BG114" s="165">
        <f>IF(N114="zákl. prenesená",J114,0)</f>
        <v>0</v>
      </c>
      <c r="BH114" s="165">
        <f>IF(N114="zníž. prenesená",J114,0)</f>
        <v>0</v>
      </c>
      <c r="BI114" s="165">
        <f>IF(N114="nulová",J114,0)</f>
        <v>0</v>
      </c>
      <c r="BJ114" s="164" t="s">
        <v>124</v>
      </c>
      <c r="BK114" s="162"/>
      <c r="BL114" s="162"/>
      <c r="BM114" s="162"/>
    </row>
    <row r="115" s="2" customFormat="1" ht="18" customHeight="1">
      <c r="A115" s="34"/>
      <c r="B115" s="156"/>
      <c r="C115" s="157"/>
      <c r="D115" s="158" t="s">
        <v>125</v>
      </c>
      <c r="E115" s="159"/>
      <c r="F115" s="159"/>
      <c r="G115" s="157"/>
      <c r="H115" s="157"/>
      <c r="I115" s="157"/>
      <c r="J115" s="160">
        <v>0</v>
      </c>
      <c r="K115" s="157"/>
      <c r="L115" s="161"/>
      <c r="M115" s="162"/>
      <c r="N115" s="163" t="s">
        <v>41</v>
      </c>
      <c r="O115" s="162"/>
      <c r="P115" s="162"/>
      <c r="Q115" s="162"/>
      <c r="R115" s="162"/>
      <c r="S115" s="157"/>
      <c r="T115" s="157"/>
      <c r="U115" s="157"/>
      <c r="V115" s="157"/>
      <c r="W115" s="157"/>
      <c r="X115" s="157"/>
      <c r="Y115" s="157"/>
      <c r="Z115" s="157"/>
      <c r="AA115" s="157"/>
      <c r="AB115" s="157"/>
      <c r="AC115" s="157"/>
      <c r="AD115" s="157"/>
      <c r="AE115" s="157"/>
      <c r="AF115" s="162"/>
      <c r="AG115" s="162"/>
      <c r="AH115" s="162"/>
      <c r="AI115" s="162"/>
      <c r="AJ115" s="162"/>
      <c r="AK115" s="162"/>
      <c r="AL115" s="162"/>
      <c r="AM115" s="162"/>
      <c r="AN115" s="162"/>
      <c r="AO115" s="162"/>
      <c r="AP115" s="162"/>
      <c r="AQ115" s="162"/>
      <c r="AR115" s="162"/>
      <c r="AS115" s="162"/>
      <c r="AT115" s="162"/>
      <c r="AU115" s="162"/>
      <c r="AV115" s="162"/>
      <c r="AW115" s="162"/>
      <c r="AX115" s="162"/>
      <c r="AY115" s="164" t="s">
        <v>123</v>
      </c>
      <c r="AZ115" s="162"/>
      <c r="BA115" s="162"/>
      <c r="BB115" s="162"/>
      <c r="BC115" s="162"/>
      <c r="BD115" s="162"/>
      <c r="BE115" s="165">
        <f>IF(N115="základná",J115,0)</f>
        <v>0</v>
      </c>
      <c r="BF115" s="165">
        <f>IF(N115="znížená",J115,0)</f>
        <v>0</v>
      </c>
      <c r="BG115" s="165">
        <f>IF(N115="zákl. prenesená",J115,0)</f>
        <v>0</v>
      </c>
      <c r="BH115" s="165">
        <f>IF(N115="zníž. prenesená",J115,0)</f>
        <v>0</v>
      </c>
      <c r="BI115" s="165">
        <f>IF(N115="nulová",J115,0)</f>
        <v>0</v>
      </c>
      <c r="BJ115" s="164" t="s">
        <v>124</v>
      </c>
      <c r="BK115" s="162"/>
      <c r="BL115" s="162"/>
      <c r="BM115" s="162"/>
    </row>
    <row r="116" s="2" customFormat="1" ht="18" customHeight="1">
      <c r="A116" s="34"/>
      <c r="B116" s="156"/>
      <c r="C116" s="157"/>
      <c r="D116" s="158" t="s">
        <v>126</v>
      </c>
      <c r="E116" s="159"/>
      <c r="F116" s="159"/>
      <c r="G116" s="157"/>
      <c r="H116" s="157"/>
      <c r="I116" s="157"/>
      <c r="J116" s="160">
        <v>0</v>
      </c>
      <c r="K116" s="157"/>
      <c r="L116" s="161"/>
      <c r="M116" s="162"/>
      <c r="N116" s="163" t="s">
        <v>41</v>
      </c>
      <c r="O116" s="162"/>
      <c r="P116" s="162"/>
      <c r="Q116" s="162"/>
      <c r="R116" s="162"/>
      <c r="S116" s="157"/>
      <c r="T116" s="157"/>
      <c r="U116" s="157"/>
      <c r="V116" s="157"/>
      <c r="W116" s="157"/>
      <c r="X116" s="157"/>
      <c r="Y116" s="157"/>
      <c r="Z116" s="157"/>
      <c r="AA116" s="157"/>
      <c r="AB116" s="157"/>
      <c r="AC116" s="157"/>
      <c r="AD116" s="157"/>
      <c r="AE116" s="157"/>
      <c r="AF116" s="162"/>
      <c r="AG116" s="162"/>
      <c r="AH116" s="162"/>
      <c r="AI116" s="162"/>
      <c r="AJ116" s="162"/>
      <c r="AK116" s="162"/>
      <c r="AL116" s="162"/>
      <c r="AM116" s="162"/>
      <c r="AN116" s="162"/>
      <c r="AO116" s="162"/>
      <c r="AP116" s="162"/>
      <c r="AQ116" s="162"/>
      <c r="AR116" s="162"/>
      <c r="AS116" s="162"/>
      <c r="AT116" s="162"/>
      <c r="AU116" s="162"/>
      <c r="AV116" s="162"/>
      <c r="AW116" s="162"/>
      <c r="AX116" s="162"/>
      <c r="AY116" s="164" t="s">
        <v>123</v>
      </c>
      <c r="AZ116" s="162"/>
      <c r="BA116" s="162"/>
      <c r="BB116" s="162"/>
      <c r="BC116" s="162"/>
      <c r="BD116" s="162"/>
      <c r="BE116" s="165">
        <f>IF(N116="základná",J116,0)</f>
        <v>0</v>
      </c>
      <c r="BF116" s="165">
        <f>IF(N116="znížená",J116,0)</f>
        <v>0</v>
      </c>
      <c r="BG116" s="165">
        <f>IF(N116="zákl. prenesená",J116,0)</f>
        <v>0</v>
      </c>
      <c r="BH116" s="165">
        <f>IF(N116="zníž. prenesená",J116,0)</f>
        <v>0</v>
      </c>
      <c r="BI116" s="165">
        <f>IF(N116="nulová",J116,0)</f>
        <v>0</v>
      </c>
      <c r="BJ116" s="164" t="s">
        <v>124</v>
      </c>
      <c r="BK116" s="162"/>
      <c r="BL116" s="162"/>
      <c r="BM116" s="162"/>
    </row>
    <row r="117" s="2" customFormat="1" ht="18" customHeight="1">
      <c r="A117" s="34"/>
      <c r="B117" s="156"/>
      <c r="C117" s="157"/>
      <c r="D117" s="158" t="s">
        <v>127</v>
      </c>
      <c r="E117" s="159"/>
      <c r="F117" s="159"/>
      <c r="G117" s="157"/>
      <c r="H117" s="157"/>
      <c r="I117" s="157"/>
      <c r="J117" s="160">
        <v>0</v>
      </c>
      <c r="K117" s="157"/>
      <c r="L117" s="161"/>
      <c r="M117" s="162"/>
      <c r="N117" s="163" t="s">
        <v>41</v>
      </c>
      <c r="O117" s="162"/>
      <c r="P117" s="162"/>
      <c r="Q117" s="162"/>
      <c r="R117" s="162"/>
      <c r="S117" s="157"/>
      <c r="T117" s="157"/>
      <c r="U117" s="157"/>
      <c r="V117" s="157"/>
      <c r="W117" s="157"/>
      <c r="X117" s="157"/>
      <c r="Y117" s="157"/>
      <c r="Z117" s="157"/>
      <c r="AA117" s="157"/>
      <c r="AB117" s="157"/>
      <c r="AC117" s="157"/>
      <c r="AD117" s="157"/>
      <c r="AE117" s="157"/>
      <c r="AF117" s="162"/>
      <c r="AG117" s="162"/>
      <c r="AH117" s="162"/>
      <c r="AI117" s="162"/>
      <c r="AJ117" s="162"/>
      <c r="AK117" s="162"/>
      <c r="AL117" s="162"/>
      <c r="AM117" s="162"/>
      <c r="AN117" s="162"/>
      <c r="AO117" s="162"/>
      <c r="AP117" s="162"/>
      <c r="AQ117" s="162"/>
      <c r="AR117" s="162"/>
      <c r="AS117" s="162"/>
      <c r="AT117" s="162"/>
      <c r="AU117" s="162"/>
      <c r="AV117" s="162"/>
      <c r="AW117" s="162"/>
      <c r="AX117" s="162"/>
      <c r="AY117" s="164" t="s">
        <v>123</v>
      </c>
      <c r="AZ117" s="162"/>
      <c r="BA117" s="162"/>
      <c r="BB117" s="162"/>
      <c r="BC117" s="162"/>
      <c r="BD117" s="162"/>
      <c r="BE117" s="165">
        <f>IF(N117="základná",J117,0)</f>
        <v>0</v>
      </c>
      <c r="BF117" s="165">
        <f>IF(N117="znížená",J117,0)</f>
        <v>0</v>
      </c>
      <c r="BG117" s="165">
        <f>IF(N117="zákl. prenesená",J117,0)</f>
        <v>0</v>
      </c>
      <c r="BH117" s="165">
        <f>IF(N117="zníž. prenesená",J117,0)</f>
        <v>0</v>
      </c>
      <c r="BI117" s="165">
        <f>IF(N117="nulová",J117,0)</f>
        <v>0</v>
      </c>
      <c r="BJ117" s="164" t="s">
        <v>124</v>
      </c>
      <c r="BK117" s="162"/>
      <c r="BL117" s="162"/>
      <c r="BM117" s="162"/>
    </row>
    <row r="118" s="2" customFormat="1" ht="18" customHeight="1">
      <c r="A118" s="34"/>
      <c r="B118" s="156"/>
      <c r="C118" s="157"/>
      <c r="D118" s="158" t="s">
        <v>128</v>
      </c>
      <c r="E118" s="159"/>
      <c r="F118" s="159"/>
      <c r="G118" s="157"/>
      <c r="H118" s="157"/>
      <c r="I118" s="157"/>
      <c r="J118" s="160">
        <v>0</v>
      </c>
      <c r="K118" s="157"/>
      <c r="L118" s="161"/>
      <c r="M118" s="162"/>
      <c r="N118" s="163" t="s">
        <v>41</v>
      </c>
      <c r="O118" s="162"/>
      <c r="P118" s="162"/>
      <c r="Q118" s="162"/>
      <c r="R118" s="162"/>
      <c r="S118" s="157"/>
      <c r="T118" s="157"/>
      <c r="U118" s="157"/>
      <c r="V118" s="157"/>
      <c r="W118" s="157"/>
      <c r="X118" s="157"/>
      <c r="Y118" s="157"/>
      <c r="Z118" s="157"/>
      <c r="AA118" s="157"/>
      <c r="AB118" s="157"/>
      <c r="AC118" s="157"/>
      <c r="AD118" s="157"/>
      <c r="AE118" s="157"/>
      <c r="AF118" s="162"/>
      <c r="AG118" s="162"/>
      <c r="AH118" s="162"/>
      <c r="AI118" s="162"/>
      <c r="AJ118" s="162"/>
      <c r="AK118" s="162"/>
      <c r="AL118" s="162"/>
      <c r="AM118" s="162"/>
      <c r="AN118" s="162"/>
      <c r="AO118" s="162"/>
      <c r="AP118" s="162"/>
      <c r="AQ118" s="162"/>
      <c r="AR118" s="162"/>
      <c r="AS118" s="162"/>
      <c r="AT118" s="162"/>
      <c r="AU118" s="162"/>
      <c r="AV118" s="162"/>
      <c r="AW118" s="162"/>
      <c r="AX118" s="162"/>
      <c r="AY118" s="164" t="s">
        <v>123</v>
      </c>
      <c r="AZ118" s="162"/>
      <c r="BA118" s="162"/>
      <c r="BB118" s="162"/>
      <c r="BC118" s="162"/>
      <c r="BD118" s="162"/>
      <c r="BE118" s="165">
        <f>IF(N118="základná",J118,0)</f>
        <v>0</v>
      </c>
      <c r="BF118" s="165">
        <f>IF(N118="znížená",J118,0)</f>
        <v>0</v>
      </c>
      <c r="BG118" s="165">
        <f>IF(N118="zákl. prenesená",J118,0)</f>
        <v>0</v>
      </c>
      <c r="BH118" s="165">
        <f>IF(N118="zníž. prenesená",J118,0)</f>
        <v>0</v>
      </c>
      <c r="BI118" s="165">
        <f>IF(N118="nulová",J118,0)</f>
        <v>0</v>
      </c>
      <c r="BJ118" s="164" t="s">
        <v>124</v>
      </c>
      <c r="BK118" s="162"/>
      <c r="BL118" s="162"/>
      <c r="BM118" s="162"/>
    </row>
    <row r="119" s="2" customFormat="1" ht="18" customHeight="1">
      <c r="A119" s="34"/>
      <c r="B119" s="156"/>
      <c r="C119" s="157"/>
      <c r="D119" s="159" t="s">
        <v>129</v>
      </c>
      <c r="E119" s="157"/>
      <c r="F119" s="157"/>
      <c r="G119" s="157"/>
      <c r="H119" s="157"/>
      <c r="I119" s="157"/>
      <c r="J119" s="160">
        <f>ROUND(J30*T119,2)</f>
        <v>0</v>
      </c>
      <c r="K119" s="157"/>
      <c r="L119" s="161"/>
      <c r="M119" s="162"/>
      <c r="N119" s="163" t="s">
        <v>41</v>
      </c>
      <c r="O119" s="162"/>
      <c r="P119" s="162"/>
      <c r="Q119" s="162"/>
      <c r="R119" s="162"/>
      <c r="S119" s="157"/>
      <c r="T119" s="157"/>
      <c r="U119" s="157"/>
      <c r="V119" s="157"/>
      <c r="W119" s="157"/>
      <c r="X119" s="157"/>
      <c r="Y119" s="157"/>
      <c r="Z119" s="157"/>
      <c r="AA119" s="157"/>
      <c r="AB119" s="157"/>
      <c r="AC119" s="157"/>
      <c r="AD119" s="157"/>
      <c r="AE119" s="157"/>
      <c r="AF119" s="162"/>
      <c r="AG119" s="162"/>
      <c r="AH119" s="162"/>
      <c r="AI119" s="162"/>
      <c r="AJ119" s="162"/>
      <c r="AK119" s="162"/>
      <c r="AL119" s="162"/>
      <c r="AM119" s="162"/>
      <c r="AN119" s="162"/>
      <c r="AO119" s="162"/>
      <c r="AP119" s="162"/>
      <c r="AQ119" s="162"/>
      <c r="AR119" s="162"/>
      <c r="AS119" s="162"/>
      <c r="AT119" s="162"/>
      <c r="AU119" s="162"/>
      <c r="AV119" s="162"/>
      <c r="AW119" s="162"/>
      <c r="AX119" s="162"/>
      <c r="AY119" s="164" t="s">
        <v>130</v>
      </c>
      <c r="AZ119" s="162"/>
      <c r="BA119" s="162"/>
      <c r="BB119" s="162"/>
      <c r="BC119" s="162"/>
      <c r="BD119" s="162"/>
      <c r="BE119" s="165">
        <f>IF(N119="základná",J119,0)</f>
        <v>0</v>
      </c>
      <c r="BF119" s="165">
        <f>IF(N119="znížená",J119,0)</f>
        <v>0</v>
      </c>
      <c r="BG119" s="165">
        <f>IF(N119="zákl. prenesená",J119,0)</f>
        <v>0</v>
      </c>
      <c r="BH119" s="165">
        <f>IF(N119="zníž. prenesená",J119,0)</f>
        <v>0</v>
      </c>
      <c r="BI119" s="165">
        <f>IF(N119="nulová",J119,0)</f>
        <v>0</v>
      </c>
      <c r="BJ119" s="164" t="s">
        <v>124</v>
      </c>
      <c r="BK119" s="162"/>
      <c r="BL119" s="162"/>
      <c r="BM119" s="162"/>
    </row>
    <row r="120" s="2" customFormat="1">
      <c r="A120" s="34"/>
      <c r="B120" s="35"/>
      <c r="C120" s="34"/>
      <c r="D120" s="34"/>
      <c r="E120" s="34"/>
      <c r="F120" s="34"/>
      <c r="G120" s="34"/>
      <c r="H120" s="34"/>
      <c r="I120" s="34"/>
      <c r="J120" s="34"/>
      <c r="K120" s="34"/>
      <c r="L120" s="56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="2" customFormat="1" ht="29.28" customHeight="1">
      <c r="A121" s="34"/>
      <c r="B121" s="35"/>
      <c r="C121" s="166" t="s">
        <v>131</v>
      </c>
      <c r="D121" s="135"/>
      <c r="E121" s="135"/>
      <c r="F121" s="135"/>
      <c r="G121" s="135"/>
      <c r="H121" s="135"/>
      <c r="I121" s="135"/>
      <c r="J121" s="167">
        <f>ROUND(J96+J113,2)</f>
        <v>0</v>
      </c>
      <c r="K121" s="135"/>
      <c r="L121" s="56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="2" customFormat="1" ht="6.96" customHeight="1">
      <c r="A122" s="34"/>
      <c r="B122" s="61"/>
      <c r="C122" s="62"/>
      <c r="D122" s="62"/>
      <c r="E122" s="62"/>
      <c r="F122" s="62"/>
      <c r="G122" s="62"/>
      <c r="H122" s="62"/>
      <c r="I122" s="62"/>
      <c r="J122" s="62"/>
      <c r="K122" s="62"/>
      <c r="L122" s="56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6" s="2" customFormat="1" ht="6.96" customHeight="1">
      <c r="A126" s="34"/>
      <c r="B126" s="63"/>
      <c r="C126" s="64"/>
      <c r="D126" s="64"/>
      <c r="E126" s="64"/>
      <c r="F126" s="64"/>
      <c r="G126" s="64"/>
      <c r="H126" s="64"/>
      <c r="I126" s="64"/>
      <c r="J126" s="64"/>
      <c r="K126" s="64"/>
      <c r="L126" s="56"/>
      <c r="S126" s="34"/>
      <c r="T126" s="34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</row>
    <row r="127" s="2" customFormat="1" ht="24.96" customHeight="1">
      <c r="A127" s="34"/>
      <c r="B127" s="35"/>
      <c r="C127" s="19" t="s">
        <v>132</v>
      </c>
      <c r="D127" s="34"/>
      <c r="E127" s="34"/>
      <c r="F127" s="34"/>
      <c r="G127" s="34"/>
      <c r="H127" s="34"/>
      <c r="I127" s="34"/>
      <c r="J127" s="34"/>
      <c r="K127" s="34"/>
      <c r="L127" s="56"/>
      <c r="S127" s="34"/>
      <c r="T127" s="34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</row>
    <row r="128" s="2" customFormat="1" ht="6.96" customHeight="1">
      <c r="A128" s="34"/>
      <c r="B128" s="35"/>
      <c r="C128" s="34"/>
      <c r="D128" s="34"/>
      <c r="E128" s="34"/>
      <c r="F128" s="34"/>
      <c r="G128" s="34"/>
      <c r="H128" s="34"/>
      <c r="I128" s="34"/>
      <c r="J128" s="34"/>
      <c r="K128" s="34"/>
      <c r="L128" s="56"/>
      <c r="S128" s="34"/>
      <c r="T128" s="34"/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</row>
    <row r="129" s="2" customFormat="1" ht="12" customHeight="1">
      <c r="A129" s="34"/>
      <c r="B129" s="35"/>
      <c r="C129" s="28" t="s">
        <v>15</v>
      </c>
      <c r="D129" s="34"/>
      <c r="E129" s="34"/>
      <c r="F129" s="34"/>
      <c r="G129" s="34"/>
      <c r="H129" s="34"/>
      <c r="I129" s="34"/>
      <c r="J129" s="34"/>
      <c r="K129" s="34"/>
      <c r="L129" s="56"/>
      <c r="S129" s="34"/>
      <c r="T129" s="34"/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</row>
    <row r="130" s="2" customFormat="1" ht="16.5" customHeight="1">
      <c r="A130" s="34"/>
      <c r="B130" s="35"/>
      <c r="C130" s="34"/>
      <c r="D130" s="34"/>
      <c r="E130" s="122" t="str">
        <f>E7</f>
        <v>Rekonštrukcia farmy Terezov - Objekt SO.27 - spojovacia chodba</v>
      </c>
      <c r="F130" s="28"/>
      <c r="G130" s="28"/>
      <c r="H130" s="28"/>
      <c r="I130" s="34"/>
      <c r="J130" s="34"/>
      <c r="K130" s="34"/>
      <c r="L130" s="56"/>
      <c r="S130" s="34"/>
      <c r="T130" s="34"/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</row>
    <row r="131" s="2" customFormat="1" ht="12" customHeight="1">
      <c r="A131" s="34"/>
      <c r="B131" s="35"/>
      <c r="C131" s="28" t="s">
        <v>98</v>
      </c>
      <c r="D131" s="34"/>
      <c r="E131" s="34"/>
      <c r="F131" s="34"/>
      <c r="G131" s="34"/>
      <c r="H131" s="34"/>
      <c r="I131" s="34"/>
      <c r="J131" s="34"/>
      <c r="K131" s="34"/>
      <c r="L131" s="56"/>
      <c r="S131" s="34"/>
      <c r="T131" s="34"/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</row>
    <row r="132" s="2" customFormat="1" ht="30" customHeight="1">
      <c r="A132" s="34"/>
      <c r="B132" s="35"/>
      <c r="C132" s="34"/>
      <c r="D132" s="34"/>
      <c r="E132" s="68" t="str">
        <f>E9</f>
        <v>arch - Architektúra a statické konštrukcie, spevnená komunikácia</v>
      </c>
      <c r="F132" s="34"/>
      <c r="G132" s="34"/>
      <c r="H132" s="34"/>
      <c r="I132" s="34"/>
      <c r="J132" s="34"/>
      <c r="K132" s="34"/>
      <c r="L132" s="56"/>
      <c r="S132" s="34"/>
      <c r="T132" s="34"/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</row>
    <row r="133" s="2" customFormat="1" ht="6.96" customHeight="1">
      <c r="A133" s="34"/>
      <c r="B133" s="35"/>
      <c r="C133" s="34"/>
      <c r="D133" s="34"/>
      <c r="E133" s="34"/>
      <c r="F133" s="34"/>
      <c r="G133" s="34"/>
      <c r="H133" s="34"/>
      <c r="I133" s="34"/>
      <c r="J133" s="34"/>
      <c r="K133" s="34"/>
      <c r="L133" s="56"/>
      <c r="S133" s="34"/>
      <c r="T133" s="34"/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</row>
    <row r="134" s="2" customFormat="1" ht="12" customHeight="1">
      <c r="A134" s="34"/>
      <c r="B134" s="35"/>
      <c r="C134" s="28" t="s">
        <v>19</v>
      </c>
      <c r="D134" s="34"/>
      <c r="E134" s="34"/>
      <c r="F134" s="23" t="str">
        <f>F12</f>
        <v>Kútniky</v>
      </c>
      <c r="G134" s="34"/>
      <c r="H134" s="34"/>
      <c r="I134" s="28" t="s">
        <v>21</v>
      </c>
      <c r="J134" s="70" t="str">
        <f>IF(J12="","",J12)</f>
        <v>12. 9. 2023</v>
      </c>
      <c r="K134" s="34"/>
      <c r="L134" s="56"/>
      <c r="S134" s="34"/>
      <c r="T134" s="34"/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</row>
    <row r="135" s="2" customFormat="1" ht="6.96" customHeight="1">
      <c r="A135" s="34"/>
      <c r="B135" s="35"/>
      <c r="C135" s="34"/>
      <c r="D135" s="34"/>
      <c r="E135" s="34"/>
      <c r="F135" s="34"/>
      <c r="G135" s="34"/>
      <c r="H135" s="34"/>
      <c r="I135" s="34"/>
      <c r="J135" s="34"/>
      <c r="K135" s="34"/>
      <c r="L135" s="56"/>
      <c r="S135" s="34"/>
      <c r="T135" s="34"/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</row>
    <row r="136" s="2" customFormat="1" ht="25.65" customHeight="1">
      <c r="A136" s="34"/>
      <c r="B136" s="35"/>
      <c r="C136" s="28" t="s">
        <v>23</v>
      </c>
      <c r="D136" s="34"/>
      <c r="E136" s="34"/>
      <c r="F136" s="23" t="str">
        <f>E15</f>
        <v xml:space="preserve">Poľnohospodárske družstvo Kútniky </v>
      </c>
      <c r="G136" s="34"/>
      <c r="H136" s="34"/>
      <c r="I136" s="28" t="s">
        <v>29</v>
      </c>
      <c r="J136" s="32" t="str">
        <f>E21</f>
        <v xml:space="preserve">Ing.arch. Žalman, CSc </v>
      </c>
      <c r="K136" s="34"/>
      <c r="L136" s="56"/>
      <c r="S136" s="34"/>
      <c r="T136" s="34"/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</row>
    <row r="137" s="2" customFormat="1" ht="15.15" customHeight="1">
      <c r="A137" s="34"/>
      <c r="B137" s="35"/>
      <c r="C137" s="28" t="s">
        <v>27</v>
      </c>
      <c r="D137" s="34"/>
      <c r="E137" s="34"/>
      <c r="F137" s="23" t="str">
        <f>IF(E18="","",E18)</f>
        <v>Vyplň údaj</v>
      </c>
      <c r="G137" s="34"/>
      <c r="H137" s="34"/>
      <c r="I137" s="28" t="s">
        <v>32</v>
      </c>
      <c r="J137" s="32" t="str">
        <f>E24</f>
        <v>Rosoft s.r.o.</v>
      </c>
      <c r="K137" s="34"/>
      <c r="L137" s="56"/>
      <c r="S137" s="34"/>
      <c r="T137" s="34"/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</row>
    <row r="138" s="2" customFormat="1" ht="10.32" customHeight="1">
      <c r="A138" s="34"/>
      <c r="B138" s="35"/>
      <c r="C138" s="34"/>
      <c r="D138" s="34"/>
      <c r="E138" s="34"/>
      <c r="F138" s="34"/>
      <c r="G138" s="34"/>
      <c r="H138" s="34"/>
      <c r="I138" s="34"/>
      <c r="J138" s="34"/>
      <c r="K138" s="34"/>
      <c r="L138" s="56"/>
      <c r="S138" s="34"/>
      <c r="T138" s="34"/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</row>
    <row r="139" s="11" customFormat="1" ht="29.28" customHeight="1">
      <c r="A139" s="168"/>
      <c r="B139" s="169"/>
      <c r="C139" s="170" t="s">
        <v>133</v>
      </c>
      <c r="D139" s="171" t="s">
        <v>60</v>
      </c>
      <c r="E139" s="171" t="s">
        <v>56</v>
      </c>
      <c r="F139" s="171" t="s">
        <v>57</v>
      </c>
      <c r="G139" s="171" t="s">
        <v>134</v>
      </c>
      <c r="H139" s="171" t="s">
        <v>135</v>
      </c>
      <c r="I139" s="171" t="s">
        <v>136</v>
      </c>
      <c r="J139" s="172" t="s">
        <v>104</v>
      </c>
      <c r="K139" s="173" t="s">
        <v>137</v>
      </c>
      <c r="L139" s="174"/>
      <c r="M139" s="87" t="s">
        <v>1</v>
      </c>
      <c r="N139" s="88" t="s">
        <v>39</v>
      </c>
      <c r="O139" s="88" t="s">
        <v>138</v>
      </c>
      <c r="P139" s="88" t="s">
        <v>139</v>
      </c>
      <c r="Q139" s="88" t="s">
        <v>140</v>
      </c>
      <c r="R139" s="88" t="s">
        <v>141</v>
      </c>
      <c r="S139" s="88" t="s">
        <v>142</v>
      </c>
      <c r="T139" s="89" t="s">
        <v>143</v>
      </c>
      <c r="U139" s="168"/>
      <c r="V139" s="168"/>
      <c r="W139" s="168"/>
      <c r="X139" s="168"/>
      <c r="Y139" s="168"/>
      <c r="Z139" s="168"/>
      <c r="AA139" s="168"/>
      <c r="AB139" s="168"/>
      <c r="AC139" s="168"/>
      <c r="AD139" s="168"/>
      <c r="AE139" s="168"/>
    </row>
    <row r="140" s="2" customFormat="1" ht="22.8" customHeight="1">
      <c r="A140" s="34"/>
      <c r="B140" s="35"/>
      <c r="C140" s="94" t="s">
        <v>100</v>
      </c>
      <c r="D140" s="34"/>
      <c r="E140" s="34"/>
      <c r="F140" s="34"/>
      <c r="G140" s="34"/>
      <c r="H140" s="34"/>
      <c r="I140" s="34"/>
      <c r="J140" s="175">
        <f>BK140</f>
        <v>0</v>
      </c>
      <c r="K140" s="34"/>
      <c r="L140" s="35"/>
      <c r="M140" s="90"/>
      <c r="N140" s="74"/>
      <c r="O140" s="91"/>
      <c r="P140" s="176">
        <f>P141+P196</f>
        <v>0</v>
      </c>
      <c r="Q140" s="91"/>
      <c r="R140" s="176">
        <f>R141+R196</f>
        <v>573.60635199000001</v>
      </c>
      <c r="S140" s="91"/>
      <c r="T140" s="177">
        <f>T141+T196</f>
        <v>298.24058400000001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T140" s="15" t="s">
        <v>74</v>
      </c>
      <c r="AU140" s="15" t="s">
        <v>106</v>
      </c>
      <c r="BK140" s="178">
        <f>BK141+BK196</f>
        <v>0</v>
      </c>
    </row>
    <row r="141" s="12" customFormat="1" ht="25.92" customHeight="1">
      <c r="A141" s="12"/>
      <c r="B141" s="179"/>
      <c r="C141" s="12"/>
      <c r="D141" s="180" t="s">
        <v>74</v>
      </c>
      <c r="E141" s="181" t="s">
        <v>144</v>
      </c>
      <c r="F141" s="181" t="s">
        <v>145</v>
      </c>
      <c r="G141" s="12"/>
      <c r="H141" s="12"/>
      <c r="I141" s="182"/>
      <c r="J141" s="183">
        <f>BK141</f>
        <v>0</v>
      </c>
      <c r="K141" s="12"/>
      <c r="L141" s="179"/>
      <c r="M141" s="184"/>
      <c r="N141" s="185"/>
      <c r="O141" s="185"/>
      <c r="P141" s="186">
        <f>P142+P152+P159+P168+P170+P174+P187+P194</f>
        <v>0</v>
      </c>
      <c r="Q141" s="185"/>
      <c r="R141" s="186">
        <f>R142+R152+R159+R168+R170+R174+R187+R194</f>
        <v>572.91400998999995</v>
      </c>
      <c r="S141" s="185"/>
      <c r="T141" s="187">
        <f>T142+T152+T159+T168+T170+T174+T187+T194</f>
        <v>298.19999999999999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180" t="s">
        <v>83</v>
      </c>
      <c r="AT141" s="188" t="s">
        <v>74</v>
      </c>
      <c r="AU141" s="188" t="s">
        <v>75</v>
      </c>
      <c r="AY141" s="180" t="s">
        <v>146</v>
      </c>
      <c r="BK141" s="189">
        <f>BK142+BK152+BK159+BK168+BK170+BK174+BK187+BK194</f>
        <v>0</v>
      </c>
    </row>
    <row r="142" s="12" customFormat="1" ht="22.8" customHeight="1">
      <c r="A142" s="12"/>
      <c r="B142" s="179"/>
      <c r="C142" s="12"/>
      <c r="D142" s="180" t="s">
        <v>74</v>
      </c>
      <c r="E142" s="190" t="s">
        <v>83</v>
      </c>
      <c r="F142" s="190" t="s">
        <v>147</v>
      </c>
      <c r="G142" s="12"/>
      <c r="H142" s="12"/>
      <c r="I142" s="182"/>
      <c r="J142" s="191">
        <f>BK142</f>
        <v>0</v>
      </c>
      <c r="K142" s="12"/>
      <c r="L142" s="179"/>
      <c r="M142" s="184"/>
      <c r="N142" s="185"/>
      <c r="O142" s="185"/>
      <c r="P142" s="186">
        <f>SUM(P143:P151)</f>
        <v>0</v>
      </c>
      <c r="Q142" s="185"/>
      <c r="R142" s="186">
        <f>SUM(R143:R151)</f>
        <v>0</v>
      </c>
      <c r="S142" s="185"/>
      <c r="T142" s="187">
        <f>SUM(T143:T151)</f>
        <v>298.19999999999999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180" t="s">
        <v>83</v>
      </c>
      <c r="AT142" s="188" t="s">
        <v>74</v>
      </c>
      <c r="AU142" s="188" t="s">
        <v>83</v>
      </c>
      <c r="AY142" s="180" t="s">
        <v>146</v>
      </c>
      <c r="BK142" s="189">
        <f>SUM(BK143:BK151)</f>
        <v>0</v>
      </c>
    </row>
    <row r="143" s="2" customFormat="1" ht="33" customHeight="1">
      <c r="A143" s="34"/>
      <c r="B143" s="156"/>
      <c r="C143" s="192" t="s">
        <v>83</v>
      </c>
      <c r="D143" s="192" t="s">
        <v>148</v>
      </c>
      <c r="E143" s="193" t="s">
        <v>149</v>
      </c>
      <c r="F143" s="194" t="s">
        <v>150</v>
      </c>
      <c r="G143" s="195" t="s">
        <v>151</v>
      </c>
      <c r="H143" s="196">
        <v>596.39999999999998</v>
      </c>
      <c r="I143" s="197"/>
      <c r="J143" s="198">
        <f>ROUND(I143*H143,2)</f>
        <v>0</v>
      </c>
      <c r="K143" s="199"/>
      <c r="L143" s="35"/>
      <c r="M143" s="200" t="s">
        <v>1</v>
      </c>
      <c r="N143" s="201" t="s">
        <v>41</v>
      </c>
      <c r="O143" s="78"/>
      <c r="P143" s="202">
        <f>O143*H143</f>
        <v>0</v>
      </c>
      <c r="Q143" s="202">
        <v>0</v>
      </c>
      <c r="R143" s="202">
        <f>Q143*H143</f>
        <v>0</v>
      </c>
      <c r="S143" s="202">
        <v>0.5</v>
      </c>
      <c r="T143" s="203">
        <f>S143*H143</f>
        <v>298.19999999999999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204" t="s">
        <v>152</v>
      </c>
      <c r="AT143" s="204" t="s">
        <v>148</v>
      </c>
      <c r="AU143" s="204" t="s">
        <v>124</v>
      </c>
      <c r="AY143" s="15" t="s">
        <v>146</v>
      </c>
      <c r="BE143" s="205">
        <f>IF(N143="základná",J143,0)</f>
        <v>0</v>
      </c>
      <c r="BF143" s="205">
        <f>IF(N143="znížená",J143,0)</f>
        <v>0</v>
      </c>
      <c r="BG143" s="205">
        <f>IF(N143="zákl. prenesená",J143,0)</f>
        <v>0</v>
      </c>
      <c r="BH143" s="205">
        <f>IF(N143="zníž. prenesená",J143,0)</f>
        <v>0</v>
      </c>
      <c r="BI143" s="205">
        <f>IF(N143="nulová",J143,0)</f>
        <v>0</v>
      </c>
      <c r="BJ143" s="15" t="s">
        <v>124</v>
      </c>
      <c r="BK143" s="205">
        <f>ROUND(I143*H143,2)</f>
        <v>0</v>
      </c>
      <c r="BL143" s="15" t="s">
        <v>152</v>
      </c>
      <c r="BM143" s="204" t="s">
        <v>153</v>
      </c>
    </row>
    <row r="144" s="2" customFormat="1" ht="16.5" customHeight="1">
      <c r="A144" s="34"/>
      <c r="B144" s="156"/>
      <c r="C144" s="192" t="s">
        <v>124</v>
      </c>
      <c r="D144" s="192" t="s">
        <v>148</v>
      </c>
      <c r="E144" s="193" t="s">
        <v>154</v>
      </c>
      <c r="F144" s="194" t="s">
        <v>155</v>
      </c>
      <c r="G144" s="195" t="s">
        <v>156</v>
      </c>
      <c r="H144" s="196">
        <v>131.208</v>
      </c>
      <c r="I144" s="197"/>
      <c r="J144" s="198">
        <f>ROUND(I144*H144,2)</f>
        <v>0</v>
      </c>
      <c r="K144" s="199"/>
      <c r="L144" s="35"/>
      <c r="M144" s="200" t="s">
        <v>1</v>
      </c>
      <c r="N144" s="201" t="s">
        <v>41</v>
      </c>
      <c r="O144" s="78"/>
      <c r="P144" s="202">
        <f>O144*H144</f>
        <v>0</v>
      </c>
      <c r="Q144" s="202">
        <v>0</v>
      </c>
      <c r="R144" s="202">
        <f>Q144*H144</f>
        <v>0</v>
      </c>
      <c r="S144" s="202">
        <v>0</v>
      </c>
      <c r="T144" s="203">
        <f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204" t="s">
        <v>152</v>
      </c>
      <c r="AT144" s="204" t="s">
        <v>148</v>
      </c>
      <c r="AU144" s="204" t="s">
        <v>124</v>
      </c>
      <c r="AY144" s="15" t="s">
        <v>146</v>
      </c>
      <c r="BE144" s="205">
        <f>IF(N144="základná",J144,0)</f>
        <v>0</v>
      </c>
      <c r="BF144" s="205">
        <f>IF(N144="znížená",J144,0)</f>
        <v>0</v>
      </c>
      <c r="BG144" s="205">
        <f>IF(N144="zákl. prenesená",J144,0)</f>
        <v>0</v>
      </c>
      <c r="BH144" s="205">
        <f>IF(N144="zníž. prenesená",J144,0)</f>
        <v>0</v>
      </c>
      <c r="BI144" s="205">
        <f>IF(N144="nulová",J144,0)</f>
        <v>0</v>
      </c>
      <c r="BJ144" s="15" t="s">
        <v>124</v>
      </c>
      <c r="BK144" s="205">
        <f>ROUND(I144*H144,2)</f>
        <v>0</v>
      </c>
      <c r="BL144" s="15" t="s">
        <v>152</v>
      </c>
      <c r="BM144" s="204" t="s">
        <v>157</v>
      </c>
    </row>
    <row r="145" s="2" customFormat="1" ht="24.15" customHeight="1">
      <c r="A145" s="34"/>
      <c r="B145" s="156"/>
      <c r="C145" s="192" t="s">
        <v>158</v>
      </c>
      <c r="D145" s="192" t="s">
        <v>148</v>
      </c>
      <c r="E145" s="193" t="s">
        <v>159</v>
      </c>
      <c r="F145" s="194" t="s">
        <v>160</v>
      </c>
      <c r="G145" s="195" t="s">
        <v>156</v>
      </c>
      <c r="H145" s="196">
        <v>103.575</v>
      </c>
      <c r="I145" s="197"/>
      <c r="J145" s="198">
        <f>ROUND(I145*H145,2)</f>
        <v>0</v>
      </c>
      <c r="K145" s="199"/>
      <c r="L145" s="35"/>
      <c r="M145" s="200" t="s">
        <v>1</v>
      </c>
      <c r="N145" s="201" t="s">
        <v>41</v>
      </c>
      <c r="O145" s="78"/>
      <c r="P145" s="202">
        <f>O145*H145</f>
        <v>0</v>
      </c>
      <c r="Q145" s="202">
        <v>0</v>
      </c>
      <c r="R145" s="202">
        <f>Q145*H145</f>
        <v>0</v>
      </c>
      <c r="S145" s="202">
        <v>0</v>
      </c>
      <c r="T145" s="203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204" t="s">
        <v>152</v>
      </c>
      <c r="AT145" s="204" t="s">
        <v>148</v>
      </c>
      <c r="AU145" s="204" t="s">
        <v>124</v>
      </c>
      <c r="AY145" s="15" t="s">
        <v>146</v>
      </c>
      <c r="BE145" s="205">
        <f>IF(N145="základná",J145,0)</f>
        <v>0</v>
      </c>
      <c r="BF145" s="205">
        <f>IF(N145="znížená",J145,0)</f>
        <v>0</v>
      </c>
      <c r="BG145" s="205">
        <f>IF(N145="zákl. prenesená",J145,0)</f>
        <v>0</v>
      </c>
      <c r="BH145" s="205">
        <f>IF(N145="zníž. prenesená",J145,0)</f>
        <v>0</v>
      </c>
      <c r="BI145" s="205">
        <f>IF(N145="nulová",J145,0)</f>
        <v>0</v>
      </c>
      <c r="BJ145" s="15" t="s">
        <v>124</v>
      </c>
      <c r="BK145" s="205">
        <f>ROUND(I145*H145,2)</f>
        <v>0</v>
      </c>
      <c r="BL145" s="15" t="s">
        <v>152</v>
      </c>
      <c r="BM145" s="204" t="s">
        <v>152</v>
      </c>
    </row>
    <row r="146" s="2" customFormat="1" ht="16.5" customHeight="1">
      <c r="A146" s="34"/>
      <c r="B146" s="156"/>
      <c r="C146" s="192" t="s">
        <v>152</v>
      </c>
      <c r="D146" s="192" t="s">
        <v>148</v>
      </c>
      <c r="E146" s="193" t="s">
        <v>161</v>
      </c>
      <c r="F146" s="194" t="s">
        <v>162</v>
      </c>
      <c r="G146" s="195" t="s">
        <v>156</v>
      </c>
      <c r="H146" s="196">
        <v>51.787999999999997</v>
      </c>
      <c r="I146" s="197"/>
      <c r="J146" s="198">
        <f>ROUND(I146*H146,2)</f>
        <v>0</v>
      </c>
      <c r="K146" s="199"/>
      <c r="L146" s="35"/>
      <c r="M146" s="200" t="s">
        <v>1</v>
      </c>
      <c r="N146" s="201" t="s">
        <v>41</v>
      </c>
      <c r="O146" s="78"/>
      <c r="P146" s="202">
        <f>O146*H146</f>
        <v>0</v>
      </c>
      <c r="Q146" s="202">
        <v>0</v>
      </c>
      <c r="R146" s="202">
        <f>Q146*H146</f>
        <v>0</v>
      </c>
      <c r="S146" s="202">
        <v>0</v>
      </c>
      <c r="T146" s="203">
        <f>S146*H146</f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204" t="s">
        <v>152</v>
      </c>
      <c r="AT146" s="204" t="s">
        <v>148</v>
      </c>
      <c r="AU146" s="204" t="s">
        <v>124</v>
      </c>
      <c r="AY146" s="15" t="s">
        <v>146</v>
      </c>
      <c r="BE146" s="205">
        <f>IF(N146="základná",J146,0)</f>
        <v>0</v>
      </c>
      <c r="BF146" s="205">
        <f>IF(N146="znížená",J146,0)</f>
        <v>0</v>
      </c>
      <c r="BG146" s="205">
        <f>IF(N146="zákl. prenesená",J146,0)</f>
        <v>0</v>
      </c>
      <c r="BH146" s="205">
        <f>IF(N146="zníž. prenesená",J146,0)</f>
        <v>0</v>
      </c>
      <c r="BI146" s="205">
        <f>IF(N146="nulová",J146,0)</f>
        <v>0</v>
      </c>
      <c r="BJ146" s="15" t="s">
        <v>124</v>
      </c>
      <c r="BK146" s="205">
        <f>ROUND(I146*H146,2)</f>
        <v>0</v>
      </c>
      <c r="BL146" s="15" t="s">
        <v>152</v>
      </c>
      <c r="BM146" s="204" t="s">
        <v>163</v>
      </c>
    </row>
    <row r="147" s="2" customFormat="1" ht="21.75" customHeight="1">
      <c r="A147" s="34"/>
      <c r="B147" s="156"/>
      <c r="C147" s="192" t="s">
        <v>164</v>
      </c>
      <c r="D147" s="192" t="s">
        <v>148</v>
      </c>
      <c r="E147" s="193" t="s">
        <v>165</v>
      </c>
      <c r="F147" s="194" t="s">
        <v>166</v>
      </c>
      <c r="G147" s="195" t="s">
        <v>156</v>
      </c>
      <c r="H147" s="196">
        <v>121.066</v>
      </c>
      <c r="I147" s="197"/>
      <c r="J147" s="198">
        <f>ROUND(I147*H147,2)</f>
        <v>0</v>
      </c>
      <c r="K147" s="199"/>
      <c r="L147" s="35"/>
      <c r="M147" s="200" t="s">
        <v>1</v>
      </c>
      <c r="N147" s="201" t="s">
        <v>41</v>
      </c>
      <c r="O147" s="78"/>
      <c r="P147" s="202">
        <f>O147*H147</f>
        <v>0</v>
      </c>
      <c r="Q147" s="202">
        <v>0</v>
      </c>
      <c r="R147" s="202">
        <f>Q147*H147</f>
        <v>0</v>
      </c>
      <c r="S147" s="202">
        <v>0</v>
      </c>
      <c r="T147" s="203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204" t="s">
        <v>152</v>
      </c>
      <c r="AT147" s="204" t="s">
        <v>148</v>
      </c>
      <c r="AU147" s="204" t="s">
        <v>124</v>
      </c>
      <c r="AY147" s="15" t="s">
        <v>146</v>
      </c>
      <c r="BE147" s="205">
        <f>IF(N147="základná",J147,0)</f>
        <v>0</v>
      </c>
      <c r="BF147" s="205">
        <f>IF(N147="znížená",J147,0)</f>
        <v>0</v>
      </c>
      <c r="BG147" s="205">
        <f>IF(N147="zákl. prenesená",J147,0)</f>
        <v>0</v>
      </c>
      <c r="BH147" s="205">
        <f>IF(N147="zníž. prenesená",J147,0)</f>
        <v>0</v>
      </c>
      <c r="BI147" s="205">
        <f>IF(N147="nulová",J147,0)</f>
        <v>0</v>
      </c>
      <c r="BJ147" s="15" t="s">
        <v>124</v>
      </c>
      <c r="BK147" s="205">
        <f>ROUND(I147*H147,2)</f>
        <v>0</v>
      </c>
      <c r="BL147" s="15" t="s">
        <v>152</v>
      </c>
      <c r="BM147" s="204" t="s">
        <v>167</v>
      </c>
    </row>
    <row r="148" s="2" customFormat="1" ht="21.75" customHeight="1">
      <c r="A148" s="34"/>
      <c r="B148" s="156"/>
      <c r="C148" s="192" t="s">
        <v>163</v>
      </c>
      <c r="D148" s="192" t="s">
        <v>148</v>
      </c>
      <c r="E148" s="193" t="s">
        <v>168</v>
      </c>
      <c r="F148" s="194" t="s">
        <v>169</v>
      </c>
      <c r="G148" s="195" t="s">
        <v>156</v>
      </c>
      <c r="H148" s="196">
        <v>60.533000000000001</v>
      </c>
      <c r="I148" s="197"/>
      <c r="J148" s="198">
        <f>ROUND(I148*H148,2)</f>
        <v>0</v>
      </c>
      <c r="K148" s="199"/>
      <c r="L148" s="35"/>
      <c r="M148" s="200" t="s">
        <v>1</v>
      </c>
      <c r="N148" s="201" t="s">
        <v>41</v>
      </c>
      <c r="O148" s="78"/>
      <c r="P148" s="202">
        <f>O148*H148</f>
        <v>0</v>
      </c>
      <c r="Q148" s="202">
        <v>0</v>
      </c>
      <c r="R148" s="202">
        <f>Q148*H148</f>
        <v>0</v>
      </c>
      <c r="S148" s="202">
        <v>0</v>
      </c>
      <c r="T148" s="203">
        <f>S148*H148</f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204" t="s">
        <v>152</v>
      </c>
      <c r="AT148" s="204" t="s">
        <v>148</v>
      </c>
      <c r="AU148" s="204" t="s">
        <v>124</v>
      </c>
      <c r="AY148" s="15" t="s">
        <v>146</v>
      </c>
      <c r="BE148" s="205">
        <f>IF(N148="základná",J148,0)</f>
        <v>0</v>
      </c>
      <c r="BF148" s="205">
        <f>IF(N148="znížená",J148,0)</f>
        <v>0</v>
      </c>
      <c r="BG148" s="205">
        <f>IF(N148="zákl. prenesená",J148,0)</f>
        <v>0</v>
      </c>
      <c r="BH148" s="205">
        <f>IF(N148="zníž. prenesená",J148,0)</f>
        <v>0</v>
      </c>
      <c r="BI148" s="205">
        <f>IF(N148="nulová",J148,0)</f>
        <v>0</v>
      </c>
      <c r="BJ148" s="15" t="s">
        <v>124</v>
      </c>
      <c r="BK148" s="205">
        <f>ROUND(I148*H148,2)</f>
        <v>0</v>
      </c>
      <c r="BL148" s="15" t="s">
        <v>152</v>
      </c>
      <c r="BM148" s="204" t="s">
        <v>170</v>
      </c>
    </row>
    <row r="149" s="2" customFormat="1" ht="24.15" customHeight="1">
      <c r="A149" s="34"/>
      <c r="B149" s="156"/>
      <c r="C149" s="192" t="s">
        <v>171</v>
      </c>
      <c r="D149" s="192" t="s">
        <v>148</v>
      </c>
      <c r="E149" s="193" t="s">
        <v>172</v>
      </c>
      <c r="F149" s="194" t="s">
        <v>173</v>
      </c>
      <c r="G149" s="195" t="s">
        <v>156</v>
      </c>
      <c r="H149" s="196">
        <v>224.64099999999999</v>
      </c>
      <c r="I149" s="197"/>
      <c r="J149" s="198">
        <f>ROUND(I149*H149,2)</f>
        <v>0</v>
      </c>
      <c r="K149" s="199"/>
      <c r="L149" s="35"/>
      <c r="M149" s="200" t="s">
        <v>1</v>
      </c>
      <c r="N149" s="201" t="s">
        <v>41</v>
      </c>
      <c r="O149" s="78"/>
      <c r="P149" s="202">
        <f>O149*H149</f>
        <v>0</v>
      </c>
      <c r="Q149" s="202">
        <v>0</v>
      </c>
      <c r="R149" s="202">
        <f>Q149*H149</f>
        <v>0</v>
      </c>
      <c r="S149" s="202">
        <v>0</v>
      </c>
      <c r="T149" s="203">
        <f>S149*H149</f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204" t="s">
        <v>152</v>
      </c>
      <c r="AT149" s="204" t="s">
        <v>148</v>
      </c>
      <c r="AU149" s="204" t="s">
        <v>124</v>
      </c>
      <c r="AY149" s="15" t="s">
        <v>146</v>
      </c>
      <c r="BE149" s="205">
        <f>IF(N149="základná",J149,0)</f>
        <v>0</v>
      </c>
      <c r="BF149" s="205">
        <f>IF(N149="znížená",J149,0)</f>
        <v>0</v>
      </c>
      <c r="BG149" s="205">
        <f>IF(N149="zákl. prenesená",J149,0)</f>
        <v>0</v>
      </c>
      <c r="BH149" s="205">
        <f>IF(N149="zníž. prenesená",J149,0)</f>
        <v>0</v>
      </c>
      <c r="BI149" s="205">
        <f>IF(N149="nulová",J149,0)</f>
        <v>0</v>
      </c>
      <c r="BJ149" s="15" t="s">
        <v>124</v>
      </c>
      <c r="BK149" s="205">
        <f>ROUND(I149*H149,2)</f>
        <v>0</v>
      </c>
      <c r="BL149" s="15" t="s">
        <v>152</v>
      </c>
      <c r="BM149" s="204" t="s">
        <v>174</v>
      </c>
    </row>
    <row r="150" s="2" customFormat="1" ht="16.5" customHeight="1">
      <c r="A150" s="34"/>
      <c r="B150" s="156"/>
      <c r="C150" s="192" t="s">
        <v>167</v>
      </c>
      <c r="D150" s="192" t="s">
        <v>148</v>
      </c>
      <c r="E150" s="193" t="s">
        <v>175</v>
      </c>
      <c r="F150" s="194" t="s">
        <v>176</v>
      </c>
      <c r="G150" s="195" t="s">
        <v>156</v>
      </c>
      <c r="H150" s="196">
        <v>224.64099999999999</v>
      </c>
      <c r="I150" s="197"/>
      <c r="J150" s="198">
        <f>ROUND(I150*H150,2)</f>
        <v>0</v>
      </c>
      <c r="K150" s="199"/>
      <c r="L150" s="35"/>
      <c r="M150" s="200" t="s">
        <v>1</v>
      </c>
      <c r="N150" s="201" t="s">
        <v>41</v>
      </c>
      <c r="O150" s="78"/>
      <c r="P150" s="202">
        <f>O150*H150</f>
        <v>0</v>
      </c>
      <c r="Q150" s="202">
        <v>0</v>
      </c>
      <c r="R150" s="202">
        <f>Q150*H150</f>
        <v>0</v>
      </c>
      <c r="S150" s="202">
        <v>0</v>
      </c>
      <c r="T150" s="203">
        <f>S150*H150</f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204" t="s">
        <v>152</v>
      </c>
      <c r="AT150" s="204" t="s">
        <v>148</v>
      </c>
      <c r="AU150" s="204" t="s">
        <v>124</v>
      </c>
      <c r="AY150" s="15" t="s">
        <v>146</v>
      </c>
      <c r="BE150" s="205">
        <f>IF(N150="základná",J150,0)</f>
        <v>0</v>
      </c>
      <c r="BF150" s="205">
        <f>IF(N150="znížená",J150,0)</f>
        <v>0</v>
      </c>
      <c r="BG150" s="205">
        <f>IF(N150="zákl. prenesená",J150,0)</f>
        <v>0</v>
      </c>
      <c r="BH150" s="205">
        <f>IF(N150="zníž. prenesená",J150,0)</f>
        <v>0</v>
      </c>
      <c r="BI150" s="205">
        <f>IF(N150="nulová",J150,0)</f>
        <v>0</v>
      </c>
      <c r="BJ150" s="15" t="s">
        <v>124</v>
      </c>
      <c r="BK150" s="205">
        <f>ROUND(I150*H150,2)</f>
        <v>0</v>
      </c>
      <c r="BL150" s="15" t="s">
        <v>152</v>
      </c>
      <c r="BM150" s="204" t="s">
        <v>177</v>
      </c>
    </row>
    <row r="151" s="2" customFormat="1" ht="16.5" customHeight="1">
      <c r="A151" s="34"/>
      <c r="B151" s="156"/>
      <c r="C151" s="192" t="s">
        <v>178</v>
      </c>
      <c r="D151" s="192" t="s">
        <v>148</v>
      </c>
      <c r="E151" s="193" t="s">
        <v>179</v>
      </c>
      <c r="F151" s="194" t="s">
        <v>180</v>
      </c>
      <c r="G151" s="195" t="s">
        <v>151</v>
      </c>
      <c r="H151" s="196">
        <v>786</v>
      </c>
      <c r="I151" s="197"/>
      <c r="J151" s="198">
        <f>ROUND(I151*H151,2)</f>
        <v>0</v>
      </c>
      <c r="K151" s="199"/>
      <c r="L151" s="35"/>
      <c r="M151" s="200" t="s">
        <v>1</v>
      </c>
      <c r="N151" s="201" t="s">
        <v>41</v>
      </c>
      <c r="O151" s="78"/>
      <c r="P151" s="202">
        <f>O151*H151</f>
        <v>0</v>
      </c>
      <c r="Q151" s="202">
        <v>0</v>
      </c>
      <c r="R151" s="202">
        <f>Q151*H151</f>
        <v>0</v>
      </c>
      <c r="S151" s="202">
        <v>0</v>
      </c>
      <c r="T151" s="203">
        <f>S151*H151</f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204" t="s">
        <v>152</v>
      </c>
      <c r="AT151" s="204" t="s">
        <v>148</v>
      </c>
      <c r="AU151" s="204" t="s">
        <v>124</v>
      </c>
      <c r="AY151" s="15" t="s">
        <v>146</v>
      </c>
      <c r="BE151" s="205">
        <f>IF(N151="základná",J151,0)</f>
        <v>0</v>
      </c>
      <c r="BF151" s="205">
        <f>IF(N151="znížená",J151,0)</f>
        <v>0</v>
      </c>
      <c r="BG151" s="205">
        <f>IF(N151="zákl. prenesená",J151,0)</f>
        <v>0</v>
      </c>
      <c r="BH151" s="205">
        <f>IF(N151="zníž. prenesená",J151,0)</f>
        <v>0</v>
      </c>
      <c r="BI151" s="205">
        <f>IF(N151="nulová",J151,0)</f>
        <v>0</v>
      </c>
      <c r="BJ151" s="15" t="s">
        <v>124</v>
      </c>
      <c r="BK151" s="205">
        <f>ROUND(I151*H151,2)</f>
        <v>0</v>
      </c>
      <c r="BL151" s="15" t="s">
        <v>152</v>
      </c>
      <c r="BM151" s="204" t="s">
        <v>181</v>
      </c>
    </row>
    <row r="152" s="12" customFormat="1" ht="22.8" customHeight="1">
      <c r="A152" s="12"/>
      <c r="B152" s="179"/>
      <c r="C152" s="12"/>
      <c r="D152" s="180" t="s">
        <v>74</v>
      </c>
      <c r="E152" s="190" t="s">
        <v>124</v>
      </c>
      <c r="F152" s="190" t="s">
        <v>182</v>
      </c>
      <c r="G152" s="12"/>
      <c r="H152" s="12"/>
      <c r="I152" s="182"/>
      <c r="J152" s="191">
        <f>BK152</f>
        <v>0</v>
      </c>
      <c r="K152" s="12"/>
      <c r="L152" s="179"/>
      <c r="M152" s="184"/>
      <c r="N152" s="185"/>
      <c r="O152" s="185"/>
      <c r="P152" s="186">
        <f>SUM(P153:P158)</f>
        <v>0</v>
      </c>
      <c r="Q152" s="185"/>
      <c r="R152" s="186">
        <f>SUM(R153:R158)</f>
        <v>251.13930963999997</v>
      </c>
      <c r="S152" s="185"/>
      <c r="T152" s="187">
        <f>SUM(T153:T158)</f>
        <v>0</v>
      </c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R152" s="180" t="s">
        <v>83</v>
      </c>
      <c r="AT152" s="188" t="s">
        <v>74</v>
      </c>
      <c r="AU152" s="188" t="s">
        <v>83</v>
      </c>
      <c r="AY152" s="180" t="s">
        <v>146</v>
      </c>
      <c r="BK152" s="189">
        <f>SUM(BK153:BK158)</f>
        <v>0</v>
      </c>
    </row>
    <row r="153" s="2" customFormat="1" ht="21.75" customHeight="1">
      <c r="A153" s="34"/>
      <c r="B153" s="156"/>
      <c r="C153" s="192" t="s">
        <v>170</v>
      </c>
      <c r="D153" s="192" t="s">
        <v>148</v>
      </c>
      <c r="E153" s="193" t="s">
        <v>183</v>
      </c>
      <c r="F153" s="194" t="s">
        <v>184</v>
      </c>
      <c r="G153" s="195" t="s">
        <v>151</v>
      </c>
      <c r="H153" s="196">
        <v>786</v>
      </c>
      <c r="I153" s="197"/>
      <c r="J153" s="198">
        <f>ROUND(I153*H153,2)</f>
        <v>0</v>
      </c>
      <c r="K153" s="199"/>
      <c r="L153" s="35"/>
      <c r="M153" s="200" t="s">
        <v>1</v>
      </c>
      <c r="N153" s="201" t="s">
        <v>41</v>
      </c>
      <c r="O153" s="78"/>
      <c r="P153" s="202">
        <f>O153*H153</f>
        <v>0</v>
      </c>
      <c r="Q153" s="202">
        <v>0</v>
      </c>
      <c r="R153" s="202">
        <f>Q153*H153</f>
        <v>0</v>
      </c>
      <c r="S153" s="202">
        <v>0</v>
      </c>
      <c r="T153" s="203">
        <f>S153*H153</f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204" t="s">
        <v>152</v>
      </c>
      <c r="AT153" s="204" t="s">
        <v>148</v>
      </c>
      <c r="AU153" s="204" t="s">
        <v>124</v>
      </c>
      <c r="AY153" s="15" t="s">
        <v>146</v>
      </c>
      <c r="BE153" s="205">
        <f>IF(N153="základná",J153,0)</f>
        <v>0</v>
      </c>
      <c r="BF153" s="205">
        <f>IF(N153="znížená",J153,0)</f>
        <v>0</v>
      </c>
      <c r="BG153" s="205">
        <f>IF(N153="zákl. prenesená",J153,0)</f>
        <v>0</v>
      </c>
      <c r="BH153" s="205">
        <f>IF(N153="zníž. prenesená",J153,0)</f>
        <v>0</v>
      </c>
      <c r="BI153" s="205">
        <f>IF(N153="nulová",J153,0)</f>
        <v>0</v>
      </c>
      <c r="BJ153" s="15" t="s">
        <v>124</v>
      </c>
      <c r="BK153" s="205">
        <f>ROUND(I153*H153,2)</f>
        <v>0</v>
      </c>
      <c r="BL153" s="15" t="s">
        <v>152</v>
      </c>
      <c r="BM153" s="204" t="s">
        <v>185</v>
      </c>
    </row>
    <row r="154" s="2" customFormat="1" ht="24.15" customHeight="1">
      <c r="A154" s="34"/>
      <c r="B154" s="156"/>
      <c r="C154" s="192" t="s">
        <v>186</v>
      </c>
      <c r="D154" s="192" t="s">
        <v>148</v>
      </c>
      <c r="E154" s="193" t="s">
        <v>187</v>
      </c>
      <c r="F154" s="194" t="s">
        <v>188</v>
      </c>
      <c r="G154" s="195" t="s">
        <v>189</v>
      </c>
      <c r="H154" s="196">
        <v>1</v>
      </c>
      <c r="I154" s="197"/>
      <c r="J154" s="198">
        <f>ROUND(I154*H154,2)</f>
        <v>0</v>
      </c>
      <c r="K154" s="199"/>
      <c r="L154" s="35"/>
      <c r="M154" s="200" t="s">
        <v>1</v>
      </c>
      <c r="N154" s="201" t="s">
        <v>41</v>
      </c>
      <c r="O154" s="78"/>
      <c r="P154" s="202">
        <f>O154*H154</f>
        <v>0</v>
      </c>
      <c r="Q154" s="202">
        <v>0</v>
      </c>
      <c r="R154" s="202">
        <f>Q154*H154</f>
        <v>0</v>
      </c>
      <c r="S154" s="202">
        <v>0</v>
      </c>
      <c r="T154" s="203">
        <f>S154*H154</f>
        <v>0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204" t="s">
        <v>152</v>
      </c>
      <c r="AT154" s="204" t="s">
        <v>148</v>
      </c>
      <c r="AU154" s="204" t="s">
        <v>124</v>
      </c>
      <c r="AY154" s="15" t="s">
        <v>146</v>
      </c>
      <c r="BE154" s="205">
        <f>IF(N154="základná",J154,0)</f>
        <v>0</v>
      </c>
      <c r="BF154" s="205">
        <f>IF(N154="znížená",J154,0)</f>
        <v>0</v>
      </c>
      <c r="BG154" s="205">
        <f>IF(N154="zákl. prenesená",J154,0)</f>
        <v>0</v>
      </c>
      <c r="BH154" s="205">
        <f>IF(N154="zníž. prenesená",J154,0)</f>
        <v>0</v>
      </c>
      <c r="BI154" s="205">
        <f>IF(N154="nulová",J154,0)</f>
        <v>0</v>
      </c>
      <c r="BJ154" s="15" t="s">
        <v>124</v>
      </c>
      <c r="BK154" s="205">
        <f>ROUND(I154*H154,2)</f>
        <v>0</v>
      </c>
      <c r="BL154" s="15" t="s">
        <v>152</v>
      </c>
      <c r="BM154" s="204" t="s">
        <v>190</v>
      </c>
    </row>
    <row r="155" s="2" customFormat="1" ht="24.15" customHeight="1">
      <c r="A155" s="34"/>
      <c r="B155" s="156"/>
      <c r="C155" s="192" t="s">
        <v>174</v>
      </c>
      <c r="D155" s="192" t="s">
        <v>148</v>
      </c>
      <c r="E155" s="193" t="s">
        <v>191</v>
      </c>
      <c r="F155" s="194" t="s">
        <v>192</v>
      </c>
      <c r="G155" s="195" t="s">
        <v>156</v>
      </c>
      <c r="H155" s="196">
        <v>147.56399999999999</v>
      </c>
      <c r="I155" s="197"/>
      <c r="J155" s="198">
        <f>ROUND(I155*H155,2)</f>
        <v>0</v>
      </c>
      <c r="K155" s="199"/>
      <c r="L155" s="35"/>
      <c r="M155" s="200" t="s">
        <v>1</v>
      </c>
      <c r="N155" s="201" t="s">
        <v>41</v>
      </c>
      <c r="O155" s="78"/>
      <c r="P155" s="202">
        <f>O155*H155</f>
        <v>0</v>
      </c>
      <c r="Q155" s="202">
        <v>0</v>
      </c>
      <c r="R155" s="202">
        <f>Q155*H155</f>
        <v>0</v>
      </c>
      <c r="S155" s="202">
        <v>0</v>
      </c>
      <c r="T155" s="203">
        <f>S155*H155</f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204" t="s">
        <v>152</v>
      </c>
      <c r="AT155" s="204" t="s">
        <v>148</v>
      </c>
      <c r="AU155" s="204" t="s">
        <v>124</v>
      </c>
      <c r="AY155" s="15" t="s">
        <v>146</v>
      </c>
      <c r="BE155" s="205">
        <f>IF(N155="základná",J155,0)</f>
        <v>0</v>
      </c>
      <c r="BF155" s="205">
        <f>IF(N155="znížená",J155,0)</f>
        <v>0</v>
      </c>
      <c r="BG155" s="205">
        <f>IF(N155="zákl. prenesená",J155,0)</f>
        <v>0</v>
      </c>
      <c r="BH155" s="205">
        <f>IF(N155="zníž. prenesená",J155,0)</f>
        <v>0</v>
      </c>
      <c r="BI155" s="205">
        <f>IF(N155="nulová",J155,0)</f>
        <v>0</v>
      </c>
      <c r="BJ155" s="15" t="s">
        <v>124</v>
      </c>
      <c r="BK155" s="205">
        <f>ROUND(I155*H155,2)</f>
        <v>0</v>
      </c>
      <c r="BL155" s="15" t="s">
        <v>152</v>
      </c>
      <c r="BM155" s="204" t="s">
        <v>193</v>
      </c>
    </row>
    <row r="156" s="2" customFormat="1" ht="16.5" customHeight="1">
      <c r="A156" s="34"/>
      <c r="B156" s="156"/>
      <c r="C156" s="192" t="s">
        <v>194</v>
      </c>
      <c r="D156" s="192" t="s">
        <v>148</v>
      </c>
      <c r="E156" s="193" t="s">
        <v>195</v>
      </c>
      <c r="F156" s="194" t="s">
        <v>196</v>
      </c>
      <c r="G156" s="195" t="s">
        <v>156</v>
      </c>
      <c r="H156" s="196">
        <v>103.95699999999999</v>
      </c>
      <c r="I156" s="197"/>
      <c r="J156" s="198">
        <f>ROUND(I156*H156,2)</f>
        <v>0</v>
      </c>
      <c r="K156" s="199"/>
      <c r="L156" s="35"/>
      <c r="M156" s="200" t="s">
        <v>1</v>
      </c>
      <c r="N156" s="201" t="s">
        <v>41</v>
      </c>
      <c r="O156" s="78"/>
      <c r="P156" s="202">
        <f>O156*H156</f>
        <v>0</v>
      </c>
      <c r="Q156" s="202">
        <v>2.4157199999999999</v>
      </c>
      <c r="R156" s="202">
        <f>Q156*H156</f>
        <v>251.13100403999997</v>
      </c>
      <c r="S156" s="202">
        <v>0</v>
      </c>
      <c r="T156" s="203">
        <f>S156*H156</f>
        <v>0</v>
      </c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204" t="s">
        <v>152</v>
      </c>
      <c r="AT156" s="204" t="s">
        <v>148</v>
      </c>
      <c r="AU156" s="204" t="s">
        <v>124</v>
      </c>
      <c r="AY156" s="15" t="s">
        <v>146</v>
      </c>
      <c r="BE156" s="205">
        <f>IF(N156="základná",J156,0)</f>
        <v>0</v>
      </c>
      <c r="BF156" s="205">
        <f>IF(N156="znížená",J156,0)</f>
        <v>0</v>
      </c>
      <c r="BG156" s="205">
        <f>IF(N156="zákl. prenesená",J156,0)</f>
        <v>0</v>
      </c>
      <c r="BH156" s="205">
        <f>IF(N156="zníž. prenesená",J156,0)</f>
        <v>0</v>
      </c>
      <c r="BI156" s="205">
        <f>IF(N156="nulová",J156,0)</f>
        <v>0</v>
      </c>
      <c r="BJ156" s="15" t="s">
        <v>124</v>
      </c>
      <c r="BK156" s="205">
        <f>ROUND(I156*H156,2)</f>
        <v>0</v>
      </c>
      <c r="BL156" s="15" t="s">
        <v>152</v>
      </c>
      <c r="BM156" s="204" t="s">
        <v>197</v>
      </c>
    </row>
    <row r="157" s="2" customFormat="1" ht="16.5" customHeight="1">
      <c r="A157" s="34"/>
      <c r="B157" s="156"/>
      <c r="C157" s="192" t="s">
        <v>198</v>
      </c>
      <c r="D157" s="192" t="s">
        <v>148</v>
      </c>
      <c r="E157" s="193" t="s">
        <v>199</v>
      </c>
      <c r="F157" s="194" t="s">
        <v>200</v>
      </c>
      <c r="G157" s="195" t="s">
        <v>151</v>
      </c>
      <c r="H157" s="196">
        <v>5.1909999999999998</v>
      </c>
      <c r="I157" s="197"/>
      <c r="J157" s="198">
        <f>ROUND(I157*H157,2)</f>
        <v>0</v>
      </c>
      <c r="K157" s="199"/>
      <c r="L157" s="35"/>
      <c r="M157" s="200" t="s">
        <v>1</v>
      </c>
      <c r="N157" s="201" t="s">
        <v>41</v>
      </c>
      <c r="O157" s="78"/>
      <c r="P157" s="202">
        <f>O157*H157</f>
        <v>0</v>
      </c>
      <c r="Q157" s="202">
        <v>0.0016000000000000001</v>
      </c>
      <c r="R157" s="202">
        <f>Q157*H157</f>
        <v>0.0083055999999999998</v>
      </c>
      <c r="S157" s="202">
        <v>0</v>
      </c>
      <c r="T157" s="203">
        <f>S157*H157</f>
        <v>0</v>
      </c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204" t="s">
        <v>152</v>
      </c>
      <c r="AT157" s="204" t="s">
        <v>148</v>
      </c>
      <c r="AU157" s="204" t="s">
        <v>124</v>
      </c>
      <c r="AY157" s="15" t="s">
        <v>146</v>
      </c>
      <c r="BE157" s="205">
        <f>IF(N157="základná",J157,0)</f>
        <v>0</v>
      </c>
      <c r="BF157" s="205">
        <f>IF(N157="znížená",J157,0)</f>
        <v>0</v>
      </c>
      <c r="BG157" s="205">
        <f>IF(N157="zákl. prenesená",J157,0)</f>
        <v>0</v>
      </c>
      <c r="BH157" s="205">
        <f>IF(N157="zníž. prenesená",J157,0)</f>
        <v>0</v>
      </c>
      <c r="BI157" s="205">
        <f>IF(N157="nulová",J157,0)</f>
        <v>0</v>
      </c>
      <c r="BJ157" s="15" t="s">
        <v>124</v>
      </c>
      <c r="BK157" s="205">
        <f>ROUND(I157*H157,2)</f>
        <v>0</v>
      </c>
      <c r="BL157" s="15" t="s">
        <v>152</v>
      </c>
      <c r="BM157" s="204" t="s">
        <v>201</v>
      </c>
    </row>
    <row r="158" s="2" customFormat="1" ht="16.5" customHeight="1">
      <c r="A158" s="34"/>
      <c r="B158" s="156"/>
      <c r="C158" s="192" t="s">
        <v>202</v>
      </c>
      <c r="D158" s="192" t="s">
        <v>148</v>
      </c>
      <c r="E158" s="193" t="s">
        <v>203</v>
      </c>
      <c r="F158" s="194" t="s">
        <v>204</v>
      </c>
      <c r="G158" s="195" t="s">
        <v>151</v>
      </c>
      <c r="H158" s="196">
        <v>5.1909999999999998</v>
      </c>
      <c r="I158" s="197"/>
      <c r="J158" s="198">
        <f>ROUND(I158*H158,2)</f>
        <v>0</v>
      </c>
      <c r="K158" s="199"/>
      <c r="L158" s="35"/>
      <c r="M158" s="200" t="s">
        <v>1</v>
      </c>
      <c r="N158" s="201" t="s">
        <v>41</v>
      </c>
      <c r="O158" s="78"/>
      <c r="P158" s="202">
        <f>O158*H158</f>
        <v>0</v>
      </c>
      <c r="Q158" s="202">
        <v>0</v>
      </c>
      <c r="R158" s="202">
        <f>Q158*H158</f>
        <v>0</v>
      </c>
      <c r="S158" s="202">
        <v>0</v>
      </c>
      <c r="T158" s="203">
        <f>S158*H158</f>
        <v>0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204" t="s">
        <v>152</v>
      </c>
      <c r="AT158" s="204" t="s">
        <v>148</v>
      </c>
      <c r="AU158" s="204" t="s">
        <v>124</v>
      </c>
      <c r="AY158" s="15" t="s">
        <v>146</v>
      </c>
      <c r="BE158" s="205">
        <f>IF(N158="základná",J158,0)</f>
        <v>0</v>
      </c>
      <c r="BF158" s="205">
        <f>IF(N158="znížená",J158,0)</f>
        <v>0</v>
      </c>
      <c r="BG158" s="205">
        <f>IF(N158="zákl. prenesená",J158,0)</f>
        <v>0</v>
      </c>
      <c r="BH158" s="205">
        <f>IF(N158="zníž. prenesená",J158,0)</f>
        <v>0</v>
      </c>
      <c r="BI158" s="205">
        <f>IF(N158="nulová",J158,0)</f>
        <v>0</v>
      </c>
      <c r="BJ158" s="15" t="s">
        <v>124</v>
      </c>
      <c r="BK158" s="205">
        <f>ROUND(I158*H158,2)</f>
        <v>0</v>
      </c>
      <c r="BL158" s="15" t="s">
        <v>152</v>
      </c>
      <c r="BM158" s="204" t="s">
        <v>205</v>
      </c>
    </row>
    <row r="159" s="12" customFormat="1" ht="22.8" customHeight="1">
      <c r="A159" s="12"/>
      <c r="B159" s="179"/>
      <c r="C159" s="12"/>
      <c r="D159" s="180" t="s">
        <v>74</v>
      </c>
      <c r="E159" s="190" t="s">
        <v>158</v>
      </c>
      <c r="F159" s="190" t="s">
        <v>206</v>
      </c>
      <c r="G159" s="12"/>
      <c r="H159" s="12"/>
      <c r="I159" s="182"/>
      <c r="J159" s="191">
        <f>BK159</f>
        <v>0</v>
      </c>
      <c r="K159" s="12"/>
      <c r="L159" s="179"/>
      <c r="M159" s="184"/>
      <c r="N159" s="185"/>
      <c r="O159" s="185"/>
      <c r="P159" s="186">
        <f>SUM(P160:P167)</f>
        <v>0</v>
      </c>
      <c r="Q159" s="185"/>
      <c r="R159" s="186">
        <f>SUM(R160:R167)</f>
        <v>208.96006525000001</v>
      </c>
      <c r="S159" s="185"/>
      <c r="T159" s="187">
        <f>SUM(T160:T167)</f>
        <v>0</v>
      </c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R159" s="180" t="s">
        <v>83</v>
      </c>
      <c r="AT159" s="188" t="s">
        <v>74</v>
      </c>
      <c r="AU159" s="188" t="s">
        <v>83</v>
      </c>
      <c r="AY159" s="180" t="s">
        <v>146</v>
      </c>
      <c r="BK159" s="189">
        <f>SUM(BK160:BK167)</f>
        <v>0</v>
      </c>
    </row>
    <row r="160" s="2" customFormat="1" ht="24.15" customHeight="1">
      <c r="A160" s="34"/>
      <c r="B160" s="156"/>
      <c r="C160" s="192" t="s">
        <v>207</v>
      </c>
      <c r="D160" s="192" t="s">
        <v>148</v>
      </c>
      <c r="E160" s="193" t="s">
        <v>208</v>
      </c>
      <c r="F160" s="194" t="s">
        <v>209</v>
      </c>
      <c r="G160" s="195" t="s">
        <v>156</v>
      </c>
      <c r="H160" s="196">
        <v>87.067999999999998</v>
      </c>
      <c r="I160" s="197"/>
      <c r="J160" s="198">
        <f>ROUND(I160*H160,2)</f>
        <v>0</v>
      </c>
      <c r="K160" s="199"/>
      <c r="L160" s="35"/>
      <c r="M160" s="200" t="s">
        <v>1</v>
      </c>
      <c r="N160" s="201" t="s">
        <v>41</v>
      </c>
      <c r="O160" s="78"/>
      <c r="P160" s="202">
        <f>O160*H160</f>
        <v>0</v>
      </c>
      <c r="Q160" s="202">
        <v>2.3254700000000001</v>
      </c>
      <c r="R160" s="202">
        <f>Q160*H160</f>
        <v>202.47402196000002</v>
      </c>
      <c r="S160" s="202">
        <v>0</v>
      </c>
      <c r="T160" s="203">
        <f>S160*H160</f>
        <v>0</v>
      </c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R160" s="204" t="s">
        <v>152</v>
      </c>
      <c r="AT160" s="204" t="s">
        <v>148</v>
      </c>
      <c r="AU160" s="204" t="s">
        <v>124</v>
      </c>
      <c r="AY160" s="15" t="s">
        <v>146</v>
      </c>
      <c r="BE160" s="205">
        <f>IF(N160="základná",J160,0)</f>
        <v>0</v>
      </c>
      <c r="BF160" s="205">
        <f>IF(N160="znížená",J160,0)</f>
        <v>0</v>
      </c>
      <c r="BG160" s="205">
        <f>IF(N160="zákl. prenesená",J160,0)</f>
        <v>0</v>
      </c>
      <c r="BH160" s="205">
        <f>IF(N160="zníž. prenesená",J160,0)</f>
        <v>0</v>
      </c>
      <c r="BI160" s="205">
        <f>IF(N160="nulová",J160,0)</f>
        <v>0</v>
      </c>
      <c r="BJ160" s="15" t="s">
        <v>124</v>
      </c>
      <c r="BK160" s="205">
        <f>ROUND(I160*H160,2)</f>
        <v>0</v>
      </c>
      <c r="BL160" s="15" t="s">
        <v>152</v>
      </c>
      <c r="BM160" s="204" t="s">
        <v>210</v>
      </c>
    </row>
    <row r="161" s="2" customFormat="1" ht="24.15" customHeight="1">
      <c r="A161" s="34"/>
      <c r="B161" s="156"/>
      <c r="C161" s="192" t="s">
        <v>211</v>
      </c>
      <c r="D161" s="192" t="s">
        <v>148</v>
      </c>
      <c r="E161" s="193" t="s">
        <v>212</v>
      </c>
      <c r="F161" s="194" t="s">
        <v>213</v>
      </c>
      <c r="G161" s="195" t="s">
        <v>151</v>
      </c>
      <c r="H161" s="196">
        <v>869.84799999999996</v>
      </c>
      <c r="I161" s="197"/>
      <c r="J161" s="198">
        <f>ROUND(I161*H161,2)</f>
        <v>0</v>
      </c>
      <c r="K161" s="199"/>
      <c r="L161" s="35"/>
      <c r="M161" s="200" t="s">
        <v>1</v>
      </c>
      <c r="N161" s="201" t="s">
        <v>41</v>
      </c>
      <c r="O161" s="78"/>
      <c r="P161" s="202">
        <f>O161*H161</f>
        <v>0</v>
      </c>
      <c r="Q161" s="202">
        <v>0.0022899999999999999</v>
      </c>
      <c r="R161" s="202">
        <f>Q161*H161</f>
        <v>1.9919519199999998</v>
      </c>
      <c r="S161" s="202">
        <v>0</v>
      </c>
      <c r="T161" s="203">
        <f>S161*H161</f>
        <v>0</v>
      </c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R161" s="204" t="s">
        <v>152</v>
      </c>
      <c r="AT161" s="204" t="s">
        <v>148</v>
      </c>
      <c r="AU161" s="204" t="s">
        <v>124</v>
      </c>
      <c r="AY161" s="15" t="s">
        <v>146</v>
      </c>
      <c r="BE161" s="205">
        <f>IF(N161="základná",J161,0)</f>
        <v>0</v>
      </c>
      <c r="BF161" s="205">
        <f>IF(N161="znížená",J161,0)</f>
        <v>0</v>
      </c>
      <c r="BG161" s="205">
        <f>IF(N161="zákl. prenesená",J161,0)</f>
        <v>0</v>
      </c>
      <c r="BH161" s="205">
        <f>IF(N161="zníž. prenesená",J161,0)</f>
        <v>0</v>
      </c>
      <c r="BI161" s="205">
        <f>IF(N161="nulová",J161,0)</f>
        <v>0</v>
      </c>
      <c r="BJ161" s="15" t="s">
        <v>124</v>
      </c>
      <c r="BK161" s="205">
        <f>ROUND(I161*H161,2)</f>
        <v>0</v>
      </c>
      <c r="BL161" s="15" t="s">
        <v>152</v>
      </c>
      <c r="BM161" s="204" t="s">
        <v>214</v>
      </c>
    </row>
    <row r="162" s="2" customFormat="1" ht="24.15" customHeight="1">
      <c r="A162" s="34"/>
      <c r="B162" s="156"/>
      <c r="C162" s="192" t="s">
        <v>215</v>
      </c>
      <c r="D162" s="192" t="s">
        <v>148</v>
      </c>
      <c r="E162" s="193" t="s">
        <v>216</v>
      </c>
      <c r="F162" s="194" t="s">
        <v>217</v>
      </c>
      <c r="G162" s="195" t="s">
        <v>151</v>
      </c>
      <c r="H162" s="196">
        <v>869.84799999999996</v>
      </c>
      <c r="I162" s="197"/>
      <c r="J162" s="198">
        <f>ROUND(I162*H162,2)</f>
        <v>0</v>
      </c>
      <c r="K162" s="199"/>
      <c r="L162" s="35"/>
      <c r="M162" s="200" t="s">
        <v>1</v>
      </c>
      <c r="N162" s="201" t="s">
        <v>41</v>
      </c>
      <c r="O162" s="78"/>
      <c r="P162" s="202">
        <f>O162*H162</f>
        <v>0</v>
      </c>
      <c r="Q162" s="202">
        <v>0</v>
      </c>
      <c r="R162" s="202">
        <f>Q162*H162</f>
        <v>0</v>
      </c>
      <c r="S162" s="202">
        <v>0</v>
      </c>
      <c r="T162" s="203">
        <f>S162*H162</f>
        <v>0</v>
      </c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R162" s="204" t="s">
        <v>152</v>
      </c>
      <c r="AT162" s="204" t="s">
        <v>148</v>
      </c>
      <c r="AU162" s="204" t="s">
        <v>124</v>
      </c>
      <c r="AY162" s="15" t="s">
        <v>146</v>
      </c>
      <c r="BE162" s="205">
        <f>IF(N162="základná",J162,0)</f>
        <v>0</v>
      </c>
      <c r="BF162" s="205">
        <f>IF(N162="znížená",J162,0)</f>
        <v>0</v>
      </c>
      <c r="BG162" s="205">
        <f>IF(N162="zákl. prenesená",J162,0)</f>
        <v>0</v>
      </c>
      <c r="BH162" s="205">
        <f>IF(N162="zníž. prenesená",J162,0)</f>
        <v>0</v>
      </c>
      <c r="BI162" s="205">
        <f>IF(N162="nulová",J162,0)</f>
        <v>0</v>
      </c>
      <c r="BJ162" s="15" t="s">
        <v>124</v>
      </c>
      <c r="BK162" s="205">
        <f>ROUND(I162*H162,2)</f>
        <v>0</v>
      </c>
      <c r="BL162" s="15" t="s">
        <v>152</v>
      </c>
      <c r="BM162" s="204" t="s">
        <v>218</v>
      </c>
    </row>
    <row r="163" s="2" customFormat="1" ht="24.15" customHeight="1">
      <c r="A163" s="34"/>
      <c r="B163" s="156"/>
      <c r="C163" s="192" t="s">
        <v>219</v>
      </c>
      <c r="D163" s="192" t="s">
        <v>148</v>
      </c>
      <c r="E163" s="193" t="s">
        <v>220</v>
      </c>
      <c r="F163" s="194" t="s">
        <v>221</v>
      </c>
      <c r="G163" s="195" t="s">
        <v>222</v>
      </c>
      <c r="H163" s="196">
        <v>4.3529999999999998</v>
      </c>
      <c r="I163" s="197"/>
      <c r="J163" s="198">
        <f>ROUND(I163*H163,2)</f>
        <v>0</v>
      </c>
      <c r="K163" s="199"/>
      <c r="L163" s="35"/>
      <c r="M163" s="200" t="s">
        <v>1</v>
      </c>
      <c r="N163" s="201" t="s">
        <v>41</v>
      </c>
      <c r="O163" s="78"/>
      <c r="P163" s="202">
        <f>O163*H163</f>
        <v>0</v>
      </c>
      <c r="Q163" s="202">
        <v>1.01521</v>
      </c>
      <c r="R163" s="202">
        <f>Q163*H163</f>
        <v>4.4192091299999996</v>
      </c>
      <c r="S163" s="202">
        <v>0</v>
      </c>
      <c r="T163" s="203">
        <f>S163*H163</f>
        <v>0</v>
      </c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R163" s="204" t="s">
        <v>152</v>
      </c>
      <c r="AT163" s="204" t="s">
        <v>148</v>
      </c>
      <c r="AU163" s="204" t="s">
        <v>124</v>
      </c>
      <c r="AY163" s="15" t="s">
        <v>146</v>
      </c>
      <c r="BE163" s="205">
        <f>IF(N163="základná",J163,0)</f>
        <v>0</v>
      </c>
      <c r="BF163" s="205">
        <f>IF(N163="znížená",J163,0)</f>
        <v>0</v>
      </c>
      <c r="BG163" s="205">
        <f>IF(N163="zákl. prenesená",J163,0)</f>
        <v>0</v>
      </c>
      <c r="BH163" s="205">
        <f>IF(N163="zníž. prenesená",J163,0)</f>
        <v>0</v>
      </c>
      <c r="BI163" s="205">
        <f>IF(N163="nulová",J163,0)</f>
        <v>0</v>
      </c>
      <c r="BJ163" s="15" t="s">
        <v>124</v>
      </c>
      <c r="BK163" s="205">
        <f>ROUND(I163*H163,2)</f>
        <v>0</v>
      </c>
      <c r="BL163" s="15" t="s">
        <v>152</v>
      </c>
      <c r="BM163" s="204" t="s">
        <v>223</v>
      </c>
    </row>
    <row r="164" s="2" customFormat="1" ht="16.5" customHeight="1">
      <c r="A164" s="34"/>
      <c r="B164" s="156"/>
      <c r="C164" s="192" t="s">
        <v>7</v>
      </c>
      <c r="D164" s="192" t="s">
        <v>148</v>
      </c>
      <c r="E164" s="193" t="s">
        <v>224</v>
      </c>
      <c r="F164" s="194" t="s">
        <v>225</v>
      </c>
      <c r="G164" s="195" t="s">
        <v>156</v>
      </c>
      <c r="H164" s="196">
        <v>0.64300000000000002</v>
      </c>
      <c r="I164" s="197"/>
      <c r="J164" s="198">
        <f>ROUND(I164*H164,2)</f>
        <v>0</v>
      </c>
      <c r="K164" s="199"/>
      <c r="L164" s="35"/>
      <c r="M164" s="200" t="s">
        <v>1</v>
      </c>
      <c r="N164" s="201" t="s">
        <v>41</v>
      </c>
      <c r="O164" s="78"/>
      <c r="P164" s="202">
        <f>O164*H164</f>
        <v>0</v>
      </c>
      <c r="Q164" s="202">
        <v>0</v>
      </c>
      <c r="R164" s="202">
        <f>Q164*H164</f>
        <v>0</v>
      </c>
      <c r="S164" s="202">
        <v>0</v>
      </c>
      <c r="T164" s="203">
        <f>S164*H164</f>
        <v>0</v>
      </c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R164" s="204" t="s">
        <v>152</v>
      </c>
      <c r="AT164" s="204" t="s">
        <v>148</v>
      </c>
      <c r="AU164" s="204" t="s">
        <v>124</v>
      </c>
      <c r="AY164" s="15" t="s">
        <v>146</v>
      </c>
      <c r="BE164" s="205">
        <f>IF(N164="základná",J164,0)</f>
        <v>0</v>
      </c>
      <c r="BF164" s="205">
        <f>IF(N164="znížená",J164,0)</f>
        <v>0</v>
      </c>
      <c r="BG164" s="205">
        <f>IF(N164="zákl. prenesená",J164,0)</f>
        <v>0</v>
      </c>
      <c r="BH164" s="205">
        <f>IF(N164="zníž. prenesená",J164,0)</f>
        <v>0</v>
      </c>
      <c r="BI164" s="205">
        <f>IF(N164="nulová",J164,0)</f>
        <v>0</v>
      </c>
      <c r="BJ164" s="15" t="s">
        <v>124</v>
      </c>
      <c r="BK164" s="205">
        <f>ROUND(I164*H164,2)</f>
        <v>0</v>
      </c>
      <c r="BL164" s="15" t="s">
        <v>152</v>
      </c>
      <c r="BM164" s="204" t="s">
        <v>226</v>
      </c>
    </row>
    <row r="165" s="2" customFormat="1" ht="24.15" customHeight="1">
      <c r="A165" s="34"/>
      <c r="B165" s="156"/>
      <c r="C165" s="192" t="s">
        <v>227</v>
      </c>
      <c r="D165" s="192" t="s">
        <v>148</v>
      </c>
      <c r="E165" s="193" t="s">
        <v>228</v>
      </c>
      <c r="F165" s="194" t="s">
        <v>229</v>
      </c>
      <c r="G165" s="195" t="s">
        <v>151</v>
      </c>
      <c r="H165" s="196">
        <v>6.7720000000000002</v>
      </c>
      <c r="I165" s="197"/>
      <c r="J165" s="198">
        <f>ROUND(I165*H165,2)</f>
        <v>0</v>
      </c>
      <c r="K165" s="199"/>
      <c r="L165" s="35"/>
      <c r="M165" s="200" t="s">
        <v>1</v>
      </c>
      <c r="N165" s="201" t="s">
        <v>41</v>
      </c>
      <c r="O165" s="78"/>
      <c r="P165" s="202">
        <f>O165*H165</f>
        <v>0</v>
      </c>
      <c r="Q165" s="202">
        <v>0.0062399999999999999</v>
      </c>
      <c r="R165" s="202">
        <f>Q165*H165</f>
        <v>0.042257280000000001</v>
      </c>
      <c r="S165" s="202">
        <v>0</v>
      </c>
      <c r="T165" s="203">
        <f>S165*H165</f>
        <v>0</v>
      </c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R165" s="204" t="s">
        <v>152</v>
      </c>
      <c r="AT165" s="204" t="s">
        <v>148</v>
      </c>
      <c r="AU165" s="204" t="s">
        <v>124</v>
      </c>
      <c r="AY165" s="15" t="s">
        <v>146</v>
      </c>
      <c r="BE165" s="205">
        <f>IF(N165="základná",J165,0)</f>
        <v>0</v>
      </c>
      <c r="BF165" s="205">
        <f>IF(N165="znížená",J165,0)</f>
        <v>0</v>
      </c>
      <c r="BG165" s="205">
        <f>IF(N165="zákl. prenesená",J165,0)</f>
        <v>0</v>
      </c>
      <c r="BH165" s="205">
        <f>IF(N165="zníž. prenesená",J165,0)</f>
        <v>0</v>
      </c>
      <c r="BI165" s="205">
        <f>IF(N165="nulová",J165,0)</f>
        <v>0</v>
      </c>
      <c r="BJ165" s="15" t="s">
        <v>124</v>
      </c>
      <c r="BK165" s="205">
        <f>ROUND(I165*H165,2)</f>
        <v>0</v>
      </c>
      <c r="BL165" s="15" t="s">
        <v>152</v>
      </c>
      <c r="BM165" s="204" t="s">
        <v>230</v>
      </c>
    </row>
    <row r="166" s="2" customFormat="1" ht="24.15" customHeight="1">
      <c r="A166" s="34"/>
      <c r="B166" s="156"/>
      <c r="C166" s="192" t="s">
        <v>231</v>
      </c>
      <c r="D166" s="192" t="s">
        <v>148</v>
      </c>
      <c r="E166" s="193" t="s">
        <v>232</v>
      </c>
      <c r="F166" s="194" t="s">
        <v>233</v>
      </c>
      <c r="G166" s="195" t="s">
        <v>151</v>
      </c>
      <c r="H166" s="196">
        <v>6.7720000000000002</v>
      </c>
      <c r="I166" s="197"/>
      <c r="J166" s="198">
        <f>ROUND(I166*H166,2)</f>
        <v>0</v>
      </c>
      <c r="K166" s="199"/>
      <c r="L166" s="35"/>
      <c r="M166" s="200" t="s">
        <v>1</v>
      </c>
      <c r="N166" s="201" t="s">
        <v>41</v>
      </c>
      <c r="O166" s="78"/>
      <c r="P166" s="202">
        <f>O166*H166</f>
        <v>0</v>
      </c>
      <c r="Q166" s="202">
        <v>0</v>
      </c>
      <c r="R166" s="202">
        <f>Q166*H166</f>
        <v>0</v>
      </c>
      <c r="S166" s="202">
        <v>0</v>
      </c>
      <c r="T166" s="203">
        <f>S166*H166</f>
        <v>0</v>
      </c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R166" s="204" t="s">
        <v>152</v>
      </c>
      <c r="AT166" s="204" t="s">
        <v>148</v>
      </c>
      <c r="AU166" s="204" t="s">
        <v>124</v>
      </c>
      <c r="AY166" s="15" t="s">
        <v>146</v>
      </c>
      <c r="BE166" s="205">
        <f>IF(N166="základná",J166,0)</f>
        <v>0</v>
      </c>
      <c r="BF166" s="205">
        <f>IF(N166="znížená",J166,0)</f>
        <v>0</v>
      </c>
      <c r="BG166" s="205">
        <f>IF(N166="zákl. prenesená",J166,0)</f>
        <v>0</v>
      </c>
      <c r="BH166" s="205">
        <f>IF(N166="zníž. prenesená",J166,0)</f>
        <v>0</v>
      </c>
      <c r="BI166" s="205">
        <f>IF(N166="nulová",J166,0)</f>
        <v>0</v>
      </c>
      <c r="BJ166" s="15" t="s">
        <v>124</v>
      </c>
      <c r="BK166" s="205">
        <f>ROUND(I166*H166,2)</f>
        <v>0</v>
      </c>
      <c r="BL166" s="15" t="s">
        <v>152</v>
      </c>
      <c r="BM166" s="204" t="s">
        <v>234</v>
      </c>
    </row>
    <row r="167" s="2" customFormat="1" ht="21.75" customHeight="1">
      <c r="A167" s="34"/>
      <c r="B167" s="156"/>
      <c r="C167" s="192" t="s">
        <v>235</v>
      </c>
      <c r="D167" s="192" t="s">
        <v>148</v>
      </c>
      <c r="E167" s="193" t="s">
        <v>236</v>
      </c>
      <c r="F167" s="194" t="s">
        <v>237</v>
      </c>
      <c r="G167" s="195" t="s">
        <v>222</v>
      </c>
      <c r="H167" s="196">
        <v>0.032000000000000001</v>
      </c>
      <c r="I167" s="197"/>
      <c r="J167" s="198">
        <f>ROUND(I167*H167,2)</f>
        <v>0</v>
      </c>
      <c r="K167" s="199"/>
      <c r="L167" s="35"/>
      <c r="M167" s="200" t="s">
        <v>1</v>
      </c>
      <c r="N167" s="201" t="s">
        <v>41</v>
      </c>
      <c r="O167" s="78"/>
      <c r="P167" s="202">
        <f>O167*H167</f>
        <v>0</v>
      </c>
      <c r="Q167" s="202">
        <v>1.0195300000000001</v>
      </c>
      <c r="R167" s="202">
        <f>Q167*H167</f>
        <v>0.032624960000000001</v>
      </c>
      <c r="S167" s="202">
        <v>0</v>
      </c>
      <c r="T167" s="203">
        <f>S167*H167</f>
        <v>0</v>
      </c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R167" s="204" t="s">
        <v>152</v>
      </c>
      <c r="AT167" s="204" t="s">
        <v>148</v>
      </c>
      <c r="AU167" s="204" t="s">
        <v>124</v>
      </c>
      <c r="AY167" s="15" t="s">
        <v>146</v>
      </c>
      <c r="BE167" s="205">
        <f>IF(N167="základná",J167,0)</f>
        <v>0</v>
      </c>
      <c r="BF167" s="205">
        <f>IF(N167="znížená",J167,0)</f>
        <v>0</v>
      </c>
      <c r="BG167" s="205">
        <f>IF(N167="zákl. prenesená",J167,0)</f>
        <v>0</v>
      </c>
      <c r="BH167" s="205">
        <f>IF(N167="zníž. prenesená",J167,0)</f>
        <v>0</v>
      </c>
      <c r="BI167" s="205">
        <f>IF(N167="nulová",J167,0)</f>
        <v>0</v>
      </c>
      <c r="BJ167" s="15" t="s">
        <v>124</v>
      </c>
      <c r="BK167" s="205">
        <f>ROUND(I167*H167,2)</f>
        <v>0</v>
      </c>
      <c r="BL167" s="15" t="s">
        <v>152</v>
      </c>
      <c r="BM167" s="204" t="s">
        <v>238</v>
      </c>
    </row>
    <row r="168" s="12" customFormat="1" ht="22.8" customHeight="1">
      <c r="A168" s="12"/>
      <c r="B168" s="179"/>
      <c r="C168" s="12"/>
      <c r="D168" s="180" t="s">
        <v>74</v>
      </c>
      <c r="E168" s="190" t="s">
        <v>152</v>
      </c>
      <c r="F168" s="190" t="s">
        <v>239</v>
      </c>
      <c r="G168" s="12"/>
      <c r="H168" s="12"/>
      <c r="I168" s="182"/>
      <c r="J168" s="191">
        <f>BK168</f>
        <v>0</v>
      </c>
      <c r="K168" s="12"/>
      <c r="L168" s="179"/>
      <c r="M168" s="184"/>
      <c r="N168" s="185"/>
      <c r="O168" s="185"/>
      <c r="P168" s="186">
        <f>P169</f>
        <v>0</v>
      </c>
      <c r="Q168" s="185"/>
      <c r="R168" s="186">
        <f>R169</f>
        <v>0</v>
      </c>
      <c r="S168" s="185"/>
      <c r="T168" s="187">
        <f>T169</f>
        <v>0</v>
      </c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R168" s="180" t="s">
        <v>83</v>
      </c>
      <c r="AT168" s="188" t="s">
        <v>74</v>
      </c>
      <c r="AU168" s="188" t="s">
        <v>83</v>
      </c>
      <c r="AY168" s="180" t="s">
        <v>146</v>
      </c>
      <c r="BK168" s="189">
        <f>BK169</f>
        <v>0</v>
      </c>
    </row>
    <row r="169" s="2" customFormat="1" ht="44.25" customHeight="1">
      <c r="A169" s="34"/>
      <c r="B169" s="156"/>
      <c r="C169" s="192" t="s">
        <v>197</v>
      </c>
      <c r="D169" s="192" t="s">
        <v>148</v>
      </c>
      <c r="E169" s="193" t="s">
        <v>240</v>
      </c>
      <c r="F169" s="194" t="s">
        <v>241</v>
      </c>
      <c r="G169" s="195" t="s">
        <v>242</v>
      </c>
      <c r="H169" s="196">
        <v>14996.1</v>
      </c>
      <c r="I169" s="197"/>
      <c r="J169" s="198">
        <f>ROUND(I169*H169,2)</f>
        <v>0</v>
      </c>
      <c r="K169" s="199"/>
      <c r="L169" s="35"/>
      <c r="M169" s="200" t="s">
        <v>1</v>
      </c>
      <c r="N169" s="201" t="s">
        <v>41</v>
      </c>
      <c r="O169" s="78"/>
      <c r="P169" s="202">
        <f>O169*H169</f>
        <v>0</v>
      </c>
      <c r="Q169" s="202">
        <v>0</v>
      </c>
      <c r="R169" s="202">
        <f>Q169*H169</f>
        <v>0</v>
      </c>
      <c r="S169" s="202">
        <v>0</v>
      </c>
      <c r="T169" s="203">
        <f>S169*H169</f>
        <v>0</v>
      </c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R169" s="204" t="s">
        <v>152</v>
      </c>
      <c r="AT169" s="204" t="s">
        <v>148</v>
      </c>
      <c r="AU169" s="204" t="s">
        <v>124</v>
      </c>
      <c r="AY169" s="15" t="s">
        <v>146</v>
      </c>
      <c r="BE169" s="205">
        <f>IF(N169="základná",J169,0)</f>
        <v>0</v>
      </c>
      <c r="BF169" s="205">
        <f>IF(N169="znížená",J169,0)</f>
        <v>0</v>
      </c>
      <c r="BG169" s="205">
        <f>IF(N169="zákl. prenesená",J169,0)</f>
        <v>0</v>
      </c>
      <c r="BH169" s="205">
        <f>IF(N169="zníž. prenesená",J169,0)</f>
        <v>0</v>
      </c>
      <c r="BI169" s="205">
        <f>IF(N169="nulová",J169,0)</f>
        <v>0</v>
      </c>
      <c r="BJ169" s="15" t="s">
        <v>124</v>
      </c>
      <c r="BK169" s="205">
        <f>ROUND(I169*H169,2)</f>
        <v>0</v>
      </c>
      <c r="BL169" s="15" t="s">
        <v>152</v>
      </c>
      <c r="BM169" s="204" t="s">
        <v>243</v>
      </c>
    </row>
    <row r="170" s="12" customFormat="1" ht="22.8" customHeight="1">
      <c r="A170" s="12"/>
      <c r="B170" s="179"/>
      <c r="C170" s="12"/>
      <c r="D170" s="180" t="s">
        <v>74</v>
      </c>
      <c r="E170" s="190" t="s">
        <v>164</v>
      </c>
      <c r="F170" s="190" t="s">
        <v>244</v>
      </c>
      <c r="G170" s="12"/>
      <c r="H170" s="12"/>
      <c r="I170" s="182"/>
      <c r="J170" s="191">
        <f>BK170</f>
        <v>0</v>
      </c>
      <c r="K170" s="12"/>
      <c r="L170" s="179"/>
      <c r="M170" s="184"/>
      <c r="N170" s="185"/>
      <c r="O170" s="185"/>
      <c r="P170" s="186">
        <f>SUM(P171:P173)</f>
        <v>0</v>
      </c>
      <c r="Q170" s="185"/>
      <c r="R170" s="186">
        <f>SUM(R171:R173)</f>
        <v>62.903580000000005</v>
      </c>
      <c r="S170" s="185"/>
      <c r="T170" s="187">
        <f>SUM(T171:T173)</f>
        <v>0</v>
      </c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R170" s="180" t="s">
        <v>83</v>
      </c>
      <c r="AT170" s="188" t="s">
        <v>74</v>
      </c>
      <c r="AU170" s="188" t="s">
        <v>83</v>
      </c>
      <c r="AY170" s="180" t="s">
        <v>146</v>
      </c>
      <c r="BK170" s="189">
        <f>SUM(BK171:BK173)</f>
        <v>0</v>
      </c>
    </row>
    <row r="171" s="2" customFormat="1" ht="33" customHeight="1">
      <c r="A171" s="34"/>
      <c r="B171" s="156"/>
      <c r="C171" s="192" t="s">
        <v>245</v>
      </c>
      <c r="D171" s="192" t="s">
        <v>148</v>
      </c>
      <c r="E171" s="193" t="s">
        <v>246</v>
      </c>
      <c r="F171" s="194" t="s">
        <v>247</v>
      </c>
      <c r="G171" s="195" t="s">
        <v>151</v>
      </c>
      <c r="H171" s="196">
        <v>154</v>
      </c>
      <c r="I171" s="197"/>
      <c r="J171" s="198">
        <f>ROUND(I171*H171,2)</f>
        <v>0</v>
      </c>
      <c r="K171" s="199"/>
      <c r="L171" s="35"/>
      <c r="M171" s="200" t="s">
        <v>1</v>
      </c>
      <c r="N171" s="201" t="s">
        <v>41</v>
      </c>
      <c r="O171" s="78"/>
      <c r="P171" s="202">
        <f>O171*H171</f>
        <v>0</v>
      </c>
      <c r="Q171" s="202">
        <v>0</v>
      </c>
      <c r="R171" s="202">
        <f>Q171*H171</f>
        <v>0</v>
      </c>
      <c r="S171" s="202">
        <v>0</v>
      </c>
      <c r="T171" s="203">
        <f>S171*H171</f>
        <v>0</v>
      </c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R171" s="204" t="s">
        <v>152</v>
      </c>
      <c r="AT171" s="204" t="s">
        <v>148</v>
      </c>
      <c r="AU171" s="204" t="s">
        <v>124</v>
      </c>
      <c r="AY171" s="15" t="s">
        <v>146</v>
      </c>
      <c r="BE171" s="205">
        <f>IF(N171="základná",J171,0)</f>
        <v>0</v>
      </c>
      <c r="BF171" s="205">
        <f>IF(N171="znížená",J171,0)</f>
        <v>0</v>
      </c>
      <c r="BG171" s="205">
        <f>IF(N171="zákl. prenesená",J171,0)</f>
        <v>0</v>
      </c>
      <c r="BH171" s="205">
        <f>IF(N171="zníž. prenesená",J171,0)</f>
        <v>0</v>
      </c>
      <c r="BI171" s="205">
        <f>IF(N171="nulová",J171,0)</f>
        <v>0</v>
      </c>
      <c r="BJ171" s="15" t="s">
        <v>124</v>
      </c>
      <c r="BK171" s="205">
        <f>ROUND(I171*H171,2)</f>
        <v>0</v>
      </c>
      <c r="BL171" s="15" t="s">
        <v>152</v>
      </c>
      <c r="BM171" s="204" t="s">
        <v>248</v>
      </c>
    </row>
    <row r="172" s="2" customFormat="1" ht="24.15" customHeight="1">
      <c r="A172" s="34"/>
      <c r="B172" s="156"/>
      <c r="C172" s="192" t="s">
        <v>201</v>
      </c>
      <c r="D172" s="192" t="s">
        <v>148</v>
      </c>
      <c r="E172" s="193" t="s">
        <v>249</v>
      </c>
      <c r="F172" s="194" t="s">
        <v>250</v>
      </c>
      <c r="G172" s="195" t="s">
        <v>151</v>
      </c>
      <c r="H172" s="196">
        <v>786</v>
      </c>
      <c r="I172" s="197"/>
      <c r="J172" s="198">
        <f>ROUND(I172*H172,2)</f>
        <v>0</v>
      </c>
      <c r="K172" s="199"/>
      <c r="L172" s="35"/>
      <c r="M172" s="200" t="s">
        <v>1</v>
      </c>
      <c r="N172" s="201" t="s">
        <v>41</v>
      </c>
      <c r="O172" s="78"/>
      <c r="P172" s="202">
        <f>O172*H172</f>
        <v>0</v>
      </c>
      <c r="Q172" s="202">
        <v>0</v>
      </c>
      <c r="R172" s="202">
        <f>Q172*H172</f>
        <v>0</v>
      </c>
      <c r="S172" s="202">
        <v>0</v>
      </c>
      <c r="T172" s="203">
        <f>S172*H172</f>
        <v>0</v>
      </c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R172" s="204" t="s">
        <v>152</v>
      </c>
      <c r="AT172" s="204" t="s">
        <v>148</v>
      </c>
      <c r="AU172" s="204" t="s">
        <v>124</v>
      </c>
      <c r="AY172" s="15" t="s">
        <v>146</v>
      </c>
      <c r="BE172" s="205">
        <f>IF(N172="základná",J172,0)</f>
        <v>0</v>
      </c>
      <c r="BF172" s="205">
        <f>IF(N172="znížená",J172,0)</f>
        <v>0</v>
      </c>
      <c r="BG172" s="205">
        <f>IF(N172="zákl. prenesená",J172,0)</f>
        <v>0</v>
      </c>
      <c r="BH172" s="205">
        <f>IF(N172="zníž. prenesená",J172,0)</f>
        <v>0</v>
      </c>
      <c r="BI172" s="205">
        <f>IF(N172="nulová",J172,0)</f>
        <v>0</v>
      </c>
      <c r="BJ172" s="15" t="s">
        <v>124</v>
      </c>
      <c r="BK172" s="205">
        <f>ROUND(I172*H172,2)</f>
        <v>0</v>
      </c>
      <c r="BL172" s="15" t="s">
        <v>152</v>
      </c>
      <c r="BM172" s="204" t="s">
        <v>251</v>
      </c>
    </row>
    <row r="173" s="2" customFormat="1" ht="16.5" customHeight="1">
      <c r="A173" s="34"/>
      <c r="B173" s="156"/>
      <c r="C173" s="192" t="s">
        <v>252</v>
      </c>
      <c r="D173" s="192" t="s">
        <v>148</v>
      </c>
      <c r="E173" s="193" t="s">
        <v>253</v>
      </c>
      <c r="F173" s="194" t="s">
        <v>254</v>
      </c>
      <c r="G173" s="195" t="s">
        <v>151</v>
      </c>
      <c r="H173" s="196">
        <v>786</v>
      </c>
      <c r="I173" s="197"/>
      <c r="J173" s="198">
        <f>ROUND(I173*H173,2)</f>
        <v>0</v>
      </c>
      <c r="K173" s="199"/>
      <c r="L173" s="35"/>
      <c r="M173" s="200" t="s">
        <v>1</v>
      </c>
      <c r="N173" s="201" t="s">
        <v>41</v>
      </c>
      <c r="O173" s="78"/>
      <c r="P173" s="202">
        <f>O173*H173</f>
        <v>0</v>
      </c>
      <c r="Q173" s="202">
        <v>0.080030000000000004</v>
      </c>
      <c r="R173" s="202">
        <f>Q173*H173</f>
        <v>62.903580000000005</v>
      </c>
      <c r="S173" s="202">
        <v>0</v>
      </c>
      <c r="T173" s="203">
        <f>S173*H173</f>
        <v>0</v>
      </c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R173" s="204" t="s">
        <v>152</v>
      </c>
      <c r="AT173" s="204" t="s">
        <v>148</v>
      </c>
      <c r="AU173" s="204" t="s">
        <v>124</v>
      </c>
      <c r="AY173" s="15" t="s">
        <v>146</v>
      </c>
      <c r="BE173" s="205">
        <f>IF(N173="základná",J173,0)</f>
        <v>0</v>
      </c>
      <c r="BF173" s="205">
        <f>IF(N173="znížená",J173,0)</f>
        <v>0</v>
      </c>
      <c r="BG173" s="205">
        <f>IF(N173="zákl. prenesená",J173,0)</f>
        <v>0</v>
      </c>
      <c r="BH173" s="205">
        <f>IF(N173="zníž. prenesená",J173,0)</f>
        <v>0</v>
      </c>
      <c r="BI173" s="205">
        <f>IF(N173="nulová",J173,0)</f>
        <v>0</v>
      </c>
      <c r="BJ173" s="15" t="s">
        <v>124</v>
      </c>
      <c r="BK173" s="205">
        <f>ROUND(I173*H173,2)</f>
        <v>0</v>
      </c>
      <c r="BL173" s="15" t="s">
        <v>152</v>
      </c>
      <c r="BM173" s="204" t="s">
        <v>255</v>
      </c>
    </row>
    <row r="174" s="12" customFormat="1" ht="22.8" customHeight="1">
      <c r="A174" s="12"/>
      <c r="B174" s="179"/>
      <c r="C174" s="12"/>
      <c r="D174" s="180" t="s">
        <v>74</v>
      </c>
      <c r="E174" s="190" t="s">
        <v>163</v>
      </c>
      <c r="F174" s="190" t="s">
        <v>256</v>
      </c>
      <c r="G174" s="12"/>
      <c r="H174" s="12"/>
      <c r="I174" s="182"/>
      <c r="J174" s="191">
        <f>BK174</f>
        <v>0</v>
      </c>
      <c r="K174" s="12"/>
      <c r="L174" s="179"/>
      <c r="M174" s="184"/>
      <c r="N174" s="185"/>
      <c r="O174" s="185"/>
      <c r="P174" s="186">
        <f>SUM(P175:P186)</f>
        <v>0</v>
      </c>
      <c r="Q174" s="185"/>
      <c r="R174" s="186">
        <f>SUM(R175:R186)</f>
        <v>49.886042139999994</v>
      </c>
      <c r="S174" s="185"/>
      <c r="T174" s="187">
        <f>SUM(T175:T186)</f>
        <v>0</v>
      </c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R174" s="180" t="s">
        <v>83</v>
      </c>
      <c r="AT174" s="188" t="s">
        <v>74</v>
      </c>
      <c r="AU174" s="188" t="s">
        <v>83</v>
      </c>
      <c r="AY174" s="180" t="s">
        <v>146</v>
      </c>
      <c r="BK174" s="189">
        <f>SUM(BK175:BK186)</f>
        <v>0</v>
      </c>
    </row>
    <row r="175" s="2" customFormat="1" ht="16.5" customHeight="1">
      <c r="A175" s="34"/>
      <c r="B175" s="156"/>
      <c r="C175" s="192" t="s">
        <v>205</v>
      </c>
      <c r="D175" s="192" t="s">
        <v>148</v>
      </c>
      <c r="E175" s="193" t="s">
        <v>257</v>
      </c>
      <c r="F175" s="194" t="s">
        <v>258</v>
      </c>
      <c r="G175" s="195" t="s">
        <v>151</v>
      </c>
      <c r="H175" s="196">
        <v>322.48099999999999</v>
      </c>
      <c r="I175" s="197"/>
      <c r="J175" s="198">
        <f>ROUND(I175*H175,2)</f>
        <v>0</v>
      </c>
      <c r="K175" s="199"/>
      <c r="L175" s="35"/>
      <c r="M175" s="200" t="s">
        <v>1</v>
      </c>
      <c r="N175" s="201" t="s">
        <v>41</v>
      </c>
      <c r="O175" s="78"/>
      <c r="P175" s="202">
        <f>O175*H175</f>
        <v>0</v>
      </c>
      <c r="Q175" s="202">
        <v>0</v>
      </c>
      <c r="R175" s="202">
        <f>Q175*H175</f>
        <v>0</v>
      </c>
      <c r="S175" s="202">
        <v>0</v>
      </c>
      <c r="T175" s="203">
        <f>S175*H175</f>
        <v>0</v>
      </c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R175" s="204" t="s">
        <v>152</v>
      </c>
      <c r="AT175" s="204" t="s">
        <v>148</v>
      </c>
      <c r="AU175" s="204" t="s">
        <v>124</v>
      </c>
      <c r="AY175" s="15" t="s">
        <v>146</v>
      </c>
      <c r="BE175" s="205">
        <f>IF(N175="základná",J175,0)</f>
        <v>0</v>
      </c>
      <c r="BF175" s="205">
        <f>IF(N175="znížená",J175,0)</f>
        <v>0</v>
      </c>
      <c r="BG175" s="205">
        <f>IF(N175="zákl. prenesená",J175,0)</f>
        <v>0</v>
      </c>
      <c r="BH175" s="205">
        <f>IF(N175="zníž. prenesená",J175,0)</f>
        <v>0</v>
      </c>
      <c r="BI175" s="205">
        <f>IF(N175="nulová",J175,0)</f>
        <v>0</v>
      </c>
      <c r="BJ175" s="15" t="s">
        <v>124</v>
      </c>
      <c r="BK175" s="205">
        <f>ROUND(I175*H175,2)</f>
        <v>0</v>
      </c>
      <c r="BL175" s="15" t="s">
        <v>152</v>
      </c>
      <c r="BM175" s="204" t="s">
        <v>259</v>
      </c>
    </row>
    <row r="176" s="2" customFormat="1" ht="37.8" customHeight="1">
      <c r="A176" s="34"/>
      <c r="B176" s="156"/>
      <c r="C176" s="192" t="s">
        <v>260</v>
      </c>
      <c r="D176" s="192" t="s">
        <v>148</v>
      </c>
      <c r="E176" s="193" t="s">
        <v>261</v>
      </c>
      <c r="F176" s="194" t="s">
        <v>262</v>
      </c>
      <c r="G176" s="195" t="s">
        <v>151</v>
      </c>
      <c r="H176" s="196">
        <v>322.48099999999999</v>
      </c>
      <c r="I176" s="197"/>
      <c r="J176" s="198">
        <f>ROUND(I176*H176,2)</f>
        <v>0</v>
      </c>
      <c r="K176" s="199"/>
      <c r="L176" s="35"/>
      <c r="M176" s="200" t="s">
        <v>1</v>
      </c>
      <c r="N176" s="201" t="s">
        <v>41</v>
      </c>
      <c r="O176" s="78"/>
      <c r="P176" s="202">
        <f>O176*H176</f>
        <v>0</v>
      </c>
      <c r="Q176" s="202">
        <v>0</v>
      </c>
      <c r="R176" s="202">
        <f>Q176*H176</f>
        <v>0</v>
      </c>
      <c r="S176" s="202">
        <v>0</v>
      </c>
      <c r="T176" s="203">
        <f>S176*H176</f>
        <v>0</v>
      </c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R176" s="204" t="s">
        <v>152</v>
      </c>
      <c r="AT176" s="204" t="s">
        <v>148</v>
      </c>
      <c r="AU176" s="204" t="s">
        <v>124</v>
      </c>
      <c r="AY176" s="15" t="s">
        <v>146</v>
      </c>
      <c r="BE176" s="205">
        <f>IF(N176="základná",J176,0)</f>
        <v>0</v>
      </c>
      <c r="BF176" s="205">
        <f>IF(N176="znížená",J176,0)</f>
        <v>0</v>
      </c>
      <c r="BG176" s="205">
        <f>IF(N176="zákl. prenesená",J176,0)</f>
        <v>0</v>
      </c>
      <c r="BH176" s="205">
        <f>IF(N176="zníž. prenesená",J176,0)</f>
        <v>0</v>
      </c>
      <c r="BI176" s="205">
        <f>IF(N176="nulová",J176,0)</f>
        <v>0</v>
      </c>
      <c r="BJ176" s="15" t="s">
        <v>124</v>
      </c>
      <c r="BK176" s="205">
        <f>ROUND(I176*H176,2)</f>
        <v>0</v>
      </c>
      <c r="BL176" s="15" t="s">
        <v>152</v>
      </c>
      <c r="BM176" s="204" t="s">
        <v>263</v>
      </c>
    </row>
    <row r="177" s="2" customFormat="1" ht="37.8" customHeight="1">
      <c r="A177" s="34"/>
      <c r="B177" s="156"/>
      <c r="C177" s="192" t="s">
        <v>264</v>
      </c>
      <c r="D177" s="192" t="s">
        <v>148</v>
      </c>
      <c r="E177" s="193" t="s">
        <v>265</v>
      </c>
      <c r="F177" s="194" t="s">
        <v>266</v>
      </c>
      <c r="G177" s="195" t="s">
        <v>151</v>
      </c>
      <c r="H177" s="196">
        <v>243.779</v>
      </c>
      <c r="I177" s="197"/>
      <c r="J177" s="198">
        <f>ROUND(I177*H177,2)</f>
        <v>0</v>
      </c>
      <c r="K177" s="199"/>
      <c r="L177" s="35"/>
      <c r="M177" s="200" t="s">
        <v>1</v>
      </c>
      <c r="N177" s="201" t="s">
        <v>41</v>
      </c>
      <c r="O177" s="78"/>
      <c r="P177" s="202">
        <f>O177*H177</f>
        <v>0</v>
      </c>
      <c r="Q177" s="202">
        <v>0</v>
      </c>
      <c r="R177" s="202">
        <f>Q177*H177</f>
        <v>0</v>
      </c>
      <c r="S177" s="202">
        <v>0</v>
      </c>
      <c r="T177" s="203">
        <f>S177*H177</f>
        <v>0</v>
      </c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R177" s="204" t="s">
        <v>152</v>
      </c>
      <c r="AT177" s="204" t="s">
        <v>148</v>
      </c>
      <c r="AU177" s="204" t="s">
        <v>124</v>
      </c>
      <c r="AY177" s="15" t="s">
        <v>146</v>
      </c>
      <c r="BE177" s="205">
        <f>IF(N177="základná",J177,0)</f>
        <v>0</v>
      </c>
      <c r="BF177" s="205">
        <f>IF(N177="znížená",J177,0)</f>
        <v>0</v>
      </c>
      <c r="BG177" s="205">
        <f>IF(N177="zákl. prenesená",J177,0)</f>
        <v>0</v>
      </c>
      <c r="BH177" s="205">
        <f>IF(N177="zníž. prenesená",J177,0)</f>
        <v>0</v>
      </c>
      <c r="BI177" s="205">
        <f>IF(N177="nulová",J177,0)</f>
        <v>0</v>
      </c>
      <c r="BJ177" s="15" t="s">
        <v>124</v>
      </c>
      <c r="BK177" s="205">
        <f>ROUND(I177*H177,2)</f>
        <v>0</v>
      </c>
      <c r="BL177" s="15" t="s">
        <v>152</v>
      </c>
      <c r="BM177" s="204" t="s">
        <v>267</v>
      </c>
    </row>
    <row r="178" s="2" customFormat="1" ht="16.5" customHeight="1">
      <c r="A178" s="34"/>
      <c r="B178" s="156"/>
      <c r="C178" s="192" t="s">
        <v>268</v>
      </c>
      <c r="D178" s="192" t="s">
        <v>148</v>
      </c>
      <c r="E178" s="193" t="s">
        <v>269</v>
      </c>
      <c r="F178" s="194" t="s">
        <v>270</v>
      </c>
      <c r="G178" s="195" t="s">
        <v>271</v>
      </c>
      <c r="H178" s="196">
        <v>498.68599999999998</v>
      </c>
      <c r="I178" s="197"/>
      <c r="J178" s="198">
        <f>ROUND(I178*H178,2)</f>
        <v>0</v>
      </c>
      <c r="K178" s="199"/>
      <c r="L178" s="35"/>
      <c r="M178" s="200" t="s">
        <v>1</v>
      </c>
      <c r="N178" s="201" t="s">
        <v>41</v>
      </c>
      <c r="O178" s="78"/>
      <c r="P178" s="202">
        <f>O178*H178</f>
        <v>0</v>
      </c>
      <c r="Q178" s="202">
        <v>0.01864</v>
      </c>
      <c r="R178" s="202">
        <f>Q178*H178</f>
        <v>9.2955070400000004</v>
      </c>
      <c r="S178" s="202">
        <v>0</v>
      </c>
      <c r="T178" s="203">
        <f>S178*H178</f>
        <v>0</v>
      </c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R178" s="204" t="s">
        <v>152</v>
      </c>
      <c r="AT178" s="204" t="s">
        <v>148</v>
      </c>
      <c r="AU178" s="204" t="s">
        <v>124</v>
      </c>
      <c r="AY178" s="15" t="s">
        <v>146</v>
      </c>
      <c r="BE178" s="205">
        <f>IF(N178="základná",J178,0)</f>
        <v>0</v>
      </c>
      <c r="BF178" s="205">
        <f>IF(N178="znížená",J178,0)</f>
        <v>0</v>
      </c>
      <c r="BG178" s="205">
        <f>IF(N178="zákl. prenesená",J178,0)</f>
        <v>0</v>
      </c>
      <c r="BH178" s="205">
        <f>IF(N178="zníž. prenesená",J178,0)</f>
        <v>0</v>
      </c>
      <c r="BI178" s="205">
        <f>IF(N178="nulová",J178,0)</f>
        <v>0</v>
      </c>
      <c r="BJ178" s="15" t="s">
        <v>124</v>
      </c>
      <c r="BK178" s="205">
        <f>ROUND(I178*H178,2)</f>
        <v>0</v>
      </c>
      <c r="BL178" s="15" t="s">
        <v>152</v>
      </c>
      <c r="BM178" s="204" t="s">
        <v>272</v>
      </c>
    </row>
    <row r="179" s="2" customFormat="1" ht="21.75" customHeight="1">
      <c r="A179" s="34"/>
      <c r="B179" s="156"/>
      <c r="C179" s="192" t="s">
        <v>273</v>
      </c>
      <c r="D179" s="192" t="s">
        <v>148</v>
      </c>
      <c r="E179" s="193" t="s">
        <v>274</v>
      </c>
      <c r="F179" s="194" t="s">
        <v>275</v>
      </c>
      <c r="G179" s="195" t="s">
        <v>156</v>
      </c>
      <c r="H179" s="196">
        <v>18.315999999999999</v>
      </c>
      <c r="I179" s="197"/>
      <c r="J179" s="198">
        <f>ROUND(I179*H179,2)</f>
        <v>0</v>
      </c>
      <c r="K179" s="199"/>
      <c r="L179" s="35"/>
      <c r="M179" s="200" t="s">
        <v>1</v>
      </c>
      <c r="N179" s="201" t="s">
        <v>41</v>
      </c>
      <c r="O179" s="78"/>
      <c r="P179" s="202">
        <f>O179*H179</f>
        <v>0</v>
      </c>
      <c r="Q179" s="202">
        <v>2.19407</v>
      </c>
      <c r="R179" s="202">
        <f>Q179*H179</f>
        <v>40.186586119999994</v>
      </c>
      <c r="S179" s="202">
        <v>0</v>
      </c>
      <c r="T179" s="203">
        <f>S179*H179</f>
        <v>0</v>
      </c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R179" s="204" t="s">
        <v>152</v>
      </c>
      <c r="AT179" s="204" t="s">
        <v>148</v>
      </c>
      <c r="AU179" s="204" t="s">
        <v>124</v>
      </c>
      <c r="AY179" s="15" t="s">
        <v>146</v>
      </c>
      <c r="BE179" s="205">
        <f>IF(N179="základná",J179,0)</f>
        <v>0</v>
      </c>
      <c r="BF179" s="205">
        <f>IF(N179="znížená",J179,0)</f>
        <v>0</v>
      </c>
      <c r="BG179" s="205">
        <f>IF(N179="zákl. prenesená",J179,0)</f>
        <v>0</v>
      </c>
      <c r="BH179" s="205">
        <f>IF(N179="zníž. prenesená",J179,0)</f>
        <v>0</v>
      </c>
      <c r="BI179" s="205">
        <f>IF(N179="nulová",J179,0)</f>
        <v>0</v>
      </c>
      <c r="BJ179" s="15" t="s">
        <v>124</v>
      </c>
      <c r="BK179" s="205">
        <f>ROUND(I179*H179,2)</f>
        <v>0</v>
      </c>
      <c r="BL179" s="15" t="s">
        <v>152</v>
      </c>
      <c r="BM179" s="204" t="s">
        <v>276</v>
      </c>
    </row>
    <row r="180" s="2" customFormat="1" ht="21.75" customHeight="1">
      <c r="A180" s="34"/>
      <c r="B180" s="156"/>
      <c r="C180" s="192" t="s">
        <v>277</v>
      </c>
      <c r="D180" s="192" t="s">
        <v>148</v>
      </c>
      <c r="E180" s="193" t="s">
        <v>278</v>
      </c>
      <c r="F180" s="194" t="s">
        <v>279</v>
      </c>
      <c r="G180" s="195" t="s">
        <v>156</v>
      </c>
      <c r="H180" s="196">
        <v>208.048</v>
      </c>
      <c r="I180" s="197"/>
      <c r="J180" s="198">
        <f>ROUND(I180*H180,2)</f>
        <v>0</v>
      </c>
      <c r="K180" s="199"/>
      <c r="L180" s="35"/>
      <c r="M180" s="200" t="s">
        <v>1</v>
      </c>
      <c r="N180" s="201" t="s">
        <v>41</v>
      </c>
      <c r="O180" s="78"/>
      <c r="P180" s="202">
        <f>O180*H180</f>
        <v>0</v>
      </c>
      <c r="Q180" s="202">
        <v>0</v>
      </c>
      <c r="R180" s="202">
        <f>Q180*H180</f>
        <v>0</v>
      </c>
      <c r="S180" s="202">
        <v>0</v>
      </c>
      <c r="T180" s="203">
        <f>S180*H180</f>
        <v>0</v>
      </c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R180" s="204" t="s">
        <v>152</v>
      </c>
      <c r="AT180" s="204" t="s">
        <v>148</v>
      </c>
      <c r="AU180" s="204" t="s">
        <v>124</v>
      </c>
      <c r="AY180" s="15" t="s">
        <v>146</v>
      </c>
      <c r="BE180" s="205">
        <f>IF(N180="základná",J180,0)</f>
        <v>0</v>
      </c>
      <c r="BF180" s="205">
        <f>IF(N180="znížená",J180,0)</f>
        <v>0</v>
      </c>
      <c r="BG180" s="205">
        <f>IF(N180="zákl. prenesená",J180,0)</f>
        <v>0</v>
      </c>
      <c r="BH180" s="205">
        <f>IF(N180="zníž. prenesená",J180,0)</f>
        <v>0</v>
      </c>
      <c r="BI180" s="205">
        <f>IF(N180="nulová",J180,0)</f>
        <v>0</v>
      </c>
      <c r="BJ180" s="15" t="s">
        <v>124</v>
      </c>
      <c r="BK180" s="205">
        <f>ROUND(I180*H180,2)</f>
        <v>0</v>
      </c>
      <c r="BL180" s="15" t="s">
        <v>152</v>
      </c>
      <c r="BM180" s="204" t="s">
        <v>280</v>
      </c>
    </row>
    <row r="181" s="2" customFormat="1" ht="24.15" customHeight="1">
      <c r="A181" s="34"/>
      <c r="B181" s="156"/>
      <c r="C181" s="192" t="s">
        <v>281</v>
      </c>
      <c r="D181" s="192" t="s">
        <v>148</v>
      </c>
      <c r="E181" s="193" t="s">
        <v>282</v>
      </c>
      <c r="F181" s="194" t="s">
        <v>283</v>
      </c>
      <c r="G181" s="195" t="s">
        <v>156</v>
      </c>
      <c r="H181" s="196">
        <v>208.048</v>
      </c>
      <c r="I181" s="197"/>
      <c r="J181" s="198">
        <f>ROUND(I181*H181,2)</f>
        <v>0</v>
      </c>
      <c r="K181" s="199"/>
      <c r="L181" s="35"/>
      <c r="M181" s="200" t="s">
        <v>1</v>
      </c>
      <c r="N181" s="201" t="s">
        <v>41</v>
      </c>
      <c r="O181" s="78"/>
      <c r="P181" s="202">
        <f>O181*H181</f>
        <v>0</v>
      </c>
      <c r="Q181" s="202">
        <v>0</v>
      </c>
      <c r="R181" s="202">
        <f>Q181*H181</f>
        <v>0</v>
      </c>
      <c r="S181" s="202">
        <v>0</v>
      </c>
      <c r="T181" s="203">
        <f>S181*H181</f>
        <v>0</v>
      </c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R181" s="204" t="s">
        <v>152</v>
      </c>
      <c r="AT181" s="204" t="s">
        <v>148</v>
      </c>
      <c r="AU181" s="204" t="s">
        <v>124</v>
      </c>
      <c r="AY181" s="15" t="s">
        <v>146</v>
      </c>
      <c r="BE181" s="205">
        <f>IF(N181="základná",J181,0)</f>
        <v>0</v>
      </c>
      <c r="BF181" s="205">
        <f>IF(N181="znížená",J181,0)</f>
        <v>0</v>
      </c>
      <c r="BG181" s="205">
        <f>IF(N181="zákl. prenesená",J181,0)</f>
        <v>0</v>
      </c>
      <c r="BH181" s="205">
        <f>IF(N181="zníž. prenesená",J181,0)</f>
        <v>0</v>
      </c>
      <c r="BI181" s="205">
        <f>IF(N181="nulová",J181,0)</f>
        <v>0</v>
      </c>
      <c r="BJ181" s="15" t="s">
        <v>124</v>
      </c>
      <c r="BK181" s="205">
        <f>ROUND(I181*H181,2)</f>
        <v>0</v>
      </c>
      <c r="BL181" s="15" t="s">
        <v>152</v>
      </c>
      <c r="BM181" s="204" t="s">
        <v>284</v>
      </c>
    </row>
    <row r="182" s="2" customFormat="1" ht="24.15" customHeight="1">
      <c r="A182" s="34"/>
      <c r="B182" s="156"/>
      <c r="C182" s="192" t="s">
        <v>285</v>
      </c>
      <c r="D182" s="192" t="s">
        <v>148</v>
      </c>
      <c r="E182" s="193" t="s">
        <v>286</v>
      </c>
      <c r="F182" s="194" t="s">
        <v>287</v>
      </c>
      <c r="G182" s="195" t="s">
        <v>156</v>
      </c>
      <c r="H182" s="196">
        <v>208.048</v>
      </c>
      <c r="I182" s="197"/>
      <c r="J182" s="198">
        <f>ROUND(I182*H182,2)</f>
        <v>0</v>
      </c>
      <c r="K182" s="199"/>
      <c r="L182" s="35"/>
      <c r="M182" s="200" t="s">
        <v>1</v>
      </c>
      <c r="N182" s="201" t="s">
        <v>41</v>
      </c>
      <c r="O182" s="78"/>
      <c r="P182" s="202">
        <f>O182*H182</f>
        <v>0</v>
      </c>
      <c r="Q182" s="202">
        <v>0</v>
      </c>
      <c r="R182" s="202">
        <f>Q182*H182</f>
        <v>0</v>
      </c>
      <c r="S182" s="202">
        <v>0</v>
      </c>
      <c r="T182" s="203">
        <f>S182*H182</f>
        <v>0</v>
      </c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R182" s="204" t="s">
        <v>152</v>
      </c>
      <c r="AT182" s="204" t="s">
        <v>148</v>
      </c>
      <c r="AU182" s="204" t="s">
        <v>124</v>
      </c>
      <c r="AY182" s="15" t="s">
        <v>146</v>
      </c>
      <c r="BE182" s="205">
        <f>IF(N182="základná",J182,0)</f>
        <v>0</v>
      </c>
      <c r="BF182" s="205">
        <f>IF(N182="znížená",J182,0)</f>
        <v>0</v>
      </c>
      <c r="BG182" s="205">
        <f>IF(N182="zákl. prenesená",J182,0)</f>
        <v>0</v>
      </c>
      <c r="BH182" s="205">
        <f>IF(N182="zníž. prenesená",J182,0)</f>
        <v>0</v>
      </c>
      <c r="BI182" s="205">
        <f>IF(N182="nulová",J182,0)</f>
        <v>0</v>
      </c>
      <c r="BJ182" s="15" t="s">
        <v>124</v>
      </c>
      <c r="BK182" s="205">
        <f>ROUND(I182*H182,2)</f>
        <v>0</v>
      </c>
      <c r="BL182" s="15" t="s">
        <v>152</v>
      </c>
      <c r="BM182" s="204" t="s">
        <v>288</v>
      </c>
    </row>
    <row r="183" s="2" customFormat="1" ht="21.75" customHeight="1">
      <c r="A183" s="34"/>
      <c r="B183" s="156"/>
      <c r="C183" s="192" t="s">
        <v>289</v>
      </c>
      <c r="D183" s="192" t="s">
        <v>148</v>
      </c>
      <c r="E183" s="193" t="s">
        <v>290</v>
      </c>
      <c r="F183" s="194" t="s">
        <v>291</v>
      </c>
      <c r="G183" s="195" t="s">
        <v>151</v>
      </c>
      <c r="H183" s="196">
        <v>51.393000000000001</v>
      </c>
      <c r="I183" s="197"/>
      <c r="J183" s="198">
        <f>ROUND(I183*H183,2)</f>
        <v>0</v>
      </c>
      <c r="K183" s="199"/>
      <c r="L183" s="35"/>
      <c r="M183" s="200" t="s">
        <v>1</v>
      </c>
      <c r="N183" s="201" t="s">
        <v>41</v>
      </c>
      <c r="O183" s="78"/>
      <c r="P183" s="202">
        <f>O183*H183</f>
        <v>0</v>
      </c>
      <c r="Q183" s="202">
        <v>0.0078600000000000007</v>
      </c>
      <c r="R183" s="202">
        <f>Q183*H183</f>
        <v>0.40394898000000001</v>
      </c>
      <c r="S183" s="202">
        <v>0</v>
      </c>
      <c r="T183" s="203">
        <f>S183*H183</f>
        <v>0</v>
      </c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R183" s="204" t="s">
        <v>152</v>
      </c>
      <c r="AT183" s="204" t="s">
        <v>148</v>
      </c>
      <c r="AU183" s="204" t="s">
        <v>124</v>
      </c>
      <c r="AY183" s="15" t="s">
        <v>146</v>
      </c>
      <c r="BE183" s="205">
        <f>IF(N183="základná",J183,0)</f>
        <v>0</v>
      </c>
      <c r="BF183" s="205">
        <f>IF(N183="znížená",J183,0)</f>
        <v>0</v>
      </c>
      <c r="BG183" s="205">
        <f>IF(N183="zákl. prenesená",J183,0)</f>
        <v>0</v>
      </c>
      <c r="BH183" s="205">
        <f>IF(N183="zníž. prenesená",J183,0)</f>
        <v>0</v>
      </c>
      <c r="BI183" s="205">
        <f>IF(N183="nulová",J183,0)</f>
        <v>0</v>
      </c>
      <c r="BJ183" s="15" t="s">
        <v>124</v>
      </c>
      <c r="BK183" s="205">
        <f>ROUND(I183*H183,2)</f>
        <v>0</v>
      </c>
      <c r="BL183" s="15" t="s">
        <v>152</v>
      </c>
      <c r="BM183" s="204" t="s">
        <v>292</v>
      </c>
    </row>
    <row r="184" s="2" customFormat="1" ht="21.75" customHeight="1">
      <c r="A184" s="34"/>
      <c r="B184" s="156"/>
      <c r="C184" s="192" t="s">
        <v>223</v>
      </c>
      <c r="D184" s="192" t="s">
        <v>148</v>
      </c>
      <c r="E184" s="193" t="s">
        <v>293</v>
      </c>
      <c r="F184" s="194" t="s">
        <v>294</v>
      </c>
      <c r="G184" s="195" t="s">
        <v>151</v>
      </c>
      <c r="H184" s="196">
        <v>51.393000000000001</v>
      </c>
      <c r="I184" s="197"/>
      <c r="J184" s="198">
        <f>ROUND(I184*H184,2)</f>
        <v>0</v>
      </c>
      <c r="K184" s="199"/>
      <c r="L184" s="35"/>
      <c r="M184" s="200" t="s">
        <v>1</v>
      </c>
      <c r="N184" s="201" t="s">
        <v>41</v>
      </c>
      <c r="O184" s="78"/>
      <c r="P184" s="202">
        <f>O184*H184</f>
        <v>0</v>
      </c>
      <c r="Q184" s="202">
        <v>0</v>
      </c>
      <c r="R184" s="202">
        <f>Q184*H184</f>
        <v>0</v>
      </c>
      <c r="S184" s="202">
        <v>0</v>
      </c>
      <c r="T184" s="203">
        <f>S184*H184</f>
        <v>0</v>
      </c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R184" s="204" t="s">
        <v>152</v>
      </c>
      <c r="AT184" s="204" t="s">
        <v>148</v>
      </c>
      <c r="AU184" s="204" t="s">
        <v>124</v>
      </c>
      <c r="AY184" s="15" t="s">
        <v>146</v>
      </c>
      <c r="BE184" s="205">
        <f>IF(N184="základná",J184,0)</f>
        <v>0</v>
      </c>
      <c r="BF184" s="205">
        <f>IF(N184="znížená",J184,0)</f>
        <v>0</v>
      </c>
      <c r="BG184" s="205">
        <f>IF(N184="zákl. prenesená",J184,0)</f>
        <v>0</v>
      </c>
      <c r="BH184" s="205">
        <f>IF(N184="zníž. prenesená",J184,0)</f>
        <v>0</v>
      </c>
      <c r="BI184" s="205">
        <f>IF(N184="nulová",J184,0)</f>
        <v>0</v>
      </c>
      <c r="BJ184" s="15" t="s">
        <v>124</v>
      </c>
      <c r="BK184" s="205">
        <f>ROUND(I184*H184,2)</f>
        <v>0</v>
      </c>
      <c r="BL184" s="15" t="s">
        <v>152</v>
      </c>
      <c r="BM184" s="204" t="s">
        <v>295</v>
      </c>
    </row>
    <row r="185" s="2" customFormat="1" ht="24.15" customHeight="1">
      <c r="A185" s="34"/>
      <c r="B185" s="156"/>
      <c r="C185" s="192" t="s">
        <v>296</v>
      </c>
      <c r="D185" s="192" t="s">
        <v>148</v>
      </c>
      <c r="E185" s="193" t="s">
        <v>297</v>
      </c>
      <c r="F185" s="194" t="s">
        <v>298</v>
      </c>
      <c r="G185" s="195" t="s">
        <v>151</v>
      </c>
      <c r="H185" s="196">
        <v>1573.7380000000001</v>
      </c>
      <c r="I185" s="197"/>
      <c r="J185" s="198">
        <f>ROUND(I185*H185,2)</f>
        <v>0</v>
      </c>
      <c r="K185" s="199"/>
      <c r="L185" s="35"/>
      <c r="M185" s="200" t="s">
        <v>1</v>
      </c>
      <c r="N185" s="201" t="s">
        <v>41</v>
      </c>
      <c r="O185" s="78"/>
      <c r="P185" s="202">
        <f>O185*H185</f>
        <v>0</v>
      </c>
      <c r="Q185" s="202">
        <v>0</v>
      </c>
      <c r="R185" s="202">
        <f>Q185*H185</f>
        <v>0</v>
      </c>
      <c r="S185" s="202">
        <v>0</v>
      </c>
      <c r="T185" s="203">
        <f>S185*H185</f>
        <v>0</v>
      </c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R185" s="204" t="s">
        <v>152</v>
      </c>
      <c r="AT185" s="204" t="s">
        <v>148</v>
      </c>
      <c r="AU185" s="204" t="s">
        <v>124</v>
      </c>
      <c r="AY185" s="15" t="s">
        <v>146</v>
      </c>
      <c r="BE185" s="205">
        <f>IF(N185="základná",J185,0)</f>
        <v>0</v>
      </c>
      <c r="BF185" s="205">
        <f>IF(N185="znížená",J185,0)</f>
        <v>0</v>
      </c>
      <c r="BG185" s="205">
        <f>IF(N185="zákl. prenesená",J185,0)</f>
        <v>0</v>
      </c>
      <c r="BH185" s="205">
        <f>IF(N185="zníž. prenesená",J185,0)</f>
        <v>0</v>
      </c>
      <c r="BI185" s="205">
        <f>IF(N185="nulová",J185,0)</f>
        <v>0</v>
      </c>
      <c r="BJ185" s="15" t="s">
        <v>124</v>
      </c>
      <c r="BK185" s="205">
        <f>ROUND(I185*H185,2)</f>
        <v>0</v>
      </c>
      <c r="BL185" s="15" t="s">
        <v>152</v>
      </c>
      <c r="BM185" s="204" t="s">
        <v>299</v>
      </c>
    </row>
    <row r="186" s="2" customFormat="1" ht="21.75" customHeight="1">
      <c r="A186" s="34"/>
      <c r="B186" s="156"/>
      <c r="C186" s="192" t="s">
        <v>300</v>
      </c>
      <c r="D186" s="192" t="s">
        <v>148</v>
      </c>
      <c r="E186" s="193" t="s">
        <v>301</v>
      </c>
      <c r="F186" s="194" t="s">
        <v>302</v>
      </c>
      <c r="G186" s="195" t="s">
        <v>151</v>
      </c>
      <c r="H186" s="196">
        <v>180.50700000000001</v>
      </c>
      <c r="I186" s="197"/>
      <c r="J186" s="198">
        <f>ROUND(I186*H186,2)</f>
        <v>0</v>
      </c>
      <c r="K186" s="199"/>
      <c r="L186" s="35"/>
      <c r="M186" s="200" t="s">
        <v>1</v>
      </c>
      <c r="N186" s="201" t="s">
        <v>41</v>
      </c>
      <c r="O186" s="78"/>
      <c r="P186" s="202">
        <f>O186*H186</f>
        <v>0</v>
      </c>
      <c r="Q186" s="202">
        <v>0</v>
      </c>
      <c r="R186" s="202">
        <f>Q186*H186</f>
        <v>0</v>
      </c>
      <c r="S186" s="202">
        <v>0</v>
      </c>
      <c r="T186" s="203">
        <f>S186*H186</f>
        <v>0</v>
      </c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R186" s="204" t="s">
        <v>152</v>
      </c>
      <c r="AT186" s="204" t="s">
        <v>148</v>
      </c>
      <c r="AU186" s="204" t="s">
        <v>124</v>
      </c>
      <c r="AY186" s="15" t="s">
        <v>146</v>
      </c>
      <c r="BE186" s="205">
        <f>IF(N186="základná",J186,0)</f>
        <v>0</v>
      </c>
      <c r="BF186" s="205">
        <f>IF(N186="znížená",J186,0)</f>
        <v>0</v>
      </c>
      <c r="BG186" s="205">
        <f>IF(N186="zákl. prenesená",J186,0)</f>
        <v>0</v>
      </c>
      <c r="BH186" s="205">
        <f>IF(N186="zníž. prenesená",J186,0)</f>
        <v>0</v>
      </c>
      <c r="BI186" s="205">
        <f>IF(N186="nulová",J186,0)</f>
        <v>0</v>
      </c>
      <c r="BJ186" s="15" t="s">
        <v>124</v>
      </c>
      <c r="BK186" s="205">
        <f>ROUND(I186*H186,2)</f>
        <v>0</v>
      </c>
      <c r="BL186" s="15" t="s">
        <v>152</v>
      </c>
      <c r="BM186" s="204" t="s">
        <v>303</v>
      </c>
    </row>
    <row r="187" s="12" customFormat="1" ht="22.8" customHeight="1">
      <c r="A187" s="12"/>
      <c r="B187" s="179"/>
      <c r="C187" s="12"/>
      <c r="D187" s="180" t="s">
        <v>74</v>
      </c>
      <c r="E187" s="190" t="s">
        <v>178</v>
      </c>
      <c r="F187" s="190" t="s">
        <v>304</v>
      </c>
      <c r="G187" s="12"/>
      <c r="H187" s="12"/>
      <c r="I187" s="182"/>
      <c r="J187" s="191">
        <f>BK187</f>
        <v>0</v>
      </c>
      <c r="K187" s="12"/>
      <c r="L187" s="179"/>
      <c r="M187" s="184"/>
      <c r="N187" s="185"/>
      <c r="O187" s="185"/>
      <c r="P187" s="186">
        <f>SUM(P188:P193)</f>
        <v>0</v>
      </c>
      <c r="Q187" s="185"/>
      <c r="R187" s="186">
        <f>SUM(R188:R193)</f>
        <v>0.025012960000000001</v>
      </c>
      <c r="S187" s="185"/>
      <c r="T187" s="187">
        <f>SUM(T188:T193)</f>
        <v>0</v>
      </c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R187" s="180" t="s">
        <v>83</v>
      </c>
      <c r="AT187" s="188" t="s">
        <v>74</v>
      </c>
      <c r="AU187" s="188" t="s">
        <v>83</v>
      </c>
      <c r="AY187" s="180" t="s">
        <v>146</v>
      </c>
      <c r="BK187" s="189">
        <f>SUM(BK188:BK193)</f>
        <v>0</v>
      </c>
    </row>
    <row r="188" s="2" customFormat="1" ht="24.15" customHeight="1">
      <c r="A188" s="34"/>
      <c r="B188" s="156"/>
      <c r="C188" s="192" t="s">
        <v>305</v>
      </c>
      <c r="D188" s="192" t="s">
        <v>148</v>
      </c>
      <c r="E188" s="193" t="s">
        <v>306</v>
      </c>
      <c r="F188" s="194" t="s">
        <v>307</v>
      </c>
      <c r="G188" s="195" t="s">
        <v>271</v>
      </c>
      <c r="H188" s="196">
        <v>202</v>
      </c>
      <c r="I188" s="197"/>
      <c r="J188" s="198">
        <f>ROUND(I188*H188,2)</f>
        <v>0</v>
      </c>
      <c r="K188" s="199"/>
      <c r="L188" s="35"/>
      <c r="M188" s="200" t="s">
        <v>1</v>
      </c>
      <c r="N188" s="201" t="s">
        <v>41</v>
      </c>
      <c r="O188" s="78"/>
      <c r="P188" s="202">
        <f>O188*H188</f>
        <v>0</v>
      </c>
      <c r="Q188" s="202">
        <v>0</v>
      </c>
      <c r="R188" s="202">
        <f>Q188*H188</f>
        <v>0</v>
      </c>
      <c r="S188" s="202">
        <v>0</v>
      </c>
      <c r="T188" s="203">
        <f>S188*H188</f>
        <v>0</v>
      </c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R188" s="204" t="s">
        <v>152</v>
      </c>
      <c r="AT188" s="204" t="s">
        <v>148</v>
      </c>
      <c r="AU188" s="204" t="s">
        <v>124</v>
      </c>
      <c r="AY188" s="15" t="s">
        <v>146</v>
      </c>
      <c r="BE188" s="205">
        <f>IF(N188="základná",J188,0)</f>
        <v>0</v>
      </c>
      <c r="BF188" s="205">
        <f>IF(N188="znížená",J188,0)</f>
        <v>0</v>
      </c>
      <c r="BG188" s="205">
        <f>IF(N188="zákl. prenesená",J188,0)</f>
        <v>0</v>
      </c>
      <c r="BH188" s="205">
        <f>IF(N188="zníž. prenesená",J188,0)</f>
        <v>0</v>
      </c>
      <c r="BI188" s="205">
        <f>IF(N188="nulová",J188,0)</f>
        <v>0</v>
      </c>
      <c r="BJ188" s="15" t="s">
        <v>124</v>
      </c>
      <c r="BK188" s="205">
        <f>ROUND(I188*H188,2)</f>
        <v>0</v>
      </c>
      <c r="BL188" s="15" t="s">
        <v>152</v>
      </c>
      <c r="BM188" s="204" t="s">
        <v>308</v>
      </c>
    </row>
    <row r="189" s="2" customFormat="1" ht="16.5" customHeight="1">
      <c r="A189" s="34"/>
      <c r="B189" s="156"/>
      <c r="C189" s="206" t="s">
        <v>230</v>
      </c>
      <c r="D189" s="206" t="s">
        <v>309</v>
      </c>
      <c r="E189" s="207" t="s">
        <v>310</v>
      </c>
      <c r="F189" s="208" t="s">
        <v>311</v>
      </c>
      <c r="G189" s="209" t="s">
        <v>189</v>
      </c>
      <c r="H189" s="210">
        <v>202</v>
      </c>
      <c r="I189" s="211"/>
      <c r="J189" s="212">
        <f>ROUND(I189*H189,2)</f>
        <v>0</v>
      </c>
      <c r="K189" s="213"/>
      <c r="L189" s="214"/>
      <c r="M189" s="215" t="s">
        <v>1</v>
      </c>
      <c r="N189" s="216" t="s">
        <v>41</v>
      </c>
      <c r="O189" s="78"/>
      <c r="P189" s="202">
        <f>O189*H189</f>
        <v>0</v>
      </c>
      <c r="Q189" s="202">
        <v>0</v>
      </c>
      <c r="R189" s="202">
        <f>Q189*H189</f>
        <v>0</v>
      </c>
      <c r="S189" s="202">
        <v>0</v>
      </c>
      <c r="T189" s="203">
        <f>S189*H189</f>
        <v>0</v>
      </c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R189" s="204" t="s">
        <v>167</v>
      </c>
      <c r="AT189" s="204" t="s">
        <v>309</v>
      </c>
      <c r="AU189" s="204" t="s">
        <v>124</v>
      </c>
      <c r="AY189" s="15" t="s">
        <v>146</v>
      </c>
      <c r="BE189" s="205">
        <f>IF(N189="základná",J189,0)</f>
        <v>0</v>
      </c>
      <c r="BF189" s="205">
        <f>IF(N189="znížená",J189,0)</f>
        <v>0</v>
      </c>
      <c r="BG189" s="205">
        <f>IF(N189="zákl. prenesená",J189,0)</f>
        <v>0</v>
      </c>
      <c r="BH189" s="205">
        <f>IF(N189="zníž. prenesená",J189,0)</f>
        <v>0</v>
      </c>
      <c r="BI189" s="205">
        <f>IF(N189="nulová",J189,0)</f>
        <v>0</v>
      </c>
      <c r="BJ189" s="15" t="s">
        <v>124</v>
      </c>
      <c r="BK189" s="205">
        <f>ROUND(I189*H189,2)</f>
        <v>0</v>
      </c>
      <c r="BL189" s="15" t="s">
        <v>152</v>
      </c>
      <c r="BM189" s="204" t="s">
        <v>312</v>
      </c>
    </row>
    <row r="190" s="2" customFormat="1" ht="24.15" customHeight="1">
      <c r="A190" s="34"/>
      <c r="B190" s="156"/>
      <c r="C190" s="192" t="s">
        <v>313</v>
      </c>
      <c r="D190" s="192" t="s">
        <v>148</v>
      </c>
      <c r="E190" s="193" t="s">
        <v>314</v>
      </c>
      <c r="F190" s="194" t="s">
        <v>315</v>
      </c>
      <c r="G190" s="195" t="s">
        <v>271</v>
      </c>
      <c r="H190" s="196">
        <v>270</v>
      </c>
      <c r="I190" s="197"/>
      <c r="J190" s="198">
        <f>ROUND(I190*H190,2)</f>
        <v>0</v>
      </c>
      <c r="K190" s="199"/>
      <c r="L190" s="35"/>
      <c r="M190" s="200" t="s">
        <v>1</v>
      </c>
      <c r="N190" s="201" t="s">
        <v>41</v>
      </c>
      <c r="O190" s="78"/>
      <c r="P190" s="202">
        <f>O190*H190</f>
        <v>0</v>
      </c>
      <c r="Q190" s="202">
        <v>0</v>
      </c>
      <c r="R190" s="202">
        <f>Q190*H190</f>
        <v>0</v>
      </c>
      <c r="S190" s="202">
        <v>0</v>
      </c>
      <c r="T190" s="203">
        <f>S190*H190</f>
        <v>0</v>
      </c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R190" s="204" t="s">
        <v>152</v>
      </c>
      <c r="AT190" s="204" t="s">
        <v>148</v>
      </c>
      <c r="AU190" s="204" t="s">
        <v>124</v>
      </c>
      <c r="AY190" s="15" t="s">
        <v>146</v>
      </c>
      <c r="BE190" s="205">
        <f>IF(N190="základná",J190,0)</f>
        <v>0</v>
      </c>
      <c r="BF190" s="205">
        <f>IF(N190="znížená",J190,0)</f>
        <v>0</v>
      </c>
      <c r="BG190" s="205">
        <f>IF(N190="zákl. prenesená",J190,0)</f>
        <v>0</v>
      </c>
      <c r="BH190" s="205">
        <f>IF(N190="zníž. prenesená",J190,0)</f>
        <v>0</v>
      </c>
      <c r="BI190" s="205">
        <f>IF(N190="nulová",J190,0)</f>
        <v>0</v>
      </c>
      <c r="BJ190" s="15" t="s">
        <v>124</v>
      </c>
      <c r="BK190" s="205">
        <f>ROUND(I190*H190,2)</f>
        <v>0</v>
      </c>
      <c r="BL190" s="15" t="s">
        <v>152</v>
      </c>
      <c r="BM190" s="204" t="s">
        <v>316</v>
      </c>
    </row>
    <row r="191" s="2" customFormat="1" ht="16.5" customHeight="1">
      <c r="A191" s="34"/>
      <c r="B191" s="156"/>
      <c r="C191" s="192" t="s">
        <v>234</v>
      </c>
      <c r="D191" s="192" t="s">
        <v>148</v>
      </c>
      <c r="E191" s="193" t="s">
        <v>317</v>
      </c>
      <c r="F191" s="194" t="s">
        <v>318</v>
      </c>
      <c r="G191" s="195" t="s">
        <v>151</v>
      </c>
      <c r="H191" s="196">
        <v>625.32399999999996</v>
      </c>
      <c r="I191" s="197"/>
      <c r="J191" s="198">
        <f>ROUND(I191*H191,2)</f>
        <v>0</v>
      </c>
      <c r="K191" s="199"/>
      <c r="L191" s="35"/>
      <c r="M191" s="200" t="s">
        <v>1</v>
      </c>
      <c r="N191" s="201" t="s">
        <v>41</v>
      </c>
      <c r="O191" s="78"/>
      <c r="P191" s="202">
        <f>O191*H191</f>
        <v>0</v>
      </c>
      <c r="Q191" s="202">
        <v>4.0000000000000003E-05</v>
      </c>
      <c r="R191" s="202">
        <f>Q191*H191</f>
        <v>0.025012960000000001</v>
      </c>
      <c r="S191" s="202">
        <v>0</v>
      </c>
      <c r="T191" s="203">
        <f>S191*H191</f>
        <v>0</v>
      </c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R191" s="204" t="s">
        <v>152</v>
      </c>
      <c r="AT191" s="204" t="s">
        <v>148</v>
      </c>
      <c r="AU191" s="204" t="s">
        <v>124</v>
      </c>
      <c r="AY191" s="15" t="s">
        <v>146</v>
      </c>
      <c r="BE191" s="205">
        <f>IF(N191="základná",J191,0)</f>
        <v>0</v>
      </c>
      <c r="BF191" s="205">
        <f>IF(N191="znížená",J191,0)</f>
        <v>0</v>
      </c>
      <c r="BG191" s="205">
        <f>IF(N191="zákl. prenesená",J191,0)</f>
        <v>0</v>
      </c>
      <c r="BH191" s="205">
        <f>IF(N191="zníž. prenesená",J191,0)</f>
        <v>0</v>
      </c>
      <c r="BI191" s="205">
        <f>IF(N191="nulová",J191,0)</f>
        <v>0</v>
      </c>
      <c r="BJ191" s="15" t="s">
        <v>124</v>
      </c>
      <c r="BK191" s="205">
        <f>ROUND(I191*H191,2)</f>
        <v>0</v>
      </c>
      <c r="BL191" s="15" t="s">
        <v>152</v>
      </c>
      <c r="BM191" s="204" t="s">
        <v>319</v>
      </c>
    </row>
    <row r="192" s="2" customFormat="1" ht="44.25" customHeight="1">
      <c r="A192" s="34"/>
      <c r="B192" s="156"/>
      <c r="C192" s="192" t="s">
        <v>320</v>
      </c>
      <c r="D192" s="192" t="s">
        <v>148</v>
      </c>
      <c r="E192" s="193" t="s">
        <v>321</v>
      </c>
      <c r="F192" s="194" t="s">
        <v>322</v>
      </c>
      <c r="G192" s="195" t="s">
        <v>222</v>
      </c>
      <c r="H192" s="196">
        <v>298.19999999999999</v>
      </c>
      <c r="I192" s="197"/>
      <c r="J192" s="198">
        <f>ROUND(I192*H192,2)</f>
        <v>0</v>
      </c>
      <c r="K192" s="199"/>
      <c r="L192" s="35"/>
      <c r="M192" s="200" t="s">
        <v>1</v>
      </c>
      <c r="N192" s="201" t="s">
        <v>41</v>
      </c>
      <c r="O192" s="78"/>
      <c r="P192" s="202">
        <f>O192*H192</f>
        <v>0</v>
      </c>
      <c r="Q192" s="202">
        <v>0</v>
      </c>
      <c r="R192" s="202">
        <f>Q192*H192</f>
        <v>0</v>
      </c>
      <c r="S192" s="202">
        <v>0</v>
      </c>
      <c r="T192" s="203">
        <f>S192*H192</f>
        <v>0</v>
      </c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R192" s="204" t="s">
        <v>152</v>
      </c>
      <c r="AT192" s="204" t="s">
        <v>148</v>
      </c>
      <c r="AU192" s="204" t="s">
        <v>124</v>
      </c>
      <c r="AY192" s="15" t="s">
        <v>146</v>
      </c>
      <c r="BE192" s="205">
        <f>IF(N192="základná",J192,0)</f>
        <v>0</v>
      </c>
      <c r="BF192" s="205">
        <f>IF(N192="znížená",J192,0)</f>
        <v>0</v>
      </c>
      <c r="BG192" s="205">
        <f>IF(N192="zákl. prenesená",J192,0)</f>
        <v>0</v>
      </c>
      <c r="BH192" s="205">
        <f>IF(N192="zníž. prenesená",J192,0)</f>
        <v>0</v>
      </c>
      <c r="BI192" s="205">
        <f>IF(N192="nulová",J192,0)</f>
        <v>0</v>
      </c>
      <c r="BJ192" s="15" t="s">
        <v>124</v>
      </c>
      <c r="BK192" s="205">
        <f>ROUND(I192*H192,2)</f>
        <v>0</v>
      </c>
      <c r="BL192" s="15" t="s">
        <v>152</v>
      </c>
      <c r="BM192" s="204" t="s">
        <v>323</v>
      </c>
    </row>
    <row r="193" s="2" customFormat="1" ht="24.15" customHeight="1">
      <c r="A193" s="34"/>
      <c r="B193" s="156"/>
      <c r="C193" s="192" t="s">
        <v>238</v>
      </c>
      <c r="D193" s="192" t="s">
        <v>148</v>
      </c>
      <c r="E193" s="193" t="s">
        <v>324</v>
      </c>
      <c r="F193" s="194" t="s">
        <v>325</v>
      </c>
      <c r="G193" s="195" t="s">
        <v>222</v>
      </c>
      <c r="H193" s="196">
        <v>298.24099999999999</v>
      </c>
      <c r="I193" s="197"/>
      <c r="J193" s="198">
        <f>ROUND(I193*H193,2)</f>
        <v>0</v>
      </c>
      <c r="K193" s="199"/>
      <c r="L193" s="35"/>
      <c r="M193" s="200" t="s">
        <v>1</v>
      </c>
      <c r="N193" s="201" t="s">
        <v>41</v>
      </c>
      <c r="O193" s="78"/>
      <c r="P193" s="202">
        <f>O193*H193</f>
        <v>0</v>
      </c>
      <c r="Q193" s="202">
        <v>0</v>
      </c>
      <c r="R193" s="202">
        <f>Q193*H193</f>
        <v>0</v>
      </c>
      <c r="S193" s="202">
        <v>0</v>
      </c>
      <c r="T193" s="203">
        <f>S193*H193</f>
        <v>0</v>
      </c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R193" s="204" t="s">
        <v>152</v>
      </c>
      <c r="AT193" s="204" t="s">
        <v>148</v>
      </c>
      <c r="AU193" s="204" t="s">
        <v>124</v>
      </c>
      <c r="AY193" s="15" t="s">
        <v>146</v>
      </c>
      <c r="BE193" s="205">
        <f>IF(N193="základná",J193,0)</f>
        <v>0</v>
      </c>
      <c r="BF193" s="205">
        <f>IF(N193="znížená",J193,0)</f>
        <v>0</v>
      </c>
      <c r="BG193" s="205">
        <f>IF(N193="zákl. prenesená",J193,0)</f>
        <v>0</v>
      </c>
      <c r="BH193" s="205">
        <f>IF(N193="zníž. prenesená",J193,0)</f>
        <v>0</v>
      </c>
      <c r="BI193" s="205">
        <f>IF(N193="nulová",J193,0)</f>
        <v>0</v>
      </c>
      <c r="BJ193" s="15" t="s">
        <v>124</v>
      </c>
      <c r="BK193" s="205">
        <f>ROUND(I193*H193,2)</f>
        <v>0</v>
      </c>
      <c r="BL193" s="15" t="s">
        <v>152</v>
      </c>
      <c r="BM193" s="204" t="s">
        <v>326</v>
      </c>
    </row>
    <row r="194" s="12" customFormat="1" ht="22.8" customHeight="1">
      <c r="A194" s="12"/>
      <c r="B194" s="179"/>
      <c r="C194" s="12"/>
      <c r="D194" s="180" t="s">
        <v>74</v>
      </c>
      <c r="E194" s="190" t="s">
        <v>327</v>
      </c>
      <c r="F194" s="190" t="s">
        <v>328</v>
      </c>
      <c r="G194" s="12"/>
      <c r="H194" s="12"/>
      <c r="I194" s="182"/>
      <c r="J194" s="191">
        <f>BK194</f>
        <v>0</v>
      </c>
      <c r="K194" s="12"/>
      <c r="L194" s="179"/>
      <c r="M194" s="184"/>
      <c r="N194" s="185"/>
      <c r="O194" s="185"/>
      <c r="P194" s="186">
        <f>P195</f>
        <v>0</v>
      </c>
      <c r="Q194" s="185"/>
      <c r="R194" s="186">
        <f>R195</f>
        <v>0</v>
      </c>
      <c r="S194" s="185"/>
      <c r="T194" s="187">
        <f>T195</f>
        <v>0</v>
      </c>
      <c r="U194" s="12"/>
      <c r="V194" s="12"/>
      <c r="W194" s="12"/>
      <c r="X194" s="12"/>
      <c r="Y194" s="12"/>
      <c r="Z194" s="12"/>
      <c r="AA194" s="12"/>
      <c r="AB194" s="12"/>
      <c r="AC194" s="12"/>
      <c r="AD194" s="12"/>
      <c r="AE194" s="12"/>
      <c r="AR194" s="180" t="s">
        <v>83</v>
      </c>
      <c r="AT194" s="188" t="s">
        <v>74</v>
      </c>
      <c r="AU194" s="188" t="s">
        <v>83</v>
      </c>
      <c r="AY194" s="180" t="s">
        <v>146</v>
      </c>
      <c r="BK194" s="189">
        <f>BK195</f>
        <v>0</v>
      </c>
    </row>
    <row r="195" s="2" customFormat="1" ht="21.75" customHeight="1">
      <c r="A195" s="34"/>
      <c r="B195" s="156"/>
      <c r="C195" s="192" t="s">
        <v>329</v>
      </c>
      <c r="D195" s="192" t="s">
        <v>148</v>
      </c>
      <c r="E195" s="193" t="s">
        <v>330</v>
      </c>
      <c r="F195" s="194" t="s">
        <v>331</v>
      </c>
      <c r="G195" s="195" t="s">
        <v>222</v>
      </c>
      <c r="H195" s="196">
        <v>1834.0930000000001</v>
      </c>
      <c r="I195" s="197"/>
      <c r="J195" s="198">
        <f>ROUND(I195*H195,2)</f>
        <v>0</v>
      </c>
      <c r="K195" s="199"/>
      <c r="L195" s="35"/>
      <c r="M195" s="200" t="s">
        <v>1</v>
      </c>
      <c r="N195" s="201" t="s">
        <v>41</v>
      </c>
      <c r="O195" s="78"/>
      <c r="P195" s="202">
        <f>O195*H195</f>
        <v>0</v>
      </c>
      <c r="Q195" s="202">
        <v>0</v>
      </c>
      <c r="R195" s="202">
        <f>Q195*H195</f>
        <v>0</v>
      </c>
      <c r="S195" s="202">
        <v>0</v>
      </c>
      <c r="T195" s="203">
        <f>S195*H195</f>
        <v>0</v>
      </c>
      <c r="U195" s="34"/>
      <c r="V195" s="34"/>
      <c r="W195" s="34"/>
      <c r="X195" s="34"/>
      <c r="Y195" s="34"/>
      <c r="Z195" s="34"/>
      <c r="AA195" s="34"/>
      <c r="AB195" s="34"/>
      <c r="AC195" s="34"/>
      <c r="AD195" s="34"/>
      <c r="AE195" s="34"/>
      <c r="AR195" s="204" t="s">
        <v>152</v>
      </c>
      <c r="AT195" s="204" t="s">
        <v>148</v>
      </c>
      <c r="AU195" s="204" t="s">
        <v>124</v>
      </c>
      <c r="AY195" s="15" t="s">
        <v>146</v>
      </c>
      <c r="BE195" s="205">
        <f>IF(N195="základná",J195,0)</f>
        <v>0</v>
      </c>
      <c r="BF195" s="205">
        <f>IF(N195="znížená",J195,0)</f>
        <v>0</v>
      </c>
      <c r="BG195" s="205">
        <f>IF(N195="zákl. prenesená",J195,0)</f>
        <v>0</v>
      </c>
      <c r="BH195" s="205">
        <f>IF(N195="zníž. prenesená",J195,0)</f>
        <v>0</v>
      </c>
      <c r="BI195" s="205">
        <f>IF(N195="nulová",J195,0)</f>
        <v>0</v>
      </c>
      <c r="BJ195" s="15" t="s">
        <v>124</v>
      </c>
      <c r="BK195" s="205">
        <f>ROUND(I195*H195,2)</f>
        <v>0</v>
      </c>
      <c r="BL195" s="15" t="s">
        <v>152</v>
      </c>
      <c r="BM195" s="204" t="s">
        <v>332</v>
      </c>
    </row>
    <row r="196" s="12" customFormat="1" ht="25.92" customHeight="1">
      <c r="A196" s="12"/>
      <c r="B196" s="179"/>
      <c r="C196" s="12"/>
      <c r="D196" s="180" t="s">
        <v>74</v>
      </c>
      <c r="E196" s="181" t="s">
        <v>333</v>
      </c>
      <c r="F196" s="181" t="s">
        <v>334</v>
      </c>
      <c r="G196" s="12"/>
      <c r="H196" s="12"/>
      <c r="I196" s="182"/>
      <c r="J196" s="183">
        <f>BK196</f>
        <v>0</v>
      </c>
      <c r="K196" s="12"/>
      <c r="L196" s="179"/>
      <c r="M196" s="184"/>
      <c r="N196" s="185"/>
      <c r="O196" s="185"/>
      <c r="P196" s="186">
        <f>P197+P206+P218+P232</f>
        <v>0</v>
      </c>
      <c r="Q196" s="185"/>
      <c r="R196" s="186">
        <f>R197+R206+R218+R232</f>
        <v>0.69234200000000001</v>
      </c>
      <c r="S196" s="185"/>
      <c r="T196" s="187">
        <f>T197+T206+T218+T232</f>
        <v>0.040584000000000002</v>
      </c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R196" s="180" t="s">
        <v>124</v>
      </c>
      <c r="AT196" s="188" t="s">
        <v>74</v>
      </c>
      <c r="AU196" s="188" t="s">
        <v>75</v>
      </c>
      <c r="AY196" s="180" t="s">
        <v>146</v>
      </c>
      <c r="BK196" s="189">
        <f>BK197+BK206+BK218+BK232</f>
        <v>0</v>
      </c>
    </row>
    <row r="197" s="12" customFormat="1" ht="22.8" customHeight="1">
      <c r="A197" s="12"/>
      <c r="B197" s="179"/>
      <c r="C197" s="12"/>
      <c r="D197" s="180" t="s">
        <v>74</v>
      </c>
      <c r="E197" s="190" t="s">
        <v>335</v>
      </c>
      <c r="F197" s="190" t="s">
        <v>336</v>
      </c>
      <c r="G197" s="12"/>
      <c r="H197" s="12"/>
      <c r="I197" s="182"/>
      <c r="J197" s="191">
        <f>BK197</f>
        <v>0</v>
      </c>
      <c r="K197" s="12"/>
      <c r="L197" s="179"/>
      <c r="M197" s="184"/>
      <c r="N197" s="185"/>
      <c r="O197" s="185"/>
      <c r="P197" s="186">
        <f>SUM(P198:P205)</f>
        <v>0</v>
      </c>
      <c r="Q197" s="185"/>
      <c r="R197" s="186">
        <f>SUM(R198:R205)</f>
        <v>0.69234200000000001</v>
      </c>
      <c r="S197" s="185"/>
      <c r="T197" s="187">
        <f>SUM(T198:T205)</f>
        <v>0</v>
      </c>
      <c r="U197" s="12"/>
      <c r="V197" s="12"/>
      <c r="W197" s="12"/>
      <c r="X197" s="12"/>
      <c r="Y197" s="12"/>
      <c r="Z197" s="12"/>
      <c r="AA197" s="12"/>
      <c r="AB197" s="12"/>
      <c r="AC197" s="12"/>
      <c r="AD197" s="12"/>
      <c r="AE197" s="12"/>
      <c r="AR197" s="180" t="s">
        <v>124</v>
      </c>
      <c r="AT197" s="188" t="s">
        <v>74</v>
      </c>
      <c r="AU197" s="188" t="s">
        <v>83</v>
      </c>
      <c r="AY197" s="180" t="s">
        <v>146</v>
      </c>
      <c r="BK197" s="189">
        <f>SUM(BK198:BK205)</f>
        <v>0</v>
      </c>
    </row>
    <row r="198" s="2" customFormat="1" ht="24.15" customHeight="1">
      <c r="A198" s="34"/>
      <c r="B198" s="156"/>
      <c r="C198" s="192" t="s">
        <v>337</v>
      </c>
      <c r="D198" s="192" t="s">
        <v>148</v>
      </c>
      <c r="E198" s="193" t="s">
        <v>338</v>
      </c>
      <c r="F198" s="194" t="s">
        <v>339</v>
      </c>
      <c r="G198" s="195" t="s">
        <v>151</v>
      </c>
      <c r="H198" s="196">
        <v>736.17600000000004</v>
      </c>
      <c r="I198" s="197"/>
      <c r="J198" s="198">
        <f>ROUND(I198*H198,2)</f>
        <v>0</v>
      </c>
      <c r="K198" s="199"/>
      <c r="L198" s="35"/>
      <c r="M198" s="200" t="s">
        <v>1</v>
      </c>
      <c r="N198" s="201" t="s">
        <v>41</v>
      </c>
      <c r="O198" s="78"/>
      <c r="P198" s="202">
        <f>O198*H198</f>
        <v>0</v>
      </c>
      <c r="Q198" s="202">
        <v>0</v>
      </c>
      <c r="R198" s="202">
        <f>Q198*H198</f>
        <v>0</v>
      </c>
      <c r="S198" s="202">
        <v>0</v>
      </c>
      <c r="T198" s="203">
        <f>S198*H198</f>
        <v>0</v>
      </c>
      <c r="U198" s="34"/>
      <c r="V198" s="34"/>
      <c r="W198" s="34"/>
      <c r="X198" s="34"/>
      <c r="Y198" s="34"/>
      <c r="Z198" s="34"/>
      <c r="AA198" s="34"/>
      <c r="AB198" s="34"/>
      <c r="AC198" s="34"/>
      <c r="AD198" s="34"/>
      <c r="AE198" s="34"/>
      <c r="AR198" s="204" t="s">
        <v>152</v>
      </c>
      <c r="AT198" s="204" t="s">
        <v>148</v>
      </c>
      <c r="AU198" s="204" t="s">
        <v>124</v>
      </c>
      <c r="AY198" s="15" t="s">
        <v>146</v>
      </c>
      <c r="BE198" s="205">
        <f>IF(N198="základná",J198,0)</f>
        <v>0</v>
      </c>
      <c r="BF198" s="205">
        <f>IF(N198="znížená",J198,0)</f>
        <v>0</v>
      </c>
      <c r="BG198" s="205">
        <f>IF(N198="zákl. prenesená",J198,0)</f>
        <v>0</v>
      </c>
      <c r="BH198" s="205">
        <f>IF(N198="zníž. prenesená",J198,0)</f>
        <v>0</v>
      </c>
      <c r="BI198" s="205">
        <f>IF(N198="nulová",J198,0)</f>
        <v>0</v>
      </c>
      <c r="BJ198" s="15" t="s">
        <v>124</v>
      </c>
      <c r="BK198" s="205">
        <f>ROUND(I198*H198,2)</f>
        <v>0</v>
      </c>
      <c r="BL198" s="15" t="s">
        <v>152</v>
      </c>
      <c r="BM198" s="204" t="s">
        <v>340</v>
      </c>
    </row>
    <row r="199" s="2" customFormat="1" ht="24.15" customHeight="1">
      <c r="A199" s="34"/>
      <c r="B199" s="156"/>
      <c r="C199" s="192" t="s">
        <v>341</v>
      </c>
      <c r="D199" s="192" t="s">
        <v>148</v>
      </c>
      <c r="E199" s="193" t="s">
        <v>342</v>
      </c>
      <c r="F199" s="194" t="s">
        <v>343</v>
      </c>
      <c r="G199" s="195" t="s">
        <v>151</v>
      </c>
      <c r="H199" s="196">
        <v>670.74000000000001</v>
      </c>
      <c r="I199" s="197"/>
      <c r="J199" s="198">
        <f>ROUND(I199*H199,2)</f>
        <v>0</v>
      </c>
      <c r="K199" s="199"/>
      <c r="L199" s="35"/>
      <c r="M199" s="200" t="s">
        <v>1</v>
      </c>
      <c r="N199" s="201" t="s">
        <v>41</v>
      </c>
      <c r="O199" s="78"/>
      <c r="P199" s="202">
        <f>O199*H199</f>
        <v>0</v>
      </c>
      <c r="Q199" s="202">
        <v>0.00084999999999999995</v>
      </c>
      <c r="R199" s="202">
        <f>Q199*H199</f>
        <v>0.570129</v>
      </c>
      <c r="S199" s="202">
        <v>0</v>
      </c>
      <c r="T199" s="203">
        <f>S199*H199</f>
        <v>0</v>
      </c>
      <c r="U199" s="34"/>
      <c r="V199" s="34"/>
      <c r="W199" s="34"/>
      <c r="X199" s="34"/>
      <c r="Y199" s="34"/>
      <c r="Z199" s="34"/>
      <c r="AA199" s="34"/>
      <c r="AB199" s="34"/>
      <c r="AC199" s="34"/>
      <c r="AD199" s="34"/>
      <c r="AE199" s="34"/>
      <c r="AR199" s="204" t="s">
        <v>152</v>
      </c>
      <c r="AT199" s="204" t="s">
        <v>148</v>
      </c>
      <c r="AU199" s="204" t="s">
        <v>124</v>
      </c>
      <c r="AY199" s="15" t="s">
        <v>146</v>
      </c>
      <c r="BE199" s="205">
        <f>IF(N199="základná",J199,0)</f>
        <v>0</v>
      </c>
      <c r="BF199" s="205">
        <f>IF(N199="znížená",J199,0)</f>
        <v>0</v>
      </c>
      <c r="BG199" s="205">
        <f>IF(N199="zákl. prenesená",J199,0)</f>
        <v>0</v>
      </c>
      <c r="BH199" s="205">
        <f>IF(N199="zníž. prenesená",J199,0)</f>
        <v>0</v>
      </c>
      <c r="BI199" s="205">
        <f>IF(N199="nulová",J199,0)</f>
        <v>0</v>
      </c>
      <c r="BJ199" s="15" t="s">
        <v>124</v>
      </c>
      <c r="BK199" s="205">
        <f>ROUND(I199*H199,2)</f>
        <v>0</v>
      </c>
      <c r="BL199" s="15" t="s">
        <v>152</v>
      </c>
      <c r="BM199" s="204" t="s">
        <v>344</v>
      </c>
    </row>
    <row r="200" s="2" customFormat="1" ht="24.15" customHeight="1">
      <c r="A200" s="34"/>
      <c r="B200" s="156"/>
      <c r="C200" s="192" t="s">
        <v>345</v>
      </c>
      <c r="D200" s="192" t="s">
        <v>148</v>
      </c>
      <c r="E200" s="193" t="s">
        <v>346</v>
      </c>
      <c r="F200" s="194" t="s">
        <v>347</v>
      </c>
      <c r="G200" s="195" t="s">
        <v>151</v>
      </c>
      <c r="H200" s="196">
        <v>143.78</v>
      </c>
      <c r="I200" s="197"/>
      <c r="J200" s="198">
        <f>ROUND(I200*H200,2)</f>
        <v>0</v>
      </c>
      <c r="K200" s="199"/>
      <c r="L200" s="35"/>
      <c r="M200" s="200" t="s">
        <v>1</v>
      </c>
      <c r="N200" s="201" t="s">
        <v>41</v>
      </c>
      <c r="O200" s="78"/>
      <c r="P200" s="202">
        <f>O200*H200</f>
        <v>0</v>
      </c>
      <c r="Q200" s="202">
        <v>0.00084999999999999995</v>
      </c>
      <c r="R200" s="202">
        <f>Q200*H200</f>
        <v>0.12221299999999999</v>
      </c>
      <c r="S200" s="202">
        <v>0</v>
      </c>
      <c r="T200" s="203">
        <f>S200*H200</f>
        <v>0</v>
      </c>
      <c r="U200" s="34"/>
      <c r="V200" s="34"/>
      <c r="W200" s="34"/>
      <c r="X200" s="34"/>
      <c r="Y200" s="34"/>
      <c r="Z200" s="34"/>
      <c r="AA200" s="34"/>
      <c r="AB200" s="34"/>
      <c r="AC200" s="34"/>
      <c r="AD200" s="34"/>
      <c r="AE200" s="34"/>
      <c r="AR200" s="204" t="s">
        <v>152</v>
      </c>
      <c r="AT200" s="204" t="s">
        <v>148</v>
      </c>
      <c r="AU200" s="204" t="s">
        <v>124</v>
      </c>
      <c r="AY200" s="15" t="s">
        <v>146</v>
      </c>
      <c r="BE200" s="205">
        <f>IF(N200="základná",J200,0)</f>
        <v>0</v>
      </c>
      <c r="BF200" s="205">
        <f>IF(N200="znížená",J200,0)</f>
        <v>0</v>
      </c>
      <c r="BG200" s="205">
        <f>IF(N200="zákl. prenesená",J200,0)</f>
        <v>0</v>
      </c>
      <c r="BH200" s="205">
        <f>IF(N200="zníž. prenesená",J200,0)</f>
        <v>0</v>
      </c>
      <c r="BI200" s="205">
        <f>IF(N200="nulová",J200,0)</f>
        <v>0</v>
      </c>
      <c r="BJ200" s="15" t="s">
        <v>124</v>
      </c>
      <c r="BK200" s="205">
        <f>ROUND(I200*H200,2)</f>
        <v>0</v>
      </c>
      <c r="BL200" s="15" t="s">
        <v>152</v>
      </c>
      <c r="BM200" s="204" t="s">
        <v>348</v>
      </c>
    </row>
    <row r="201" s="2" customFormat="1" ht="24.15" customHeight="1">
      <c r="A201" s="34"/>
      <c r="B201" s="156"/>
      <c r="C201" s="206" t="s">
        <v>349</v>
      </c>
      <c r="D201" s="206" t="s">
        <v>309</v>
      </c>
      <c r="E201" s="207" t="s">
        <v>350</v>
      </c>
      <c r="F201" s="208" t="s">
        <v>351</v>
      </c>
      <c r="G201" s="209" t="s">
        <v>151</v>
      </c>
      <c r="H201" s="210">
        <v>943.88699999999994</v>
      </c>
      <c r="I201" s="211"/>
      <c r="J201" s="212">
        <f>ROUND(I201*H201,2)</f>
        <v>0</v>
      </c>
      <c r="K201" s="213"/>
      <c r="L201" s="214"/>
      <c r="M201" s="215" t="s">
        <v>1</v>
      </c>
      <c r="N201" s="216" t="s">
        <v>41</v>
      </c>
      <c r="O201" s="78"/>
      <c r="P201" s="202">
        <f>O201*H201</f>
        <v>0</v>
      </c>
      <c r="Q201" s="202">
        <v>0</v>
      </c>
      <c r="R201" s="202">
        <f>Q201*H201</f>
        <v>0</v>
      </c>
      <c r="S201" s="202">
        <v>0</v>
      </c>
      <c r="T201" s="203">
        <f>S201*H201</f>
        <v>0</v>
      </c>
      <c r="U201" s="34"/>
      <c r="V201" s="34"/>
      <c r="W201" s="34"/>
      <c r="X201" s="34"/>
      <c r="Y201" s="34"/>
      <c r="Z201" s="34"/>
      <c r="AA201" s="34"/>
      <c r="AB201" s="34"/>
      <c r="AC201" s="34"/>
      <c r="AD201" s="34"/>
      <c r="AE201" s="34"/>
      <c r="AR201" s="204" t="s">
        <v>167</v>
      </c>
      <c r="AT201" s="204" t="s">
        <v>309</v>
      </c>
      <c r="AU201" s="204" t="s">
        <v>124</v>
      </c>
      <c r="AY201" s="15" t="s">
        <v>146</v>
      </c>
      <c r="BE201" s="205">
        <f>IF(N201="základná",J201,0)</f>
        <v>0</v>
      </c>
      <c r="BF201" s="205">
        <f>IF(N201="znížená",J201,0)</f>
        <v>0</v>
      </c>
      <c r="BG201" s="205">
        <f>IF(N201="zákl. prenesená",J201,0)</f>
        <v>0</v>
      </c>
      <c r="BH201" s="205">
        <f>IF(N201="zníž. prenesená",J201,0)</f>
        <v>0</v>
      </c>
      <c r="BI201" s="205">
        <f>IF(N201="nulová",J201,0)</f>
        <v>0</v>
      </c>
      <c r="BJ201" s="15" t="s">
        <v>124</v>
      </c>
      <c r="BK201" s="205">
        <f>ROUND(I201*H201,2)</f>
        <v>0</v>
      </c>
      <c r="BL201" s="15" t="s">
        <v>152</v>
      </c>
      <c r="BM201" s="204" t="s">
        <v>352</v>
      </c>
    </row>
    <row r="202" s="2" customFormat="1" ht="24.15" customHeight="1">
      <c r="A202" s="34"/>
      <c r="B202" s="156"/>
      <c r="C202" s="192" t="s">
        <v>353</v>
      </c>
      <c r="D202" s="192" t="s">
        <v>148</v>
      </c>
      <c r="E202" s="193" t="s">
        <v>354</v>
      </c>
      <c r="F202" s="194" t="s">
        <v>355</v>
      </c>
      <c r="G202" s="195" t="s">
        <v>151</v>
      </c>
      <c r="H202" s="196">
        <v>1333.021</v>
      </c>
      <c r="I202" s="197"/>
      <c r="J202" s="198">
        <f>ROUND(I202*H202,2)</f>
        <v>0</v>
      </c>
      <c r="K202" s="199"/>
      <c r="L202" s="35"/>
      <c r="M202" s="200" t="s">
        <v>1</v>
      </c>
      <c r="N202" s="201" t="s">
        <v>41</v>
      </c>
      <c r="O202" s="78"/>
      <c r="P202" s="202">
        <f>O202*H202</f>
        <v>0</v>
      </c>
      <c r="Q202" s="202">
        <v>0</v>
      </c>
      <c r="R202" s="202">
        <f>Q202*H202</f>
        <v>0</v>
      </c>
      <c r="S202" s="202">
        <v>0</v>
      </c>
      <c r="T202" s="203">
        <f>S202*H202</f>
        <v>0</v>
      </c>
      <c r="U202" s="34"/>
      <c r="V202" s="34"/>
      <c r="W202" s="34"/>
      <c r="X202" s="34"/>
      <c r="Y202" s="34"/>
      <c r="Z202" s="34"/>
      <c r="AA202" s="34"/>
      <c r="AB202" s="34"/>
      <c r="AC202" s="34"/>
      <c r="AD202" s="34"/>
      <c r="AE202" s="34"/>
      <c r="AR202" s="204" t="s">
        <v>152</v>
      </c>
      <c r="AT202" s="204" t="s">
        <v>148</v>
      </c>
      <c r="AU202" s="204" t="s">
        <v>124</v>
      </c>
      <c r="AY202" s="15" t="s">
        <v>146</v>
      </c>
      <c r="BE202" s="205">
        <f>IF(N202="základná",J202,0)</f>
        <v>0</v>
      </c>
      <c r="BF202" s="205">
        <f>IF(N202="znížená",J202,0)</f>
        <v>0</v>
      </c>
      <c r="BG202" s="205">
        <f>IF(N202="zákl. prenesená",J202,0)</f>
        <v>0</v>
      </c>
      <c r="BH202" s="205">
        <f>IF(N202="zníž. prenesená",J202,0)</f>
        <v>0</v>
      </c>
      <c r="BI202" s="205">
        <f>IF(N202="nulová",J202,0)</f>
        <v>0</v>
      </c>
      <c r="BJ202" s="15" t="s">
        <v>124</v>
      </c>
      <c r="BK202" s="205">
        <f>ROUND(I202*H202,2)</f>
        <v>0</v>
      </c>
      <c r="BL202" s="15" t="s">
        <v>152</v>
      </c>
      <c r="BM202" s="204" t="s">
        <v>356</v>
      </c>
    </row>
    <row r="203" s="2" customFormat="1" ht="24.15" customHeight="1">
      <c r="A203" s="34"/>
      <c r="B203" s="156"/>
      <c r="C203" s="192" t="s">
        <v>357</v>
      </c>
      <c r="D203" s="192" t="s">
        <v>148</v>
      </c>
      <c r="E203" s="193" t="s">
        <v>358</v>
      </c>
      <c r="F203" s="194" t="s">
        <v>359</v>
      </c>
      <c r="G203" s="195" t="s">
        <v>151</v>
      </c>
      <c r="H203" s="196">
        <v>287.55900000000003</v>
      </c>
      <c r="I203" s="197"/>
      <c r="J203" s="198">
        <f>ROUND(I203*H203,2)</f>
        <v>0</v>
      </c>
      <c r="K203" s="199"/>
      <c r="L203" s="35"/>
      <c r="M203" s="200" t="s">
        <v>1</v>
      </c>
      <c r="N203" s="201" t="s">
        <v>41</v>
      </c>
      <c r="O203" s="78"/>
      <c r="P203" s="202">
        <f>O203*H203</f>
        <v>0</v>
      </c>
      <c r="Q203" s="202">
        <v>0</v>
      </c>
      <c r="R203" s="202">
        <f>Q203*H203</f>
        <v>0</v>
      </c>
      <c r="S203" s="202">
        <v>0</v>
      </c>
      <c r="T203" s="203">
        <f>S203*H203</f>
        <v>0</v>
      </c>
      <c r="U203" s="34"/>
      <c r="V203" s="34"/>
      <c r="W203" s="34"/>
      <c r="X203" s="34"/>
      <c r="Y203" s="34"/>
      <c r="Z203" s="34"/>
      <c r="AA203" s="34"/>
      <c r="AB203" s="34"/>
      <c r="AC203" s="34"/>
      <c r="AD203" s="34"/>
      <c r="AE203" s="34"/>
      <c r="AR203" s="204" t="s">
        <v>152</v>
      </c>
      <c r="AT203" s="204" t="s">
        <v>148</v>
      </c>
      <c r="AU203" s="204" t="s">
        <v>124</v>
      </c>
      <c r="AY203" s="15" t="s">
        <v>146</v>
      </c>
      <c r="BE203" s="205">
        <f>IF(N203="základná",J203,0)</f>
        <v>0</v>
      </c>
      <c r="BF203" s="205">
        <f>IF(N203="znížená",J203,0)</f>
        <v>0</v>
      </c>
      <c r="BG203" s="205">
        <f>IF(N203="zákl. prenesená",J203,0)</f>
        <v>0</v>
      </c>
      <c r="BH203" s="205">
        <f>IF(N203="zníž. prenesená",J203,0)</f>
        <v>0</v>
      </c>
      <c r="BI203" s="205">
        <f>IF(N203="nulová",J203,0)</f>
        <v>0</v>
      </c>
      <c r="BJ203" s="15" t="s">
        <v>124</v>
      </c>
      <c r="BK203" s="205">
        <f>ROUND(I203*H203,2)</f>
        <v>0</v>
      </c>
      <c r="BL203" s="15" t="s">
        <v>152</v>
      </c>
      <c r="BM203" s="204" t="s">
        <v>360</v>
      </c>
    </row>
    <row r="204" s="2" customFormat="1" ht="16.5" customHeight="1">
      <c r="A204" s="34"/>
      <c r="B204" s="156"/>
      <c r="C204" s="206" t="s">
        <v>255</v>
      </c>
      <c r="D204" s="206" t="s">
        <v>309</v>
      </c>
      <c r="E204" s="207" t="s">
        <v>361</v>
      </c>
      <c r="F204" s="208" t="s">
        <v>362</v>
      </c>
      <c r="G204" s="209" t="s">
        <v>151</v>
      </c>
      <c r="H204" s="210">
        <v>1701.6089999999999</v>
      </c>
      <c r="I204" s="211"/>
      <c r="J204" s="212">
        <f>ROUND(I204*H204,2)</f>
        <v>0</v>
      </c>
      <c r="K204" s="213"/>
      <c r="L204" s="214"/>
      <c r="M204" s="215" t="s">
        <v>1</v>
      </c>
      <c r="N204" s="216" t="s">
        <v>41</v>
      </c>
      <c r="O204" s="78"/>
      <c r="P204" s="202">
        <f>O204*H204</f>
        <v>0</v>
      </c>
      <c r="Q204" s="202">
        <v>0</v>
      </c>
      <c r="R204" s="202">
        <f>Q204*H204</f>
        <v>0</v>
      </c>
      <c r="S204" s="202">
        <v>0</v>
      </c>
      <c r="T204" s="203">
        <f>S204*H204</f>
        <v>0</v>
      </c>
      <c r="U204" s="34"/>
      <c r="V204" s="34"/>
      <c r="W204" s="34"/>
      <c r="X204" s="34"/>
      <c r="Y204" s="34"/>
      <c r="Z204" s="34"/>
      <c r="AA204" s="34"/>
      <c r="AB204" s="34"/>
      <c r="AC204" s="34"/>
      <c r="AD204" s="34"/>
      <c r="AE204" s="34"/>
      <c r="AR204" s="204" t="s">
        <v>167</v>
      </c>
      <c r="AT204" s="204" t="s">
        <v>309</v>
      </c>
      <c r="AU204" s="204" t="s">
        <v>124</v>
      </c>
      <c r="AY204" s="15" t="s">
        <v>146</v>
      </c>
      <c r="BE204" s="205">
        <f>IF(N204="základná",J204,0)</f>
        <v>0</v>
      </c>
      <c r="BF204" s="205">
        <f>IF(N204="znížená",J204,0)</f>
        <v>0</v>
      </c>
      <c r="BG204" s="205">
        <f>IF(N204="zákl. prenesená",J204,0)</f>
        <v>0</v>
      </c>
      <c r="BH204" s="205">
        <f>IF(N204="zníž. prenesená",J204,0)</f>
        <v>0</v>
      </c>
      <c r="BI204" s="205">
        <f>IF(N204="nulová",J204,0)</f>
        <v>0</v>
      </c>
      <c r="BJ204" s="15" t="s">
        <v>124</v>
      </c>
      <c r="BK204" s="205">
        <f>ROUND(I204*H204,2)</f>
        <v>0</v>
      </c>
      <c r="BL204" s="15" t="s">
        <v>152</v>
      </c>
      <c r="BM204" s="204" t="s">
        <v>363</v>
      </c>
    </row>
    <row r="205" s="2" customFormat="1" ht="24.15" customHeight="1">
      <c r="A205" s="34"/>
      <c r="B205" s="156"/>
      <c r="C205" s="192" t="s">
        <v>364</v>
      </c>
      <c r="D205" s="192" t="s">
        <v>148</v>
      </c>
      <c r="E205" s="193" t="s">
        <v>365</v>
      </c>
      <c r="F205" s="194" t="s">
        <v>366</v>
      </c>
      <c r="G205" s="195" t="s">
        <v>367</v>
      </c>
      <c r="H205" s="217"/>
      <c r="I205" s="197"/>
      <c r="J205" s="198">
        <f>ROUND(I205*H205,2)</f>
        <v>0</v>
      </c>
      <c r="K205" s="199"/>
      <c r="L205" s="35"/>
      <c r="M205" s="200" t="s">
        <v>1</v>
      </c>
      <c r="N205" s="201" t="s">
        <v>41</v>
      </c>
      <c r="O205" s="78"/>
      <c r="P205" s="202">
        <f>O205*H205</f>
        <v>0</v>
      </c>
      <c r="Q205" s="202">
        <v>0</v>
      </c>
      <c r="R205" s="202">
        <f>Q205*H205</f>
        <v>0</v>
      </c>
      <c r="S205" s="202">
        <v>0</v>
      </c>
      <c r="T205" s="203">
        <f>S205*H205</f>
        <v>0</v>
      </c>
      <c r="U205" s="34"/>
      <c r="V205" s="34"/>
      <c r="W205" s="34"/>
      <c r="X205" s="34"/>
      <c r="Y205" s="34"/>
      <c r="Z205" s="34"/>
      <c r="AA205" s="34"/>
      <c r="AB205" s="34"/>
      <c r="AC205" s="34"/>
      <c r="AD205" s="34"/>
      <c r="AE205" s="34"/>
      <c r="AR205" s="204" t="s">
        <v>152</v>
      </c>
      <c r="AT205" s="204" t="s">
        <v>148</v>
      </c>
      <c r="AU205" s="204" t="s">
        <v>124</v>
      </c>
      <c r="AY205" s="15" t="s">
        <v>146</v>
      </c>
      <c r="BE205" s="205">
        <f>IF(N205="základná",J205,0)</f>
        <v>0</v>
      </c>
      <c r="BF205" s="205">
        <f>IF(N205="znížená",J205,0)</f>
        <v>0</v>
      </c>
      <c r="BG205" s="205">
        <f>IF(N205="zákl. prenesená",J205,0)</f>
        <v>0</v>
      </c>
      <c r="BH205" s="205">
        <f>IF(N205="zníž. prenesená",J205,0)</f>
        <v>0</v>
      </c>
      <c r="BI205" s="205">
        <f>IF(N205="nulová",J205,0)</f>
        <v>0</v>
      </c>
      <c r="BJ205" s="15" t="s">
        <v>124</v>
      </c>
      <c r="BK205" s="205">
        <f>ROUND(I205*H205,2)</f>
        <v>0</v>
      </c>
      <c r="BL205" s="15" t="s">
        <v>152</v>
      </c>
      <c r="BM205" s="204" t="s">
        <v>368</v>
      </c>
    </row>
    <row r="206" s="12" customFormat="1" ht="22.8" customHeight="1">
      <c r="A206" s="12"/>
      <c r="B206" s="179"/>
      <c r="C206" s="12"/>
      <c r="D206" s="180" t="s">
        <v>74</v>
      </c>
      <c r="E206" s="190" t="s">
        <v>369</v>
      </c>
      <c r="F206" s="190" t="s">
        <v>370</v>
      </c>
      <c r="G206" s="12"/>
      <c r="H206" s="12"/>
      <c r="I206" s="182"/>
      <c r="J206" s="191">
        <f>BK206</f>
        <v>0</v>
      </c>
      <c r="K206" s="12"/>
      <c r="L206" s="179"/>
      <c r="M206" s="184"/>
      <c r="N206" s="185"/>
      <c r="O206" s="185"/>
      <c r="P206" s="186">
        <f>SUM(P207:P217)</f>
        <v>0</v>
      </c>
      <c r="Q206" s="185"/>
      <c r="R206" s="186">
        <f>SUM(R207:R217)</f>
        <v>0</v>
      </c>
      <c r="S206" s="185"/>
      <c r="T206" s="187">
        <f>SUM(T207:T217)</f>
        <v>0.040584000000000002</v>
      </c>
      <c r="U206" s="12"/>
      <c r="V206" s="12"/>
      <c r="W206" s="12"/>
      <c r="X206" s="12"/>
      <c r="Y206" s="12"/>
      <c r="Z206" s="12"/>
      <c r="AA206" s="12"/>
      <c r="AB206" s="12"/>
      <c r="AC206" s="12"/>
      <c r="AD206" s="12"/>
      <c r="AE206" s="12"/>
      <c r="AR206" s="180" t="s">
        <v>124</v>
      </c>
      <c r="AT206" s="188" t="s">
        <v>74</v>
      </c>
      <c r="AU206" s="188" t="s">
        <v>83</v>
      </c>
      <c r="AY206" s="180" t="s">
        <v>146</v>
      </c>
      <c r="BK206" s="189">
        <f>SUM(BK207:BK217)</f>
        <v>0</v>
      </c>
    </row>
    <row r="207" s="2" customFormat="1" ht="33" customHeight="1">
      <c r="A207" s="34"/>
      <c r="B207" s="156"/>
      <c r="C207" s="192" t="s">
        <v>371</v>
      </c>
      <c r="D207" s="192" t="s">
        <v>148</v>
      </c>
      <c r="E207" s="193" t="s">
        <v>372</v>
      </c>
      <c r="F207" s="194" t="s">
        <v>373</v>
      </c>
      <c r="G207" s="195" t="s">
        <v>271</v>
      </c>
      <c r="H207" s="196">
        <v>105.39</v>
      </c>
      <c r="I207" s="197"/>
      <c r="J207" s="198">
        <f>ROUND(I207*H207,2)</f>
        <v>0</v>
      </c>
      <c r="K207" s="199"/>
      <c r="L207" s="35"/>
      <c r="M207" s="200" t="s">
        <v>1</v>
      </c>
      <c r="N207" s="201" t="s">
        <v>41</v>
      </c>
      <c r="O207" s="78"/>
      <c r="P207" s="202">
        <f>O207*H207</f>
        <v>0</v>
      </c>
      <c r="Q207" s="202">
        <v>0</v>
      </c>
      <c r="R207" s="202">
        <f>Q207*H207</f>
        <v>0</v>
      </c>
      <c r="S207" s="202">
        <v>0</v>
      </c>
      <c r="T207" s="203">
        <f>S207*H207</f>
        <v>0</v>
      </c>
      <c r="U207" s="34"/>
      <c r="V207" s="34"/>
      <c r="W207" s="34"/>
      <c r="X207" s="34"/>
      <c r="Y207" s="34"/>
      <c r="Z207" s="34"/>
      <c r="AA207" s="34"/>
      <c r="AB207" s="34"/>
      <c r="AC207" s="34"/>
      <c r="AD207" s="34"/>
      <c r="AE207" s="34"/>
      <c r="AR207" s="204" t="s">
        <v>152</v>
      </c>
      <c r="AT207" s="204" t="s">
        <v>148</v>
      </c>
      <c r="AU207" s="204" t="s">
        <v>124</v>
      </c>
      <c r="AY207" s="15" t="s">
        <v>146</v>
      </c>
      <c r="BE207" s="205">
        <f>IF(N207="základná",J207,0)</f>
        <v>0</v>
      </c>
      <c r="BF207" s="205">
        <f>IF(N207="znížená",J207,0)</f>
        <v>0</v>
      </c>
      <c r="BG207" s="205">
        <f>IF(N207="zákl. prenesená",J207,0)</f>
        <v>0</v>
      </c>
      <c r="BH207" s="205">
        <f>IF(N207="zníž. prenesená",J207,0)</f>
        <v>0</v>
      </c>
      <c r="BI207" s="205">
        <f>IF(N207="nulová",J207,0)</f>
        <v>0</v>
      </c>
      <c r="BJ207" s="15" t="s">
        <v>124</v>
      </c>
      <c r="BK207" s="205">
        <f>ROUND(I207*H207,2)</f>
        <v>0</v>
      </c>
      <c r="BL207" s="15" t="s">
        <v>152</v>
      </c>
      <c r="BM207" s="204" t="s">
        <v>374</v>
      </c>
    </row>
    <row r="208" s="2" customFormat="1" ht="37.8" customHeight="1">
      <c r="A208" s="34"/>
      <c r="B208" s="156"/>
      <c r="C208" s="192" t="s">
        <v>375</v>
      </c>
      <c r="D208" s="192" t="s">
        <v>148</v>
      </c>
      <c r="E208" s="193" t="s">
        <v>376</v>
      </c>
      <c r="F208" s="194" t="s">
        <v>377</v>
      </c>
      <c r="G208" s="195" t="s">
        <v>271</v>
      </c>
      <c r="H208" s="196">
        <v>225</v>
      </c>
      <c r="I208" s="197"/>
      <c r="J208" s="198">
        <f>ROUND(I208*H208,2)</f>
        <v>0</v>
      </c>
      <c r="K208" s="199"/>
      <c r="L208" s="35"/>
      <c r="M208" s="200" t="s">
        <v>1</v>
      </c>
      <c r="N208" s="201" t="s">
        <v>41</v>
      </c>
      <c r="O208" s="78"/>
      <c r="P208" s="202">
        <f>O208*H208</f>
        <v>0</v>
      </c>
      <c r="Q208" s="202">
        <v>0</v>
      </c>
      <c r="R208" s="202">
        <f>Q208*H208</f>
        <v>0</v>
      </c>
      <c r="S208" s="202">
        <v>0</v>
      </c>
      <c r="T208" s="203">
        <f>S208*H208</f>
        <v>0</v>
      </c>
      <c r="U208" s="34"/>
      <c r="V208" s="34"/>
      <c r="W208" s="34"/>
      <c r="X208" s="34"/>
      <c r="Y208" s="34"/>
      <c r="Z208" s="34"/>
      <c r="AA208" s="34"/>
      <c r="AB208" s="34"/>
      <c r="AC208" s="34"/>
      <c r="AD208" s="34"/>
      <c r="AE208" s="34"/>
      <c r="AR208" s="204" t="s">
        <v>152</v>
      </c>
      <c r="AT208" s="204" t="s">
        <v>148</v>
      </c>
      <c r="AU208" s="204" t="s">
        <v>124</v>
      </c>
      <c r="AY208" s="15" t="s">
        <v>146</v>
      </c>
      <c r="BE208" s="205">
        <f>IF(N208="základná",J208,0)</f>
        <v>0</v>
      </c>
      <c r="BF208" s="205">
        <f>IF(N208="znížená",J208,0)</f>
        <v>0</v>
      </c>
      <c r="BG208" s="205">
        <f>IF(N208="zákl. prenesená",J208,0)</f>
        <v>0</v>
      </c>
      <c r="BH208" s="205">
        <f>IF(N208="zníž. prenesená",J208,0)</f>
        <v>0</v>
      </c>
      <c r="BI208" s="205">
        <f>IF(N208="nulová",J208,0)</f>
        <v>0</v>
      </c>
      <c r="BJ208" s="15" t="s">
        <v>124</v>
      </c>
      <c r="BK208" s="205">
        <f>ROUND(I208*H208,2)</f>
        <v>0</v>
      </c>
      <c r="BL208" s="15" t="s">
        <v>152</v>
      </c>
      <c r="BM208" s="204" t="s">
        <v>378</v>
      </c>
    </row>
    <row r="209" s="2" customFormat="1" ht="37.8" customHeight="1">
      <c r="A209" s="34"/>
      <c r="B209" s="156"/>
      <c r="C209" s="192" t="s">
        <v>379</v>
      </c>
      <c r="D209" s="192" t="s">
        <v>148</v>
      </c>
      <c r="E209" s="193" t="s">
        <v>380</v>
      </c>
      <c r="F209" s="194" t="s">
        <v>381</v>
      </c>
      <c r="G209" s="195" t="s">
        <v>271</v>
      </c>
      <c r="H209" s="196">
        <v>71.200000000000003</v>
      </c>
      <c r="I209" s="197"/>
      <c r="J209" s="198">
        <f>ROUND(I209*H209,2)</f>
        <v>0</v>
      </c>
      <c r="K209" s="199"/>
      <c r="L209" s="35"/>
      <c r="M209" s="200" t="s">
        <v>1</v>
      </c>
      <c r="N209" s="201" t="s">
        <v>41</v>
      </c>
      <c r="O209" s="78"/>
      <c r="P209" s="202">
        <f>O209*H209</f>
        <v>0</v>
      </c>
      <c r="Q209" s="202">
        <v>0</v>
      </c>
      <c r="R209" s="202">
        <f>Q209*H209</f>
        <v>0</v>
      </c>
      <c r="S209" s="202">
        <v>0</v>
      </c>
      <c r="T209" s="203">
        <f>S209*H209</f>
        <v>0</v>
      </c>
      <c r="U209" s="34"/>
      <c r="V209" s="34"/>
      <c r="W209" s="34"/>
      <c r="X209" s="34"/>
      <c r="Y209" s="34"/>
      <c r="Z209" s="34"/>
      <c r="AA209" s="34"/>
      <c r="AB209" s="34"/>
      <c r="AC209" s="34"/>
      <c r="AD209" s="34"/>
      <c r="AE209" s="34"/>
      <c r="AR209" s="204" t="s">
        <v>152</v>
      </c>
      <c r="AT209" s="204" t="s">
        <v>148</v>
      </c>
      <c r="AU209" s="204" t="s">
        <v>124</v>
      </c>
      <c r="AY209" s="15" t="s">
        <v>146</v>
      </c>
      <c r="BE209" s="205">
        <f>IF(N209="základná",J209,0)</f>
        <v>0</v>
      </c>
      <c r="BF209" s="205">
        <f>IF(N209="znížená",J209,0)</f>
        <v>0</v>
      </c>
      <c r="BG209" s="205">
        <f>IF(N209="zákl. prenesená",J209,0)</f>
        <v>0</v>
      </c>
      <c r="BH209" s="205">
        <f>IF(N209="zníž. prenesená",J209,0)</f>
        <v>0</v>
      </c>
      <c r="BI209" s="205">
        <f>IF(N209="nulová",J209,0)</f>
        <v>0</v>
      </c>
      <c r="BJ209" s="15" t="s">
        <v>124</v>
      </c>
      <c r="BK209" s="205">
        <f>ROUND(I209*H209,2)</f>
        <v>0</v>
      </c>
      <c r="BL209" s="15" t="s">
        <v>152</v>
      </c>
      <c r="BM209" s="204" t="s">
        <v>382</v>
      </c>
    </row>
    <row r="210" s="2" customFormat="1" ht="33" customHeight="1">
      <c r="A210" s="34"/>
      <c r="B210" s="156"/>
      <c r="C210" s="192" t="s">
        <v>383</v>
      </c>
      <c r="D210" s="192" t="s">
        <v>148</v>
      </c>
      <c r="E210" s="193" t="s">
        <v>384</v>
      </c>
      <c r="F210" s="194" t="s">
        <v>385</v>
      </c>
      <c r="G210" s="195" t="s">
        <v>189</v>
      </c>
      <c r="H210" s="196">
        <v>24</v>
      </c>
      <c r="I210" s="197"/>
      <c r="J210" s="198">
        <f>ROUND(I210*H210,2)</f>
        <v>0</v>
      </c>
      <c r="K210" s="199"/>
      <c r="L210" s="35"/>
      <c r="M210" s="200" t="s">
        <v>1</v>
      </c>
      <c r="N210" s="201" t="s">
        <v>41</v>
      </c>
      <c r="O210" s="78"/>
      <c r="P210" s="202">
        <f>O210*H210</f>
        <v>0</v>
      </c>
      <c r="Q210" s="202">
        <v>0</v>
      </c>
      <c r="R210" s="202">
        <f>Q210*H210</f>
        <v>0</v>
      </c>
      <c r="S210" s="202">
        <v>0</v>
      </c>
      <c r="T210" s="203">
        <f>S210*H210</f>
        <v>0</v>
      </c>
      <c r="U210" s="34"/>
      <c r="V210" s="34"/>
      <c r="W210" s="34"/>
      <c r="X210" s="34"/>
      <c r="Y210" s="34"/>
      <c r="Z210" s="34"/>
      <c r="AA210" s="34"/>
      <c r="AB210" s="34"/>
      <c r="AC210" s="34"/>
      <c r="AD210" s="34"/>
      <c r="AE210" s="34"/>
      <c r="AR210" s="204" t="s">
        <v>152</v>
      </c>
      <c r="AT210" s="204" t="s">
        <v>148</v>
      </c>
      <c r="AU210" s="204" t="s">
        <v>124</v>
      </c>
      <c r="AY210" s="15" t="s">
        <v>146</v>
      </c>
      <c r="BE210" s="205">
        <f>IF(N210="základná",J210,0)</f>
        <v>0</v>
      </c>
      <c r="BF210" s="205">
        <f>IF(N210="znížená",J210,0)</f>
        <v>0</v>
      </c>
      <c r="BG210" s="205">
        <f>IF(N210="zákl. prenesená",J210,0)</f>
        <v>0</v>
      </c>
      <c r="BH210" s="205">
        <f>IF(N210="zníž. prenesená",J210,0)</f>
        <v>0</v>
      </c>
      <c r="BI210" s="205">
        <f>IF(N210="nulová",J210,0)</f>
        <v>0</v>
      </c>
      <c r="BJ210" s="15" t="s">
        <v>124</v>
      </c>
      <c r="BK210" s="205">
        <f>ROUND(I210*H210,2)</f>
        <v>0</v>
      </c>
      <c r="BL210" s="15" t="s">
        <v>152</v>
      </c>
      <c r="BM210" s="204" t="s">
        <v>386</v>
      </c>
    </row>
    <row r="211" s="2" customFormat="1" ht="33" customHeight="1">
      <c r="A211" s="34"/>
      <c r="B211" s="156"/>
      <c r="C211" s="192" t="s">
        <v>387</v>
      </c>
      <c r="D211" s="192" t="s">
        <v>148</v>
      </c>
      <c r="E211" s="193" t="s">
        <v>388</v>
      </c>
      <c r="F211" s="194" t="s">
        <v>389</v>
      </c>
      <c r="G211" s="195" t="s">
        <v>189</v>
      </c>
      <c r="H211" s="196">
        <v>8</v>
      </c>
      <c r="I211" s="197"/>
      <c r="J211" s="198">
        <f>ROUND(I211*H211,2)</f>
        <v>0</v>
      </c>
      <c r="K211" s="199"/>
      <c r="L211" s="35"/>
      <c r="M211" s="200" t="s">
        <v>1</v>
      </c>
      <c r="N211" s="201" t="s">
        <v>41</v>
      </c>
      <c r="O211" s="78"/>
      <c r="P211" s="202">
        <f>O211*H211</f>
        <v>0</v>
      </c>
      <c r="Q211" s="202">
        <v>0</v>
      </c>
      <c r="R211" s="202">
        <f>Q211*H211</f>
        <v>0</v>
      </c>
      <c r="S211" s="202">
        <v>0</v>
      </c>
      <c r="T211" s="203">
        <f>S211*H211</f>
        <v>0</v>
      </c>
      <c r="U211" s="34"/>
      <c r="V211" s="34"/>
      <c r="W211" s="34"/>
      <c r="X211" s="34"/>
      <c r="Y211" s="34"/>
      <c r="Z211" s="34"/>
      <c r="AA211" s="34"/>
      <c r="AB211" s="34"/>
      <c r="AC211" s="34"/>
      <c r="AD211" s="34"/>
      <c r="AE211" s="34"/>
      <c r="AR211" s="204" t="s">
        <v>152</v>
      </c>
      <c r="AT211" s="204" t="s">
        <v>148</v>
      </c>
      <c r="AU211" s="204" t="s">
        <v>124</v>
      </c>
      <c r="AY211" s="15" t="s">
        <v>146</v>
      </c>
      <c r="BE211" s="205">
        <f>IF(N211="základná",J211,0)</f>
        <v>0</v>
      </c>
      <c r="BF211" s="205">
        <f>IF(N211="znížená",J211,0)</f>
        <v>0</v>
      </c>
      <c r="BG211" s="205">
        <f>IF(N211="zákl. prenesená",J211,0)</f>
        <v>0</v>
      </c>
      <c r="BH211" s="205">
        <f>IF(N211="zníž. prenesená",J211,0)</f>
        <v>0</v>
      </c>
      <c r="BI211" s="205">
        <f>IF(N211="nulová",J211,0)</f>
        <v>0</v>
      </c>
      <c r="BJ211" s="15" t="s">
        <v>124</v>
      </c>
      <c r="BK211" s="205">
        <f>ROUND(I211*H211,2)</f>
        <v>0</v>
      </c>
      <c r="BL211" s="15" t="s">
        <v>152</v>
      </c>
      <c r="BM211" s="204" t="s">
        <v>390</v>
      </c>
    </row>
    <row r="212" s="2" customFormat="1" ht="33" customHeight="1">
      <c r="A212" s="34"/>
      <c r="B212" s="156"/>
      <c r="C212" s="192" t="s">
        <v>391</v>
      </c>
      <c r="D212" s="192" t="s">
        <v>148</v>
      </c>
      <c r="E212" s="193" t="s">
        <v>392</v>
      </c>
      <c r="F212" s="194" t="s">
        <v>393</v>
      </c>
      <c r="G212" s="195" t="s">
        <v>271</v>
      </c>
      <c r="H212" s="196">
        <v>498.68599999999998</v>
      </c>
      <c r="I212" s="197"/>
      <c r="J212" s="198">
        <f>ROUND(I212*H212,2)</f>
        <v>0</v>
      </c>
      <c r="K212" s="199"/>
      <c r="L212" s="35"/>
      <c r="M212" s="200" t="s">
        <v>1</v>
      </c>
      <c r="N212" s="201" t="s">
        <v>41</v>
      </c>
      <c r="O212" s="78"/>
      <c r="P212" s="202">
        <f>O212*H212</f>
        <v>0</v>
      </c>
      <c r="Q212" s="202">
        <v>0</v>
      </c>
      <c r="R212" s="202">
        <f>Q212*H212</f>
        <v>0</v>
      </c>
      <c r="S212" s="202">
        <v>0</v>
      </c>
      <c r="T212" s="203">
        <f>S212*H212</f>
        <v>0</v>
      </c>
      <c r="U212" s="34"/>
      <c r="V212" s="34"/>
      <c r="W212" s="34"/>
      <c r="X212" s="34"/>
      <c r="Y212" s="34"/>
      <c r="Z212" s="34"/>
      <c r="AA212" s="34"/>
      <c r="AB212" s="34"/>
      <c r="AC212" s="34"/>
      <c r="AD212" s="34"/>
      <c r="AE212" s="34"/>
      <c r="AR212" s="204" t="s">
        <v>152</v>
      </c>
      <c r="AT212" s="204" t="s">
        <v>148</v>
      </c>
      <c r="AU212" s="204" t="s">
        <v>124</v>
      </c>
      <c r="AY212" s="15" t="s">
        <v>146</v>
      </c>
      <c r="BE212" s="205">
        <f>IF(N212="základná",J212,0)</f>
        <v>0</v>
      </c>
      <c r="BF212" s="205">
        <f>IF(N212="znížená",J212,0)</f>
        <v>0</v>
      </c>
      <c r="BG212" s="205">
        <f>IF(N212="zákl. prenesená",J212,0)</f>
        <v>0</v>
      </c>
      <c r="BH212" s="205">
        <f>IF(N212="zníž. prenesená",J212,0)</f>
        <v>0</v>
      </c>
      <c r="BI212" s="205">
        <f>IF(N212="nulová",J212,0)</f>
        <v>0</v>
      </c>
      <c r="BJ212" s="15" t="s">
        <v>124</v>
      </c>
      <c r="BK212" s="205">
        <f>ROUND(I212*H212,2)</f>
        <v>0</v>
      </c>
      <c r="BL212" s="15" t="s">
        <v>152</v>
      </c>
      <c r="BM212" s="204" t="s">
        <v>394</v>
      </c>
    </row>
    <row r="213" s="2" customFormat="1" ht="37.8" customHeight="1">
      <c r="A213" s="34"/>
      <c r="B213" s="156"/>
      <c r="C213" s="192" t="s">
        <v>272</v>
      </c>
      <c r="D213" s="192" t="s">
        <v>148</v>
      </c>
      <c r="E213" s="193" t="s">
        <v>395</v>
      </c>
      <c r="F213" s="194" t="s">
        <v>396</v>
      </c>
      <c r="G213" s="195" t="s">
        <v>271</v>
      </c>
      <c r="H213" s="196">
        <v>67.599999999999994</v>
      </c>
      <c r="I213" s="197"/>
      <c r="J213" s="198">
        <f>ROUND(I213*H213,2)</f>
        <v>0</v>
      </c>
      <c r="K213" s="199"/>
      <c r="L213" s="35"/>
      <c r="M213" s="200" t="s">
        <v>1</v>
      </c>
      <c r="N213" s="201" t="s">
        <v>41</v>
      </c>
      <c r="O213" s="78"/>
      <c r="P213" s="202">
        <f>O213*H213</f>
        <v>0</v>
      </c>
      <c r="Q213" s="202">
        <v>0</v>
      </c>
      <c r="R213" s="202">
        <f>Q213*H213</f>
        <v>0</v>
      </c>
      <c r="S213" s="202">
        <v>0</v>
      </c>
      <c r="T213" s="203">
        <f>S213*H213</f>
        <v>0</v>
      </c>
      <c r="U213" s="34"/>
      <c r="V213" s="34"/>
      <c r="W213" s="34"/>
      <c r="X213" s="34"/>
      <c r="Y213" s="34"/>
      <c r="Z213" s="34"/>
      <c r="AA213" s="34"/>
      <c r="AB213" s="34"/>
      <c r="AC213" s="34"/>
      <c r="AD213" s="34"/>
      <c r="AE213" s="34"/>
      <c r="AR213" s="204" t="s">
        <v>152</v>
      </c>
      <c r="AT213" s="204" t="s">
        <v>148</v>
      </c>
      <c r="AU213" s="204" t="s">
        <v>124</v>
      </c>
      <c r="AY213" s="15" t="s">
        <v>146</v>
      </c>
      <c r="BE213" s="205">
        <f>IF(N213="základná",J213,0)</f>
        <v>0</v>
      </c>
      <c r="BF213" s="205">
        <f>IF(N213="znížená",J213,0)</f>
        <v>0</v>
      </c>
      <c r="BG213" s="205">
        <f>IF(N213="zákl. prenesená",J213,0)</f>
        <v>0</v>
      </c>
      <c r="BH213" s="205">
        <f>IF(N213="zníž. prenesená",J213,0)</f>
        <v>0</v>
      </c>
      <c r="BI213" s="205">
        <f>IF(N213="nulová",J213,0)</f>
        <v>0</v>
      </c>
      <c r="BJ213" s="15" t="s">
        <v>124</v>
      </c>
      <c r="BK213" s="205">
        <f>ROUND(I213*H213,2)</f>
        <v>0</v>
      </c>
      <c r="BL213" s="15" t="s">
        <v>152</v>
      </c>
      <c r="BM213" s="204" t="s">
        <v>397</v>
      </c>
    </row>
    <row r="214" s="2" customFormat="1" ht="37.8" customHeight="1">
      <c r="A214" s="34"/>
      <c r="B214" s="156"/>
      <c r="C214" s="192" t="s">
        <v>398</v>
      </c>
      <c r="D214" s="192" t="s">
        <v>148</v>
      </c>
      <c r="E214" s="193" t="s">
        <v>399</v>
      </c>
      <c r="F214" s="194" t="s">
        <v>400</v>
      </c>
      <c r="G214" s="195" t="s">
        <v>271</v>
      </c>
      <c r="H214" s="196">
        <v>21.199999999999999</v>
      </c>
      <c r="I214" s="197"/>
      <c r="J214" s="198">
        <f>ROUND(I214*H214,2)</f>
        <v>0</v>
      </c>
      <c r="K214" s="199"/>
      <c r="L214" s="35"/>
      <c r="M214" s="200" t="s">
        <v>1</v>
      </c>
      <c r="N214" s="201" t="s">
        <v>41</v>
      </c>
      <c r="O214" s="78"/>
      <c r="P214" s="202">
        <f>O214*H214</f>
        <v>0</v>
      </c>
      <c r="Q214" s="202">
        <v>0</v>
      </c>
      <c r="R214" s="202">
        <f>Q214*H214</f>
        <v>0</v>
      </c>
      <c r="S214" s="202">
        <v>0</v>
      </c>
      <c r="T214" s="203">
        <f>S214*H214</f>
        <v>0</v>
      </c>
      <c r="U214" s="34"/>
      <c r="V214" s="34"/>
      <c r="W214" s="34"/>
      <c r="X214" s="34"/>
      <c r="Y214" s="34"/>
      <c r="Z214" s="34"/>
      <c r="AA214" s="34"/>
      <c r="AB214" s="34"/>
      <c r="AC214" s="34"/>
      <c r="AD214" s="34"/>
      <c r="AE214" s="34"/>
      <c r="AR214" s="204" t="s">
        <v>152</v>
      </c>
      <c r="AT214" s="204" t="s">
        <v>148</v>
      </c>
      <c r="AU214" s="204" t="s">
        <v>124</v>
      </c>
      <c r="AY214" s="15" t="s">
        <v>146</v>
      </c>
      <c r="BE214" s="205">
        <f>IF(N214="základná",J214,0)</f>
        <v>0</v>
      </c>
      <c r="BF214" s="205">
        <f>IF(N214="znížená",J214,0)</f>
        <v>0</v>
      </c>
      <c r="BG214" s="205">
        <f>IF(N214="zákl. prenesená",J214,0)</f>
        <v>0</v>
      </c>
      <c r="BH214" s="205">
        <f>IF(N214="zníž. prenesená",J214,0)</f>
        <v>0</v>
      </c>
      <c r="BI214" s="205">
        <f>IF(N214="nulová",J214,0)</f>
        <v>0</v>
      </c>
      <c r="BJ214" s="15" t="s">
        <v>124</v>
      </c>
      <c r="BK214" s="205">
        <f>ROUND(I214*H214,2)</f>
        <v>0</v>
      </c>
      <c r="BL214" s="15" t="s">
        <v>152</v>
      </c>
      <c r="BM214" s="204" t="s">
        <v>401</v>
      </c>
    </row>
    <row r="215" s="2" customFormat="1" ht="16.5" customHeight="1">
      <c r="A215" s="34"/>
      <c r="B215" s="156"/>
      <c r="C215" s="192" t="s">
        <v>276</v>
      </c>
      <c r="D215" s="192" t="s">
        <v>148</v>
      </c>
      <c r="E215" s="193" t="s">
        <v>402</v>
      </c>
      <c r="F215" s="194" t="s">
        <v>403</v>
      </c>
      <c r="G215" s="195" t="s">
        <v>271</v>
      </c>
      <c r="H215" s="196">
        <v>11.4</v>
      </c>
      <c r="I215" s="197"/>
      <c r="J215" s="198">
        <f>ROUND(I215*H215,2)</f>
        <v>0</v>
      </c>
      <c r="K215" s="199"/>
      <c r="L215" s="35"/>
      <c r="M215" s="200" t="s">
        <v>1</v>
      </c>
      <c r="N215" s="201" t="s">
        <v>41</v>
      </c>
      <c r="O215" s="78"/>
      <c r="P215" s="202">
        <f>O215*H215</f>
        <v>0</v>
      </c>
      <c r="Q215" s="202">
        <v>0</v>
      </c>
      <c r="R215" s="202">
        <f>Q215*H215</f>
        <v>0</v>
      </c>
      <c r="S215" s="202">
        <v>0.0035599999999999998</v>
      </c>
      <c r="T215" s="203">
        <f>S215*H215</f>
        <v>0.040584000000000002</v>
      </c>
      <c r="U215" s="34"/>
      <c r="V215" s="34"/>
      <c r="W215" s="34"/>
      <c r="X215" s="34"/>
      <c r="Y215" s="34"/>
      <c r="Z215" s="34"/>
      <c r="AA215" s="34"/>
      <c r="AB215" s="34"/>
      <c r="AC215" s="34"/>
      <c r="AD215" s="34"/>
      <c r="AE215" s="34"/>
      <c r="AR215" s="204" t="s">
        <v>152</v>
      </c>
      <c r="AT215" s="204" t="s">
        <v>148</v>
      </c>
      <c r="AU215" s="204" t="s">
        <v>124</v>
      </c>
      <c r="AY215" s="15" t="s">
        <v>146</v>
      </c>
      <c r="BE215" s="205">
        <f>IF(N215="základná",J215,0)</f>
        <v>0</v>
      </c>
      <c r="BF215" s="205">
        <f>IF(N215="znížená",J215,0)</f>
        <v>0</v>
      </c>
      <c r="BG215" s="205">
        <f>IF(N215="zákl. prenesená",J215,0)</f>
        <v>0</v>
      </c>
      <c r="BH215" s="205">
        <f>IF(N215="zníž. prenesená",J215,0)</f>
        <v>0</v>
      </c>
      <c r="BI215" s="205">
        <f>IF(N215="nulová",J215,0)</f>
        <v>0</v>
      </c>
      <c r="BJ215" s="15" t="s">
        <v>124</v>
      </c>
      <c r="BK215" s="205">
        <f>ROUND(I215*H215,2)</f>
        <v>0</v>
      </c>
      <c r="BL215" s="15" t="s">
        <v>152</v>
      </c>
      <c r="BM215" s="204" t="s">
        <v>404</v>
      </c>
    </row>
    <row r="216" s="2" customFormat="1" ht="33" customHeight="1">
      <c r="A216" s="34"/>
      <c r="B216" s="156"/>
      <c r="C216" s="192" t="s">
        <v>405</v>
      </c>
      <c r="D216" s="192" t="s">
        <v>148</v>
      </c>
      <c r="E216" s="193" t="s">
        <v>406</v>
      </c>
      <c r="F216" s="194" t="s">
        <v>407</v>
      </c>
      <c r="G216" s="195" t="s">
        <v>189</v>
      </c>
      <c r="H216" s="196">
        <v>3</v>
      </c>
      <c r="I216" s="197"/>
      <c r="J216" s="198">
        <f>ROUND(I216*H216,2)</f>
        <v>0</v>
      </c>
      <c r="K216" s="199"/>
      <c r="L216" s="35"/>
      <c r="M216" s="200" t="s">
        <v>1</v>
      </c>
      <c r="N216" s="201" t="s">
        <v>41</v>
      </c>
      <c r="O216" s="78"/>
      <c r="P216" s="202">
        <f>O216*H216</f>
        <v>0</v>
      </c>
      <c r="Q216" s="202">
        <v>0</v>
      </c>
      <c r="R216" s="202">
        <f>Q216*H216</f>
        <v>0</v>
      </c>
      <c r="S216" s="202">
        <v>0</v>
      </c>
      <c r="T216" s="203">
        <f>S216*H216</f>
        <v>0</v>
      </c>
      <c r="U216" s="34"/>
      <c r="V216" s="34"/>
      <c r="W216" s="34"/>
      <c r="X216" s="34"/>
      <c r="Y216" s="34"/>
      <c r="Z216" s="34"/>
      <c r="AA216" s="34"/>
      <c r="AB216" s="34"/>
      <c r="AC216" s="34"/>
      <c r="AD216" s="34"/>
      <c r="AE216" s="34"/>
      <c r="AR216" s="204" t="s">
        <v>152</v>
      </c>
      <c r="AT216" s="204" t="s">
        <v>148</v>
      </c>
      <c r="AU216" s="204" t="s">
        <v>124</v>
      </c>
      <c r="AY216" s="15" t="s">
        <v>146</v>
      </c>
      <c r="BE216" s="205">
        <f>IF(N216="základná",J216,0)</f>
        <v>0</v>
      </c>
      <c r="BF216" s="205">
        <f>IF(N216="znížená",J216,0)</f>
        <v>0</v>
      </c>
      <c r="BG216" s="205">
        <f>IF(N216="zákl. prenesená",J216,0)</f>
        <v>0</v>
      </c>
      <c r="BH216" s="205">
        <f>IF(N216="zníž. prenesená",J216,0)</f>
        <v>0</v>
      </c>
      <c r="BI216" s="205">
        <f>IF(N216="nulová",J216,0)</f>
        <v>0</v>
      </c>
      <c r="BJ216" s="15" t="s">
        <v>124</v>
      </c>
      <c r="BK216" s="205">
        <f>ROUND(I216*H216,2)</f>
        <v>0</v>
      </c>
      <c r="BL216" s="15" t="s">
        <v>152</v>
      </c>
      <c r="BM216" s="204" t="s">
        <v>408</v>
      </c>
    </row>
    <row r="217" s="2" customFormat="1" ht="24.15" customHeight="1">
      <c r="A217" s="34"/>
      <c r="B217" s="156"/>
      <c r="C217" s="192" t="s">
        <v>280</v>
      </c>
      <c r="D217" s="192" t="s">
        <v>148</v>
      </c>
      <c r="E217" s="193" t="s">
        <v>409</v>
      </c>
      <c r="F217" s="194" t="s">
        <v>410</v>
      </c>
      <c r="G217" s="195" t="s">
        <v>367</v>
      </c>
      <c r="H217" s="217"/>
      <c r="I217" s="197"/>
      <c r="J217" s="198">
        <f>ROUND(I217*H217,2)</f>
        <v>0</v>
      </c>
      <c r="K217" s="199"/>
      <c r="L217" s="35"/>
      <c r="M217" s="200" t="s">
        <v>1</v>
      </c>
      <c r="N217" s="201" t="s">
        <v>41</v>
      </c>
      <c r="O217" s="78"/>
      <c r="P217" s="202">
        <f>O217*H217</f>
        <v>0</v>
      </c>
      <c r="Q217" s="202">
        <v>0</v>
      </c>
      <c r="R217" s="202">
        <f>Q217*H217</f>
        <v>0</v>
      </c>
      <c r="S217" s="202">
        <v>0</v>
      </c>
      <c r="T217" s="203">
        <f>S217*H217</f>
        <v>0</v>
      </c>
      <c r="U217" s="34"/>
      <c r="V217" s="34"/>
      <c r="W217" s="34"/>
      <c r="X217" s="34"/>
      <c r="Y217" s="34"/>
      <c r="Z217" s="34"/>
      <c r="AA217" s="34"/>
      <c r="AB217" s="34"/>
      <c r="AC217" s="34"/>
      <c r="AD217" s="34"/>
      <c r="AE217" s="34"/>
      <c r="AR217" s="204" t="s">
        <v>152</v>
      </c>
      <c r="AT217" s="204" t="s">
        <v>148</v>
      </c>
      <c r="AU217" s="204" t="s">
        <v>124</v>
      </c>
      <c r="AY217" s="15" t="s">
        <v>146</v>
      </c>
      <c r="BE217" s="205">
        <f>IF(N217="základná",J217,0)</f>
        <v>0</v>
      </c>
      <c r="BF217" s="205">
        <f>IF(N217="znížená",J217,0)</f>
        <v>0</v>
      </c>
      <c r="BG217" s="205">
        <f>IF(N217="zákl. prenesená",J217,0)</f>
        <v>0</v>
      </c>
      <c r="BH217" s="205">
        <f>IF(N217="zníž. prenesená",J217,0)</f>
        <v>0</v>
      </c>
      <c r="BI217" s="205">
        <f>IF(N217="nulová",J217,0)</f>
        <v>0</v>
      </c>
      <c r="BJ217" s="15" t="s">
        <v>124</v>
      </c>
      <c r="BK217" s="205">
        <f>ROUND(I217*H217,2)</f>
        <v>0</v>
      </c>
      <c r="BL217" s="15" t="s">
        <v>152</v>
      </c>
      <c r="BM217" s="204" t="s">
        <v>411</v>
      </c>
    </row>
    <row r="218" s="12" customFormat="1" ht="22.8" customHeight="1">
      <c r="A218" s="12"/>
      <c r="B218" s="179"/>
      <c r="C218" s="12"/>
      <c r="D218" s="180" t="s">
        <v>74</v>
      </c>
      <c r="E218" s="190" t="s">
        <v>412</v>
      </c>
      <c r="F218" s="190" t="s">
        <v>413</v>
      </c>
      <c r="G218" s="12"/>
      <c r="H218" s="12"/>
      <c r="I218" s="182"/>
      <c r="J218" s="191">
        <f>BK218</f>
        <v>0</v>
      </c>
      <c r="K218" s="12"/>
      <c r="L218" s="179"/>
      <c r="M218" s="184"/>
      <c r="N218" s="185"/>
      <c r="O218" s="185"/>
      <c r="P218" s="186">
        <f>SUM(P219:P231)</f>
        <v>0</v>
      </c>
      <c r="Q218" s="185"/>
      <c r="R218" s="186">
        <f>SUM(R219:R231)</f>
        <v>0</v>
      </c>
      <c r="S218" s="185"/>
      <c r="T218" s="187">
        <f>SUM(T219:T231)</f>
        <v>0</v>
      </c>
      <c r="U218" s="12"/>
      <c r="V218" s="12"/>
      <c r="W218" s="12"/>
      <c r="X218" s="12"/>
      <c r="Y218" s="12"/>
      <c r="Z218" s="12"/>
      <c r="AA218" s="12"/>
      <c r="AB218" s="12"/>
      <c r="AC218" s="12"/>
      <c r="AD218" s="12"/>
      <c r="AE218" s="12"/>
      <c r="AR218" s="180" t="s">
        <v>124</v>
      </c>
      <c r="AT218" s="188" t="s">
        <v>74</v>
      </c>
      <c r="AU218" s="188" t="s">
        <v>83</v>
      </c>
      <c r="AY218" s="180" t="s">
        <v>146</v>
      </c>
      <c r="BK218" s="189">
        <f>SUM(BK219:BK231)</f>
        <v>0</v>
      </c>
    </row>
    <row r="219" s="2" customFormat="1" ht="24.15" customHeight="1">
      <c r="A219" s="34"/>
      <c r="B219" s="156"/>
      <c r="C219" s="192" t="s">
        <v>414</v>
      </c>
      <c r="D219" s="192" t="s">
        <v>148</v>
      </c>
      <c r="E219" s="193" t="s">
        <v>415</v>
      </c>
      <c r="F219" s="194" t="s">
        <v>416</v>
      </c>
      <c r="G219" s="195" t="s">
        <v>271</v>
      </c>
      <c r="H219" s="196">
        <v>581.05999999999995</v>
      </c>
      <c r="I219" s="197"/>
      <c r="J219" s="198">
        <f>ROUND(I219*H219,2)</f>
        <v>0</v>
      </c>
      <c r="K219" s="199"/>
      <c r="L219" s="35"/>
      <c r="M219" s="200" t="s">
        <v>1</v>
      </c>
      <c r="N219" s="201" t="s">
        <v>41</v>
      </c>
      <c r="O219" s="78"/>
      <c r="P219" s="202">
        <f>O219*H219</f>
        <v>0</v>
      </c>
      <c r="Q219" s="202">
        <v>0</v>
      </c>
      <c r="R219" s="202">
        <f>Q219*H219</f>
        <v>0</v>
      </c>
      <c r="S219" s="202">
        <v>0</v>
      </c>
      <c r="T219" s="203">
        <f>S219*H219</f>
        <v>0</v>
      </c>
      <c r="U219" s="34"/>
      <c r="V219" s="34"/>
      <c r="W219" s="34"/>
      <c r="X219" s="34"/>
      <c r="Y219" s="34"/>
      <c r="Z219" s="34"/>
      <c r="AA219" s="34"/>
      <c r="AB219" s="34"/>
      <c r="AC219" s="34"/>
      <c r="AD219" s="34"/>
      <c r="AE219" s="34"/>
      <c r="AR219" s="204" t="s">
        <v>152</v>
      </c>
      <c r="AT219" s="204" t="s">
        <v>148</v>
      </c>
      <c r="AU219" s="204" t="s">
        <v>124</v>
      </c>
      <c r="AY219" s="15" t="s">
        <v>146</v>
      </c>
      <c r="BE219" s="205">
        <f>IF(N219="základná",J219,0)</f>
        <v>0</v>
      </c>
      <c r="BF219" s="205">
        <f>IF(N219="znížená",J219,0)</f>
        <v>0</v>
      </c>
      <c r="BG219" s="205">
        <f>IF(N219="zákl. prenesená",J219,0)</f>
        <v>0</v>
      </c>
      <c r="BH219" s="205">
        <f>IF(N219="zníž. prenesená",J219,0)</f>
        <v>0</v>
      </c>
      <c r="BI219" s="205">
        <f>IF(N219="nulová",J219,0)</f>
        <v>0</v>
      </c>
      <c r="BJ219" s="15" t="s">
        <v>124</v>
      </c>
      <c r="BK219" s="205">
        <f>ROUND(I219*H219,2)</f>
        <v>0</v>
      </c>
      <c r="BL219" s="15" t="s">
        <v>152</v>
      </c>
      <c r="BM219" s="204" t="s">
        <v>417</v>
      </c>
    </row>
    <row r="220" s="2" customFormat="1" ht="33" customHeight="1">
      <c r="A220" s="34"/>
      <c r="B220" s="156"/>
      <c r="C220" s="192" t="s">
        <v>288</v>
      </c>
      <c r="D220" s="192" t="s">
        <v>148</v>
      </c>
      <c r="E220" s="193" t="s">
        <v>418</v>
      </c>
      <c r="F220" s="194" t="s">
        <v>419</v>
      </c>
      <c r="G220" s="195" t="s">
        <v>151</v>
      </c>
      <c r="H220" s="196">
        <v>854.16399999999999</v>
      </c>
      <c r="I220" s="197"/>
      <c r="J220" s="198">
        <f>ROUND(I220*H220,2)</f>
        <v>0</v>
      </c>
      <c r="K220" s="199"/>
      <c r="L220" s="35"/>
      <c r="M220" s="200" t="s">
        <v>1</v>
      </c>
      <c r="N220" s="201" t="s">
        <v>41</v>
      </c>
      <c r="O220" s="78"/>
      <c r="P220" s="202">
        <f>O220*H220</f>
        <v>0</v>
      </c>
      <c r="Q220" s="202">
        <v>0</v>
      </c>
      <c r="R220" s="202">
        <f>Q220*H220</f>
        <v>0</v>
      </c>
      <c r="S220" s="202">
        <v>0</v>
      </c>
      <c r="T220" s="203">
        <f>S220*H220</f>
        <v>0</v>
      </c>
      <c r="U220" s="34"/>
      <c r="V220" s="34"/>
      <c r="W220" s="34"/>
      <c r="X220" s="34"/>
      <c r="Y220" s="34"/>
      <c r="Z220" s="34"/>
      <c r="AA220" s="34"/>
      <c r="AB220" s="34"/>
      <c r="AC220" s="34"/>
      <c r="AD220" s="34"/>
      <c r="AE220" s="34"/>
      <c r="AR220" s="204" t="s">
        <v>152</v>
      </c>
      <c r="AT220" s="204" t="s">
        <v>148</v>
      </c>
      <c r="AU220" s="204" t="s">
        <v>124</v>
      </c>
      <c r="AY220" s="15" t="s">
        <v>146</v>
      </c>
      <c r="BE220" s="205">
        <f>IF(N220="základná",J220,0)</f>
        <v>0</v>
      </c>
      <c r="BF220" s="205">
        <f>IF(N220="znížená",J220,0)</f>
        <v>0</v>
      </c>
      <c r="BG220" s="205">
        <f>IF(N220="zákl. prenesená",J220,0)</f>
        <v>0</v>
      </c>
      <c r="BH220" s="205">
        <f>IF(N220="zníž. prenesená",J220,0)</f>
        <v>0</v>
      </c>
      <c r="BI220" s="205">
        <f>IF(N220="nulová",J220,0)</f>
        <v>0</v>
      </c>
      <c r="BJ220" s="15" t="s">
        <v>124</v>
      </c>
      <c r="BK220" s="205">
        <f>ROUND(I220*H220,2)</f>
        <v>0</v>
      </c>
      <c r="BL220" s="15" t="s">
        <v>152</v>
      </c>
      <c r="BM220" s="204" t="s">
        <v>420</v>
      </c>
    </row>
    <row r="221" s="2" customFormat="1" ht="44.25" customHeight="1">
      <c r="A221" s="34"/>
      <c r="B221" s="156"/>
      <c r="C221" s="206" t="s">
        <v>421</v>
      </c>
      <c r="D221" s="206" t="s">
        <v>309</v>
      </c>
      <c r="E221" s="207" t="s">
        <v>422</v>
      </c>
      <c r="F221" s="208" t="s">
        <v>423</v>
      </c>
      <c r="G221" s="209" t="s">
        <v>151</v>
      </c>
      <c r="H221" s="210">
        <v>871.24699999999996</v>
      </c>
      <c r="I221" s="211"/>
      <c r="J221" s="212">
        <f>ROUND(I221*H221,2)</f>
        <v>0</v>
      </c>
      <c r="K221" s="213"/>
      <c r="L221" s="214"/>
      <c r="M221" s="215" t="s">
        <v>1</v>
      </c>
      <c r="N221" s="216" t="s">
        <v>41</v>
      </c>
      <c r="O221" s="78"/>
      <c r="P221" s="202">
        <f>O221*H221</f>
        <v>0</v>
      </c>
      <c r="Q221" s="202">
        <v>0</v>
      </c>
      <c r="R221" s="202">
        <f>Q221*H221</f>
        <v>0</v>
      </c>
      <c r="S221" s="202">
        <v>0</v>
      </c>
      <c r="T221" s="203">
        <f>S221*H221</f>
        <v>0</v>
      </c>
      <c r="U221" s="34"/>
      <c r="V221" s="34"/>
      <c r="W221" s="34"/>
      <c r="X221" s="34"/>
      <c r="Y221" s="34"/>
      <c r="Z221" s="34"/>
      <c r="AA221" s="34"/>
      <c r="AB221" s="34"/>
      <c r="AC221" s="34"/>
      <c r="AD221" s="34"/>
      <c r="AE221" s="34"/>
      <c r="AR221" s="204" t="s">
        <v>167</v>
      </c>
      <c r="AT221" s="204" t="s">
        <v>309</v>
      </c>
      <c r="AU221" s="204" t="s">
        <v>124</v>
      </c>
      <c r="AY221" s="15" t="s">
        <v>146</v>
      </c>
      <c r="BE221" s="205">
        <f>IF(N221="základná",J221,0)</f>
        <v>0</v>
      </c>
      <c r="BF221" s="205">
        <f>IF(N221="znížená",J221,0)</f>
        <v>0</v>
      </c>
      <c r="BG221" s="205">
        <f>IF(N221="zákl. prenesená",J221,0)</f>
        <v>0</v>
      </c>
      <c r="BH221" s="205">
        <f>IF(N221="zníž. prenesená",J221,0)</f>
        <v>0</v>
      </c>
      <c r="BI221" s="205">
        <f>IF(N221="nulová",J221,0)</f>
        <v>0</v>
      </c>
      <c r="BJ221" s="15" t="s">
        <v>124</v>
      </c>
      <c r="BK221" s="205">
        <f>ROUND(I221*H221,2)</f>
        <v>0</v>
      </c>
      <c r="BL221" s="15" t="s">
        <v>152</v>
      </c>
      <c r="BM221" s="204" t="s">
        <v>424</v>
      </c>
    </row>
    <row r="222" s="2" customFormat="1" ht="33" customHeight="1">
      <c r="A222" s="34"/>
      <c r="B222" s="156"/>
      <c r="C222" s="192" t="s">
        <v>292</v>
      </c>
      <c r="D222" s="192" t="s">
        <v>148</v>
      </c>
      <c r="E222" s="193" t="s">
        <v>425</v>
      </c>
      <c r="F222" s="194" t="s">
        <v>426</v>
      </c>
      <c r="G222" s="195" t="s">
        <v>151</v>
      </c>
      <c r="H222" s="196">
        <v>1277.5170000000001</v>
      </c>
      <c r="I222" s="197"/>
      <c r="J222" s="198">
        <f>ROUND(I222*H222,2)</f>
        <v>0</v>
      </c>
      <c r="K222" s="199"/>
      <c r="L222" s="35"/>
      <c r="M222" s="200" t="s">
        <v>1</v>
      </c>
      <c r="N222" s="201" t="s">
        <v>41</v>
      </c>
      <c r="O222" s="78"/>
      <c r="P222" s="202">
        <f>O222*H222</f>
        <v>0</v>
      </c>
      <c r="Q222" s="202">
        <v>0</v>
      </c>
      <c r="R222" s="202">
        <f>Q222*H222</f>
        <v>0</v>
      </c>
      <c r="S222" s="202">
        <v>0</v>
      </c>
      <c r="T222" s="203">
        <f>S222*H222</f>
        <v>0</v>
      </c>
      <c r="U222" s="34"/>
      <c r="V222" s="34"/>
      <c r="W222" s="34"/>
      <c r="X222" s="34"/>
      <c r="Y222" s="34"/>
      <c r="Z222" s="34"/>
      <c r="AA222" s="34"/>
      <c r="AB222" s="34"/>
      <c r="AC222" s="34"/>
      <c r="AD222" s="34"/>
      <c r="AE222" s="34"/>
      <c r="AR222" s="204" t="s">
        <v>152</v>
      </c>
      <c r="AT222" s="204" t="s">
        <v>148</v>
      </c>
      <c r="AU222" s="204" t="s">
        <v>124</v>
      </c>
      <c r="AY222" s="15" t="s">
        <v>146</v>
      </c>
      <c r="BE222" s="205">
        <f>IF(N222="základná",J222,0)</f>
        <v>0</v>
      </c>
      <c r="BF222" s="205">
        <f>IF(N222="znížená",J222,0)</f>
        <v>0</v>
      </c>
      <c r="BG222" s="205">
        <f>IF(N222="zákl. prenesená",J222,0)</f>
        <v>0</v>
      </c>
      <c r="BH222" s="205">
        <f>IF(N222="zníž. prenesená",J222,0)</f>
        <v>0</v>
      </c>
      <c r="BI222" s="205">
        <f>IF(N222="nulová",J222,0)</f>
        <v>0</v>
      </c>
      <c r="BJ222" s="15" t="s">
        <v>124</v>
      </c>
      <c r="BK222" s="205">
        <f>ROUND(I222*H222,2)</f>
        <v>0</v>
      </c>
      <c r="BL222" s="15" t="s">
        <v>152</v>
      </c>
      <c r="BM222" s="204" t="s">
        <v>427</v>
      </c>
    </row>
    <row r="223" s="2" customFormat="1" ht="44.25" customHeight="1">
      <c r="A223" s="34"/>
      <c r="B223" s="156"/>
      <c r="C223" s="206" t="s">
        <v>428</v>
      </c>
      <c r="D223" s="206" t="s">
        <v>309</v>
      </c>
      <c r="E223" s="207" t="s">
        <v>429</v>
      </c>
      <c r="F223" s="208" t="s">
        <v>430</v>
      </c>
      <c r="G223" s="209" t="s">
        <v>151</v>
      </c>
      <c r="H223" s="210">
        <v>1303.067</v>
      </c>
      <c r="I223" s="211"/>
      <c r="J223" s="212">
        <f>ROUND(I223*H223,2)</f>
        <v>0</v>
      </c>
      <c r="K223" s="213"/>
      <c r="L223" s="214"/>
      <c r="M223" s="215" t="s">
        <v>1</v>
      </c>
      <c r="N223" s="216" t="s">
        <v>41</v>
      </c>
      <c r="O223" s="78"/>
      <c r="P223" s="202">
        <f>O223*H223</f>
        <v>0</v>
      </c>
      <c r="Q223" s="202">
        <v>0</v>
      </c>
      <c r="R223" s="202">
        <f>Q223*H223</f>
        <v>0</v>
      </c>
      <c r="S223" s="202">
        <v>0</v>
      </c>
      <c r="T223" s="203">
        <f>S223*H223</f>
        <v>0</v>
      </c>
      <c r="U223" s="34"/>
      <c r="V223" s="34"/>
      <c r="W223" s="34"/>
      <c r="X223" s="34"/>
      <c r="Y223" s="34"/>
      <c r="Z223" s="34"/>
      <c r="AA223" s="34"/>
      <c r="AB223" s="34"/>
      <c r="AC223" s="34"/>
      <c r="AD223" s="34"/>
      <c r="AE223" s="34"/>
      <c r="AR223" s="204" t="s">
        <v>167</v>
      </c>
      <c r="AT223" s="204" t="s">
        <v>309</v>
      </c>
      <c r="AU223" s="204" t="s">
        <v>124</v>
      </c>
      <c r="AY223" s="15" t="s">
        <v>146</v>
      </c>
      <c r="BE223" s="205">
        <f>IF(N223="základná",J223,0)</f>
        <v>0</v>
      </c>
      <c r="BF223" s="205">
        <f>IF(N223="znížená",J223,0)</f>
        <v>0</v>
      </c>
      <c r="BG223" s="205">
        <f>IF(N223="zákl. prenesená",J223,0)</f>
        <v>0</v>
      </c>
      <c r="BH223" s="205">
        <f>IF(N223="zníž. prenesená",J223,0)</f>
        <v>0</v>
      </c>
      <c r="BI223" s="205">
        <f>IF(N223="nulová",J223,0)</f>
        <v>0</v>
      </c>
      <c r="BJ223" s="15" t="s">
        <v>124</v>
      </c>
      <c r="BK223" s="205">
        <f>ROUND(I223*H223,2)</f>
        <v>0</v>
      </c>
      <c r="BL223" s="15" t="s">
        <v>152</v>
      </c>
      <c r="BM223" s="204" t="s">
        <v>431</v>
      </c>
    </row>
    <row r="224" s="2" customFormat="1" ht="24.15" customHeight="1">
      <c r="A224" s="34"/>
      <c r="B224" s="156"/>
      <c r="C224" s="192" t="s">
        <v>295</v>
      </c>
      <c r="D224" s="192" t="s">
        <v>148</v>
      </c>
      <c r="E224" s="193" t="s">
        <v>432</v>
      </c>
      <c r="F224" s="194" t="s">
        <v>433</v>
      </c>
      <c r="G224" s="195" t="s">
        <v>271</v>
      </c>
      <c r="H224" s="196">
        <v>10.021000000000001</v>
      </c>
      <c r="I224" s="197"/>
      <c r="J224" s="198">
        <f>ROUND(I224*H224,2)</f>
        <v>0</v>
      </c>
      <c r="K224" s="199"/>
      <c r="L224" s="35"/>
      <c r="M224" s="200" t="s">
        <v>1</v>
      </c>
      <c r="N224" s="201" t="s">
        <v>41</v>
      </c>
      <c r="O224" s="78"/>
      <c r="P224" s="202">
        <f>O224*H224</f>
        <v>0</v>
      </c>
      <c r="Q224" s="202">
        <v>0</v>
      </c>
      <c r="R224" s="202">
        <f>Q224*H224</f>
        <v>0</v>
      </c>
      <c r="S224" s="202">
        <v>0</v>
      </c>
      <c r="T224" s="203">
        <f>S224*H224</f>
        <v>0</v>
      </c>
      <c r="U224" s="34"/>
      <c r="V224" s="34"/>
      <c r="W224" s="34"/>
      <c r="X224" s="34"/>
      <c r="Y224" s="34"/>
      <c r="Z224" s="34"/>
      <c r="AA224" s="34"/>
      <c r="AB224" s="34"/>
      <c r="AC224" s="34"/>
      <c r="AD224" s="34"/>
      <c r="AE224" s="34"/>
      <c r="AR224" s="204" t="s">
        <v>152</v>
      </c>
      <c r="AT224" s="204" t="s">
        <v>148</v>
      </c>
      <c r="AU224" s="204" t="s">
        <v>124</v>
      </c>
      <c r="AY224" s="15" t="s">
        <v>146</v>
      </c>
      <c r="BE224" s="205">
        <f>IF(N224="základná",J224,0)</f>
        <v>0</v>
      </c>
      <c r="BF224" s="205">
        <f>IF(N224="znížená",J224,0)</f>
        <v>0</v>
      </c>
      <c r="BG224" s="205">
        <f>IF(N224="zákl. prenesená",J224,0)</f>
        <v>0</v>
      </c>
      <c r="BH224" s="205">
        <f>IF(N224="zníž. prenesená",J224,0)</f>
        <v>0</v>
      </c>
      <c r="BI224" s="205">
        <f>IF(N224="nulová",J224,0)</f>
        <v>0</v>
      </c>
      <c r="BJ224" s="15" t="s">
        <v>124</v>
      </c>
      <c r="BK224" s="205">
        <f>ROUND(I224*H224,2)</f>
        <v>0</v>
      </c>
      <c r="BL224" s="15" t="s">
        <v>152</v>
      </c>
      <c r="BM224" s="204" t="s">
        <v>434</v>
      </c>
    </row>
    <row r="225" s="2" customFormat="1" ht="16.5" customHeight="1">
      <c r="A225" s="34"/>
      <c r="B225" s="156"/>
      <c r="C225" s="192" t="s">
        <v>435</v>
      </c>
      <c r="D225" s="192" t="s">
        <v>148</v>
      </c>
      <c r="E225" s="193" t="s">
        <v>436</v>
      </c>
      <c r="F225" s="194" t="s">
        <v>437</v>
      </c>
      <c r="G225" s="195" t="s">
        <v>189</v>
      </c>
      <c r="H225" s="196">
        <v>15</v>
      </c>
      <c r="I225" s="197"/>
      <c r="J225" s="198">
        <f>ROUND(I225*H225,2)</f>
        <v>0</v>
      </c>
      <c r="K225" s="199"/>
      <c r="L225" s="35"/>
      <c r="M225" s="200" t="s">
        <v>1</v>
      </c>
      <c r="N225" s="201" t="s">
        <v>41</v>
      </c>
      <c r="O225" s="78"/>
      <c r="P225" s="202">
        <f>O225*H225</f>
        <v>0</v>
      </c>
      <c r="Q225" s="202">
        <v>0</v>
      </c>
      <c r="R225" s="202">
        <f>Q225*H225</f>
        <v>0</v>
      </c>
      <c r="S225" s="202">
        <v>0</v>
      </c>
      <c r="T225" s="203">
        <f>S225*H225</f>
        <v>0</v>
      </c>
      <c r="U225" s="34"/>
      <c r="V225" s="34"/>
      <c r="W225" s="34"/>
      <c r="X225" s="34"/>
      <c r="Y225" s="34"/>
      <c r="Z225" s="34"/>
      <c r="AA225" s="34"/>
      <c r="AB225" s="34"/>
      <c r="AC225" s="34"/>
      <c r="AD225" s="34"/>
      <c r="AE225" s="34"/>
      <c r="AR225" s="204" t="s">
        <v>152</v>
      </c>
      <c r="AT225" s="204" t="s">
        <v>148</v>
      </c>
      <c r="AU225" s="204" t="s">
        <v>124</v>
      </c>
      <c r="AY225" s="15" t="s">
        <v>146</v>
      </c>
      <c r="BE225" s="205">
        <f>IF(N225="základná",J225,0)</f>
        <v>0</v>
      </c>
      <c r="BF225" s="205">
        <f>IF(N225="znížená",J225,0)</f>
        <v>0</v>
      </c>
      <c r="BG225" s="205">
        <f>IF(N225="zákl. prenesená",J225,0)</f>
        <v>0</v>
      </c>
      <c r="BH225" s="205">
        <f>IF(N225="zníž. prenesená",J225,0)</f>
        <v>0</v>
      </c>
      <c r="BI225" s="205">
        <f>IF(N225="nulová",J225,0)</f>
        <v>0</v>
      </c>
      <c r="BJ225" s="15" t="s">
        <v>124</v>
      </c>
      <c r="BK225" s="205">
        <f>ROUND(I225*H225,2)</f>
        <v>0</v>
      </c>
      <c r="BL225" s="15" t="s">
        <v>152</v>
      </c>
      <c r="BM225" s="204" t="s">
        <v>438</v>
      </c>
    </row>
    <row r="226" s="2" customFormat="1" ht="44.25" customHeight="1">
      <c r="A226" s="34"/>
      <c r="B226" s="156"/>
      <c r="C226" s="206" t="s">
        <v>439</v>
      </c>
      <c r="D226" s="206" t="s">
        <v>309</v>
      </c>
      <c r="E226" s="207" t="s">
        <v>440</v>
      </c>
      <c r="F226" s="208" t="s">
        <v>441</v>
      </c>
      <c r="G226" s="209" t="s">
        <v>189</v>
      </c>
      <c r="H226" s="210">
        <v>15</v>
      </c>
      <c r="I226" s="211"/>
      <c r="J226" s="212">
        <f>ROUND(I226*H226,2)</f>
        <v>0</v>
      </c>
      <c r="K226" s="213"/>
      <c r="L226" s="214"/>
      <c r="M226" s="215" t="s">
        <v>1</v>
      </c>
      <c r="N226" s="216" t="s">
        <v>41</v>
      </c>
      <c r="O226" s="78"/>
      <c r="P226" s="202">
        <f>O226*H226</f>
        <v>0</v>
      </c>
      <c r="Q226" s="202">
        <v>0</v>
      </c>
      <c r="R226" s="202">
        <f>Q226*H226</f>
        <v>0</v>
      </c>
      <c r="S226" s="202">
        <v>0</v>
      </c>
      <c r="T226" s="203">
        <f>S226*H226</f>
        <v>0</v>
      </c>
      <c r="U226" s="34"/>
      <c r="V226" s="34"/>
      <c r="W226" s="34"/>
      <c r="X226" s="34"/>
      <c r="Y226" s="34"/>
      <c r="Z226" s="34"/>
      <c r="AA226" s="34"/>
      <c r="AB226" s="34"/>
      <c r="AC226" s="34"/>
      <c r="AD226" s="34"/>
      <c r="AE226" s="34"/>
      <c r="AR226" s="204" t="s">
        <v>167</v>
      </c>
      <c r="AT226" s="204" t="s">
        <v>309</v>
      </c>
      <c r="AU226" s="204" t="s">
        <v>124</v>
      </c>
      <c r="AY226" s="15" t="s">
        <v>146</v>
      </c>
      <c r="BE226" s="205">
        <f>IF(N226="základná",J226,0)</f>
        <v>0</v>
      </c>
      <c r="BF226" s="205">
        <f>IF(N226="znížená",J226,0)</f>
        <v>0</v>
      </c>
      <c r="BG226" s="205">
        <f>IF(N226="zákl. prenesená",J226,0)</f>
        <v>0</v>
      </c>
      <c r="BH226" s="205">
        <f>IF(N226="zníž. prenesená",J226,0)</f>
        <v>0</v>
      </c>
      <c r="BI226" s="205">
        <f>IF(N226="nulová",J226,0)</f>
        <v>0</v>
      </c>
      <c r="BJ226" s="15" t="s">
        <v>124</v>
      </c>
      <c r="BK226" s="205">
        <f>ROUND(I226*H226,2)</f>
        <v>0</v>
      </c>
      <c r="BL226" s="15" t="s">
        <v>152</v>
      </c>
      <c r="BM226" s="204" t="s">
        <v>442</v>
      </c>
    </row>
    <row r="227" s="2" customFormat="1" ht="24.15" customHeight="1">
      <c r="A227" s="34"/>
      <c r="B227" s="156"/>
      <c r="C227" s="192" t="s">
        <v>443</v>
      </c>
      <c r="D227" s="192" t="s">
        <v>148</v>
      </c>
      <c r="E227" s="193" t="s">
        <v>444</v>
      </c>
      <c r="F227" s="194" t="s">
        <v>445</v>
      </c>
      <c r="G227" s="195" t="s">
        <v>189</v>
      </c>
      <c r="H227" s="196">
        <v>3</v>
      </c>
      <c r="I227" s="197"/>
      <c r="J227" s="198">
        <f>ROUND(I227*H227,2)</f>
        <v>0</v>
      </c>
      <c r="K227" s="199"/>
      <c r="L227" s="35"/>
      <c r="M227" s="200" t="s">
        <v>1</v>
      </c>
      <c r="N227" s="201" t="s">
        <v>41</v>
      </c>
      <c r="O227" s="78"/>
      <c r="P227" s="202">
        <f>O227*H227</f>
        <v>0</v>
      </c>
      <c r="Q227" s="202">
        <v>0</v>
      </c>
      <c r="R227" s="202">
        <f>Q227*H227</f>
        <v>0</v>
      </c>
      <c r="S227" s="202">
        <v>0</v>
      </c>
      <c r="T227" s="203">
        <f>S227*H227</f>
        <v>0</v>
      </c>
      <c r="U227" s="34"/>
      <c r="V227" s="34"/>
      <c r="W227" s="34"/>
      <c r="X227" s="34"/>
      <c r="Y227" s="34"/>
      <c r="Z227" s="34"/>
      <c r="AA227" s="34"/>
      <c r="AB227" s="34"/>
      <c r="AC227" s="34"/>
      <c r="AD227" s="34"/>
      <c r="AE227" s="34"/>
      <c r="AR227" s="204" t="s">
        <v>152</v>
      </c>
      <c r="AT227" s="204" t="s">
        <v>148</v>
      </c>
      <c r="AU227" s="204" t="s">
        <v>124</v>
      </c>
      <c r="AY227" s="15" t="s">
        <v>146</v>
      </c>
      <c r="BE227" s="205">
        <f>IF(N227="základná",J227,0)</f>
        <v>0</v>
      </c>
      <c r="BF227" s="205">
        <f>IF(N227="znížená",J227,0)</f>
        <v>0</v>
      </c>
      <c r="BG227" s="205">
        <f>IF(N227="zákl. prenesená",J227,0)</f>
        <v>0</v>
      </c>
      <c r="BH227" s="205">
        <f>IF(N227="zníž. prenesená",J227,0)</f>
        <v>0</v>
      </c>
      <c r="BI227" s="205">
        <f>IF(N227="nulová",J227,0)</f>
        <v>0</v>
      </c>
      <c r="BJ227" s="15" t="s">
        <v>124</v>
      </c>
      <c r="BK227" s="205">
        <f>ROUND(I227*H227,2)</f>
        <v>0</v>
      </c>
      <c r="BL227" s="15" t="s">
        <v>152</v>
      </c>
      <c r="BM227" s="204" t="s">
        <v>446</v>
      </c>
    </row>
    <row r="228" s="2" customFormat="1" ht="37.8" customHeight="1">
      <c r="A228" s="34"/>
      <c r="B228" s="156"/>
      <c r="C228" s="206" t="s">
        <v>447</v>
      </c>
      <c r="D228" s="206" t="s">
        <v>309</v>
      </c>
      <c r="E228" s="207" t="s">
        <v>448</v>
      </c>
      <c r="F228" s="208" t="s">
        <v>449</v>
      </c>
      <c r="G228" s="209" t="s">
        <v>189</v>
      </c>
      <c r="H228" s="210">
        <v>3</v>
      </c>
      <c r="I228" s="211"/>
      <c r="J228" s="212">
        <f>ROUND(I228*H228,2)</f>
        <v>0</v>
      </c>
      <c r="K228" s="213"/>
      <c r="L228" s="214"/>
      <c r="M228" s="215" t="s">
        <v>1</v>
      </c>
      <c r="N228" s="216" t="s">
        <v>41</v>
      </c>
      <c r="O228" s="78"/>
      <c r="P228" s="202">
        <f>O228*H228</f>
        <v>0</v>
      </c>
      <c r="Q228" s="202">
        <v>0</v>
      </c>
      <c r="R228" s="202">
        <f>Q228*H228</f>
        <v>0</v>
      </c>
      <c r="S228" s="202">
        <v>0</v>
      </c>
      <c r="T228" s="203">
        <f>S228*H228</f>
        <v>0</v>
      </c>
      <c r="U228" s="34"/>
      <c r="V228" s="34"/>
      <c r="W228" s="34"/>
      <c r="X228" s="34"/>
      <c r="Y228" s="34"/>
      <c r="Z228" s="34"/>
      <c r="AA228" s="34"/>
      <c r="AB228" s="34"/>
      <c r="AC228" s="34"/>
      <c r="AD228" s="34"/>
      <c r="AE228" s="34"/>
      <c r="AR228" s="204" t="s">
        <v>167</v>
      </c>
      <c r="AT228" s="204" t="s">
        <v>309</v>
      </c>
      <c r="AU228" s="204" t="s">
        <v>124</v>
      </c>
      <c r="AY228" s="15" t="s">
        <v>146</v>
      </c>
      <c r="BE228" s="205">
        <f>IF(N228="základná",J228,0)</f>
        <v>0</v>
      </c>
      <c r="BF228" s="205">
        <f>IF(N228="znížená",J228,0)</f>
        <v>0</v>
      </c>
      <c r="BG228" s="205">
        <f>IF(N228="zákl. prenesená",J228,0)</f>
        <v>0</v>
      </c>
      <c r="BH228" s="205">
        <f>IF(N228="zníž. prenesená",J228,0)</f>
        <v>0</v>
      </c>
      <c r="BI228" s="205">
        <f>IF(N228="nulová",J228,0)</f>
        <v>0</v>
      </c>
      <c r="BJ228" s="15" t="s">
        <v>124</v>
      </c>
      <c r="BK228" s="205">
        <f>ROUND(I228*H228,2)</f>
        <v>0</v>
      </c>
      <c r="BL228" s="15" t="s">
        <v>152</v>
      </c>
      <c r="BM228" s="204" t="s">
        <v>450</v>
      </c>
    </row>
    <row r="229" s="2" customFormat="1" ht="21.75" customHeight="1">
      <c r="A229" s="34"/>
      <c r="B229" s="156"/>
      <c r="C229" s="192" t="s">
        <v>451</v>
      </c>
      <c r="D229" s="192" t="s">
        <v>148</v>
      </c>
      <c r="E229" s="193" t="s">
        <v>452</v>
      </c>
      <c r="F229" s="194" t="s">
        <v>453</v>
      </c>
      <c r="G229" s="195" t="s">
        <v>189</v>
      </c>
      <c r="H229" s="196">
        <v>1</v>
      </c>
      <c r="I229" s="197"/>
      <c r="J229" s="198">
        <f>ROUND(I229*H229,2)</f>
        <v>0</v>
      </c>
      <c r="K229" s="199"/>
      <c r="L229" s="35"/>
      <c r="M229" s="200" t="s">
        <v>1</v>
      </c>
      <c r="N229" s="201" t="s">
        <v>41</v>
      </c>
      <c r="O229" s="78"/>
      <c r="P229" s="202">
        <f>O229*H229</f>
        <v>0</v>
      </c>
      <c r="Q229" s="202">
        <v>0</v>
      </c>
      <c r="R229" s="202">
        <f>Q229*H229</f>
        <v>0</v>
      </c>
      <c r="S229" s="202">
        <v>0</v>
      </c>
      <c r="T229" s="203">
        <f>S229*H229</f>
        <v>0</v>
      </c>
      <c r="U229" s="34"/>
      <c r="V229" s="34"/>
      <c r="W229" s="34"/>
      <c r="X229" s="34"/>
      <c r="Y229" s="34"/>
      <c r="Z229" s="34"/>
      <c r="AA229" s="34"/>
      <c r="AB229" s="34"/>
      <c r="AC229" s="34"/>
      <c r="AD229" s="34"/>
      <c r="AE229" s="34"/>
      <c r="AR229" s="204" t="s">
        <v>152</v>
      </c>
      <c r="AT229" s="204" t="s">
        <v>148</v>
      </c>
      <c r="AU229" s="204" t="s">
        <v>124</v>
      </c>
      <c r="AY229" s="15" t="s">
        <v>146</v>
      </c>
      <c r="BE229" s="205">
        <f>IF(N229="základná",J229,0)</f>
        <v>0</v>
      </c>
      <c r="BF229" s="205">
        <f>IF(N229="znížená",J229,0)</f>
        <v>0</v>
      </c>
      <c r="BG229" s="205">
        <f>IF(N229="zákl. prenesená",J229,0)</f>
        <v>0</v>
      </c>
      <c r="BH229" s="205">
        <f>IF(N229="zníž. prenesená",J229,0)</f>
        <v>0</v>
      </c>
      <c r="BI229" s="205">
        <f>IF(N229="nulová",J229,0)</f>
        <v>0</v>
      </c>
      <c r="BJ229" s="15" t="s">
        <v>124</v>
      </c>
      <c r="BK229" s="205">
        <f>ROUND(I229*H229,2)</f>
        <v>0</v>
      </c>
      <c r="BL229" s="15" t="s">
        <v>152</v>
      </c>
      <c r="BM229" s="204" t="s">
        <v>454</v>
      </c>
    </row>
    <row r="230" s="2" customFormat="1" ht="37.8" customHeight="1">
      <c r="A230" s="34"/>
      <c r="B230" s="156"/>
      <c r="C230" s="206" t="s">
        <v>455</v>
      </c>
      <c r="D230" s="206" t="s">
        <v>309</v>
      </c>
      <c r="E230" s="207" t="s">
        <v>456</v>
      </c>
      <c r="F230" s="208" t="s">
        <v>457</v>
      </c>
      <c r="G230" s="209" t="s">
        <v>189</v>
      </c>
      <c r="H230" s="210">
        <v>1</v>
      </c>
      <c r="I230" s="211"/>
      <c r="J230" s="212">
        <f>ROUND(I230*H230,2)</f>
        <v>0</v>
      </c>
      <c r="K230" s="213"/>
      <c r="L230" s="214"/>
      <c r="M230" s="215" t="s">
        <v>1</v>
      </c>
      <c r="N230" s="216" t="s">
        <v>41</v>
      </c>
      <c r="O230" s="78"/>
      <c r="P230" s="202">
        <f>O230*H230</f>
        <v>0</v>
      </c>
      <c r="Q230" s="202">
        <v>0</v>
      </c>
      <c r="R230" s="202">
        <f>Q230*H230</f>
        <v>0</v>
      </c>
      <c r="S230" s="202">
        <v>0</v>
      </c>
      <c r="T230" s="203">
        <f>S230*H230</f>
        <v>0</v>
      </c>
      <c r="U230" s="34"/>
      <c r="V230" s="34"/>
      <c r="W230" s="34"/>
      <c r="X230" s="34"/>
      <c r="Y230" s="34"/>
      <c r="Z230" s="34"/>
      <c r="AA230" s="34"/>
      <c r="AB230" s="34"/>
      <c r="AC230" s="34"/>
      <c r="AD230" s="34"/>
      <c r="AE230" s="34"/>
      <c r="AR230" s="204" t="s">
        <v>167</v>
      </c>
      <c r="AT230" s="204" t="s">
        <v>309</v>
      </c>
      <c r="AU230" s="204" t="s">
        <v>124</v>
      </c>
      <c r="AY230" s="15" t="s">
        <v>146</v>
      </c>
      <c r="BE230" s="205">
        <f>IF(N230="základná",J230,0)</f>
        <v>0</v>
      </c>
      <c r="BF230" s="205">
        <f>IF(N230="znížená",J230,0)</f>
        <v>0</v>
      </c>
      <c r="BG230" s="205">
        <f>IF(N230="zákl. prenesená",J230,0)</f>
        <v>0</v>
      </c>
      <c r="BH230" s="205">
        <f>IF(N230="zníž. prenesená",J230,0)</f>
        <v>0</v>
      </c>
      <c r="BI230" s="205">
        <f>IF(N230="nulová",J230,0)</f>
        <v>0</v>
      </c>
      <c r="BJ230" s="15" t="s">
        <v>124</v>
      </c>
      <c r="BK230" s="205">
        <f>ROUND(I230*H230,2)</f>
        <v>0</v>
      </c>
      <c r="BL230" s="15" t="s">
        <v>152</v>
      </c>
      <c r="BM230" s="204" t="s">
        <v>458</v>
      </c>
    </row>
    <row r="231" s="2" customFormat="1" ht="24.15" customHeight="1">
      <c r="A231" s="34"/>
      <c r="B231" s="156"/>
      <c r="C231" s="192" t="s">
        <v>459</v>
      </c>
      <c r="D231" s="192" t="s">
        <v>148</v>
      </c>
      <c r="E231" s="193" t="s">
        <v>460</v>
      </c>
      <c r="F231" s="194" t="s">
        <v>461</v>
      </c>
      <c r="G231" s="195" t="s">
        <v>367</v>
      </c>
      <c r="H231" s="217"/>
      <c r="I231" s="197"/>
      <c r="J231" s="198">
        <f>ROUND(I231*H231,2)</f>
        <v>0</v>
      </c>
      <c r="K231" s="199"/>
      <c r="L231" s="35"/>
      <c r="M231" s="200" t="s">
        <v>1</v>
      </c>
      <c r="N231" s="201" t="s">
        <v>41</v>
      </c>
      <c r="O231" s="78"/>
      <c r="P231" s="202">
        <f>O231*H231</f>
        <v>0</v>
      </c>
      <c r="Q231" s="202">
        <v>0</v>
      </c>
      <c r="R231" s="202">
        <f>Q231*H231</f>
        <v>0</v>
      </c>
      <c r="S231" s="202">
        <v>0</v>
      </c>
      <c r="T231" s="203">
        <f>S231*H231</f>
        <v>0</v>
      </c>
      <c r="U231" s="34"/>
      <c r="V231" s="34"/>
      <c r="W231" s="34"/>
      <c r="X231" s="34"/>
      <c r="Y231" s="34"/>
      <c r="Z231" s="34"/>
      <c r="AA231" s="34"/>
      <c r="AB231" s="34"/>
      <c r="AC231" s="34"/>
      <c r="AD231" s="34"/>
      <c r="AE231" s="34"/>
      <c r="AR231" s="204" t="s">
        <v>152</v>
      </c>
      <c r="AT231" s="204" t="s">
        <v>148</v>
      </c>
      <c r="AU231" s="204" t="s">
        <v>124</v>
      </c>
      <c r="AY231" s="15" t="s">
        <v>146</v>
      </c>
      <c r="BE231" s="205">
        <f>IF(N231="základná",J231,0)</f>
        <v>0</v>
      </c>
      <c r="BF231" s="205">
        <f>IF(N231="znížená",J231,0)</f>
        <v>0</v>
      </c>
      <c r="BG231" s="205">
        <f>IF(N231="zákl. prenesená",J231,0)</f>
        <v>0</v>
      </c>
      <c r="BH231" s="205">
        <f>IF(N231="zníž. prenesená",J231,0)</f>
        <v>0</v>
      </c>
      <c r="BI231" s="205">
        <f>IF(N231="nulová",J231,0)</f>
        <v>0</v>
      </c>
      <c r="BJ231" s="15" t="s">
        <v>124</v>
      </c>
      <c r="BK231" s="205">
        <f>ROUND(I231*H231,2)</f>
        <v>0</v>
      </c>
      <c r="BL231" s="15" t="s">
        <v>152</v>
      </c>
      <c r="BM231" s="204" t="s">
        <v>462</v>
      </c>
    </row>
    <row r="232" s="12" customFormat="1" ht="22.8" customHeight="1">
      <c r="A232" s="12"/>
      <c r="B232" s="179"/>
      <c r="C232" s="12"/>
      <c r="D232" s="180" t="s">
        <v>74</v>
      </c>
      <c r="E232" s="190" t="s">
        <v>463</v>
      </c>
      <c r="F232" s="190" t="s">
        <v>464</v>
      </c>
      <c r="G232" s="12"/>
      <c r="H232" s="12"/>
      <c r="I232" s="182"/>
      <c r="J232" s="191">
        <f>BK232</f>
        <v>0</v>
      </c>
      <c r="K232" s="12"/>
      <c r="L232" s="179"/>
      <c r="M232" s="184"/>
      <c r="N232" s="185"/>
      <c r="O232" s="185"/>
      <c r="P232" s="186">
        <f>SUM(P233:P234)</f>
        <v>0</v>
      </c>
      <c r="Q232" s="185"/>
      <c r="R232" s="186">
        <f>SUM(R233:R234)</f>
        <v>0</v>
      </c>
      <c r="S232" s="185"/>
      <c r="T232" s="187">
        <f>SUM(T233:T234)</f>
        <v>0</v>
      </c>
      <c r="U232" s="12"/>
      <c r="V232" s="12"/>
      <c r="W232" s="12"/>
      <c r="X232" s="12"/>
      <c r="Y232" s="12"/>
      <c r="Z232" s="12"/>
      <c r="AA232" s="12"/>
      <c r="AB232" s="12"/>
      <c r="AC232" s="12"/>
      <c r="AD232" s="12"/>
      <c r="AE232" s="12"/>
      <c r="AR232" s="180" t="s">
        <v>124</v>
      </c>
      <c r="AT232" s="188" t="s">
        <v>74</v>
      </c>
      <c r="AU232" s="188" t="s">
        <v>83</v>
      </c>
      <c r="AY232" s="180" t="s">
        <v>146</v>
      </c>
      <c r="BK232" s="189">
        <f>SUM(BK233:BK234)</f>
        <v>0</v>
      </c>
    </row>
    <row r="233" s="2" customFormat="1" ht="16.5" customHeight="1">
      <c r="A233" s="34"/>
      <c r="B233" s="156"/>
      <c r="C233" s="192" t="s">
        <v>465</v>
      </c>
      <c r="D233" s="192" t="s">
        <v>148</v>
      </c>
      <c r="E233" s="193" t="s">
        <v>466</v>
      </c>
      <c r="F233" s="194" t="s">
        <v>467</v>
      </c>
      <c r="G233" s="195" t="s">
        <v>151</v>
      </c>
      <c r="H233" s="196">
        <v>31.920000000000002</v>
      </c>
      <c r="I233" s="197"/>
      <c r="J233" s="198">
        <f>ROUND(I233*H233,2)</f>
        <v>0</v>
      </c>
      <c r="K233" s="199"/>
      <c r="L233" s="35"/>
      <c r="M233" s="200" t="s">
        <v>1</v>
      </c>
      <c r="N233" s="201" t="s">
        <v>41</v>
      </c>
      <c r="O233" s="78"/>
      <c r="P233" s="202">
        <f>O233*H233</f>
        <v>0</v>
      </c>
      <c r="Q233" s="202">
        <v>0</v>
      </c>
      <c r="R233" s="202">
        <f>Q233*H233</f>
        <v>0</v>
      </c>
      <c r="S233" s="202">
        <v>0</v>
      </c>
      <c r="T233" s="203">
        <f>S233*H233</f>
        <v>0</v>
      </c>
      <c r="U233" s="34"/>
      <c r="V233" s="34"/>
      <c r="W233" s="34"/>
      <c r="X233" s="34"/>
      <c r="Y233" s="34"/>
      <c r="Z233" s="34"/>
      <c r="AA233" s="34"/>
      <c r="AB233" s="34"/>
      <c r="AC233" s="34"/>
      <c r="AD233" s="34"/>
      <c r="AE233" s="34"/>
      <c r="AR233" s="204" t="s">
        <v>152</v>
      </c>
      <c r="AT233" s="204" t="s">
        <v>148</v>
      </c>
      <c r="AU233" s="204" t="s">
        <v>124</v>
      </c>
      <c r="AY233" s="15" t="s">
        <v>146</v>
      </c>
      <c r="BE233" s="205">
        <f>IF(N233="základná",J233,0)</f>
        <v>0</v>
      </c>
      <c r="BF233" s="205">
        <f>IF(N233="znížená",J233,0)</f>
        <v>0</v>
      </c>
      <c r="BG233" s="205">
        <f>IF(N233="zákl. prenesená",J233,0)</f>
        <v>0</v>
      </c>
      <c r="BH233" s="205">
        <f>IF(N233="zníž. prenesená",J233,0)</f>
        <v>0</v>
      </c>
      <c r="BI233" s="205">
        <f>IF(N233="nulová",J233,0)</f>
        <v>0</v>
      </c>
      <c r="BJ233" s="15" t="s">
        <v>124</v>
      </c>
      <c r="BK233" s="205">
        <f>ROUND(I233*H233,2)</f>
        <v>0</v>
      </c>
      <c r="BL233" s="15" t="s">
        <v>152</v>
      </c>
      <c r="BM233" s="204" t="s">
        <v>468</v>
      </c>
    </row>
    <row r="234" s="2" customFormat="1" ht="24.15" customHeight="1">
      <c r="A234" s="34"/>
      <c r="B234" s="156"/>
      <c r="C234" s="192" t="s">
        <v>469</v>
      </c>
      <c r="D234" s="192" t="s">
        <v>148</v>
      </c>
      <c r="E234" s="193" t="s">
        <v>470</v>
      </c>
      <c r="F234" s="194" t="s">
        <v>471</v>
      </c>
      <c r="G234" s="195" t="s">
        <v>367</v>
      </c>
      <c r="H234" s="217"/>
      <c r="I234" s="197"/>
      <c r="J234" s="198">
        <f>ROUND(I234*H234,2)</f>
        <v>0</v>
      </c>
      <c r="K234" s="199"/>
      <c r="L234" s="35"/>
      <c r="M234" s="218" t="s">
        <v>1</v>
      </c>
      <c r="N234" s="219" t="s">
        <v>41</v>
      </c>
      <c r="O234" s="220"/>
      <c r="P234" s="221">
        <f>O234*H234</f>
        <v>0</v>
      </c>
      <c r="Q234" s="221">
        <v>0</v>
      </c>
      <c r="R234" s="221">
        <f>Q234*H234</f>
        <v>0</v>
      </c>
      <c r="S234" s="221">
        <v>0</v>
      </c>
      <c r="T234" s="222">
        <f>S234*H234</f>
        <v>0</v>
      </c>
      <c r="U234" s="34"/>
      <c r="V234" s="34"/>
      <c r="W234" s="34"/>
      <c r="X234" s="34"/>
      <c r="Y234" s="34"/>
      <c r="Z234" s="34"/>
      <c r="AA234" s="34"/>
      <c r="AB234" s="34"/>
      <c r="AC234" s="34"/>
      <c r="AD234" s="34"/>
      <c r="AE234" s="34"/>
      <c r="AR234" s="204" t="s">
        <v>152</v>
      </c>
      <c r="AT234" s="204" t="s">
        <v>148</v>
      </c>
      <c r="AU234" s="204" t="s">
        <v>124</v>
      </c>
      <c r="AY234" s="15" t="s">
        <v>146</v>
      </c>
      <c r="BE234" s="205">
        <f>IF(N234="základná",J234,0)</f>
        <v>0</v>
      </c>
      <c r="BF234" s="205">
        <f>IF(N234="znížená",J234,0)</f>
        <v>0</v>
      </c>
      <c r="BG234" s="205">
        <f>IF(N234="zákl. prenesená",J234,0)</f>
        <v>0</v>
      </c>
      <c r="BH234" s="205">
        <f>IF(N234="zníž. prenesená",J234,0)</f>
        <v>0</v>
      </c>
      <c r="BI234" s="205">
        <f>IF(N234="nulová",J234,0)</f>
        <v>0</v>
      </c>
      <c r="BJ234" s="15" t="s">
        <v>124</v>
      </c>
      <c r="BK234" s="205">
        <f>ROUND(I234*H234,2)</f>
        <v>0</v>
      </c>
      <c r="BL234" s="15" t="s">
        <v>152</v>
      </c>
      <c r="BM234" s="204" t="s">
        <v>472</v>
      </c>
    </row>
    <row r="235" s="2" customFormat="1" ht="6.96" customHeight="1">
      <c r="A235" s="34"/>
      <c r="B235" s="61"/>
      <c r="C235" s="62"/>
      <c r="D235" s="62"/>
      <c r="E235" s="62"/>
      <c r="F235" s="62"/>
      <c r="G235" s="62"/>
      <c r="H235" s="62"/>
      <c r="I235" s="62"/>
      <c r="J235" s="62"/>
      <c r="K235" s="62"/>
      <c r="L235" s="35"/>
      <c r="M235" s="34"/>
      <c r="O235" s="34"/>
      <c r="P235" s="34"/>
      <c r="Q235" s="34"/>
      <c r="R235" s="34"/>
      <c r="S235" s="34"/>
      <c r="T235" s="34"/>
      <c r="U235" s="34"/>
      <c r="V235" s="34"/>
      <c r="W235" s="34"/>
      <c r="X235" s="34"/>
      <c r="Y235" s="34"/>
      <c r="Z235" s="34"/>
      <c r="AA235" s="34"/>
      <c r="AB235" s="34"/>
      <c r="AC235" s="34"/>
      <c r="AD235" s="34"/>
      <c r="AE235" s="34"/>
    </row>
  </sheetData>
  <autoFilter ref="C139:K234"/>
  <mergeCells count="14">
    <mergeCell ref="E7:H7"/>
    <mergeCell ref="E9:H9"/>
    <mergeCell ref="E18:H18"/>
    <mergeCell ref="E27:H27"/>
    <mergeCell ref="E85:H85"/>
    <mergeCell ref="E87:H87"/>
    <mergeCell ref="D114:F114"/>
    <mergeCell ref="D115:F115"/>
    <mergeCell ref="D116:F116"/>
    <mergeCell ref="D117:F117"/>
    <mergeCell ref="D118:F118"/>
    <mergeCell ref="E130:H130"/>
    <mergeCell ref="E132:H13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4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87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75</v>
      </c>
    </row>
    <row r="4" s="1" customFormat="1" ht="24.96" customHeight="1">
      <c r="B4" s="18"/>
      <c r="D4" s="19" t="s">
        <v>97</v>
      </c>
      <c r="L4" s="18"/>
      <c r="M4" s="121" t="s">
        <v>9</v>
      </c>
      <c r="AT4" s="15" t="s">
        <v>3</v>
      </c>
    </row>
    <row r="5" s="1" customFormat="1" ht="6.96" customHeight="1">
      <c r="B5" s="18"/>
      <c r="L5" s="18"/>
    </row>
    <row r="6" s="1" customFormat="1" ht="12" customHeight="1">
      <c r="B6" s="18"/>
      <c r="D6" s="28" t="s">
        <v>15</v>
      </c>
      <c r="L6" s="18"/>
    </row>
    <row r="7" s="1" customFormat="1" ht="16.5" customHeight="1">
      <c r="B7" s="18"/>
      <c r="E7" s="122" t="str">
        <f>'Rekapitulácia stavby'!K6</f>
        <v>Rekonštrukcia farmy Terezov - Objekt SO.27 - spojovacia chodba</v>
      </c>
      <c r="F7" s="28"/>
      <c r="G7" s="28"/>
      <c r="H7" s="28"/>
      <c r="L7" s="18"/>
    </row>
    <row r="8" s="2" customFormat="1" ht="12" customHeight="1">
      <c r="A8" s="34"/>
      <c r="B8" s="35"/>
      <c r="C8" s="34"/>
      <c r="D8" s="28" t="s">
        <v>98</v>
      </c>
      <c r="E8" s="34"/>
      <c r="F8" s="34"/>
      <c r="G8" s="34"/>
      <c r="H8" s="34"/>
      <c r="I8" s="34"/>
      <c r="J8" s="34"/>
      <c r="K8" s="34"/>
      <c r="L8" s="56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="2" customFormat="1" ht="16.5" customHeight="1">
      <c r="A9" s="34"/>
      <c r="B9" s="35"/>
      <c r="C9" s="34"/>
      <c r="D9" s="34"/>
      <c r="E9" s="68" t="s">
        <v>473</v>
      </c>
      <c r="F9" s="34"/>
      <c r="G9" s="34"/>
      <c r="H9" s="34"/>
      <c r="I9" s="34"/>
      <c r="J9" s="34"/>
      <c r="K9" s="34"/>
      <c r="L9" s="56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>
      <c r="A10" s="34"/>
      <c r="B10" s="35"/>
      <c r="C10" s="34"/>
      <c r="D10" s="34"/>
      <c r="E10" s="34"/>
      <c r="F10" s="34"/>
      <c r="G10" s="34"/>
      <c r="H10" s="34"/>
      <c r="I10" s="34"/>
      <c r="J10" s="34"/>
      <c r="K10" s="34"/>
      <c r="L10" s="56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2" customHeight="1">
      <c r="A11" s="34"/>
      <c r="B11" s="35"/>
      <c r="C11" s="34"/>
      <c r="D11" s="28" t="s">
        <v>17</v>
      </c>
      <c r="E11" s="34"/>
      <c r="F11" s="23" t="s">
        <v>1</v>
      </c>
      <c r="G11" s="34"/>
      <c r="H11" s="34"/>
      <c r="I11" s="28" t="s">
        <v>18</v>
      </c>
      <c r="J11" s="23" t="s">
        <v>1</v>
      </c>
      <c r="K11" s="34"/>
      <c r="L11" s="56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 ht="12" customHeight="1">
      <c r="A12" s="34"/>
      <c r="B12" s="35"/>
      <c r="C12" s="34"/>
      <c r="D12" s="28" t="s">
        <v>19</v>
      </c>
      <c r="E12" s="34"/>
      <c r="F12" s="23" t="s">
        <v>20</v>
      </c>
      <c r="G12" s="34"/>
      <c r="H12" s="34"/>
      <c r="I12" s="28" t="s">
        <v>21</v>
      </c>
      <c r="J12" s="70" t="str">
        <f>'Rekapitulácia stavby'!AN8</f>
        <v>12. 9. 2023</v>
      </c>
      <c r="K12" s="34"/>
      <c r="L12" s="56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0.8" customHeight="1">
      <c r="A13" s="34"/>
      <c r="B13" s="35"/>
      <c r="C13" s="34"/>
      <c r="D13" s="34"/>
      <c r="E13" s="34"/>
      <c r="F13" s="34"/>
      <c r="G13" s="34"/>
      <c r="H13" s="34"/>
      <c r="I13" s="34"/>
      <c r="J13" s="34"/>
      <c r="K13" s="34"/>
      <c r="L13" s="56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35"/>
      <c r="C14" s="34"/>
      <c r="D14" s="28" t="s">
        <v>23</v>
      </c>
      <c r="E14" s="34"/>
      <c r="F14" s="34"/>
      <c r="G14" s="34"/>
      <c r="H14" s="34"/>
      <c r="I14" s="28" t="s">
        <v>24</v>
      </c>
      <c r="J14" s="23" t="s">
        <v>1</v>
      </c>
      <c r="K14" s="34"/>
      <c r="L14" s="56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8" customHeight="1">
      <c r="A15" s="34"/>
      <c r="B15" s="35"/>
      <c r="C15" s="34"/>
      <c r="D15" s="34"/>
      <c r="E15" s="23" t="s">
        <v>25</v>
      </c>
      <c r="F15" s="34"/>
      <c r="G15" s="34"/>
      <c r="H15" s="34"/>
      <c r="I15" s="28" t="s">
        <v>26</v>
      </c>
      <c r="J15" s="23" t="s">
        <v>1</v>
      </c>
      <c r="K15" s="34"/>
      <c r="L15" s="56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6.96" customHeight="1">
      <c r="A16" s="34"/>
      <c r="B16" s="35"/>
      <c r="C16" s="34"/>
      <c r="D16" s="34"/>
      <c r="E16" s="34"/>
      <c r="F16" s="34"/>
      <c r="G16" s="34"/>
      <c r="H16" s="34"/>
      <c r="I16" s="34"/>
      <c r="J16" s="34"/>
      <c r="K16" s="34"/>
      <c r="L16" s="56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2" customHeight="1">
      <c r="A17" s="34"/>
      <c r="B17" s="35"/>
      <c r="C17" s="34"/>
      <c r="D17" s="28" t="s">
        <v>27</v>
      </c>
      <c r="E17" s="34"/>
      <c r="F17" s="34"/>
      <c r="G17" s="34"/>
      <c r="H17" s="34"/>
      <c r="I17" s="28" t="s">
        <v>24</v>
      </c>
      <c r="J17" s="29" t="str">
        <f>'Rekapitulácia stavby'!AN13</f>
        <v>Vyplň údaj</v>
      </c>
      <c r="K17" s="34"/>
      <c r="L17" s="56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18" customHeight="1">
      <c r="A18" s="34"/>
      <c r="B18" s="35"/>
      <c r="C18" s="34"/>
      <c r="D18" s="34"/>
      <c r="E18" s="29" t="str">
        <f>'Rekapitulácia stavby'!E14</f>
        <v>Vyplň údaj</v>
      </c>
      <c r="F18" s="23"/>
      <c r="G18" s="23"/>
      <c r="H18" s="23"/>
      <c r="I18" s="28" t="s">
        <v>26</v>
      </c>
      <c r="J18" s="29" t="str">
        <f>'Rekapitulácia stavby'!AN14</f>
        <v>Vyplň údaj</v>
      </c>
      <c r="K18" s="34"/>
      <c r="L18" s="56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6.96" customHeight="1">
      <c r="A19" s="34"/>
      <c r="B19" s="35"/>
      <c r="C19" s="34"/>
      <c r="D19" s="34"/>
      <c r="E19" s="34"/>
      <c r="F19" s="34"/>
      <c r="G19" s="34"/>
      <c r="H19" s="34"/>
      <c r="I19" s="34"/>
      <c r="J19" s="34"/>
      <c r="K19" s="34"/>
      <c r="L19" s="56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2" customHeight="1">
      <c r="A20" s="34"/>
      <c r="B20" s="35"/>
      <c r="C20" s="34"/>
      <c r="D20" s="28" t="s">
        <v>29</v>
      </c>
      <c r="E20" s="34"/>
      <c r="F20" s="34"/>
      <c r="G20" s="34"/>
      <c r="H20" s="34"/>
      <c r="I20" s="28" t="s">
        <v>24</v>
      </c>
      <c r="J20" s="23" t="s">
        <v>1</v>
      </c>
      <c r="K20" s="34"/>
      <c r="L20" s="56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18" customHeight="1">
      <c r="A21" s="34"/>
      <c r="B21" s="35"/>
      <c r="C21" s="34"/>
      <c r="D21" s="34"/>
      <c r="E21" s="23" t="s">
        <v>30</v>
      </c>
      <c r="F21" s="34"/>
      <c r="G21" s="34"/>
      <c r="H21" s="34"/>
      <c r="I21" s="28" t="s">
        <v>26</v>
      </c>
      <c r="J21" s="23" t="s">
        <v>1</v>
      </c>
      <c r="K21" s="34"/>
      <c r="L21" s="56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6.96" customHeight="1">
      <c r="A22" s="34"/>
      <c r="B22" s="35"/>
      <c r="C22" s="34"/>
      <c r="D22" s="34"/>
      <c r="E22" s="34"/>
      <c r="F22" s="34"/>
      <c r="G22" s="34"/>
      <c r="H22" s="34"/>
      <c r="I22" s="34"/>
      <c r="J22" s="34"/>
      <c r="K22" s="34"/>
      <c r="L22" s="56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2" customHeight="1">
      <c r="A23" s="34"/>
      <c r="B23" s="35"/>
      <c r="C23" s="34"/>
      <c r="D23" s="28" t="s">
        <v>32</v>
      </c>
      <c r="E23" s="34"/>
      <c r="F23" s="34"/>
      <c r="G23" s="34"/>
      <c r="H23" s="34"/>
      <c r="I23" s="28" t="s">
        <v>24</v>
      </c>
      <c r="J23" s="23" t="s">
        <v>1</v>
      </c>
      <c r="K23" s="34"/>
      <c r="L23" s="56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18" customHeight="1">
      <c r="A24" s="34"/>
      <c r="B24" s="35"/>
      <c r="C24" s="34"/>
      <c r="D24" s="34"/>
      <c r="E24" s="23" t="s">
        <v>33</v>
      </c>
      <c r="F24" s="34"/>
      <c r="G24" s="34"/>
      <c r="H24" s="34"/>
      <c r="I24" s="28" t="s">
        <v>26</v>
      </c>
      <c r="J24" s="23" t="s">
        <v>1</v>
      </c>
      <c r="K24" s="34"/>
      <c r="L24" s="56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6.96" customHeight="1">
      <c r="A25" s="34"/>
      <c r="B25" s="35"/>
      <c r="C25" s="34"/>
      <c r="D25" s="34"/>
      <c r="E25" s="34"/>
      <c r="F25" s="34"/>
      <c r="G25" s="34"/>
      <c r="H25" s="34"/>
      <c r="I25" s="34"/>
      <c r="J25" s="34"/>
      <c r="K25" s="34"/>
      <c r="L25" s="56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2" customHeight="1">
      <c r="A26" s="34"/>
      <c r="B26" s="35"/>
      <c r="C26" s="34"/>
      <c r="D26" s="28" t="s">
        <v>34</v>
      </c>
      <c r="E26" s="34"/>
      <c r="F26" s="34"/>
      <c r="G26" s="34"/>
      <c r="H26" s="34"/>
      <c r="I26" s="34"/>
      <c r="J26" s="34"/>
      <c r="K26" s="34"/>
      <c r="L26" s="56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8" customFormat="1" ht="16.5" customHeight="1">
      <c r="A27" s="123"/>
      <c r="B27" s="124"/>
      <c r="C27" s="123"/>
      <c r="D27" s="123"/>
      <c r="E27" s="32" t="s">
        <v>1</v>
      </c>
      <c r="F27" s="32"/>
      <c r="G27" s="32"/>
      <c r="H27" s="32"/>
      <c r="I27" s="123"/>
      <c r="J27" s="123"/>
      <c r="K27" s="123"/>
      <c r="L27" s="125"/>
      <c r="S27" s="123"/>
      <c r="T27" s="123"/>
      <c r="U27" s="123"/>
      <c r="V27" s="123"/>
      <c r="W27" s="123"/>
      <c r="X27" s="123"/>
      <c r="Y27" s="123"/>
      <c r="Z27" s="123"/>
      <c r="AA27" s="123"/>
      <c r="AB27" s="123"/>
      <c r="AC27" s="123"/>
      <c r="AD27" s="123"/>
      <c r="AE27" s="123"/>
    </row>
    <row r="28" s="2" customFormat="1" ht="6.96" customHeight="1">
      <c r="A28" s="34"/>
      <c r="B28" s="35"/>
      <c r="C28" s="34"/>
      <c r="D28" s="34"/>
      <c r="E28" s="34"/>
      <c r="F28" s="34"/>
      <c r="G28" s="34"/>
      <c r="H28" s="34"/>
      <c r="I28" s="34"/>
      <c r="J28" s="34"/>
      <c r="K28" s="34"/>
      <c r="L28" s="56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2" customFormat="1" ht="6.96" customHeight="1">
      <c r="A29" s="34"/>
      <c r="B29" s="35"/>
      <c r="C29" s="34"/>
      <c r="D29" s="91"/>
      <c r="E29" s="91"/>
      <c r="F29" s="91"/>
      <c r="G29" s="91"/>
      <c r="H29" s="91"/>
      <c r="I29" s="91"/>
      <c r="J29" s="91"/>
      <c r="K29" s="91"/>
      <c r="L29" s="56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="2" customFormat="1" ht="14.4" customHeight="1">
      <c r="A30" s="34"/>
      <c r="B30" s="35"/>
      <c r="C30" s="34"/>
      <c r="D30" s="23" t="s">
        <v>100</v>
      </c>
      <c r="E30" s="34"/>
      <c r="F30" s="34"/>
      <c r="G30" s="34"/>
      <c r="H30" s="34"/>
      <c r="I30" s="34"/>
      <c r="J30" s="126">
        <f>J96</f>
        <v>0</v>
      </c>
      <c r="K30" s="34"/>
      <c r="L30" s="56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14.4" customHeight="1">
      <c r="A31" s="34"/>
      <c r="B31" s="35"/>
      <c r="C31" s="34"/>
      <c r="D31" s="127" t="s">
        <v>101</v>
      </c>
      <c r="E31" s="34"/>
      <c r="F31" s="34"/>
      <c r="G31" s="34"/>
      <c r="H31" s="34"/>
      <c r="I31" s="34"/>
      <c r="J31" s="126">
        <f>J107</f>
        <v>0</v>
      </c>
      <c r="K31" s="34"/>
      <c r="L31" s="56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25.44" customHeight="1">
      <c r="A32" s="34"/>
      <c r="B32" s="35"/>
      <c r="C32" s="34"/>
      <c r="D32" s="128" t="s">
        <v>35</v>
      </c>
      <c r="E32" s="34"/>
      <c r="F32" s="34"/>
      <c r="G32" s="34"/>
      <c r="H32" s="34"/>
      <c r="I32" s="34"/>
      <c r="J32" s="97">
        <f>ROUND(J30 + J31, 2)</f>
        <v>0</v>
      </c>
      <c r="K32" s="34"/>
      <c r="L32" s="56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6.96" customHeight="1">
      <c r="A33" s="34"/>
      <c r="B33" s="35"/>
      <c r="C33" s="34"/>
      <c r="D33" s="91"/>
      <c r="E33" s="91"/>
      <c r="F33" s="91"/>
      <c r="G33" s="91"/>
      <c r="H33" s="91"/>
      <c r="I33" s="91"/>
      <c r="J33" s="91"/>
      <c r="K33" s="91"/>
      <c r="L33" s="56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35"/>
      <c r="C34" s="34"/>
      <c r="D34" s="34"/>
      <c r="E34" s="34"/>
      <c r="F34" s="39" t="s">
        <v>37</v>
      </c>
      <c r="G34" s="34"/>
      <c r="H34" s="34"/>
      <c r="I34" s="39" t="s">
        <v>36</v>
      </c>
      <c r="J34" s="39" t="s">
        <v>38</v>
      </c>
      <c r="K34" s="34"/>
      <c r="L34" s="56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="2" customFormat="1" ht="14.4" customHeight="1">
      <c r="A35" s="34"/>
      <c r="B35" s="35"/>
      <c r="C35" s="34"/>
      <c r="D35" s="129" t="s">
        <v>39</v>
      </c>
      <c r="E35" s="41" t="s">
        <v>40</v>
      </c>
      <c r="F35" s="130">
        <f>ROUND((SUM(BE107:BE114) + SUM(BE134:BE178)),  2)</f>
        <v>0</v>
      </c>
      <c r="G35" s="131"/>
      <c r="H35" s="131"/>
      <c r="I35" s="132">
        <v>0.20000000000000001</v>
      </c>
      <c r="J35" s="130">
        <f>ROUND(((SUM(BE107:BE114) + SUM(BE134:BE178))*I35),  2)</f>
        <v>0</v>
      </c>
      <c r="K35" s="34"/>
      <c r="L35" s="56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="2" customFormat="1" ht="14.4" customHeight="1">
      <c r="A36" s="34"/>
      <c r="B36" s="35"/>
      <c r="C36" s="34"/>
      <c r="D36" s="34"/>
      <c r="E36" s="41" t="s">
        <v>41</v>
      </c>
      <c r="F36" s="130">
        <f>ROUND((SUM(BF107:BF114) + SUM(BF134:BF178)),  2)</f>
        <v>0</v>
      </c>
      <c r="G36" s="131"/>
      <c r="H36" s="131"/>
      <c r="I36" s="132">
        <v>0.20000000000000001</v>
      </c>
      <c r="J36" s="130">
        <f>ROUND(((SUM(BF107:BF114) + SUM(BF134:BF178))*I36),  2)</f>
        <v>0</v>
      </c>
      <c r="K36" s="34"/>
      <c r="L36" s="56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35"/>
      <c r="C37" s="34"/>
      <c r="D37" s="34"/>
      <c r="E37" s="28" t="s">
        <v>42</v>
      </c>
      <c r="F37" s="133">
        <f>ROUND((SUM(BG107:BG114) + SUM(BG134:BG178)),  2)</f>
        <v>0</v>
      </c>
      <c r="G37" s="34"/>
      <c r="H37" s="34"/>
      <c r="I37" s="134">
        <v>0.20000000000000001</v>
      </c>
      <c r="J37" s="133">
        <f>0</f>
        <v>0</v>
      </c>
      <c r="K37" s="34"/>
      <c r="L37" s="56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hidden="1" s="2" customFormat="1" ht="14.4" customHeight="1">
      <c r="A38" s="34"/>
      <c r="B38" s="35"/>
      <c r="C38" s="34"/>
      <c r="D38" s="34"/>
      <c r="E38" s="28" t="s">
        <v>43</v>
      </c>
      <c r="F38" s="133">
        <f>ROUND((SUM(BH107:BH114) + SUM(BH134:BH178)),  2)</f>
        <v>0</v>
      </c>
      <c r="G38" s="34"/>
      <c r="H38" s="34"/>
      <c r="I38" s="134">
        <v>0.20000000000000001</v>
      </c>
      <c r="J38" s="133">
        <f>0</f>
        <v>0</v>
      </c>
      <c r="K38" s="34"/>
      <c r="L38" s="56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hidden="1" s="2" customFormat="1" ht="14.4" customHeight="1">
      <c r="A39" s="34"/>
      <c r="B39" s="35"/>
      <c r="C39" s="34"/>
      <c r="D39" s="34"/>
      <c r="E39" s="41" t="s">
        <v>44</v>
      </c>
      <c r="F39" s="130">
        <f>ROUND((SUM(BI107:BI114) + SUM(BI134:BI178)),  2)</f>
        <v>0</v>
      </c>
      <c r="G39" s="131"/>
      <c r="H39" s="131"/>
      <c r="I39" s="132">
        <v>0</v>
      </c>
      <c r="J39" s="130">
        <f>0</f>
        <v>0</v>
      </c>
      <c r="K39" s="34"/>
      <c r="L39" s="56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6.96" customHeight="1">
      <c r="A40" s="34"/>
      <c r="B40" s="35"/>
      <c r="C40" s="34"/>
      <c r="D40" s="34"/>
      <c r="E40" s="34"/>
      <c r="F40" s="34"/>
      <c r="G40" s="34"/>
      <c r="H40" s="34"/>
      <c r="I40" s="34"/>
      <c r="J40" s="34"/>
      <c r="K40" s="34"/>
      <c r="L40" s="56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2" customFormat="1" ht="25.44" customHeight="1">
      <c r="A41" s="34"/>
      <c r="B41" s="35"/>
      <c r="C41" s="135"/>
      <c r="D41" s="136" t="s">
        <v>45</v>
      </c>
      <c r="E41" s="82"/>
      <c r="F41" s="82"/>
      <c r="G41" s="137" t="s">
        <v>46</v>
      </c>
      <c r="H41" s="138" t="s">
        <v>47</v>
      </c>
      <c r="I41" s="82"/>
      <c r="J41" s="139">
        <f>SUM(J32:J39)</f>
        <v>0</v>
      </c>
      <c r="K41" s="140"/>
      <c r="L41" s="56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="2" customFormat="1" ht="14.4" customHeight="1">
      <c r="A42" s="34"/>
      <c r="B42" s="35"/>
      <c r="C42" s="34"/>
      <c r="D42" s="34"/>
      <c r="E42" s="34"/>
      <c r="F42" s="34"/>
      <c r="G42" s="34"/>
      <c r="H42" s="34"/>
      <c r="I42" s="34"/>
      <c r="J42" s="34"/>
      <c r="K42" s="34"/>
      <c r="L42" s="56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56"/>
      <c r="D50" s="57" t="s">
        <v>48</v>
      </c>
      <c r="E50" s="58"/>
      <c r="F50" s="58"/>
      <c r="G50" s="57" t="s">
        <v>49</v>
      </c>
      <c r="H50" s="58"/>
      <c r="I50" s="58"/>
      <c r="J50" s="58"/>
      <c r="K50" s="58"/>
      <c r="L50" s="56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4"/>
      <c r="B61" s="35"/>
      <c r="C61" s="34"/>
      <c r="D61" s="59" t="s">
        <v>50</v>
      </c>
      <c r="E61" s="37"/>
      <c r="F61" s="141" t="s">
        <v>51</v>
      </c>
      <c r="G61" s="59" t="s">
        <v>50</v>
      </c>
      <c r="H61" s="37"/>
      <c r="I61" s="37"/>
      <c r="J61" s="142" t="s">
        <v>51</v>
      </c>
      <c r="K61" s="37"/>
      <c r="L61" s="56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4"/>
      <c r="B65" s="35"/>
      <c r="C65" s="34"/>
      <c r="D65" s="57" t="s">
        <v>52</v>
      </c>
      <c r="E65" s="60"/>
      <c r="F65" s="60"/>
      <c r="G65" s="57" t="s">
        <v>53</v>
      </c>
      <c r="H65" s="60"/>
      <c r="I65" s="60"/>
      <c r="J65" s="60"/>
      <c r="K65" s="60"/>
      <c r="L65" s="56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4"/>
      <c r="B76" s="35"/>
      <c r="C76" s="34"/>
      <c r="D76" s="59" t="s">
        <v>50</v>
      </c>
      <c r="E76" s="37"/>
      <c r="F76" s="141" t="s">
        <v>51</v>
      </c>
      <c r="G76" s="59" t="s">
        <v>50</v>
      </c>
      <c r="H76" s="37"/>
      <c r="I76" s="37"/>
      <c r="J76" s="142" t="s">
        <v>51</v>
      </c>
      <c r="K76" s="37"/>
      <c r="L76" s="56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61"/>
      <c r="C77" s="62"/>
      <c r="D77" s="62"/>
      <c r="E77" s="62"/>
      <c r="F77" s="62"/>
      <c r="G77" s="62"/>
      <c r="H77" s="62"/>
      <c r="I77" s="62"/>
      <c r="J77" s="62"/>
      <c r="K77" s="62"/>
      <c r="L77" s="56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63"/>
      <c r="C81" s="64"/>
      <c r="D81" s="64"/>
      <c r="E81" s="64"/>
      <c r="F81" s="64"/>
      <c r="G81" s="64"/>
      <c r="H81" s="64"/>
      <c r="I81" s="64"/>
      <c r="J81" s="64"/>
      <c r="K81" s="64"/>
      <c r="L81" s="56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102</v>
      </c>
      <c r="D82" s="34"/>
      <c r="E82" s="34"/>
      <c r="F82" s="34"/>
      <c r="G82" s="34"/>
      <c r="H82" s="34"/>
      <c r="I82" s="34"/>
      <c r="J82" s="34"/>
      <c r="K82" s="34"/>
      <c r="L82" s="56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4"/>
      <c r="D83" s="34"/>
      <c r="E83" s="34"/>
      <c r="F83" s="34"/>
      <c r="G83" s="34"/>
      <c r="H83" s="34"/>
      <c r="I83" s="34"/>
      <c r="J83" s="34"/>
      <c r="K83" s="34"/>
      <c r="L83" s="56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15</v>
      </c>
      <c r="D84" s="34"/>
      <c r="E84" s="34"/>
      <c r="F84" s="34"/>
      <c r="G84" s="34"/>
      <c r="H84" s="34"/>
      <c r="I84" s="34"/>
      <c r="J84" s="34"/>
      <c r="K84" s="34"/>
      <c r="L84" s="56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16.5" customHeight="1">
      <c r="A85" s="34"/>
      <c r="B85" s="35"/>
      <c r="C85" s="34"/>
      <c r="D85" s="34"/>
      <c r="E85" s="122" t="str">
        <f>E7</f>
        <v>Rekonštrukcia farmy Terezov - Objekt SO.27 - spojovacia chodba</v>
      </c>
      <c r="F85" s="28"/>
      <c r="G85" s="28"/>
      <c r="H85" s="28"/>
      <c r="I85" s="34"/>
      <c r="J85" s="34"/>
      <c r="K85" s="34"/>
      <c r="L85" s="56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2" customFormat="1" ht="12" customHeight="1">
      <c r="A86" s="34"/>
      <c r="B86" s="35"/>
      <c r="C86" s="28" t="s">
        <v>98</v>
      </c>
      <c r="D86" s="34"/>
      <c r="E86" s="34"/>
      <c r="F86" s="34"/>
      <c r="G86" s="34"/>
      <c r="H86" s="34"/>
      <c r="I86" s="34"/>
      <c r="J86" s="34"/>
      <c r="K86" s="34"/>
      <c r="L86" s="56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="2" customFormat="1" ht="16.5" customHeight="1">
      <c r="A87" s="34"/>
      <c r="B87" s="35"/>
      <c r="C87" s="34"/>
      <c r="D87" s="34"/>
      <c r="E87" s="68" t="str">
        <f>E9</f>
        <v>zti - Zdravotechnické inštalácie</v>
      </c>
      <c r="F87" s="34"/>
      <c r="G87" s="34"/>
      <c r="H87" s="34"/>
      <c r="I87" s="34"/>
      <c r="J87" s="34"/>
      <c r="K87" s="34"/>
      <c r="L87" s="56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6.96" customHeight="1">
      <c r="A88" s="34"/>
      <c r="B88" s="35"/>
      <c r="C88" s="34"/>
      <c r="D88" s="34"/>
      <c r="E88" s="34"/>
      <c r="F88" s="34"/>
      <c r="G88" s="34"/>
      <c r="H88" s="34"/>
      <c r="I88" s="34"/>
      <c r="J88" s="34"/>
      <c r="K88" s="34"/>
      <c r="L88" s="56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2" customHeight="1">
      <c r="A89" s="34"/>
      <c r="B89" s="35"/>
      <c r="C89" s="28" t="s">
        <v>19</v>
      </c>
      <c r="D89" s="34"/>
      <c r="E89" s="34"/>
      <c r="F89" s="23" t="str">
        <f>F12</f>
        <v>Kútniky</v>
      </c>
      <c r="G89" s="34"/>
      <c r="H89" s="34"/>
      <c r="I89" s="28" t="s">
        <v>21</v>
      </c>
      <c r="J89" s="70" t="str">
        <f>IF(J12="","",J12)</f>
        <v>12. 9. 2023</v>
      </c>
      <c r="K89" s="34"/>
      <c r="L89" s="56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4"/>
      <c r="D90" s="34"/>
      <c r="E90" s="34"/>
      <c r="F90" s="34"/>
      <c r="G90" s="34"/>
      <c r="H90" s="34"/>
      <c r="I90" s="34"/>
      <c r="J90" s="34"/>
      <c r="K90" s="34"/>
      <c r="L90" s="56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25.65" customHeight="1">
      <c r="A91" s="34"/>
      <c r="B91" s="35"/>
      <c r="C91" s="28" t="s">
        <v>23</v>
      </c>
      <c r="D91" s="34"/>
      <c r="E91" s="34"/>
      <c r="F91" s="23" t="str">
        <f>E15</f>
        <v xml:space="preserve">Poľnohospodárske družstvo Kútniky </v>
      </c>
      <c r="G91" s="34"/>
      <c r="H91" s="34"/>
      <c r="I91" s="28" t="s">
        <v>29</v>
      </c>
      <c r="J91" s="32" t="str">
        <f>E21</f>
        <v xml:space="preserve">Ing.arch. Žalman, CSc </v>
      </c>
      <c r="K91" s="34"/>
      <c r="L91" s="56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15.15" customHeight="1">
      <c r="A92" s="34"/>
      <c r="B92" s="35"/>
      <c r="C92" s="28" t="s">
        <v>27</v>
      </c>
      <c r="D92" s="34"/>
      <c r="E92" s="34"/>
      <c r="F92" s="23" t="str">
        <f>IF(E18="","",E18)</f>
        <v>Vyplň údaj</v>
      </c>
      <c r="G92" s="34"/>
      <c r="H92" s="34"/>
      <c r="I92" s="28" t="s">
        <v>32</v>
      </c>
      <c r="J92" s="32" t="str">
        <f>E24</f>
        <v>Rosoft s.r.o.</v>
      </c>
      <c r="K92" s="34"/>
      <c r="L92" s="56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0.32" customHeight="1">
      <c r="A93" s="34"/>
      <c r="B93" s="35"/>
      <c r="C93" s="34"/>
      <c r="D93" s="34"/>
      <c r="E93" s="34"/>
      <c r="F93" s="34"/>
      <c r="G93" s="34"/>
      <c r="H93" s="34"/>
      <c r="I93" s="34"/>
      <c r="J93" s="34"/>
      <c r="K93" s="34"/>
      <c r="L93" s="56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29.28" customHeight="1">
      <c r="A94" s="34"/>
      <c r="B94" s="35"/>
      <c r="C94" s="143" t="s">
        <v>103</v>
      </c>
      <c r="D94" s="135"/>
      <c r="E94" s="135"/>
      <c r="F94" s="135"/>
      <c r="G94" s="135"/>
      <c r="H94" s="135"/>
      <c r="I94" s="135"/>
      <c r="J94" s="144" t="s">
        <v>104</v>
      </c>
      <c r="K94" s="135"/>
      <c r="L94" s="56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4"/>
      <c r="D95" s="34"/>
      <c r="E95" s="34"/>
      <c r="F95" s="34"/>
      <c r="G95" s="34"/>
      <c r="H95" s="34"/>
      <c r="I95" s="34"/>
      <c r="J95" s="34"/>
      <c r="K95" s="34"/>
      <c r="L95" s="56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2.8" customHeight="1">
      <c r="A96" s="34"/>
      <c r="B96" s="35"/>
      <c r="C96" s="145" t="s">
        <v>105</v>
      </c>
      <c r="D96" s="34"/>
      <c r="E96" s="34"/>
      <c r="F96" s="34"/>
      <c r="G96" s="34"/>
      <c r="H96" s="34"/>
      <c r="I96" s="34"/>
      <c r="J96" s="97">
        <f>J134</f>
        <v>0</v>
      </c>
      <c r="K96" s="34"/>
      <c r="L96" s="56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5" t="s">
        <v>106</v>
      </c>
    </row>
    <row r="97" s="9" customFormat="1" ht="24.96" customHeight="1">
      <c r="A97" s="9"/>
      <c r="B97" s="146"/>
      <c r="C97" s="9"/>
      <c r="D97" s="147" t="s">
        <v>107</v>
      </c>
      <c r="E97" s="148"/>
      <c r="F97" s="148"/>
      <c r="G97" s="148"/>
      <c r="H97" s="148"/>
      <c r="I97" s="148"/>
      <c r="J97" s="149">
        <f>J135</f>
        <v>0</v>
      </c>
      <c r="K97" s="9"/>
      <c r="L97" s="146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50"/>
      <c r="C98" s="10"/>
      <c r="D98" s="151" t="s">
        <v>108</v>
      </c>
      <c r="E98" s="152"/>
      <c r="F98" s="152"/>
      <c r="G98" s="152"/>
      <c r="H98" s="152"/>
      <c r="I98" s="152"/>
      <c r="J98" s="153">
        <f>J136</f>
        <v>0</v>
      </c>
      <c r="K98" s="10"/>
      <c r="L98" s="15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50"/>
      <c r="C99" s="10"/>
      <c r="D99" s="151" t="s">
        <v>111</v>
      </c>
      <c r="E99" s="152"/>
      <c r="F99" s="152"/>
      <c r="G99" s="152"/>
      <c r="H99" s="152"/>
      <c r="I99" s="152"/>
      <c r="J99" s="153">
        <f>J146</f>
        <v>0</v>
      </c>
      <c r="K99" s="10"/>
      <c r="L99" s="15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50"/>
      <c r="C100" s="10"/>
      <c r="D100" s="151" t="s">
        <v>474</v>
      </c>
      <c r="E100" s="152"/>
      <c r="F100" s="152"/>
      <c r="G100" s="152"/>
      <c r="H100" s="152"/>
      <c r="I100" s="152"/>
      <c r="J100" s="153">
        <f>J148</f>
        <v>0</v>
      </c>
      <c r="K100" s="10"/>
      <c r="L100" s="15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50"/>
      <c r="C101" s="10"/>
      <c r="D101" s="151" t="s">
        <v>115</v>
      </c>
      <c r="E101" s="152"/>
      <c r="F101" s="152"/>
      <c r="G101" s="152"/>
      <c r="H101" s="152"/>
      <c r="I101" s="152"/>
      <c r="J101" s="153">
        <f>J151</f>
        <v>0</v>
      </c>
      <c r="K101" s="10"/>
      <c r="L101" s="15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9" customFormat="1" ht="24.96" customHeight="1">
      <c r="A102" s="9"/>
      <c r="B102" s="146"/>
      <c r="C102" s="9"/>
      <c r="D102" s="147" t="s">
        <v>116</v>
      </c>
      <c r="E102" s="148"/>
      <c r="F102" s="148"/>
      <c r="G102" s="148"/>
      <c r="H102" s="148"/>
      <c r="I102" s="148"/>
      <c r="J102" s="149">
        <f>J153</f>
        <v>0</v>
      </c>
      <c r="K102" s="9"/>
      <c r="L102" s="146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10" customFormat="1" ht="19.92" customHeight="1">
      <c r="A103" s="10"/>
      <c r="B103" s="150"/>
      <c r="C103" s="10"/>
      <c r="D103" s="151" t="s">
        <v>475</v>
      </c>
      <c r="E103" s="152"/>
      <c r="F103" s="152"/>
      <c r="G103" s="152"/>
      <c r="H103" s="152"/>
      <c r="I103" s="152"/>
      <c r="J103" s="153">
        <f>J154</f>
        <v>0</v>
      </c>
      <c r="K103" s="10"/>
      <c r="L103" s="15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50"/>
      <c r="C104" s="10"/>
      <c r="D104" s="151" t="s">
        <v>476</v>
      </c>
      <c r="E104" s="152"/>
      <c r="F104" s="152"/>
      <c r="G104" s="152"/>
      <c r="H104" s="152"/>
      <c r="I104" s="152"/>
      <c r="J104" s="153">
        <f>J161</f>
        <v>0</v>
      </c>
      <c r="K104" s="10"/>
      <c r="L104" s="15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2" customFormat="1" ht="21.84" customHeight="1">
      <c r="A105" s="34"/>
      <c r="B105" s="35"/>
      <c r="C105" s="34"/>
      <c r="D105" s="34"/>
      <c r="E105" s="34"/>
      <c r="F105" s="34"/>
      <c r="G105" s="34"/>
      <c r="H105" s="34"/>
      <c r="I105" s="34"/>
      <c r="J105" s="34"/>
      <c r="K105" s="34"/>
      <c r="L105" s="56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="2" customFormat="1" ht="6.96" customHeight="1">
      <c r="A106" s="34"/>
      <c r="B106" s="35"/>
      <c r="C106" s="34"/>
      <c r="D106" s="34"/>
      <c r="E106" s="34"/>
      <c r="F106" s="34"/>
      <c r="G106" s="34"/>
      <c r="H106" s="34"/>
      <c r="I106" s="34"/>
      <c r="J106" s="34"/>
      <c r="K106" s="34"/>
      <c r="L106" s="56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="2" customFormat="1" ht="29.28" customHeight="1">
      <c r="A107" s="34"/>
      <c r="B107" s="35"/>
      <c r="C107" s="145" t="s">
        <v>121</v>
      </c>
      <c r="D107" s="34"/>
      <c r="E107" s="34"/>
      <c r="F107" s="34"/>
      <c r="G107" s="34"/>
      <c r="H107" s="34"/>
      <c r="I107" s="34"/>
      <c r="J107" s="154">
        <f>ROUND(J108 + J109 + J110 + J111 + J112 + J113,2)</f>
        <v>0</v>
      </c>
      <c r="K107" s="34"/>
      <c r="L107" s="56"/>
      <c r="N107" s="155" t="s">
        <v>39</v>
      </c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="2" customFormat="1" ht="18" customHeight="1">
      <c r="A108" s="34"/>
      <c r="B108" s="156"/>
      <c r="C108" s="157"/>
      <c r="D108" s="158" t="s">
        <v>122</v>
      </c>
      <c r="E108" s="159"/>
      <c r="F108" s="159"/>
      <c r="G108" s="157"/>
      <c r="H108" s="157"/>
      <c r="I108" s="157"/>
      <c r="J108" s="160">
        <v>0</v>
      </c>
      <c r="K108" s="157"/>
      <c r="L108" s="161"/>
      <c r="M108" s="162"/>
      <c r="N108" s="163" t="s">
        <v>41</v>
      </c>
      <c r="O108" s="162"/>
      <c r="P108" s="162"/>
      <c r="Q108" s="162"/>
      <c r="R108" s="162"/>
      <c r="S108" s="157"/>
      <c r="T108" s="157"/>
      <c r="U108" s="157"/>
      <c r="V108" s="157"/>
      <c r="W108" s="157"/>
      <c r="X108" s="157"/>
      <c r="Y108" s="157"/>
      <c r="Z108" s="157"/>
      <c r="AA108" s="157"/>
      <c r="AB108" s="157"/>
      <c r="AC108" s="157"/>
      <c r="AD108" s="157"/>
      <c r="AE108" s="157"/>
      <c r="AF108" s="162"/>
      <c r="AG108" s="162"/>
      <c r="AH108" s="162"/>
      <c r="AI108" s="162"/>
      <c r="AJ108" s="162"/>
      <c r="AK108" s="162"/>
      <c r="AL108" s="162"/>
      <c r="AM108" s="162"/>
      <c r="AN108" s="162"/>
      <c r="AO108" s="162"/>
      <c r="AP108" s="162"/>
      <c r="AQ108" s="162"/>
      <c r="AR108" s="162"/>
      <c r="AS108" s="162"/>
      <c r="AT108" s="162"/>
      <c r="AU108" s="162"/>
      <c r="AV108" s="162"/>
      <c r="AW108" s="162"/>
      <c r="AX108" s="162"/>
      <c r="AY108" s="164" t="s">
        <v>123</v>
      </c>
      <c r="AZ108" s="162"/>
      <c r="BA108" s="162"/>
      <c r="BB108" s="162"/>
      <c r="BC108" s="162"/>
      <c r="BD108" s="162"/>
      <c r="BE108" s="165">
        <f>IF(N108="základná",J108,0)</f>
        <v>0</v>
      </c>
      <c r="BF108" s="165">
        <f>IF(N108="znížená",J108,0)</f>
        <v>0</v>
      </c>
      <c r="BG108" s="165">
        <f>IF(N108="zákl. prenesená",J108,0)</f>
        <v>0</v>
      </c>
      <c r="BH108" s="165">
        <f>IF(N108="zníž. prenesená",J108,0)</f>
        <v>0</v>
      </c>
      <c r="BI108" s="165">
        <f>IF(N108="nulová",J108,0)</f>
        <v>0</v>
      </c>
      <c r="BJ108" s="164" t="s">
        <v>124</v>
      </c>
      <c r="BK108" s="162"/>
      <c r="BL108" s="162"/>
      <c r="BM108" s="162"/>
    </row>
    <row r="109" s="2" customFormat="1" ht="18" customHeight="1">
      <c r="A109" s="34"/>
      <c r="B109" s="156"/>
      <c r="C109" s="157"/>
      <c r="D109" s="158" t="s">
        <v>477</v>
      </c>
      <c r="E109" s="159"/>
      <c r="F109" s="159"/>
      <c r="G109" s="157"/>
      <c r="H109" s="157"/>
      <c r="I109" s="157"/>
      <c r="J109" s="160">
        <v>0</v>
      </c>
      <c r="K109" s="157"/>
      <c r="L109" s="161"/>
      <c r="M109" s="162"/>
      <c r="N109" s="163" t="s">
        <v>41</v>
      </c>
      <c r="O109" s="162"/>
      <c r="P109" s="162"/>
      <c r="Q109" s="162"/>
      <c r="R109" s="162"/>
      <c r="S109" s="157"/>
      <c r="T109" s="157"/>
      <c r="U109" s="157"/>
      <c r="V109" s="157"/>
      <c r="W109" s="157"/>
      <c r="X109" s="157"/>
      <c r="Y109" s="157"/>
      <c r="Z109" s="157"/>
      <c r="AA109" s="157"/>
      <c r="AB109" s="157"/>
      <c r="AC109" s="157"/>
      <c r="AD109" s="157"/>
      <c r="AE109" s="157"/>
      <c r="AF109" s="162"/>
      <c r="AG109" s="162"/>
      <c r="AH109" s="162"/>
      <c r="AI109" s="162"/>
      <c r="AJ109" s="162"/>
      <c r="AK109" s="162"/>
      <c r="AL109" s="162"/>
      <c r="AM109" s="162"/>
      <c r="AN109" s="162"/>
      <c r="AO109" s="162"/>
      <c r="AP109" s="162"/>
      <c r="AQ109" s="162"/>
      <c r="AR109" s="162"/>
      <c r="AS109" s="162"/>
      <c r="AT109" s="162"/>
      <c r="AU109" s="162"/>
      <c r="AV109" s="162"/>
      <c r="AW109" s="162"/>
      <c r="AX109" s="162"/>
      <c r="AY109" s="164" t="s">
        <v>123</v>
      </c>
      <c r="AZ109" s="162"/>
      <c r="BA109" s="162"/>
      <c r="BB109" s="162"/>
      <c r="BC109" s="162"/>
      <c r="BD109" s="162"/>
      <c r="BE109" s="165">
        <f>IF(N109="základná",J109,0)</f>
        <v>0</v>
      </c>
      <c r="BF109" s="165">
        <f>IF(N109="znížená",J109,0)</f>
        <v>0</v>
      </c>
      <c r="BG109" s="165">
        <f>IF(N109="zákl. prenesená",J109,0)</f>
        <v>0</v>
      </c>
      <c r="BH109" s="165">
        <f>IF(N109="zníž. prenesená",J109,0)</f>
        <v>0</v>
      </c>
      <c r="BI109" s="165">
        <f>IF(N109="nulová",J109,0)</f>
        <v>0</v>
      </c>
      <c r="BJ109" s="164" t="s">
        <v>124</v>
      </c>
      <c r="BK109" s="162"/>
      <c r="BL109" s="162"/>
      <c r="BM109" s="162"/>
    </row>
    <row r="110" s="2" customFormat="1" ht="18" customHeight="1">
      <c r="A110" s="34"/>
      <c r="B110" s="156"/>
      <c r="C110" s="157"/>
      <c r="D110" s="158" t="s">
        <v>126</v>
      </c>
      <c r="E110" s="159"/>
      <c r="F110" s="159"/>
      <c r="G110" s="157"/>
      <c r="H110" s="157"/>
      <c r="I110" s="157"/>
      <c r="J110" s="160">
        <v>0</v>
      </c>
      <c r="K110" s="157"/>
      <c r="L110" s="161"/>
      <c r="M110" s="162"/>
      <c r="N110" s="163" t="s">
        <v>41</v>
      </c>
      <c r="O110" s="162"/>
      <c r="P110" s="162"/>
      <c r="Q110" s="162"/>
      <c r="R110" s="162"/>
      <c r="S110" s="157"/>
      <c r="T110" s="157"/>
      <c r="U110" s="157"/>
      <c r="V110" s="157"/>
      <c r="W110" s="157"/>
      <c r="X110" s="157"/>
      <c r="Y110" s="157"/>
      <c r="Z110" s="157"/>
      <c r="AA110" s="157"/>
      <c r="AB110" s="157"/>
      <c r="AC110" s="157"/>
      <c r="AD110" s="157"/>
      <c r="AE110" s="157"/>
      <c r="AF110" s="162"/>
      <c r="AG110" s="162"/>
      <c r="AH110" s="162"/>
      <c r="AI110" s="162"/>
      <c r="AJ110" s="162"/>
      <c r="AK110" s="162"/>
      <c r="AL110" s="162"/>
      <c r="AM110" s="162"/>
      <c r="AN110" s="162"/>
      <c r="AO110" s="162"/>
      <c r="AP110" s="162"/>
      <c r="AQ110" s="162"/>
      <c r="AR110" s="162"/>
      <c r="AS110" s="162"/>
      <c r="AT110" s="162"/>
      <c r="AU110" s="162"/>
      <c r="AV110" s="162"/>
      <c r="AW110" s="162"/>
      <c r="AX110" s="162"/>
      <c r="AY110" s="164" t="s">
        <v>123</v>
      </c>
      <c r="AZ110" s="162"/>
      <c r="BA110" s="162"/>
      <c r="BB110" s="162"/>
      <c r="BC110" s="162"/>
      <c r="BD110" s="162"/>
      <c r="BE110" s="165">
        <f>IF(N110="základná",J110,0)</f>
        <v>0</v>
      </c>
      <c r="BF110" s="165">
        <f>IF(N110="znížená",J110,0)</f>
        <v>0</v>
      </c>
      <c r="BG110" s="165">
        <f>IF(N110="zákl. prenesená",J110,0)</f>
        <v>0</v>
      </c>
      <c r="BH110" s="165">
        <f>IF(N110="zníž. prenesená",J110,0)</f>
        <v>0</v>
      </c>
      <c r="BI110" s="165">
        <f>IF(N110="nulová",J110,0)</f>
        <v>0</v>
      </c>
      <c r="BJ110" s="164" t="s">
        <v>124</v>
      </c>
      <c r="BK110" s="162"/>
      <c r="BL110" s="162"/>
      <c r="BM110" s="162"/>
    </row>
    <row r="111" s="2" customFormat="1" ht="18" customHeight="1">
      <c r="A111" s="34"/>
      <c r="B111" s="156"/>
      <c r="C111" s="157"/>
      <c r="D111" s="158" t="s">
        <v>127</v>
      </c>
      <c r="E111" s="159"/>
      <c r="F111" s="159"/>
      <c r="G111" s="157"/>
      <c r="H111" s="157"/>
      <c r="I111" s="157"/>
      <c r="J111" s="160">
        <v>0</v>
      </c>
      <c r="K111" s="157"/>
      <c r="L111" s="161"/>
      <c r="M111" s="162"/>
      <c r="N111" s="163" t="s">
        <v>41</v>
      </c>
      <c r="O111" s="162"/>
      <c r="P111" s="162"/>
      <c r="Q111" s="162"/>
      <c r="R111" s="162"/>
      <c r="S111" s="157"/>
      <c r="T111" s="157"/>
      <c r="U111" s="157"/>
      <c r="V111" s="157"/>
      <c r="W111" s="157"/>
      <c r="X111" s="157"/>
      <c r="Y111" s="157"/>
      <c r="Z111" s="157"/>
      <c r="AA111" s="157"/>
      <c r="AB111" s="157"/>
      <c r="AC111" s="157"/>
      <c r="AD111" s="157"/>
      <c r="AE111" s="157"/>
      <c r="AF111" s="162"/>
      <c r="AG111" s="162"/>
      <c r="AH111" s="162"/>
      <c r="AI111" s="162"/>
      <c r="AJ111" s="162"/>
      <c r="AK111" s="162"/>
      <c r="AL111" s="162"/>
      <c r="AM111" s="162"/>
      <c r="AN111" s="162"/>
      <c r="AO111" s="162"/>
      <c r="AP111" s="162"/>
      <c r="AQ111" s="162"/>
      <c r="AR111" s="162"/>
      <c r="AS111" s="162"/>
      <c r="AT111" s="162"/>
      <c r="AU111" s="162"/>
      <c r="AV111" s="162"/>
      <c r="AW111" s="162"/>
      <c r="AX111" s="162"/>
      <c r="AY111" s="164" t="s">
        <v>123</v>
      </c>
      <c r="AZ111" s="162"/>
      <c r="BA111" s="162"/>
      <c r="BB111" s="162"/>
      <c r="BC111" s="162"/>
      <c r="BD111" s="162"/>
      <c r="BE111" s="165">
        <f>IF(N111="základná",J111,0)</f>
        <v>0</v>
      </c>
      <c r="BF111" s="165">
        <f>IF(N111="znížená",J111,0)</f>
        <v>0</v>
      </c>
      <c r="BG111" s="165">
        <f>IF(N111="zákl. prenesená",J111,0)</f>
        <v>0</v>
      </c>
      <c r="BH111" s="165">
        <f>IF(N111="zníž. prenesená",J111,0)</f>
        <v>0</v>
      </c>
      <c r="BI111" s="165">
        <f>IF(N111="nulová",J111,0)</f>
        <v>0</v>
      </c>
      <c r="BJ111" s="164" t="s">
        <v>124</v>
      </c>
      <c r="BK111" s="162"/>
      <c r="BL111" s="162"/>
      <c r="BM111" s="162"/>
    </row>
    <row r="112" s="2" customFormat="1" ht="18" customHeight="1">
      <c r="A112" s="34"/>
      <c r="B112" s="156"/>
      <c r="C112" s="157"/>
      <c r="D112" s="158" t="s">
        <v>478</v>
      </c>
      <c r="E112" s="159"/>
      <c r="F112" s="159"/>
      <c r="G112" s="157"/>
      <c r="H112" s="157"/>
      <c r="I112" s="157"/>
      <c r="J112" s="160">
        <v>0</v>
      </c>
      <c r="K112" s="157"/>
      <c r="L112" s="161"/>
      <c r="M112" s="162"/>
      <c r="N112" s="163" t="s">
        <v>41</v>
      </c>
      <c r="O112" s="162"/>
      <c r="P112" s="162"/>
      <c r="Q112" s="162"/>
      <c r="R112" s="162"/>
      <c r="S112" s="157"/>
      <c r="T112" s="157"/>
      <c r="U112" s="157"/>
      <c r="V112" s="157"/>
      <c r="W112" s="157"/>
      <c r="X112" s="157"/>
      <c r="Y112" s="157"/>
      <c r="Z112" s="157"/>
      <c r="AA112" s="157"/>
      <c r="AB112" s="157"/>
      <c r="AC112" s="157"/>
      <c r="AD112" s="157"/>
      <c r="AE112" s="157"/>
      <c r="AF112" s="162"/>
      <c r="AG112" s="162"/>
      <c r="AH112" s="162"/>
      <c r="AI112" s="162"/>
      <c r="AJ112" s="162"/>
      <c r="AK112" s="162"/>
      <c r="AL112" s="162"/>
      <c r="AM112" s="162"/>
      <c r="AN112" s="162"/>
      <c r="AO112" s="162"/>
      <c r="AP112" s="162"/>
      <c r="AQ112" s="162"/>
      <c r="AR112" s="162"/>
      <c r="AS112" s="162"/>
      <c r="AT112" s="162"/>
      <c r="AU112" s="162"/>
      <c r="AV112" s="162"/>
      <c r="AW112" s="162"/>
      <c r="AX112" s="162"/>
      <c r="AY112" s="164" t="s">
        <v>123</v>
      </c>
      <c r="AZ112" s="162"/>
      <c r="BA112" s="162"/>
      <c r="BB112" s="162"/>
      <c r="BC112" s="162"/>
      <c r="BD112" s="162"/>
      <c r="BE112" s="165">
        <f>IF(N112="základná",J112,0)</f>
        <v>0</v>
      </c>
      <c r="BF112" s="165">
        <f>IF(N112="znížená",J112,0)</f>
        <v>0</v>
      </c>
      <c r="BG112" s="165">
        <f>IF(N112="zákl. prenesená",J112,0)</f>
        <v>0</v>
      </c>
      <c r="BH112" s="165">
        <f>IF(N112="zníž. prenesená",J112,0)</f>
        <v>0</v>
      </c>
      <c r="BI112" s="165">
        <f>IF(N112="nulová",J112,0)</f>
        <v>0</v>
      </c>
      <c r="BJ112" s="164" t="s">
        <v>124</v>
      </c>
      <c r="BK112" s="162"/>
      <c r="BL112" s="162"/>
      <c r="BM112" s="162"/>
    </row>
    <row r="113" s="2" customFormat="1" ht="18" customHeight="1">
      <c r="A113" s="34"/>
      <c r="B113" s="156"/>
      <c r="C113" s="157"/>
      <c r="D113" s="159" t="s">
        <v>129</v>
      </c>
      <c r="E113" s="157"/>
      <c r="F113" s="157"/>
      <c r="G113" s="157"/>
      <c r="H113" s="157"/>
      <c r="I113" s="157"/>
      <c r="J113" s="160">
        <f>ROUND(J30*T113,2)</f>
        <v>0</v>
      </c>
      <c r="K113" s="157"/>
      <c r="L113" s="161"/>
      <c r="M113" s="162"/>
      <c r="N113" s="163" t="s">
        <v>41</v>
      </c>
      <c r="O113" s="162"/>
      <c r="P113" s="162"/>
      <c r="Q113" s="162"/>
      <c r="R113" s="162"/>
      <c r="S113" s="157"/>
      <c r="T113" s="157"/>
      <c r="U113" s="157"/>
      <c r="V113" s="157"/>
      <c r="W113" s="157"/>
      <c r="X113" s="157"/>
      <c r="Y113" s="157"/>
      <c r="Z113" s="157"/>
      <c r="AA113" s="157"/>
      <c r="AB113" s="157"/>
      <c r="AC113" s="157"/>
      <c r="AD113" s="157"/>
      <c r="AE113" s="157"/>
      <c r="AF113" s="162"/>
      <c r="AG113" s="162"/>
      <c r="AH113" s="162"/>
      <c r="AI113" s="162"/>
      <c r="AJ113" s="162"/>
      <c r="AK113" s="162"/>
      <c r="AL113" s="162"/>
      <c r="AM113" s="162"/>
      <c r="AN113" s="162"/>
      <c r="AO113" s="162"/>
      <c r="AP113" s="162"/>
      <c r="AQ113" s="162"/>
      <c r="AR113" s="162"/>
      <c r="AS113" s="162"/>
      <c r="AT113" s="162"/>
      <c r="AU113" s="162"/>
      <c r="AV113" s="162"/>
      <c r="AW113" s="162"/>
      <c r="AX113" s="162"/>
      <c r="AY113" s="164" t="s">
        <v>130</v>
      </c>
      <c r="AZ113" s="162"/>
      <c r="BA113" s="162"/>
      <c r="BB113" s="162"/>
      <c r="BC113" s="162"/>
      <c r="BD113" s="162"/>
      <c r="BE113" s="165">
        <f>IF(N113="základná",J113,0)</f>
        <v>0</v>
      </c>
      <c r="BF113" s="165">
        <f>IF(N113="znížená",J113,0)</f>
        <v>0</v>
      </c>
      <c r="BG113" s="165">
        <f>IF(N113="zákl. prenesená",J113,0)</f>
        <v>0</v>
      </c>
      <c r="BH113" s="165">
        <f>IF(N113="zníž. prenesená",J113,0)</f>
        <v>0</v>
      </c>
      <c r="BI113" s="165">
        <f>IF(N113="nulová",J113,0)</f>
        <v>0</v>
      </c>
      <c r="BJ113" s="164" t="s">
        <v>124</v>
      </c>
      <c r="BK113" s="162"/>
      <c r="BL113" s="162"/>
      <c r="BM113" s="162"/>
    </row>
    <row r="114" s="2" customFormat="1">
      <c r="A114" s="34"/>
      <c r="B114" s="35"/>
      <c r="C114" s="34"/>
      <c r="D114" s="34"/>
      <c r="E114" s="34"/>
      <c r="F114" s="34"/>
      <c r="G114" s="34"/>
      <c r="H114" s="34"/>
      <c r="I114" s="34"/>
      <c r="J114" s="34"/>
      <c r="K114" s="34"/>
      <c r="L114" s="56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29.28" customHeight="1">
      <c r="A115" s="34"/>
      <c r="B115" s="35"/>
      <c r="C115" s="166" t="s">
        <v>131</v>
      </c>
      <c r="D115" s="135"/>
      <c r="E115" s="135"/>
      <c r="F115" s="135"/>
      <c r="G115" s="135"/>
      <c r="H115" s="135"/>
      <c r="I115" s="135"/>
      <c r="J115" s="167">
        <f>ROUND(J96+J107,2)</f>
        <v>0</v>
      </c>
      <c r="K115" s="135"/>
      <c r="L115" s="56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2" customFormat="1" ht="6.96" customHeight="1">
      <c r="A116" s="34"/>
      <c r="B116" s="61"/>
      <c r="C116" s="62"/>
      <c r="D116" s="62"/>
      <c r="E116" s="62"/>
      <c r="F116" s="62"/>
      <c r="G116" s="62"/>
      <c r="H116" s="62"/>
      <c r="I116" s="62"/>
      <c r="J116" s="62"/>
      <c r="K116" s="62"/>
      <c r="L116" s="56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20" s="2" customFormat="1" ht="6.96" customHeight="1">
      <c r="A120" s="34"/>
      <c r="B120" s="63"/>
      <c r="C120" s="64"/>
      <c r="D120" s="64"/>
      <c r="E120" s="64"/>
      <c r="F120" s="64"/>
      <c r="G120" s="64"/>
      <c r="H120" s="64"/>
      <c r="I120" s="64"/>
      <c r="J120" s="64"/>
      <c r="K120" s="64"/>
      <c r="L120" s="56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="2" customFormat="1" ht="24.96" customHeight="1">
      <c r="A121" s="34"/>
      <c r="B121" s="35"/>
      <c r="C121" s="19" t="s">
        <v>132</v>
      </c>
      <c r="D121" s="34"/>
      <c r="E121" s="34"/>
      <c r="F121" s="34"/>
      <c r="G121" s="34"/>
      <c r="H121" s="34"/>
      <c r="I121" s="34"/>
      <c r="J121" s="34"/>
      <c r="K121" s="34"/>
      <c r="L121" s="56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="2" customFormat="1" ht="6.96" customHeight="1">
      <c r="A122" s="34"/>
      <c r="B122" s="35"/>
      <c r="C122" s="34"/>
      <c r="D122" s="34"/>
      <c r="E122" s="34"/>
      <c r="F122" s="34"/>
      <c r="G122" s="34"/>
      <c r="H122" s="34"/>
      <c r="I122" s="34"/>
      <c r="J122" s="34"/>
      <c r="K122" s="34"/>
      <c r="L122" s="56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="2" customFormat="1" ht="12" customHeight="1">
      <c r="A123" s="34"/>
      <c r="B123" s="35"/>
      <c r="C123" s="28" t="s">
        <v>15</v>
      </c>
      <c r="D123" s="34"/>
      <c r="E123" s="34"/>
      <c r="F123" s="34"/>
      <c r="G123" s="34"/>
      <c r="H123" s="34"/>
      <c r="I123" s="34"/>
      <c r="J123" s="34"/>
      <c r="K123" s="34"/>
      <c r="L123" s="56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</row>
    <row r="124" s="2" customFormat="1" ht="16.5" customHeight="1">
      <c r="A124" s="34"/>
      <c r="B124" s="35"/>
      <c r="C124" s="34"/>
      <c r="D124" s="34"/>
      <c r="E124" s="122" t="str">
        <f>E7</f>
        <v>Rekonštrukcia farmy Terezov - Objekt SO.27 - spojovacia chodba</v>
      </c>
      <c r="F124" s="28"/>
      <c r="G124" s="28"/>
      <c r="H124" s="28"/>
      <c r="I124" s="34"/>
      <c r="J124" s="34"/>
      <c r="K124" s="34"/>
      <c r="L124" s="56"/>
      <c r="S124" s="34"/>
      <c r="T124" s="34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</row>
    <row r="125" s="2" customFormat="1" ht="12" customHeight="1">
      <c r="A125" s="34"/>
      <c r="B125" s="35"/>
      <c r="C125" s="28" t="s">
        <v>98</v>
      </c>
      <c r="D125" s="34"/>
      <c r="E125" s="34"/>
      <c r="F125" s="34"/>
      <c r="G125" s="34"/>
      <c r="H125" s="34"/>
      <c r="I125" s="34"/>
      <c r="J125" s="34"/>
      <c r="K125" s="34"/>
      <c r="L125" s="56"/>
      <c r="S125" s="34"/>
      <c r="T125" s="34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</row>
    <row r="126" s="2" customFormat="1" ht="16.5" customHeight="1">
      <c r="A126" s="34"/>
      <c r="B126" s="35"/>
      <c r="C126" s="34"/>
      <c r="D126" s="34"/>
      <c r="E126" s="68" t="str">
        <f>E9</f>
        <v>zti - Zdravotechnické inštalácie</v>
      </c>
      <c r="F126" s="34"/>
      <c r="G126" s="34"/>
      <c r="H126" s="34"/>
      <c r="I126" s="34"/>
      <c r="J126" s="34"/>
      <c r="K126" s="34"/>
      <c r="L126" s="56"/>
      <c r="S126" s="34"/>
      <c r="T126" s="34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</row>
    <row r="127" s="2" customFormat="1" ht="6.96" customHeight="1">
      <c r="A127" s="34"/>
      <c r="B127" s="35"/>
      <c r="C127" s="34"/>
      <c r="D127" s="34"/>
      <c r="E127" s="34"/>
      <c r="F127" s="34"/>
      <c r="G127" s="34"/>
      <c r="H127" s="34"/>
      <c r="I127" s="34"/>
      <c r="J127" s="34"/>
      <c r="K127" s="34"/>
      <c r="L127" s="56"/>
      <c r="S127" s="34"/>
      <c r="T127" s="34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</row>
    <row r="128" s="2" customFormat="1" ht="12" customHeight="1">
      <c r="A128" s="34"/>
      <c r="B128" s="35"/>
      <c r="C128" s="28" t="s">
        <v>19</v>
      </c>
      <c r="D128" s="34"/>
      <c r="E128" s="34"/>
      <c r="F128" s="23" t="str">
        <f>F12</f>
        <v>Kútniky</v>
      </c>
      <c r="G128" s="34"/>
      <c r="H128" s="34"/>
      <c r="I128" s="28" t="s">
        <v>21</v>
      </c>
      <c r="J128" s="70" t="str">
        <f>IF(J12="","",J12)</f>
        <v>12. 9. 2023</v>
      </c>
      <c r="K128" s="34"/>
      <c r="L128" s="56"/>
      <c r="S128" s="34"/>
      <c r="T128" s="34"/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</row>
    <row r="129" s="2" customFormat="1" ht="6.96" customHeight="1">
      <c r="A129" s="34"/>
      <c r="B129" s="35"/>
      <c r="C129" s="34"/>
      <c r="D129" s="34"/>
      <c r="E129" s="34"/>
      <c r="F129" s="34"/>
      <c r="G129" s="34"/>
      <c r="H129" s="34"/>
      <c r="I129" s="34"/>
      <c r="J129" s="34"/>
      <c r="K129" s="34"/>
      <c r="L129" s="56"/>
      <c r="S129" s="34"/>
      <c r="T129" s="34"/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</row>
    <row r="130" s="2" customFormat="1" ht="25.65" customHeight="1">
      <c r="A130" s="34"/>
      <c r="B130" s="35"/>
      <c r="C130" s="28" t="s">
        <v>23</v>
      </c>
      <c r="D130" s="34"/>
      <c r="E130" s="34"/>
      <c r="F130" s="23" t="str">
        <f>E15</f>
        <v xml:space="preserve">Poľnohospodárske družstvo Kútniky </v>
      </c>
      <c r="G130" s="34"/>
      <c r="H130" s="34"/>
      <c r="I130" s="28" t="s">
        <v>29</v>
      </c>
      <c r="J130" s="32" t="str">
        <f>E21</f>
        <v xml:space="preserve">Ing.arch. Žalman, CSc </v>
      </c>
      <c r="K130" s="34"/>
      <c r="L130" s="56"/>
      <c r="S130" s="34"/>
      <c r="T130" s="34"/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</row>
    <row r="131" s="2" customFormat="1" ht="15.15" customHeight="1">
      <c r="A131" s="34"/>
      <c r="B131" s="35"/>
      <c r="C131" s="28" t="s">
        <v>27</v>
      </c>
      <c r="D131" s="34"/>
      <c r="E131" s="34"/>
      <c r="F131" s="23" t="str">
        <f>IF(E18="","",E18)</f>
        <v>Vyplň údaj</v>
      </c>
      <c r="G131" s="34"/>
      <c r="H131" s="34"/>
      <c r="I131" s="28" t="s">
        <v>32</v>
      </c>
      <c r="J131" s="32" t="str">
        <f>E24</f>
        <v>Rosoft s.r.o.</v>
      </c>
      <c r="K131" s="34"/>
      <c r="L131" s="56"/>
      <c r="S131" s="34"/>
      <c r="T131" s="34"/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</row>
    <row r="132" s="2" customFormat="1" ht="10.32" customHeight="1">
      <c r="A132" s="34"/>
      <c r="B132" s="35"/>
      <c r="C132" s="34"/>
      <c r="D132" s="34"/>
      <c r="E132" s="34"/>
      <c r="F132" s="34"/>
      <c r="G132" s="34"/>
      <c r="H132" s="34"/>
      <c r="I132" s="34"/>
      <c r="J132" s="34"/>
      <c r="K132" s="34"/>
      <c r="L132" s="56"/>
      <c r="S132" s="34"/>
      <c r="T132" s="34"/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</row>
    <row r="133" s="11" customFormat="1" ht="29.28" customHeight="1">
      <c r="A133" s="168"/>
      <c r="B133" s="169"/>
      <c r="C133" s="170" t="s">
        <v>133</v>
      </c>
      <c r="D133" s="171" t="s">
        <v>60</v>
      </c>
      <c r="E133" s="171" t="s">
        <v>56</v>
      </c>
      <c r="F133" s="171" t="s">
        <v>57</v>
      </c>
      <c r="G133" s="171" t="s">
        <v>134</v>
      </c>
      <c r="H133" s="171" t="s">
        <v>135</v>
      </c>
      <c r="I133" s="171" t="s">
        <v>136</v>
      </c>
      <c r="J133" s="172" t="s">
        <v>104</v>
      </c>
      <c r="K133" s="173" t="s">
        <v>137</v>
      </c>
      <c r="L133" s="174"/>
      <c r="M133" s="87" t="s">
        <v>1</v>
      </c>
      <c r="N133" s="88" t="s">
        <v>39</v>
      </c>
      <c r="O133" s="88" t="s">
        <v>138</v>
      </c>
      <c r="P133" s="88" t="s">
        <v>139</v>
      </c>
      <c r="Q133" s="88" t="s">
        <v>140</v>
      </c>
      <c r="R133" s="88" t="s">
        <v>141</v>
      </c>
      <c r="S133" s="88" t="s">
        <v>142</v>
      </c>
      <c r="T133" s="89" t="s">
        <v>143</v>
      </c>
      <c r="U133" s="168"/>
      <c r="V133" s="168"/>
      <c r="W133" s="168"/>
      <c r="X133" s="168"/>
      <c r="Y133" s="168"/>
      <c r="Z133" s="168"/>
      <c r="AA133" s="168"/>
      <c r="AB133" s="168"/>
      <c r="AC133" s="168"/>
      <c r="AD133" s="168"/>
      <c r="AE133" s="168"/>
    </row>
    <row r="134" s="2" customFormat="1" ht="22.8" customHeight="1">
      <c r="A134" s="34"/>
      <c r="B134" s="35"/>
      <c r="C134" s="94" t="s">
        <v>100</v>
      </c>
      <c r="D134" s="34"/>
      <c r="E134" s="34"/>
      <c r="F134" s="34"/>
      <c r="G134" s="34"/>
      <c r="H134" s="34"/>
      <c r="I134" s="34"/>
      <c r="J134" s="175">
        <f>BK134</f>
        <v>0</v>
      </c>
      <c r="K134" s="34"/>
      <c r="L134" s="35"/>
      <c r="M134" s="90"/>
      <c r="N134" s="74"/>
      <c r="O134" s="91"/>
      <c r="P134" s="176">
        <f>P135+P153</f>
        <v>0</v>
      </c>
      <c r="Q134" s="91"/>
      <c r="R134" s="176">
        <f>R135+R153</f>
        <v>1.7839549799999999</v>
      </c>
      <c r="S134" s="91"/>
      <c r="T134" s="177">
        <f>T135+T153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T134" s="15" t="s">
        <v>74</v>
      </c>
      <c r="AU134" s="15" t="s">
        <v>106</v>
      </c>
      <c r="BK134" s="178">
        <f>BK135+BK153</f>
        <v>0</v>
      </c>
    </row>
    <row r="135" s="12" customFormat="1" ht="25.92" customHeight="1">
      <c r="A135" s="12"/>
      <c r="B135" s="179"/>
      <c r="C135" s="12"/>
      <c r="D135" s="180" t="s">
        <v>74</v>
      </c>
      <c r="E135" s="181" t="s">
        <v>144</v>
      </c>
      <c r="F135" s="181" t="s">
        <v>145</v>
      </c>
      <c r="G135" s="12"/>
      <c r="H135" s="12"/>
      <c r="I135" s="182"/>
      <c r="J135" s="183">
        <f>BK135</f>
        <v>0</v>
      </c>
      <c r="K135" s="12"/>
      <c r="L135" s="179"/>
      <c r="M135" s="184"/>
      <c r="N135" s="185"/>
      <c r="O135" s="185"/>
      <c r="P135" s="186">
        <f>P136+P146+P148+P151</f>
        <v>0</v>
      </c>
      <c r="Q135" s="185"/>
      <c r="R135" s="186">
        <f>R136+R146+R148+R151</f>
        <v>1.3139892799999999</v>
      </c>
      <c r="S135" s="185"/>
      <c r="T135" s="187">
        <f>T136+T146+T148+T151</f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180" t="s">
        <v>83</v>
      </c>
      <c r="AT135" s="188" t="s">
        <v>74</v>
      </c>
      <c r="AU135" s="188" t="s">
        <v>75</v>
      </c>
      <c r="AY135" s="180" t="s">
        <v>146</v>
      </c>
      <c r="BK135" s="189">
        <f>BK136+BK146+BK148+BK151</f>
        <v>0</v>
      </c>
    </row>
    <row r="136" s="12" customFormat="1" ht="22.8" customHeight="1">
      <c r="A136" s="12"/>
      <c r="B136" s="179"/>
      <c r="C136" s="12"/>
      <c r="D136" s="180" t="s">
        <v>74</v>
      </c>
      <c r="E136" s="190" t="s">
        <v>83</v>
      </c>
      <c r="F136" s="190" t="s">
        <v>147</v>
      </c>
      <c r="G136" s="12"/>
      <c r="H136" s="12"/>
      <c r="I136" s="182"/>
      <c r="J136" s="191">
        <f>BK136</f>
        <v>0</v>
      </c>
      <c r="K136" s="12"/>
      <c r="L136" s="179"/>
      <c r="M136" s="184"/>
      <c r="N136" s="185"/>
      <c r="O136" s="185"/>
      <c r="P136" s="186">
        <f>SUM(P137:P145)</f>
        <v>0</v>
      </c>
      <c r="Q136" s="185"/>
      <c r="R136" s="186">
        <f>SUM(R137:R145)</f>
        <v>0</v>
      </c>
      <c r="S136" s="185"/>
      <c r="T136" s="187">
        <f>SUM(T137:T145)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180" t="s">
        <v>83</v>
      </c>
      <c r="AT136" s="188" t="s">
        <v>74</v>
      </c>
      <c r="AU136" s="188" t="s">
        <v>83</v>
      </c>
      <c r="AY136" s="180" t="s">
        <v>146</v>
      </c>
      <c r="BK136" s="189">
        <f>SUM(BK137:BK145)</f>
        <v>0</v>
      </c>
    </row>
    <row r="137" s="2" customFormat="1" ht="16.5" customHeight="1">
      <c r="A137" s="34"/>
      <c r="B137" s="156"/>
      <c r="C137" s="192" t="s">
        <v>83</v>
      </c>
      <c r="D137" s="192" t="s">
        <v>148</v>
      </c>
      <c r="E137" s="193" t="s">
        <v>479</v>
      </c>
      <c r="F137" s="194" t="s">
        <v>480</v>
      </c>
      <c r="G137" s="195" t="s">
        <v>156</v>
      </c>
      <c r="H137" s="196">
        <v>13.267</v>
      </c>
      <c r="I137" s="197"/>
      <c r="J137" s="198">
        <f>ROUND(I137*H137,2)</f>
        <v>0</v>
      </c>
      <c r="K137" s="199"/>
      <c r="L137" s="35"/>
      <c r="M137" s="200" t="s">
        <v>1</v>
      </c>
      <c r="N137" s="201" t="s">
        <v>41</v>
      </c>
      <c r="O137" s="78"/>
      <c r="P137" s="202">
        <f>O137*H137</f>
        <v>0</v>
      </c>
      <c r="Q137" s="202">
        <v>0</v>
      </c>
      <c r="R137" s="202">
        <f>Q137*H137</f>
        <v>0</v>
      </c>
      <c r="S137" s="202">
        <v>0</v>
      </c>
      <c r="T137" s="203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204" t="s">
        <v>152</v>
      </c>
      <c r="AT137" s="204" t="s">
        <v>148</v>
      </c>
      <c r="AU137" s="204" t="s">
        <v>124</v>
      </c>
      <c r="AY137" s="15" t="s">
        <v>146</v>
      </c>
      <c r="BE137" s="205">
        <f>IF(N137="základná",J137,0)</f>
        <v>0</v>
      </c>
      <c r="BF137" s="205">
        <f>IF(N137="znížená",J137,0)</f>
        <v>0</v>
      </c>
      <c r="BG137" s="205">
        <f>IF(N137="zákl. prenesená",J137,0)</f>
        <v>0</v>
      </c>
      <c r="BH137" s="205">
        <f>IF(N137="zníž. prenesená",J137,0)</f>
        <v>0</v>
      </c>
      <c r="BI137" s="205">
        <f>IF(N137="nulová",J137,0)</f>
        <v>0</v>
      </c>
      <c r="BJ137" s="15" t="s">
        <v>124</v>
      </c>
      <c r="BK137" s="205">
        <f>ROUND(I137*H137,2)</f>
        <v>0</v>
      </c>
      <c r="BL137" s="15" t="s">
        <v>152</v>
      </c>
      <c r="BM137" s="204" t="s">
        <v>481</v>
      </c>
    </row>
    <row r="138" s="2" customFormat="1" ht="24.15" customHeight="1">
      <c r="A138" s="34"/>
      <c r="B138" s="156"/>
      <c r="C138" s="192" t="s">
        <v>124</v>
      </c>
      <c r="D138" s="192" t="s">
        <v>148</v>
      </c>
      <c r="E138" s="193" t="s">
        <v>482</v>
      </c>
      <c r="F138" s="194" t="s">
        <v>483</v>
      </c>
      <c r="G138" s="195" t="s">
        <v>156</v>
      </c>
      <c r="H138" s="196">
        <v>13.267</v>
      </c>
      <c r="I138" s="197"/>
      <c r="J138" s="198">
        <f>ROUND(I138*H138,2)</f>
        <v>0</v>
      </c>
      <c r="K138" s="199"/>
      <c r="L138" s="35"/>
      <c r="M138" s="200" t="s">
        <v>1</v>
      </c>
      <c r="N138" s="201" t="s">
        <v>41</v>
      </c>
      <c r="O138" s="78"/>
      <c r="P138" s="202">
        <f>O138*H138</f>
        <v>0</v>
      </c>
      <c r="Q138" s="202">
        <v>0</v>
      </c>
      <c r="R138" s="202">
        <f>Q138*H138</f>
        <v>0</v>
      </c>
      <c r="S138" s="202">
        <v>0</v>
      </c>
      <c r="T138" s="203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204" t="s">
        <v>152</v>
      </c>
      <c r="AT138" s="204" t="s">
        <v>148</v>
      </c>
      <c r="AU138" s="204" t="s">
        <v>124</v>
      </c>
      <c r="AY138" s="15" t="s">
        <v>146</v>
      </c>
      <c r="BE138" s="205">
        <f>IF(N138="základná",J138,0)</f>
        <v>0</v>
      </c>
      <c r="BF138" s="205">
        <f>IF(N138="znížená",J138,0)</f>
        <v>0</v>
      </c>
      <c r="BG138" s="205">
        <f>IF(N138="zákl. prenesená",J138,0)</f>
        <v>0</v>
      </c>
      <c r="BH138" s="205">
        <f>IF(N138="zníž. prenesená",J138,0)</f>
        <v>0</v>
      </c>
      <c r="BI138" s="205">
        <f>IF(N138="nulová",J138,0)</f>
        <v>0</v>
      </c>
      <c r="BJ138" s="15" t="s">
        <v>124</v>
      </c>
      <c r="BK138" s="205">
        <f>ROUND(I138*H138,2)</f>
        <v>0</v>
      </c>
      <c r="BL138" s="15" t="s">
        <v>152</v>
      </c>
      <c r="BM138" s="204" t="s">
        <v>484</v>
      </c>
    </row>
    <row r="139" s="2" customFormat="1" ht="21.75" customHeight="1">
      <c r="A139" s="34"/>
      <c r="B139" s="156"/>
      <c r="C139" s="192" t="s">
        <v>158</v>
      </c>
      <c r="D139" s="192" t="s">
        <v>148</v>
      </c>
      <c r="E139" s="193" t="s">
        <v>485</v>
      </c>
      <c r="F139" s="194" t="s">
        <v>486</v>
      </c>
      <c r="G139" s="195" t="s">
        <v>156</v>
      </c>
      <c r="H139" s="196">
        <v>0.90000000000000002</v>
      </c>
      <c r="I139" s="197"/>
      <c r="J139" s="198">
        <f>ROUND(I139*H139,2)</f>
        <v>0</v>
      </c>
      <c r="K139" s="199"/>
      <c r="L139" s="35"/>
      <c r="M139" s="200" t="s">
        <v>1</v>
      </c>
      <c r="N139" s="201" t="s">
        <v>41</v>
      </c>
      <c r="O139" s="78"/>
      <c r="P139" s="202">
        <f>O139*H139</f>
        <v>0</v>
      </c>
      <c r="Q139" s="202">
        <v>0</v>
      </c>
      <c r="R139" s="202">
        <f>Q139*H139</f>
        <v>0</v>
      </c>
      <c r="S139" s="202">
        <v>0</v>
      </c>
      <c r="T139" s="203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204" t="s">
        <v>152</v>
      </c>
      <c r="AT139" s="204" t="s">
        <v>148</v>
      </c>
      <c r="AU139" s="204" t="s">
        <v>124</v>
      </c>
      <c r="AY139" s="15" t="s">
        <v>146</v>
      </c>
      <c r="BE139" s="205">
        <f>IF(N139="základná",J139,0)</f>
        <v>0</v>
      </c>
      <c r="BF139" s="205">
        <f>IF(N139="znížená",J139,0)</f>
        <v>0</v>
      </c>
      <c r="BG139" s="205">
        <f>IF(N139="zákl. prenesená",J139,0)</f>
        <v>0</v>
      </c>
      <c r="BH139" s="205">
        <f>IF(N139="zníž. prenesená",J139,0)</f>
        <v>0</v>
      </c>
      <c r="BI139" s="205">
        <f>IF(N139="nulová",J139,0)</f>
        <v>0</v>
      </c>
      <c r="BJ139" s="15" t="s">
        <v>124</v>
      </c>
      <c r="BK139" s="205">
        <f>ROUND(I139*H139,2)</f>
        <v>0</v>
      </c>
      <c r="BL139" s="15" t="s">
        <v>152</v>
      </c>
      <c r="BM139" s="204" t="s">
        <v>487</v>
      </c>
    </row>
    <row r="140" s="2" customFormat="1" ht="37.8" customHeight="1">
      <c r="A140" s="34"/>
      <c r="B140" s="156"/>
      <c r="C140" s="192" t="s">
        <v>152</v>
      </c>
      <c r="D140" s="192" t="s">
        <v>148</v>
      </c>
      <c r="E140" s="193" t="s">
        <v>488</v>
      </c>
      <c r="F140" s="194" t="s">
        <v>489</v>
      </c>
      <c r="G140" s="195" t="s">
        <v>156</v>
      </c>
      <c r="H140" s="196">
        <v>0.90000000000000002</v>
      </c>
      <c r="I140" s="197"/>
      <c r="J140" s="198">
        <f>ROUND(I140*H140,2)</f>
        <v>0</v>
      </c>
      <c r="K140" s="199"/>
      <c r="L140" s="35"/>
      <c r="M140" s="200" t="s">
        <v>1</v>
      </c>
      <c r="N140" s="201" t="s">
        <v>41</v>
      </c>
      <c r="O140" s="78"/>
      <c r="P140" s="202">
        <f>O140*H140</f>
        <v>0</v>
      </c>
      <c r="Q140" s="202">
        <v>0</v>
      </c>
      <c r="R140" s="202">
        <f>Q140*H140</f>
        <v>0</v>
      </c>
      <c r="S140" s="202">
        <v>0</v>
      </c>
      <c r="T140" s="203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204" t="s">
        <v>152</v>
      </c>
      <c r="AT140" s="204" t="s">
        <v>148</v>
      </c>
      <c r="AU140" s="204" t="s">
        <v>124</v>
      </c>
      <c r="AY140" s="15" t="s">
        <v>146</v>
      </c>
      <c r="BE140" s="205">
        <f>IF(N140="základná",J140,0)</f>
        <v>0</v>
      </c>
      <c r="BF140" s="205">
        <f>IF(N140="znížená",J140,0)</f>
        <v>0</v>
      </c>
      <c r="BG140" s="205">
        <f>IF(N140="zákl. prenesená",J140,0)</f>
        <v>0</v>
      </c>
      <c r="BH140" s="205">
        <f>IF(N140="zníž. prenesená",J140,0)</f>
        <v>0</v>
      </c>
      <c r="BI140" s="205">
        <f>IF(N140="nulová",J140,0)</f>
        <v>0</v>
      </c>
      <c r="BJ140" s="15" t="s">
        <v>124</v>
      </c>
      <c r="BK140" s="205">
        <f>ROUND(I140*H140,2)</f>
        <v>0</v>
      </c>
      <c r="BL140" s="15" t="s">
        <v>152</v>
      </c>
      <c r="BM140" s="204" t="s">
        <v>490</v>
      </c>
    </row>
    <row r="141" s="2" customFormat="1" ht="33" customHeight="1">
      <c r="A141" s="34"/>
      <c r="B141" s="156"/>
      <c r="C141" s="192" t="s">
        <v>164</v>
      </c>
      <c r="D141" s="192" t="s">
        <v>148</v>
      </c>
      <c r="E141" s="193" t="s">
        <v>491</v>
      </c>
      <c r="F141" s="194" t="s">
        <v>492</v>
      </c>
      <c r="G141" s="195" t="s">
        <v>156</v>
      </c>
      <c r="H141" s="196">
        <v>12.010999999999999</v>
      </c>
      <c r="I141" s="197"/>
      <c r="J141" s="198">
        <f>ROUND(I141*H141,2)</f>
        <v>0</v>
      </c>
      <c r="K141" s="199"/>
      <c r="L141" s="35"/>
      <c r="M141" s="200" t="s">
        <v>1</v>
      </c>
      <c r="N141" s="201" t="s">
        <v>41</v>
      </c>
      <c r="O141" s="78"/>
      <c r="P141" s="202">
        <f>O141*H141</f>
        <v>0</v>
      </c>
      <c r="Q141" s="202">
        <v>0</v>
      </c>
      <c r="R141" s="202">
        <f>Q141*H141</f>
        <v>0</v>
      </c>
      <c r="S141" s="202">
        <v>0</v>
      </c>
      <c r="T141" s="203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204" t="s">
        <v>152</v>
      </c>
      <c r="AT141" s="204" t="s">
        <v>148</v>
      </c>
      <c r="AU141" s="204" t="s">
        <v>124</v>
      </c>
      <c r="AY141" s="15" t="s">
        <v>146</v>
      </c>
      <c r="BE141" s="205">
        <f>IF(N141="základná",J141,0)</f>
        <v>0</v>
      </c>
      <c r="BF141" s="205">
        <f>IF(N141="znížená",J141,0)</f>
        <v>0</v>
      </c>
      <c r="BG141" s="205">
        <f>IF(N141="zákl. prenesená",J141,0)</f>
        <v>0</v>
      </c>
      <c r="BH141" s="205">
        <f>IF(N141="zníž. prenesená",J141,0)</f>
        <v>0</v>
      </c>
      <c r="BI141" s="205">
        <f>IF(N141="nulová",J141,0)</f>
        <v>0</v>
      </c>
      <c r="BJ141" s="15" t="s">
        <v>124</v>
      </c>
      <c r="BK141" s="205">
        <f>ROUND(I141*H141,2)</f>
        <v>0</v>
      </c>
      <c r="BL141" s="15" t="s">
        <v>152</v>
      </c>
      <c r="BM141" s="204" t="s">
        <v>493</v>
      </c>
    </row>
    <row r="142" s="2" customFormat="1" ht="37.8" customHeight="1">
      <c r="A142" s="34"/>
      <c r="B142" s="156"/>
      <c r="C142" s="192" t="s">
        <v>163</v>
      </c>
      <c r="D142" s="192" t="s">
        <v>148</v>
      </c>
      <c r="E142" s="193" t="s">
        <v>494</v>
      </c>
      <c r="F142" s="194" t="s">
        <v>495</v>
      </c>
      <c r="G142" s="195" t="s">
        <v>156</v>
      </c>
      <c r="H142" s="196">
        <v>84.076999999999998</v>
      </c>
      <c r="I142" s="197"/>
      <c r="J142" s="198">
        <f>ROUND(I142*H142,2)</f>
        <v>0</v>
      </c>
      <c r="K142" s="199"/>
      <c r="L142" s="35"/>
      <c r="M142" s="200" t="s">
        <v>1</v>
      </c>
      <c r="N142" s="201" t="s">
        <v>41</v>
      </c>
      <c r="O142" s="78"/>
      <c r="P142" s="202">
        <f>O142*H142</f>
        <v>0</v>
      </c>
      <c r="Q142" s="202">
        <v>0</v>
      </c>
      <c r="R142" s="202">
        <f>Q142*H142</f>
        <v>0</v>
      </c>
      <c r="S142" s="202">
        <v>0</v>
      </c>
      <c r="T142" s="203">
        <f>S142*H142</f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204" t="s">
        <v>152</v>
      </c>
      <c r="AT142" s="204" t="s">
        <v>148</v>
      </c>
      <c r="AU142" s="204" t="s">
        <v>124</v>
      </c>
      <c r="AY142" s="15" t="s">
        <v>146</v>
      </c>
      <c r="BE142" s="205">
        <f>IF(N142="základná",J142,0)</f>
        <v>0</v>
      </c>
      <c r="BF142" s="205">
        <f>IF(N142="znížená",J142,0)</f>
        <v>0</v>
      </c>
      <c r="BG142" s="205">
        <f>IF(N142="zákl. prenesená",J142,0)</f>
        <v>0</v>
      </c>
      <c r="BH142" s="205">
        <f>IF(N142="zníž. prenesená",J142,0)</f>
        <v>0</v>
      </c>
      <c r="BI142" s="205">
        <f>IF(N142="nulová",J142,0)</f>
        <v>0</v>
      </c>
      <c r="BJ142" s="15" t="s">
        <v>124</v>
      </c>
      <c r="BK142" s="205">
        <f>ROUND(I142*H142,2)</f>
        <v>0</v>
      </c>
      <c r="BL142" s="15" t="s">
        <v>152</v>
      </c>
      <c r="BM142" s="204" t="s">
        <v>496</v>
      </c>
    </row>
    <row r="143" s="2" customFormat="1" ht="24.15" customHeight="1">
      <c r="A143" s="34"/>
      <c r="B143" s="156"/>
      <c r="C143" s="192" t="s">
        <v>171</v>
      </c>
      <c r="D143" s="192" t="s">
        <v>148</v>
      </c>
      <c r="E143" s="193" t="s">
        <v>497</v>
      </c>
      <c r="F143" s="194" t="s">
        <v>498</v>
      </c>
      <c r="G143" s="195" t="s">
        <v>156</v>
      </c>
      <c r="H143" s="196">
        <v>12.010999999999999</v>
      </c>
      <c r="I143" s="197"/>
      <c r="J143" s="198">
        <f>ROUND(I143*H143,2)</f>
        <v>0</v>
      </c>
      <c r="K143" s="199"/>
      <c r="L143" s="35"/>
      <c r="M143" s="200" t="s">
        <v>1</v>
      </c>
      <c r="N143" s="201" t="s">
        <v>41</v>
      </c>
      <c r="O143" s="78"/>
      <c r="P143" s="202">
        <f>O143*H143</f>
        <v>0</v>
      </c>
      <c r="Q143" s="202">
        <v>0</v>
      </c>
      <c r="R143" s="202">
        <f>Q143*H143</f>
        <v>0</v>
      </c>
      <c r="S143" s="202">
        <v>0</v>
      </c>
      <c r="T143" s="203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204" t="s">
        <v>152</v>
      </c>
      <c r="AT143" s="204" t="s">
        <v>148</v>
      </c>
      <c r="AU143" s="204" t="s">
        <v>124</v>
      </c>
      <c r="AY143" s="15" t="s">
        <v>146</v>
      </c>
      <c r="BE143" s="205">
        <f>IF(N143="základná",J143,0)</f>
        <v>0</v>
      </c>
      <c r="BF143" s="205">
        <f>IF(N143="znížená",J143,0)</f>
        <v>0</v>
      </c>
      <c r="BG143" s="205">
        <f>IF(N143="zákl. prenesená",J143,0)</f>
        <v>0</v>
      </c>
      <c r="BH143" s="205">
        <f>IF(N143="zníž. prenesená",J143,0)</f>
        <v>0</v>
      </c>
      <c r="BI143" s="205">
        <f>IF(N143="nulová",J143,0)</f>
        <v>0</v>
      </c>
      <c r="BJ143" s="15" t="s">
        <v>124</v>
      </c>
      <c r="BK143" s="205">
        <f>ROUND(I143*H143,2)</f>
        <v>0</v>
      </c>
      <c r="BL143" s="15" t="s">
        <v>152</v>
      </c>
      <c r="BM143" s="204" t="s">
        <v>499</v>
      </c>
    </row>
    <row r="144" s="2" customFormat="1" ht="16.5" customHeight="1">
      <c r="A144" s="34"/>
      <c r="B144" s="156"/>
      <c r="C144" s="192" t="s">
        <v>167</v>
      </c>
      <c r="D144" s="192" t="s">
        <v>148</v>
      </c>
      <c r="E144" s="193" t="s">
        <v>500</v>
      </c>
      <c r="F144" s="194" t="s">
        <v>501</v>
      </c>
      <c r="G144" s="195" t="s">
        <v>156</v>
      </c>
      <c r="H144" s="196">
        <v>12.010999999999999</v>
      </c>
      <c r="I144" s="197"/>
      <c r="J144" s="198">
        <f>ROUND(I144*H144,2)</f>
        <v>0</v>
      </c>
      <c r="K144" s="199"/>
      <c r="L144" s="35"/>
      <c r="M144" s="200" t="s">
        <v>1</v>
      </c>
      <c r="N144" s="201" t="s">
        <v>41</v>
      </c>
      <c r="O144" s="78"/>
      <c r="P144" s="202">
        <f>O144*H144</f>
        <v>0</v>
      </c>
      <c r="Q144" s="202">
        <v>0</v>
      </c>
      <c r="R144" s="202">
        <f>Q144*H144</f>
        <v>0</v>
      </c>
      <c r="S144" s="202">
        <v>0</v>
      </c>
      <c r="T144" s="203">
        <f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204" t="s">
        <v>152</v>
      </c>
      <c r="AT144" s="204" t="s">
        <v>148</v>
      </c>
      <c r="AU144" s="204" t="s">
        <v>124</v>
      </c>
      <c r="AY144" s="15" t="s">
        <v>146</v>
      </c>
      <c r="BE144" s="205">
        <f>IF(N144="základná",J144,0)</f>
        <v>0</v>
      </c>
      <c r="BF144" s="205">
        <f>IF(N144="znížená",J144,0)</f>
        <v>0</v>
      </c>
      <c r="BG144" s="205">
        <f>IF(N144="zákl. prenesená",J144,0)</f>
        <v>0</v>
      </c>
      <c r="BH144" s="205">
        <f>IF(N144="zníž. prenesená",J144,0)</f>
        <v>0</v>
      </c>
      <c r="BI144" s="205">
        <f>IF(N144="nulová",J144,0)</f>
        <v>0</v>
      </c>
      <c r="BJ144" s="15" t="s">
        <v>124</v>
      </c>
      <c r="BK144" s="205">
        <f>ROUND(I144*H144,2)</f>
        <v>0</v>
      </c>
      <c r="BL144" s="15" t="s">
        <v>152</v>
      </c>
      <c r="BM144" s="204" t="s">
        <v>502</v>
      </c>
    </row>
    <row r="145" s="2" customFormat="1" ht="24.15" customHeight="1">
      <c r="A145" s="34"/>
      <c r="B145" s="156"/>
      <c r="C145" s="192" t="s">
        <v>178</v>
      </c>
      <c r="D145" s="192" t="s">
        <v>148</v>
      </c>
      <c r="E145" s="193" t="s">
        <v>503</v>
      </c>
      <c r="F145" s="194" t="s">
        <v>504</v>
      </c>
      <c r="G145" s="195" t="s">
        <v>156</v>
      </c>
      <c r="H145" s="196">
        <v>1.256</v>
      </c>
      <c r="I145" s="197"/>
      <c r="J145" s="198">
        <f>ROUND(I145*H145,2)</f>
        <v>0</v>
      </c>
      <c r="K145" s="199"/>
      <c r="L145" s="35"/>
      <c r="M145" s="200" t="s">
        <v>1</v>
      </c>
      <c r="N145" s="201" t="s">
        <v>41</v>
      </c>
      <c r="O145" s="78"/>
      <c r="P145" s="202">
        <f>O145*H145</f>
        <v>0</v>
      </c>
      <c r="Q145" s="202">
        <v>0</v>
      </c>
      <c r="R145" s="202">
        <f>Q145*H145</f>
        <v>0</v>
      </c>
      <c r="S145" s="202">
        <v>0</v>
      </c>
      <c r="T145" s="203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204" t="s">
        <v>152</v>
      </c>
      <c r="AT145" s="204" t="s">
        <v>148</v>
      </c>
      <c r="AU145" s="204" t="s">
        <v>124</v>
      </c>
      <c r="AY145" s="15" t="s">
        <v>146</v>
      </c>
      <c r="BE145" s="205">
        <f>IF(N145="základná",J145,0)</f>
        <v>0</v>
      </c>
      <c r="BF145" s="205">
        <f>IF(N145="znížená",J145,0)</f>
        <v>0</v>
      </c>
      <c r="BG145" s="205">
        <f>IF(N145="zákl. prenesená",J145,0)</f>
        <v>0</v>
      </c>
      <c r="BH145" s="205">
        <f>IF(N145="zníž. prenesená",J145,0)</f>
        <v>0</v>
      </c>
      <c r="BI145" s="205">
        <f>IF(N145="nulová",J145,0)</f>
        <v>0</v>
      </c>
      <c r="BJ145" s="15" t="s">
        <v>124</v>
      </c>
      <c r="BK145" s="205">
        <f>ROUND(I145*H145,2)</f>
        <v>0</v>
      </c>
      <c r="BL145" s="15" t="s">
        <v>152</v>
      </c>
      <c r="BM145" s="204" t="s">
        <v>505</v>
      </c>
    </row>
    <row r="146" s="12" customFormat="1" ht="22.8" customHeight="1">
      <c r="A146" s="12"/>
      <c r="B146" s="179"/>
      <c r="C146" s="12"/>
      <c r="D146" s="180" t="s">
        <v>74</v>
      </c>
      <c r="E146" s="190" t="s">
        <v>152</v>
      </c>
      <c r="F146" s="190" t="s">
        <v>239</v>
      </c>
      <c r="G146" s="12"/>
      <c r="H146" s="12"/>
      <c r="I146" s="182"/>
      <c r="J146" s="191">
        <f>BK146</f>
        <v>0</v>
      </c>
      <c r="K146" s="12"/>
      <c r="L146" s="179"/>
      <c r="M146" s="184"/>
      <c r="N146" s="185"/>
      <c r="O146" s="185"/>
      <c r="P146" s="186">
        <f>P147</f>
        <v>0</v>
      </c>
      <c r="Q146" s="185"/>
      <c r="R146" s="186">
        <f>R147</f>
        <v>1.0890892799999998</v>
      </c>
      <c r="S146" s="185"/>
      <c r="T146" s="187">
        <f>T147</f>
        <v>0</v>
      </c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R146" s="180" t="s">
        <v>83</v>
      </c>
      <c r="AT146" s="188" t="s">
        <v>74</v>
      </c>
      <c r="AU146" s="188" t="s">
        <v>83</v>
      </c>
      <c r="AY146" s="180" t="s">
        <v>146</v>
      </c>
      <c r="BK146" s="189">
        <f>BK147</f>
        <v>0</v>
      </c>
    </row>
    <row r="147" s="2" customFormat="1" ht="33" customHeight="1">
      <c r="A147" s="34"/>
      <c r="B147" s="156"/>
      <c r="C147" s="192" t="s">
        <v>170</v>
      </c>
      <c r="D147" s="192" t="s">
        <v>148</v>
      </c>
      <c r="E147" s="193" t="s">
        <v>506</v>
      </c>
      <c r="F147" s="194" t="s">
        <v>507</v>
      </c>
      <c r="G147" s="195" t="s">
        <v>156</v>
      </c>
      <c r="H147" s="196">
        <v>0.57599999999999996</v>
      </c>
      <c r="I147" s="197"/>
      <c r="J147" s="198">
        <f>ROUND(I147*H147,2)</f>
        <v>0</v>
      </c>
      <c r="K147" s="199"/>
      <c r="L147" s="35"/>
      <c r="M147" s="200" t="s">
        <v>1</v>
      </c>
      <c r="N147" s="201" t="s">
        <v>41</v>
      </c>
      <c r="O147" s="78"/>
      <c r="P147" s="202">
        <f>O147*H147</f>
        <v>0</v>
      </c>
      <c r="Q147" s="202">
        <v>1.8907799999999999</v>
      </c>
      <c r="R147" s="202">
        <f>Q147*H147</f>
        <v>1.0890892799999998</v>
      </c>
      <c r="S147" s="202">
        <v>0</v>
      </c>
      <c r="T147" s="203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204" t="s">
        <v>152</v>
      </c>
      <c r="AT147" s="204" t="s">
        <v>148</v>
      </c>
      <c r="AU147" s="204" t="s">
        <v>124</v>
      </c>
      <c r="AY147" s="15" t="s">
        <v>146</v>
      </c>
      <c r="BE147" s="205">
        <f>IF(N147="základná",J147,0)</f>
        <v>0</v>
      </c>
      <c r="BF147" s="205">
        <f>IF(N147="znížená",J147,0)</f>
        <v>0</v>
      </c>
      <c r="BG147" s="205">
        <f>IF(N147="zákl. prenesená",J147,0)</f>
        <v>0</v>
      </c>
      <c r="BH147" s="205">
        <f>IF(N147="zníž. prenesená",J147,0)</f>
        <v>0</v>
      </c>
      <c r="BI147" s="205">
        <f>IF(N147="nulová",J147,0)</f>
        <v>0</v>
      </c>
      <c r="BJ147" s="15" t="s">
        <v>124</v>
      </c>
      <c r="BK147" s="205">
        <f>ROUND(I147*H147,2)</f>
        <v>0</v>
      </c>
      <c r="BL147" s="15" t="s">
        <v>152</v>
      </c>
      <c r="BM147" s="204" t="s">
        <v>508</v>
      </c>
    </row>
    <row r="148" s="12" customFormat="1" ht="22.8" customHeight="1">
      <c r="A148" s="12"/>
      <c r="B148" s="179"/>
      <c r="C148" s="12"/>
      <c r="D148" s="180" t="s">
        <v>74</v>
      </c>
      <c r="E148" s="190" t="s">
        <v>167</v>
      </c>
      <c r="F148" s="190" t="s">
        <v>509</v>
      </c>
      <c r="G148" s="12"/>
      <c r="H148" s="12"/>
      <c r="I148" s="182"/>
      <c r="J148" s="191">
        <f>BK148</f>
        <v>0</v>
      </c>
      <c r="K148" s="12"/>
      <c r="L148" s="179"/>
      <c r="M148" s="184"/>
      <c r="N148" s="185"/>
      <c r="O148" s="185"/>
      <c r="P148" s="186">
        <f>SUM(P149:P150)</f>
        <v>0</v>
      </c>
      <c r="Q148" s="185"/>
      <c r="R148" s="186">
        <f>SUM(R149:R150)</f>
        <v>0.22489999999999999</v>
      </c>
      <c r="S148" s="185"/>
      <c r="T148" s="187">
        <f>SUM(T149:T150)</f>
        <v>0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180" t="s">
        <v>83</v>
      </c>
      <c r="AT148" s="188" t="s">
        <v>74</v>
      </c>
      <c r="AU148" s="188" t="s">
        <v>83</v>
      </c>
      <c r="AY148" s="180" t="s">
        <v>146</v>
      </c>
      <c r="BK148" s="189">
        <f>SUM(BK149:BK150)</f>
        <v>0</v>
      </c>
    </row>
    <row r="149" s="2" customFormat="1" ht="24.15" customHeight="1">
      <c r="A149" s="34"/>
      <c r="B149" s="156"/>
      <c r="C149" s="192" t="s">
        <v>186</v>
      </c>
      <c r="D149" s="192" t="s">
        <v>148</v>
      </c>
      <c r="E149" s="193" t="s">
        <v>510</v>
      </c>
      <c r="F149" s="194" t="s">
        <v>511</v>
      </c>
      <c r="G149" s="195" t="s">
        <v>512</v>
      </c>
      <c r="H149" s="196">
        <v>1</v>
      </c>
      <c r="I149" s="197"/>
      <c r="J149" s="198">
        <f>ROUND(I149*H149,2)</f>
        <v>0</v>
      </c>
      <c r="K149" s="199"/>
      <c r="L149" s="35"/>
      <c r="M149" s="200" t="s">
        <v>1</v>
      </c>
      <c r="N149" s="201" t="s">
        <v>41</v>
      </c>
      <c r="O149" s="78"/>
      <c r="P149" s="202">
        <f>O149*H149</f>
        <v>0</v>
      </c>
      <c r="Q149" s="202">
        <v>0.0048999999999999998</v>
      </c>
      <c r="R149" s="202">
        <f>Q149*H149</f>
        <v>0.0048999999999999998</v>
      </c>
      <c r="S149" s="202">
        <v>0</v>
      </c>
      <c r="T149" s="203">
        <f>S149*H149</f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204" t="s">
        <v>152</v>
      </c>
      <c r="AT149" s="204" t="s">
        <v>148</v>
      </c>
      <c r="AU149" s="204" t="s">
        <v>124</v>
      </c>
      <c r="AY149" s="15" t="s">
        <v>146</v>
      </c>
      <c r="BE149" s="205">
        <f>IF(N149="základná",J149,0)</f>
        <v>0</v>
      </c>
      <c r="BF149" s="205">
        <f>IF(N149="znížená",J149,0)</f>
        <v>0</v>
      </c>
      <c r="BG149" s="205">
        <f>IF(N149="zákl. prenesená",J149,0)</f>
        <v>0</v>
      </c>
      <c r="BH149" s="205">
        <f>IF(N149="zníž. prenesená",J149,0)</f>
        <v>0</v>
      </c>
      <c r="BI149" s="205">
        <f>IF(N149="nulová",J149,0)</f>
        <v>0</v>
      </c>
      <c r="BJ149" s="15" t="s">
        <v>124</v>
      </c>
      <c r="BK149" s="205">
        <f>ROUND(I149*H149,2)</f>
        <v>0</v>
      </c>
      <c r="BL149" s="15" t="s">
        <v>152</v>
      </c>
      <c r="BM149" s="204" t="s">
        <v>513</v>
      </c>
    </row>
    <row r="150" s="2" customFormat="1" ht="24.15" customHeight="1">
      <c r="A150" s="34"/>
      <c r="B150" s="156"/>
      <c r="C150" s="206" t="s">
        <v>174</v>
      </c>
      <c r="D150" s="206" t="s">
        <v>309</v>
      </c>
      <c r="E150" s="207" t="s">
        <v>514</v>
      </c>
      <c r="F150" s="208" t="s">
        <v>515</v>
      </c>
      <c r="G150" s="209" t="s">
        <v>512</v>
      </c>
      <c r="H150" s="210">
        <v>1</v>
      </c>
      <c r="I150" s="211"/>
      <c r="J150" s="212">
        <f>ROUND(I150*H150,2)</f>
        <v>0</v>
      </c>
      <c r="K150" s="213"/>
      <c r="L150" s="214"/>
      <c r="M150" s="215" t="s">
        <v>1</v>
      </c>
      <c r="N150" s="216" t="s">
        <v>41</v>
      </c>
      <c r="O150" s="78"/>
      <c r="P150" s="202">
        <f>O150*H150</f>
        <v>0</v>
      </c>
      <c r="Q150" s="202">
        <v>0.22</v>
      </c>
      <c r="R150" s="202">
        <f>Q150*H150</f>
        <v>0.22</v>
      </c>
      <c r="S150" s="202">
        <v>0</v>
      </c>
      <c r="T150" s="203">
        <f>S150*H150</f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204" t="s">
        <v>167</v>
      </c>
      <c r="AT150" s="204" t="s">
        <v>309</v>
      </c>
      <c r="AU150" s="204" t="s">
        <v>124</v>
      </c>
      <c r="AY150" s="15" t="s">
        <v>146</v>
      </c>
      <c r="BE150" s="205">
        <f>IF(N150="základná",J150,0)</f>
        <v>0</v>
      </c>
      <c r="BF150" s="205">
        <f>IF(N150="znížená",J150,0)</f>
        <v>0</v>
      </c>
      <c r="BG150" s="205">
        <f>IF(N150="zákl. prenesená",J150,0)</f>
        <v>0</v>
      </c>
      <c r="BH150" s="205">
        <f>IF(N150="zníž. prenesená",J150,0)</f>
        <v>0</v>
      </c>
      <c r="BI150" s="205">
        <f>IF(N150="nulová",J150,0)</f>
        <v>0</v>
      </c>
      <c r="BJ150" s="15" t="s">
        <v>124</v>
      </c>
      <c r="BK150" s="205">
        <f>ROUND(I150*H150,2)</f>
        <v>0</v>
      </c>
      <c r="BL150" s="15" t="s">
        <v>152</v>
      </c>
      <c r="BM150" s="204" t="s">
        <v>516</v>
      </c>
    </row>
    <row r="151" s="12" customFormat="1" ht="22.8" customHeight="1">
      <c r="A151" s="12"/>
      <c r="B151" s="179"/>
      <c r="C151" s="12"/>
      <c r="D151" s="180" t="s">
        <v>74</v>
      </c>
      <c r="E151" s="190" t="s">
        <v>327</v>
      </c>
      <c r="F151" s="190" t="s">
        <v>328</v>
      </c>
      <c r="G151" s="12"/>
      <c r="H151" s="12"/>
      <c r="I151" s="182"/>
      <c r="J151" s="191">
        <f>BK151</f>
        <v>0</v>
      </c>
      <c r="K151" s="12"/>
      <c r="L151" s="179"/>
      <c r="M151" s="184"/>
      <c r="N151" s="185"/>
      <c r="O151" s="185"/>
      <c r="P151" s="186">
        <f>P152</f>
        <v>0</v>
      </c>
      <c r="Q151" s="185"/>
      <c r="R151" s="186">
        <f>R152</f>
        <v>0</v>
      </c>
      <c r="S151" s="185"/>
      <c r="T151" s="187">
        <f>T152</f>
        <v>0</v>
      </c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R151" s="180" t="s">
        <v>83</v>
      </c>
      <c r="AT151" s="188" t="s">
        <v>74</v>
      </c>
      <c r="AU151" s="188" t="s">
        <v>83</v>
      </c>
      <c r="AY151" s="180" t="s">
        <v>146</v>
      </c>
      <c r="BK151" s="189">
        <f>BK152</f>
        <v>0</v>
      </c>
    </row>
    <row r="152" s="2" customFormat="1" ht="33" customHeight="1">
      <c r="A152" s="34"/>
      <c r="B152" s="156"/>
      <c r="C152" s="192" t="s">
        <v>194</v>
      </c>
      <c r="D152" s="192" t="s">
        <v>148</v>
      </c>
      <c r="E152" s="193" t="s">
        <v>517</v>
      </c>
      <c r="F152" s="194" t="s">
        <v>518</v>
      </c>
      <c r="G152" s="195" t="s">
        <v>222</v>
      </c>
      <c r="H152" s="196">
        <v>1.3140000000000001</v>
      </c>
      <c r="I152" s="197"/>
      <c r="J152" s="198">
        <f>ROUND(I152*H152,2)</f>
        <v>0</v>
      </c>
      <c r="K152" s="199"/>
      <c r="L152" s="35"/>
      <c r="M152" s="200" t="s">
        <v>1</v>
      </c>
      <c r="N152" s="201" t="s">
        <v>41</v>
      </c>
      <c r="O152" s="78"/>
      <c r="P152" s="202">
        <f>O152*H152</f>
        <v>0</v>
      </c>
      <c r="Q152" s="202">
        <v>0</v>
      </c>
      <c r="R152" s="202">
        <f>Q152*H152</f>
        <v>0</v>
      </c>
      <c r="S152" s="202">
        <v>0</v>
      </c>
      <c r="T152" s="203">
        <f>S152*H152</f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204" t="s">
        <v>152</v>
      </c>
      <c r="AT152" s="204" t="s">
        <v>148</v>
      </c>
      <c r="AU152" s="204" t="s">
        <v>124</v>
      </c>
      <c r="AY152" s="15" t="s">
        <v>146</v>
      </c>
      <c r="BE152" s="205">
        <f>IF(N152="základná",J152,0)</f>
        <v>0</v>
      </c>
      <c r="BF152" s="205">
        <f>IF(N152="znížená",J152,0)</f>
        <v>0</v>
      </c>
      <c r="BG152" s="205">
        <f>IF(N152="zákl. prenesená",J152,0)</f>
        <v>0</v>
      </c>
      <c r="BH152" s="205">
        <f>IF(N152="zníž. prenesená",J152,0)</f>
        <v>0</v>
      </c>
      <c r="BI152" s="205">
        <f>IF(N152="nulová",J152,0)</f>
        <v>0</v>
      </c>
      <c r="BJ152" s="15" t="s">
        <v>124</v>
      </c>
      <c r="BK152" s="205">
        <f>ROUND(I152*H152,2)</f>
        <v>0</v>
      </c>
      <c r="BL152" s="15" t="s">
        <v>152</v>
      </c>
      <c r="BM152" s="204" t="s">
        <v>519</v>
      </c>
    </row>
    <row r="153" s="12" customFormat="1" ht="25.92" customHeight="1">
      <c r="A153" s="12"/>
      <c r="B153" s="179"/>
      <c r="C153" s="12"/>
      <c r="D153" s="180" t="s">
        <v>74</v>
      </c>
      <c r="E153" s="181" t="s">
        <v>333</v>
      </c>
      <c r="F153" s="181" t="s">
        <v>334</v>
      </c>
      <c r="G153" s="12"/>
      <c r="H153" s="12"/>
      <c r="I153" s="182"/>
      <c r="J153" s="183">
        <f>BK153</f>
        <v>0</v>
      </c>
      <c r="K153" s="12"/>
      <c r="L153" s="179"/>
      <c r="M153" s="184"/>
      <c r="N153" s="185"/>
      <c r="O153" s="185"/>
      <c r="P153" s="186">
        <f>P154+P161</f>
        <v>0</v>
      </c>
      <c r="Q153" s="185"/>
      <c r="R153" s="186">
        <f>R154+R161</f>
        <v>0.46996570000000004</v>
      </c>
      <c r="S153" s="185"/>
      <c r="T153" s="187">
        <f>T154+T161</f>
        <v>0</v>
      </c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R153" s="180" t="s">
        <v>124</v>
      </c>
      <c r="AT153" s="188" t="s">
        <v>74</v>
      </c>
      <c r="AU153" s="188" t="s">
        <v>75</v>
      </c>
      <c r="AY153" s="180" t="s">
        <v>146</v>
      </c>
      <c r="BK153" s="189">
        <f>BK154+BK161</f>
        <v>0</v>
      </c>
    </row>
    <row r="154" s="12" customFormat="1" ht="22.8" customHeight="1">
      <c r="A154" s="12"/>
      <c r="B154" s="179"/>
      <c r="C154" s="12"/>
      <c r="D154" s="180" t="s">
        <v>74</v>
      </c>
      <c r="E154" s="190" t="s">
        <v>520</v>
      </c>
      <c r="F154" s="190" t="s">
        <v>521</v>
      </c>
      <c r="G154" s="12"/>
      <c r="H154" s="12"/>
      <c r="I154" s="182"/>
      <c r="J154" s="191">
        <f>BK154</f>
        <v>0</v>
      </c>
      <c r="K154" s="12"/>
      <c r="L154" s="179"/>
      <c r="M154" s="184"/>
      <c r="N154" s="185"/>
      <c r="O154" s="185"/>
      <c r="P154" s="186">
        <f>SUM(P155:P160)</f>
        <v>0</v>
      </c>
      <c r="Q154" s="185"/>
      <c r="R154" s="186">
        <f>SUM(R155:R160)</f>
        <v>0.16096890000000003</v>
      </c>
      <c r="S154" s="185"/>
      <c r="T154" s="187">
        <f>SUM(T155:T160)</f>
        <v>0</v>
      </c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R154" s="180" t="s">
        <v>124</v>
      </c>
      <c r="AT154" s="188" t="s">
        <v>74</v>
      </c>
      <c r="AU154" s="188" t="s">
        <v>83</v>
      </c>
      <c r="AY154" s="180" t="s">
        <v>146</v>
      </c>
      <c r="BK154" s="189">
        <f>SUM(BK155:BK160)</f>
        <v>0</v>
      </c>
    </row>
    <row r="155" s="2" customFormat="1" ht="21.75" customHeight="1">
      <c r="A155" s="34"/>
      <c r="B155" s="156"/>
      <c r="C155" s="192" t="s">
        <v>198</v>
      </c>
      <c r="D155" s="192" t="s">
        <v>148</v>
      </c>
      <c r="E155" s="193" t="s">
        <v>522</v>
      </c>
      <c r="F155" s="194" t="s">
        <v>523</v>
      </c>
      <c r="G155" s="195" t="s">
        <v>271</v>
      </c>
      <c r="H155" s="196">
        <v>75</v>
      </c>
      <c r="I155" s="197"/>
      <c r="J155" s="198">
        <f>ROUND(I155*H155,2)</f>
        <v>0</v>
      </c>
      <c r="K155" s="199"/>
      <c r="L155" s="35"/>
      <c r="M155" s="200" t="s">
        <v>1</v>
      </c>
      <c r="N155" s="201" t="s">
        <v>41</v>
      </c>
      <c r="O155" s="78"/>
      <c r="P155" s="202">
        <f>O155*H155</f>
        <v>0</v>
      </c>
      <c r="Q155" s="202">
        <v>0.0017671200000000001</v>
      </c>
      <c r="R155" s="202">
        <f>Q155*H155</f>
        <v>0.13253400000000001</v>
      </c>
      <c r="S155" s="202">
        <v>0</v>
      </c>
      <c r="T155" s="203">
        <f>S155*H155</f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204" t="s">
        <v>207</v>
      </c>
      <c r="AT155" s="204" t="s">
        <v>148</v>
      </c>
      <c r="AU155" s="204" t="s">
        <v>124</v>
      </c>
      <c r="AY155" s="15" t="s">
        <v>146</v>
      </c>
      <c r="BE155" s="205">
        <f>IF(N155="základná",J155,0)</f>
        <v>0</v>
      </c>
      <c r="BF155" s="205">
        <f>IF(N155="znížená",J155,0)</f>
        <v>0</v>
      </c>
      <c r="BG155" s="205">
        <f>IF(N155="zákl. prenesená",J155,0)</f>
        <v>0</v>
      </c>
      <c r="BH155" s="205">
        <f>IF(N155="zníž. prenesená",J155,0)</f>
        <v>0</v>
      </c>
      <c r="BI155" s="205">
        <f>IF(N155="nulová",J155,0)</f>
        <v>0</v>
      </c>
      <c r="BJ155" s="15" t="s">
        <v>124</v>
      </c>
      <c r="BK155" s="205">
        <f>ROUND(I155*H155,2)</f>
        <v>0</v>
      </c>
      <c r="BL155" s="15" t="s">
        <v>207</v>
      </c>
      <c r="BM155" s="204" t="s">
        <v>524</v>
      </c>
    </row>
    <row r="156" s="2" customFormat="1" ht="21.75" customHeight="1">
      <c r="A156" s="34"/>
      <c r="B156" s="156"/>
      <c r="C156" s="192" t="s">
        <v>202</v>
      </c>
      <c r="D156" s="192" t="s">
        <v>148</v>
      </c>
      <c r="E156" s="193" t="s">
        <v>525</v>
      </c>
      <c r="F156" s="194" t="s">
        <v>526</v>
      </c>
      <c r="G156" s="195" t="s">
        <v>271</v>
      </c>
      <c r="H156" s="196">
        <v>15</v>
      </c>
      <c r="I156" s="197"/>
      <c r="J156" s="198">
        <f>ROUND(I156*H156,2)</f>
        <v>0</v>
      </c>
      <c r="K156" s="199"/>
      <c r="L156" s="35"/>
      <c r="M156" s="200" t="s">
        <v>1</v>
      </c>
      <c r="N156" s="201" t="s">
        <v>41</v>
      </c>
      <c r="O156" s="78"/>
      <c r="P156" s="202">
        <f>O156*H156</f>
        <v>0</v>
      </c>
      <c r="Q156" s="202">
        <v>0.00189566</v>
      </c>
      <c r="R156" s="202">
        <f>Q156*H156</f>
        <v>0.028434899999999999</v>
      </c>
      <c r="S156" s="202">
        <v>0</v>
      </c>
      <c r="T156" s="203">
        <f>S156*H156</f>
        <v>0</v>
      </c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204" t="s">
        <v>207</v>
      </c>
      <c r="AT156" s="204" t="s">
        <v>148</v>
      </c>
      <c r="AU156" s="204" t="s">
        <v>124</v>
      </c>
      <c r="AY156" s="15" t="s">
        <v>146</v>
      </c>
      <c r="BE156" s="205">
        <f>IF(N156="základná",J156,0)</f>
        <v>0</v>
      </c>
      <c r="BF156" s="205">
        <f>IF(N156="znížená",J156,0)</f>
        <v>0</v>
      </c>
      <c r="BG156" s="205">
        <f>IF(N156="zákl. prenesená",J156,0)</f>
        <v>0</v>
      </c>
      <c r="BH156" s="205">
        <f>IF(N156="zníž. prenesená",J156,0)</f>
        <v>0</v>
      </c>
      <c r="BI156" s="205">
        <f>IF(N156="nulová",J156,0)</f>
        <v>0</v>
      </c>
      <c r="BJ156" s="15" t="s">
        <v>124</v>
      </c>
      <c r="BK156" s="205">
        <f>ROUND(I156*H156,2)</f>
        <v>0</v>
      </c>
      <c r="BL156" s="15" t="s">
        <v>207</v>
      </c>
      <c r="BM156" s="204" t="s">
        <v>527</v>
      </c>
    </row>
    <row r="157" s="2" customFormat="1" ht="24.15" customHeight="1">
      <c r="A157" s="34"/>
      <c r="B157" s="156"/>
      <c r="C157" s="192" t="s">
        <v>207</v>
      </c>
      <c r="D157" s="192" t="s">
        <v>148</v>
      </c>
      <c r="E157" s="193" t="s">
        <v>528</v>
      </c>
      <c r="F157" s="194" t="s">
        <v>529</v>
      </c>
      <c r="G157" s="195" t="s">
        <v>271</v>
      </c>
      <c r="H157" s="196">
        <v>90</v>
      </c>
      <c r="I157" s="197"/>
      <c r="J157" s="198">
        <f>ROUND(I157*H157,2)</f>
        <v>0</v>
      </c>
      <c r="K157" s="199"/>
      <c r="L157" s="35"/>
      <c r="M157" s="200" t="s">
        <v>1</v>
      </c>
      <c r="N157" s="201" t="s">
        <v>41</v>
      </c>
      <c r="O157" s="78"/>
      <c r="P157" s="202">
        <f>O157*H157</f>
        <v>0</v>
      </c>
      <c r="Q157" s="202">
        <v>0</v>
      </c>
      <c r="R157" s="202">
        <f>Q157*H157</f>
        <v>0</v>
      </c>
      <c r="S157" s="202">
        <v>0</v>
      </c>
      <c r="T157" s="203">
        <f>S157*H157</f>
        <v>0</v>
      </c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204" t="s">
        <v>207</v>
      </c>
      <c r="AT157" s="204" t="s">
        <v>148</v>
      </c>
      <c r="AU157" s="204" t="s">
        <v>124</v>
      </c>
      <c r="AY157" s="15" t="s">
        <v>146</v>
      </c>
      <c r="BE157" s="205">
        <f>IF(N157="základná",J157,0)</f>
        <v>0</v>
      </c>
      <c r="BF157" s="205">
        <f>IF(N157="znížená",J157,0)</f>
        <v>0</v>
      </c>
      <c r="BG157" s="205">
        <f>IF(N157="zákl. prenesená",J157,0)</f>
        <v>0</v>
      </c>
      <c r="BH157" s="205">
        <f>IF(N157="zníž. prenesená",J157,0)</f>
        <v>0</v>
      </c>
      <c r="BI157" s="205">
        <f>IF(N157="nulová",J157,0)</f>
        <v>0</v>
      </c>
      <c r="BJ157" s="15" t="s">
        <v>124</v>
      </c>
      <c r="BK157" s="205">
        <f>ROUND(I157*H157,2)</f>
        <v>0</v>
      </c>
      <c r="BL157" s="15" t="s">
        <v>207</v>
      </c>
      <c r="BM157" s="204" t="s">
        <v>530</v>
      </c>
    </row>
    <row r="158" s="2" customFormat="1" ht="24.15" customHeight="1">
      <c r="A158" s="34"/>
      <c r="B158" s="156"/>
      <c r="C158" s="192" t="s">
        <v>211</v>
      </c>
      <c r="D158" s="192" t="s">
        <v>148</v>
      </c>
      <c r="E158" s="193" t="s">
        <v>531</v>
      </c>
      <c r="F158" s="194" t="s">
        <v>532</v>
      </c>
      <c r="G158" s="195" t="s">
        <v>271</v>
      </c>
      <c r="H158" s="196">
        <v>90</v>
      </c>
      <c r="I158" s="197"/>
      <c r="J158" s="198">
        <f>ROUND(I158*H158,2)</f>
        <v>0</v>
      </c>
      <c r="K158" s="199"/>
      <c r="L158" s="35"/>
      <c r="M158" s="200" t="s">
        <v>1</v>
      </c>
      <c r="N158" s="201" t="s">
        <v>41</v>
      </c>
      <c r="O158" s="78"/>
      <c r="P158" s="202">
        <f>O158*H158</f>
        <v>0</v>
      </c>
      <c r="Q158" s="202">
        <v>0</v>
      </c>
      <c r="R158" s="202">
        <f>Q158*H158</f>
        <v>0</v>
      </c>
      <c r="S158" s="202">
        <v>0</v>
      </c>
      <c r="T158" s="203">
        <f>S158*H158</f>
        <v>0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204" t="s">
        <v>207</v>
      </c>
      <c r="AT158" s="204" t="s">
        <v>148</v>
      </c>
      <c r="AU158" s="204" t="s">
        <v>124</v>
      </c>
      <c r="AY158" s="15" t="s">
        <v>146</v>
      </c>
      <c r="BE158" s="205">
        <f>IF(N158="základná",J158,0)</f>
        <v>0</v>
      </c>
      <c r="BF158" s="205">
        <f>IF(N158="znížená",J158,0)</f>
        <v>0</v>
      </c>
      <c r="BG158" s="205">
        <f>IF(N158="zákl. prenesená",J158,0)</f>
        <v>0</v>
      </c>
      <c r="BH158" s="205">
        <f>IF(N158="zníž. prenesená",J158,0)</f>
        <v>0</v>
      </c>
      <c r="BI158" s="205">
        <f>IF(N158="nulová",J158,0)</f>
        <v>0</v>
      </c>
      <c r="BJ158" s="15" t="s">
        <v>124</v>
      </c>
      <c r="BK158" s="205">
        <f>ROUND(I158*H158,2)</f>
        <v>0</v>
      </c>
      <c r="BL158" s="15" t="s">
        <v>207</v>
      </c>
      <c r="BM158" s="204" t="s">
        <v>533</v>
      </c>
    </row>
    <row r="159" s="2" customFormat="1" ht="24.15" customHeight="1">
      <c r="A159" s="34"/>
      <c r="B159" s="156"/>
      <c r="C159" s="192" t="s">
        <v>215</v>
      </c>
      <c r="D159" s="192" t="s">
        <v>148</v>
      </c>
      <c r="E159" s="193" t="s">
        <v>534</v>
      </c>
      <c r="F159" s="194" t="s">
        <v>535</v>
      </c>
      <c r="G159" s="195" t="s">
        <v>222</v>
      </c>
      <c r="H159" s="196">
        <v>0.161</v>
      </c>
      <c r="I159" s="197"/>
      <c r="J159" s="198">
        <f>ROUND(I159*H159,2)</f>
        <v>0</v>
      </c>
      <c r="K159" s="199"/>
      <c r="L159" s="35"/>
      <c r="M159" s="200" t="s">
        <v>1</v>
      </c>
      <c r="N159" s="201" t="s">
        <v>41</v>
      </c>
      <c r="O159" s="78"/>
      <c r="P159" s="202">
        <f>O159*H159</f>
        <v>0</v>
      </c>
      <c r="Q159" s="202">
        <v>0</v>
      </c>
      <c r="R159" s="202">
        <f>Q159*H159</f>
        <v>0</v>
      </c>
      <c r="S159" s="202">
        <v>0</v>
      </c>
      <c r="T159" s="203">
        <f>S159*H159</f>
        <v>0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204" t="s">
        <v>207</v>
      </c>
      <c r="AT159" s="204" t="s">
        <v>148</v>
      </c>
      <c r="AU159" s="204" t="s">
        <v>124</v>
      </c>
      <c r="AY159" s="15" t="s">
        <v>146</v>
      </c>
      <c r="BE159" s="205">
        <f>IF(N159="základná",J159,0)</f>
        <v>0</v>
      </c>
      <c r="BF159" s="205">
        <f>IF(N159="znížená",J159,0)</f>
        <v>0</v>
      </c>
      <c r="BG159" s="205">
        <f>IF(N159="zákl. prenesená",J159,0)</f>
        <v>0</v>
      </c>
      <c r="BH159" s="205">
        <f>IF(N159="zníž. prenesená",J159,0)</f>
        <v>0</v>
      </c>
      <c r="BI159" s="205">
        <f>IF(N159="nulová",J159,0)</f>
        <v>0</v>
      </c>
      <c r="BJ159" s="15" t="s">
        <v>124</v>
      </c>
      <c r="BK159" s="205">
        <f>ROUND(I159*H159,2)</f>
        <v>0</v>
      </c>
      <c r="BL159" s="15" t="s">
        <v>207</v>
      </c>
      <c r="BM159" s="204" t="s">
        <v>536</v>
      </c>
    </row>
    <row r="160" s="2" customFormat="1" ht="24.15" customHeight="1">
      <c r="A160" s="34"/>
      <c r="B160" s="156"/>
      <c r="C160" s="192" t="s">
        <v>219</v>
      </c>
      <c r="D160" s="192" t="s">
        <v>148</v>
      </c>
      <c r="E160" s="193" t="s">
        <v>537</v>
      </c>
      <c r="F160" s="194" t="s">
        <v>538</v>
      </c>
      <c r="G160" s="195" t="s">
        <v>222</v>
      </c>
      <c r="H160" s="196">
        <v>0.161</v>
      </c>
      <c r="I160" s="197"/>
      <c r="J160" s="198">
        <f>ROUND(I160*H160,2)</f>
        <v>0</v>
      </c>
      <c r="K160" s="199"/>
      <c r="L160" s="35"/>
      <c r="M160" s="200" t="s">
        <v>1</v>
      </c>
      <c r="N160" s="201" t="s">
        <v>41</v>
      </c>
      <c r="O160" s="78"/>
      <c r="P160" s="202">
        <f>O160*H160</f>
        <v>0</v>
      </c>
      <c r="Q160" s="202">
        <v>0</v>
      </c>
      <c r="R160" s="202">
        <f>Q160*H160</f>
        <v>0</v>
      </c>
      <c r="S160" s="202">
        <v>0</v>
      </c>
      <c r="T160" s="203">
        <f>S160*H160</f>
        <v>0</v>
      </c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R160" s="204" t="s">
        <v>207</v>
      </c>
      <c r="AT160" s="204" t="s">
        <v>148</v>
      </c>
      <c r="AU160" s="204" t="s">
        <v>124</v>
      </c>
      <c r="AY160" s="15" t="s">
        <v>146</v>
      </c>
      <c r="BE160" s="205">
        <f>IF(N160="základná",J160,0)</f>
        <v>0</v>
      </c>
      <c r="BF160" s="205">
        <f>IF(N160="znížená",J160,0)</f>
        <v>0</v>
      </c>
      <c r="BG160" s="205">
        <f>IF(N160="zákl. prenesená",J160,0)</f>
        <v>0</v>
      </c>
      <c r="BH160" s="205">
        <f>IF(N160="zníž. prenesená",J160,0)</f>
        <v>0</v>
      </c>
      <c r="BI160" s="205">
        <f>IF(N160="nulová",J160,0)</f>
        <v>0</v>
      </c>
      <c r="BJ160" s="15" t="s">
        <v>124</v>
      </c>
      <c r="BK160" s="205">
        <f>ROUND(I160*H160,2)</f>
        <v>0</v>
      </c>
      <c r="BL160" s="15" t="s">
        <v>207</v>
      </c>
      <c r="BM160" s="204" t="s">
        <v>539</v>
      </c>
    </row>
    <row r="161" s="12" customFormat="1" ht="22.8" customHeight="1">
      <c r="A161" s="12"/>
      <c r="B161" s="179"/>
      <c r="C161" s="12"/>
      <c r="D161" s="180" t="s">
        <v>74</v>
      </c>
      <c r="E161" s="190" t="s">
        <v>540</v>
      </c>
      <c r="F161" s="190" t="s">
        <v>541</v>
      </c>
      <c r="G161" s="12"/>
      <c r="H161" s="12"/>
      <c r="I161" s="182"/>
      <c r="J161" s="191">
        <f>BK161</f>
        <v>0</v>
      </c>
      <c r="K161" s="12"/>
      <c r="L161" s="179"/>
      <c r="M161" s="184"/>
      <c r="N161" s="185"/>
      <c r="O161" s="185"/>
      <c r="P161" s="186">
        <f>SUM(P162:P178)</f>
        <v>0</v>
      </c>
      <c r="Q161" s="185"/>
      <c r="R161" s="186">
        <f>SUM(R162:R178)</f>
        <v>0.30899680000000002</v>
      </c>
      <c r="S161" s="185"/>
      <c r="T161" s="187">
        <f>SUM(T162:T178)</f>
        <v>0</v>
      </c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R161" s="180" t="s">
        <v>124</v>
      </c>
      <c r="AT161" s="188" t="s">
        <v>74</v>
      </c>
      <c r="AU161" s="188" t="s">
        <v>83</v>
      </c>
      <c r="AY161" s="180" t="s">
        <v>146</v>
      </c>
      <c r="BK161" s="189">
        <f>SUM(BK162:BK178)</f>
        <v>0</v>
      </c>
    </row>
    <row r="162" s="2" customFormat="1" ht="24.15" customHeight="1">
      <c r="A162" s="34"/>
      <c r="B162" s="156"/>
      <c r="C162" s="192" t="s">
        <v>7</v>
      </c>
      <c r="D162" s="192" t="s">
        <v>148</v>
      </c>
      <c r="E162" s="193" t="s">
        <v>542</v>
      </c>
      <c r="F162" s="194" t="s">
        <v>543</v>
      </c>
      <c r="G162" s="195" t="s">
        <v>271</v>
      </c>
      <c r="H162" s="196">
        <v>20</v>
      </c>
      <c r="I162" s="197"/>
      <c r="J162" s="198">
        <f>ROUND(I162*H162,2)</f>
        <v>0</v>
      </c>
      <c r="K162" s="199"/>
      <c r="L162" s="35"/>
      <c r="M162" s="200" t="s">
        <v>1</v>
      </c>
      <c r="N162" s="201" t="s">
        <v>41</v>
      </c>
      <c r="O162" s="78"/>
      <c r="P162" s="202">
        <f>O162*H162</f>
        <v>0</v>
      </c>
      <c r="Q162" s="202">
        <v>0</v>
      </c>
      <c r="R162" s="202">
        <f>Q162*H162</f>
        <v>0</v>
      </c>
      <c r="S162" s="202">
        <v>0</v>
      </c>
      <c r="T162" s="203">
        <f>S162*H162</f>
        <v>0</v>
      </c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R162" s="204" t="s">
        <v>207</v>
      </c>
      <c r="AT162" s="204" t="s">
        <v>148</v>
      </c>
      <c r="AU162" s="204" t="s">
        <v>124</v>
      </c>
      <c r="AY162" s="15" t="s">
        <v>146</v>
      </c>
      <c r="BE162" s="205">
        <f>IF(N162="základná",J162,0)</f>
        <v>0</v>
      </c>
      <c r="BF162" s="205">
        <f>IF(N162="znížená",J162,0)</f>
        <v>0</v>
      </c>
      <c r="BG162" s="205">
        <f>IF(N162="zákl. prenesená",J162,0)</f>
        <v>0</v>
      </c>
      <c r="BH162" s="205">
        <f>IF(N162="zníž. prenesená",J162,0)</f>
        <v>0</v>
      </c>
      <c r="BI162" s="205">
        <f>IF(N162="nulová",J162,0)</f>
        <v>0</v>
      </c>
      <c r="BJ162" s="15" t="s">
        <v>124</v>
      </c>
      <c r="BK162" s="205">
        <f>ROUND(I162*H162,2)</f>
        <v>0</v>
      </c>
      <c r="BL162" s="15" t="s">
        <v>207</v>
      </c>
      <c r="BM162" s="204" t="s">
        <v>544</v>
      </c>
    </row>
    <row r="163" s="2" customFormat="1" ht="24.15" customHeight="1">
      <c r="A163" s="34"/>
      <c r="B163" s="156"/>
      <c r="C163" s="206" t="s">
        <v>227</v>
      </c>
      <c r="D163" s="206" t="s">
        <v>309</v>
      </c>
      <c r="E163" s="207" t="s">
        <v>545</v>
      </c>
      <c r="F163" s="208" t="s">
        <v>546</v>
      </c>
      <c r="G163" s="209" t="s">
        <v>271</v>
      </c>
      <c r="H163" s="210">
        <v>20</v>
      </c>
      <c r="I163" s="211"/>
      <c r="J163" s="212">
        <f>ROUND(I163*H163,2)</f>
        <v>0</v>
      </c>
      <c r="K163" s="213"/>
      <c r="L163" s="214"/>
      <c r="M163" s="215" t="s">
        <v>1</v>
      </c>
      <c r="N163" s="216" t="s">
        <v>41</v>
      </c>
      <c r="O163" s="78"/>
      <c r="P163" s="202">
        <f>O163*H163</f>
        <v>0</v>
      </c>
      <c r="Q163" s="202">
        <v>0.00016000000000000001</v>
      </c>
      <c r="R163" s="202">
        <f>Q163*H163</f>
        <v>0.0032000000000000002</v>
      </c>
      <c r="S163" s="202">
        <v>0</v>
      </c>
      <c r="T163" s="203">
        <f>S163*H163</f>
        <v>0</v>
      </c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R163" s="204" t="s">
        <v>273</v>
      </c>
      <c r="AT163" s="204" t="s">
        <v>309</v>
      </c>
      <c r="AU163" s="204" t="s">
        <v>124</v>
      </c>
      <c r="AY163" s="15" t="s">
        <v>146</v>
      </c>
      <c r="BE163" s="205">
        <f>IF(N163="základná",J163,0)</f>
        <v>0</v>
      </c>
      <c r="BF163" s="205">
        <f>IF(N163="znížená",J163,0)</f>
        <v>0</v>
      </c>
      <c r="BG163" s="205">
        <f>IF(N163="zákl. prenesená",J163,0)</f>
        <v>0</v>
      </c>
      <c r="BH163" s="205">
        <f>IF(N163="zníž. prenesená",J163,0)</f>
        <v>0</v>
      </c>
      <c r="BI163" s="205">
        <f>IF(N163="nulová",J163,0)</f>
        <v>0</v>
      </c>
      <c r="BJ163" s="15" t="s">
        <v>124</v>
      </c>
      <c r="BK163" s="205">
        <f>ROUND(I163*H163,2)</f>
        <v>0</v>
      </c>
      <c r="BL163" s="15" t="s">
        <v>207</v>
      </c>
      <c r="BM163" s="204" t="s">
        <v>547</v>
      </c>
    </row>
    <row r="164" s="2" customFormat="1" ht="24.15" customHeight="1">
      <c r="A164" s="34"/>
      <c r="B164" s="156"/>
      <c r="C164" s="192" t="s">
        <v>231</v>
      </c>
      <c r="D164" s="192" t="s">
        <v>148</v>
      </c>
      <c r="E164" s="193" t="s">
        <v>548</v>
      </c>
      <c r="F164" s="194" t="s">
        <v>549</v>
      </c>
      <c r="G164" s="195" t="s">
        <v>271</v>
      </c>
      <c r="H164" s="196">
        <v>18</v>
      </c>
      <c r="I164" s="197"/>
      <c r="J164" s="198">
        <f>ROUND(I164*H164,2)</f>
        <v>0</v>
      </c>
      <c r="K164" s="199"/>
      <c r="L164" s="35"/>
      <c r="M164" s="200" t="s">
        <v>1</v>
      </c>
      <c r="N164" s="201" t="s">
        <v>41</v>
      </c>
      <c r="O164" s="78"/>
      <c r="P164" s="202">
        <f>O164*H164</f>
        <v>0</v>
      </c>
      <c r="Q164" s="202">
        <v>8.8800000000000004E-05</v>
      </c>
      <c r="R164" s="202">
        <f>Q164*H164</f>
        <v>0.0015984</v>
      </c>
      <c r="S164" s="202">
        <v>0</v>
      </c>
      <c r="T164" s="203">
        <f>S164*H164</f>
        <v>0</v>
      </c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R164" s="204" t="s">
        <v>207</v>
      </c>
      <c r="AT164" s="204" t="s">
        <v>148</v>
      </c>
      <c r="AU164" s="204" t="s">
        <v>124</v>
      </c>
      <c r="AY164" s="15" t="s">
        <v>146</v>
      </c>
      <c r="BE164" s="205">
        <f>IF(N164="základná",J164,0)</f>
        <v>0</v>
      </c>
      <c r="BF164" s="205">
        <f>IF(N164="znížená",J164,0)</f>
        <v>0</v>
      </c>
      <c r="BG164" s="205">
        <f>IF(N164="zákl. prenesená",J164,0)</f>
        <v>0</v>
      </c>
      <c r="BH164" s="205">
        <f>IF(N164="zníž. prenesená",J164,0)</f>
        <v>0</v>
      </c>
      <c r="BI164" s="205">
        <f>IF(N164="nulová",J164,0)</f>
        <v>0</v>
      </c>
      <c r="BJ164" s="15" t="s">
        <v>124</v>
      </c>
      <c r="BK164" s="205">
        <f>ROUND(I164*H164,2)</f>
        <v>0</v>
      </c>
      <c r="BL164" s="15" t="s">
        <v>207</v>
      </c>
      <c r="BM164" s="204" t="s">
        <v>550</v>
      </c>
    </row>
    <row r="165" s="2" customFormat="1" ht="24.15" customHeight="1">
      <c r="A165" s="34"/>
      <c r="B165" s="156"/>
      <c r="C165" s="206" t="s">
        <v>235</v>
      </c>
      <c r="D165" s="206" t="s">
        <v>309</v>
      </c>
      <c r="E165" s="207" t="s">
        <v>551</v>
      </c>
      <c r="F165" s="208" t="s">
        <v>552</v>
      </c>
      <c r="G165" s="209" t="s">
        <v>271</v>
      </c>
      <c r="H165" s="210">
        <v>18</v>
      </c>
      <c r="I165" s="211"/>
      <c r="J165" s="212">
        <f>ROUND(I165*H165,2)</f>
        <v>0</v>
      </c>
      <c r="K165" s="213"/>
      <c r="L165" s="214"/>
      <c r="M165" s="215" t="s">
        <v>1</v>
      </c>
      <c r="N165" s="216" t="s">
        <v>41</v>
      </c>
      <c r="O165" s="78"/>
      <c r="P165" s="202">
        <f>O165*H165</f>
        <v>0</v>
      </c>
      <c r="Q165" s="202">
        <v>0.00025999999999999998</v>
      </c>
      <c r="R165" s="202">
        <f>Q165*H165</f>
        <v>0.0046799999999999993</v>
      </c>
      <c r="S165" s="202">
        <v>0</v>
      </c>
      <c r="T165" s="203">
        <f>S165*H165</f>
        <v>0</v>
      </c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R165" s="204" t="s">
        <v>273</v>
      </c>
      <c r="AT165" s="204" t="s">
        <v>309</v>
      </c>
      <c r="AU165" s="204" t="s">
        <v>124</v>
      </c>
      <c r="AY165" s="15" t="s">
        <v>146</v>
      </c>
      <c r="BE165" s="205">
        <f>IF(N165="základná",J165,0)</f>
        <v>0</v>
      </c>
      <c r="BF165" s="205">
        <f>IF(N165="znížená",J165,0)</f>
        <v>0</v>
      </c>
      <c r="BG165" s="205">
        <f>IF(N165="zákl. prenesená",J165,0)</f>
        <v>0</v>
      </c>
      <c r="BH165" s="205">
        <f>IF(N165="zníž. prenesená",J165,0)</f>
        <v>0</v>
      </c>
      <c r="BI165" s="205">
        <f>IF(N165="nulová",J165,0)</f>
        <v>0</v>
      </c>
      <c r="BJ165" s="15" t="s">
        <v>124</v>
      </c>
      <c r="BK165" s="205">
        <f>ROUND(I165*H165,2)</f>
        <v>0</v>
      </c>
      <c r="BL165" s="15" t="s">
        <v>207</v>
      </c>
      <c r="BM165" s="204" t="s">
        <v>553</v>
      </c>
    </row>
    <row r="166" s="2" customFormat="1" ht="24.15" customHeight="1">
      <c r="A166" s="34"/>
      <c r="B166" s="156"/>
      <c r="C166" s="192" t="s">
        <v>197</v>
      </c>
      <c r="D166" s="192" t="s">
        <v>148</v>
      </c>
      <c r="E166" s="193" t="s">
        <v>554</v>
      </c>
      <c r="F166" s="194" t="s">
        <v>555</v>
      </c>
      <c r="G166" s="195" t="s">
        <v>271</v>
      </c>
      <c r="H166" s="196">
        <v>300</v>
      </c>
      <c r="I166" s="197"/>
      <c r="J166" s="198">
        <f>ROUND(I166*H166,2)</f>
        <v>0</v>
      </c>
      <c r="K166" s="199"/>
      <c r="L166" s="35"/>
      <c r="M166" s="200" t="s">
        <v>1</v>
      </c>
      <c r="N166" s="201" t="s">
        <v>41</v>
      </c>
      <c r="O166" s="78"/>
      <c r="P166" s="202">
        <f>O166*H166</f>
        <v>0</v>
      </c>
      <c r="Q166" s="202">
        <v>2.0000000000000002E-05</v>
      </c>
      <c r="R166" s="202">
        <f>Q166*H166</f>
        <v>0.0060000000000000001</v>
      </c>
      <c r="S166" s="202">
        <v>0</v>
      </c>
      <c r="T166" s="203">
        <f>S166*H166</f>
        <v>0</v>
      </c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R166" s="204" t="s">
        <v>207</v>
      </c>
      <c r="AT166" s="204" t="s">
        <v>148</v>
      </c>
      <c r="AU166" s="204" t="s">
        <v>124</v>
      </c>
      <c r="AY166" s="15" t="s">
        <v>146</v>
      </c>
      <c r="BE166" s="205">
        <f>IF(N166="základná",J166,0)</f>
        <v>0</v>
      </c>
      <c r="BF166" s="205">
        <f>IF(N166="znížená",J166,0)</f>
        <v>0</v>
      </c>
      <c r="BG166" s="205">
        <f>IF(N166="zákl. prenesená",J166,0)</f>
        <v>0</v>
      </c>
      <c r="BH166" s="205">
        <f>IF(N166="zníž. prenesená",J166,0)</f>
        <v>0</v>
      </c>
      <c r="BI166" s="205">
        <f>IF(N166="nulová",J166,0)</f>
        <v>0</v>
      </c>
      <c r="BJ166" s="15" t="s">
        <v>124</v>
      </c>
      <c r="BK166" s="205">
        <f>ROUND(I166*H166,2)</f>
        <v>0</v>
      </c>
      <c r="BL166" s="15" t="s">
        <v>207</v>
      </c>
      <c r="BM166" s="204" t="s">
        <v>556</v>
      </c>
    </row>
    <row r="167" s="2" customFormat="1" ht="24.15" customHeight="1">
      <c r="A167" s="34"/>
      <c r="B167" s="156"/>
      <c r="C167" s="206" t="s">
        <v>245</v>
      </c>
      <c r="D167" s="206" t="s">
        <v>309</v>
      </c>
      <c r="E167" s="207" t="s">
        <v>557</v>
      </c>
      <c r="F167" s="208" t="s">
        <v>558</v>
      </c>
      <c r="G167" s="209" t="s">
        <v>271</v>
      </c>
      <c r="H167" s="210">
        <v>300</v>
      </c>
      <c r="I167" s="211"/>
      <c r="J167" s="212">
        <f>ROUND(I167*H167,2)</f>
        <v>0</v>
      </c>
      <c r="K167" s="213"/>
      <c r="L167" s="214"/>
      <c r="M167" s="215" t="s">
        <v>1</v>
      </c>
      <c r="N167" s="216" t="s">
        <v>41</v>
      </c>
      <c r="O167" s="78"/>
      <c r="P167" s="202">
        <f>O167*H167</f>
        <v>0</v>
      </c>
      <c r="Q167" s="202">
        <v>0.00040999999999999999</v>
      </c>
      <c r="R167" s="202">
        <f>Q167*H167</f>
        <v>0.123</v>
      </c>
      <c r="S167" s="202">
        <v>0</v>
      </c>
      <c r="T167" s="203">
        <f>S167*H167</f>
        <v>0</v>
      </c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R167" s="204" t="s">
        <v>273</v>
      </c>
      <c r="AT167" s="204" t="s">
        <v>309</v>
      </c>
      <c r="AU167" s="204" t="s">
        <v>124</v>
      </c>
      <c r="AY167" s="15" t="s">
        <v>146</v>
      </c>
      <c r="BE167" s="205">
        <f>IF(N167="základná",J167,0)</f>
        <v>0</v>
      </c>
      <c r="BF167" s="205">
        <f>IF(N167="znížená",J167,0)</f>
        <v>0</v>
      </c>
      <c r="BG167" s="205">
        <f>IF(N167="zákl. prenesená",J167,0)</f>
        <v>0</v>
      </c>
      <c r="BH167" s="205">
        <f>IF(N167="zníž. prenesená",J167,0)</f>
        <v>0</v>
      </c>
      <c r="BI167" s="205">
        <f>IF(N167="nulová",J167,0)</f>
        <v>0</v>
      </c>
      <c r="BJ167" s="15" t="s">
        <v>124</v>
      </c>
      <c r="BK167" s="205">
        <f>ROUND(I167*H167,2)</f>
        <v>0</v>
      </c>
      <c r="BL167" s="15" t="s">
        <v>207</v>
      </c>
      <c r="BM167" s="204" t="s">
        <v>559</v>
      </c>
    </row>
    <row r="168" s="2" customFormat="1" ht="16.5" customHeight="1">
      <c r="A168" s="34"/>
      <c r="B168" s="156"/>
      <c r="C168" s="192" t="s">
        <v>201</v>
      </c>
      <c r="D168" s="192" t="s">
        <v>148</v>
      </c>
      <c r="E168" s="193" t="s">
        <v>560</v>
      </c>
      <c r="F168" s="194" t="s">
        <v>561</v>
      </c>
      <c r="G168" s="195" t="s">
        <v>271</v>
      </c>
      <c r="H168" s="196">
        <v>20</v>
      </c>
      <c r="I168" s="197"/>
      <c r="J168" s="198">
        <f>ROUND(I168*H168,2)</f>
        <v>0</v>
      </c>
      <c r="K168" s="199"/>
      <c r="L168" s="35"/>
      <c r="M168" s="200" t="s">
        <v>1</v>
      </c>
      <c r="N168" s="201" t="s">
        <v>41</v>
      </c>
      <c r="O168" s="78"/>
      <c r="P168" s="202">
        <f>O168*H168</f>
        <v>0</v>
      </c>
      <c r="Q168" s="202">
        <v>0.00016459999999999999</v>
      </c>
      <c r="R168" s="202">
        <f>Q168*H168</f>
        <v>0.0032919999999999998</v>
      </c>
      <c r="S168" s="202">
        <v>0</v>
      </c>
      <c r="T168" s="203">
        <f>S168*H168</f>
        <v>0</v>
      </c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R168" s="204" t="s">
        <v>207</v>
      </c>
      <c r="AT168" s="204" t="s">
        <v>148</v>
      </c>
      <c r="AU168" s="204" t="s">
        <v>124</v>
      </c>
      <c r="AY168" s="15" t="s">
        <v>146</v>
      </c>
      <c r="BE168" s="205">
        <f>IF(N168="základná",J168,0)</f>
        <v>0</v>
      </c>
      <c r="BF168" s="205">
        <f>IF(N168="znížená",J168,0)</f>
        <v>0</v>
      </c>
      <c r="BG168" s="205">
        <f>IF(N168="zákl. prenesená",J168,0)</f>
        <v>0</v>
      </c>
      <c r="BH168" s="205">
        <f>IF(N168="zníž. prenesená",J168,0)</f>
        <v>0</v>
      </c>
      <c r="BI168" s="205">
        <f>IF(N168="nulová",J168,0)</f>
        <v>0</v>
      </c>
      <c r="BJ168" s="15" t="s">
        <v>124</v>
      </c>
      <c r="BK168" s="205">
        <f>ROUND(I168*H168,2)</f>
        <v>0</v>
      </c>
      <c r="BL168" s="15" t="s">
        <v>207</v>
      </c>
      <c r="BM168" s="204" t="s">
        <v>562</v>
      </c>
    </row>
    <row r="169" s="2" customFormat="1" ht="21.75" customHeight="1">
      <c r="A169" s="34"/>
      <c r="B169" s="156"/>
      <c r="C169" s="192" t="s">
        <v>252</v>
      </c>
      <c r="D169" s="192" t="s">
        <v>148</v>
      </c>
      <c r="E169" s="193" t="s">
        <v>563</v>
      </c>
      <c r="F169" s="194" t="s">
        <v>564</v>
      </c>
      <c r="G169" s="195" t="s">
        <v>271</v>
      </c>
      <c r="H169" s="196">
        <v>318</v>
      </c>
      <c r="I169" s="197"/>
      <c r="J169" s="198">
        <f>ROUND(I169*H169,2)</f>
        <v>0</v>
      </c>
      <c r="K169" s="199"/>
      <c r="L169" s="35"/>
      <c r="M169" s="200" t="s">
        <v>1</v>
      </c>
      <c r="N169" s="201" t="s">
        <v>41</v>
      </c>
      <c r="O169" s="78"/>
      <c r="P169" s="202">
        <f>O169*H169</f>
        <v>0</v>
      </c>
      <c r="Q169" s="202">
        <v>0.00022871999999999999</v>
      </c>
      <c r="R169" s="202">
        <f>Q169*H169</f>
        <v>0.072732959999999999</v>
      </c>
      <c r="S169" s="202">
        <v>0</v>
      </c>
      <c r="T169" s="203">
        <f>S169*H169</f>
        <v>0</v>
      </c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R169" s="204" t="s">
        <v>207</v>
      </c>
      <c r="AT169" s="204" t="s">
        <v>148</v>
      </c>
      <c r="AU169" s="204" t="s">
        <v>124</v>
      </c>
      <c r="AY169" s="15" t="s">
        <v>146</v>
      </c>
      <c r="BE169" s="205">
        <f>IF(N169="základná",J169,0)</f>
        <v>0</v>
      </c>
      <c r="BF169" s="205">
        <f>IF(N169="znížená",J169,0)</f>
        <v>0</v>
      </c>
      <c r="BG169" s="205">
        <f>IF(N169="zákl. prenesená",J169,0)</f>
        <v>0</v>
      </c>
      <c r="BH169" s="205">
        <f>IF(N169="zníž. prenesená",J169,0)</f>
        <v>0</v>
      </c>
      <c r="BI169" s="205">
        <f>IF(N169="nulová",J169,0)</f>
        <v>0</v>
      </c>
      <c r="BJ169" s="15" t="s">
        <v>124</v>
      </c>
      <c r="BK169" s="205">
        <f>ROUND(I169*H169,2)</f>
        <v>0</v>
      </c>
      <c r="BL169" s="15" t="s">
        <v>207</v>
      </c>
      <c r="BM169" s="204" t="s">
        <v>565</v>
      </c>
    </row>
    <row r="170" s="2" customFormat="1" ht="16.5" customHeight="1">
      <c r="A170" s="34"/>
      <c r="B170" s="156"/>
      <c r="C170" s="192" t="s">
        <v>205</v>
      </c>
      <c r="D170" s="192" t="s">
        <v>148</v>
      </c>
      <c r="E170" s="193" t="s">
        <v>566</v>
      </c>
      <c r="F170" s="194" t="s">
        <v>567</v>
      </c>
      <c r="G170" s="195" t="s">
        <v>512</v>
      </c>
      <c r="H170" s="196">
        <v>20</v>
      </c>
      <c r="I170" s="197"/>
      <c r="J170" s="198">
        <f>ROUND(I170*H170,2)</f>
        <v>0</v>
      </c>
      <c r="K170" s="199"/>
      <c r="L170" s="35"/>
      <c r="M170" s="200" t="s">
        <v>1</v>
      </c>
      <c r="N170" s="201" t="s">
        <v>41</v>
      </c>
      <c r="O170" s="78"/>
      <c r="P170" s="202">
        <f>O170*H170</f>
        <v>0</v>
      </c>
      <c r="Q170" s="202">
        <v>0</v>
      </c>
      <c r="R170" s="202">
        <f>Q170*H170</f>
        <v>0</v>
      </c>
      <c r="S170" s="202">
        <v>0</v>
      </c>
      <c r="T170" s="203">
        <f>S170*H170</f>
        <v>0</v>
      </c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R170" s="204" t="s">
        <v>207</v>
      </c>
      <c r="AT170" s="204" t="s">
        <v>148</v>
      </c>
      <c r="AU170" s="204" t="s">
        <v>124</v>
      </c>
      <c r="AY170" s="15" t="s">
        <v>146</v>
      </c>
      <c r="BE170" s="205">
        <f>IF(N170="základná",J170,0)</f>
        <v>0</v>
      </c>
      <c r="BF170" s="205">
        <f>IF(N170="znížená",J170,0)</f>
        <v>0</v>
      </c>
      <c r="BG170" s="205">
        <f>IF(N170="zákl. prenesená",J170,0)</f>
        <v>0</v>
      </c>
      <c r="BH170" s="205">
        <f>IF(N170="zníž. prenesená",J170,0)</f>
        <v>0</v>
      </c>
      <c r="BI170" s="205">
        <f>IF(N170="nulová",J170,0)</f>
        <v>0</v>
      </c>
      <c r="BJ170" s="15" t="s">
        <v>124</v>
      </c>
      <c r="BK170" s="205">
        <f>ROUND(I170*H170,2)</f>
        <v>0</v>
      </c>
      <c r="BL170" s="15" t="s">
        <v>207</v>
      </c>
      <c r="BM170" s="204" t="s">
        <v>568</v>
      </c>
    </row>
    <row r="171" s="2" customFormat="1" ht="24.15" customHeight="1">
      <c r="A171" s="34"/>
      <c r="B171" s="156"/>
      <c r="C171" s="192" t="s">
        <v>260</v>
      </c>
      <c r="D171" s="192" t="s">
        <v>148</v>
      </c>
      <c r="E171" s="193" t="s">
        <v>569</v>
      </c>
      <c r="F171" s="194" t="s">
        <v>570</v>
      </c>
      <c r="G171" s="195" t="s">
        <v>512</v>
      </c>
      <c r="H171" s="196">
        <v>4</v>
      </c>
      <c r="I171" s="197"/>
      <c r="J171" s="198">
        <f>ROUND(I171*H171,2)</f>
        <v>0</v>
      </c>
      <c r="K171" s="199"/>
      <c r="L171" s="35"/>
      <c r="M171" s="200" t="s">
        <v>1</v>
      </c>
      <c r="N171" s="201" t="s">
        <v>41</v>
      </c>
      <c r="O171" s="78"/>
      <c r="P171" s="202">
        <f>O171*H171</f>
        <v>0</v>
      </c>
      <c r="Q171" s="202">
        <v>6.9720000000000003E-05</v>
      </c>
      <c r="R171" s="202">
        <f>Q171*H171</f>
        <v>0.00027888000000000001</v>
      </c>
      <c r="S171" s="202">
        <v>0</v>
      </c>
      <c r="T171" s="203">
        <f>S171*H171</f>
        <v>0</v>
      </c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R171" s="204" t="s">
        <v>207</v>
      </c>
      <c r="AT171" s="204" t="s">
        <v>148</v>
      </c>
      <c r="AU171" s="204" t="s">
        <v>124</v>
      </c>
      <c r="AY171" s="15" t="s">
        <v>146</v>
      </c>
      <c r="BE171" s="205">
        <f>IF(N171="základná",J171,0)</f>
        <v>0</v>
      </c>
      <c r="BF171" s="205">
        <f>IF(N171="znížená",J171,0)</f>
        <v>0</v>
      </c>
      <c r="BG171" s="205">
        <f>IF(N171="zákl. prenesená",J171,0)</f>
        <v>0</v>
      </c>
      <c r="BH171" s="205">
        <f>IF(N171="zníž. prenesená",J171,0)</f>
        <v>0</v>
      </c>
      <c r="BI171" s="205">
        <f>IF(N171="nulová",J171,0)</f>
        <v>0</v>
      </c>
      <c r="BJ171" s="15" t="s">
        <v>124</v>
      </c>
      <c r="BK171" s="205">
        <f>ROUND(I171*H171,2)</f>
        <v>0</v>
      </c>
      <c r="BL171" s="15" t="s">
        <v>207</v>
      </c>
      <c r="BM171" s="204" t="s">
        <v>571</v>
      </c>
    </row>
    <row r="172" s="2" customFormat="1" ht="16.5" customHeight="1">
      <c r="A172" s="34"/>
      <c r="B172" s="156"/>
      <c r="C172" s="206" t="s">
        <v>264</v>
      </c>
      <c r="D172" s="206" t="s">
        <v>309</v>
      </c>
      <c r="E172" s="207" t="s">
        <v>572</v>
      </c>
      <c r="F172" s="208" t="s">
        <v>573</v>
      </c>
      <c r="G172" s="209" t="s">
        <v>512</v>
      </c>
      <c r="H172" s="210">
        <v>4</v>
      </c>
      <c r="I172" s="211"/>
      <c r="J172" s="212">
        <f>ROUND(I172*H172,2)</f>
        <v>0</v>
      </c>
      <c r="K172" s="213"/>
      <c r="L172" s="214"/>
      <c r="M172" s="215" t="s">
        <v>1</v>
      </c>
      <c r="N172" s="216" t="s">
        <v>41</v>
      </c>
      <c r="O172" s="78"/>
      <c r="P172" s="202">
        <f>O172*H172</f>
        <v>0</v>
      </c>
      <c r="Q172" s="202">
        <v>0.0051900000000000002</v>
      </c>
      <c r="R172" s="202">
        <f>Q172*H172</f>
        <v>0.020760000000000001</v>
      </c>
      <c r="S172" s="202">
        <v>0</v>
      </c>
      <c r="T172" s="203">
        <f>S172*H172</f>
        <v>0</v>
      </c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R172" s="204" t="s">
        <v>273</v>
      </c>
      <c r="AT172" s="204" t="s">
        <v>309</v>
      </c>
      <c r="AU172" s="204" t="s">
        <v>124</v>
      </c>
      <c r="AY172" s="15" t="s">
        <v>146</v>
      </c>
      <c r="BE172" s="205">
        <f>IF(N172="základná",J172,0)</f>
        <v>0</v>
      </c>
      <c r="BF172" s="205">
        <f>IF(N172="znížená",J172,0)</f>
        <v>0</v>
      </c>
      <c r="BG172" s="205">
        <f>IF(N172="zákl. prenesená",J172,0)</f>
        <v>0</v>
      </c>
      <c r="BH172" s="205">
        <f>IF(N172="zníž. prenesená",J172,0)</f>
        <v>0</v>
      </c>
      <c r="BI172" s="205">
        <f>IF(N172="nulová",J172,0)</f>
        <v>0</v>
      </c>
      <c r="BJ172" s="15" t="s">
        <v>124</v>
      </c>
      <c r="BK172" s="205">
        <f>ROUND(I172*H172,2)</f>
        <v>0</v>
      </c>
      <c r="BL172" s="15" t="s">
        <v>207</v>
      </c>
      <c r="BM172" s="204" t="s">
        <v>574</v>
      </c>
    </row>
    <row r="173" s="2" customFormat="1" ht="21.75" customHeight="1">
      <c r="A173" s="34"/>
      <c r="B173" s="156"/>
      <c r="C173" s="192" t="s">
        <v>268</v>
      </c>
      <c r="D173" s="192" t="s">
        <v>148</v>
      </c>
      <c r="E173" s="193" t="s">
        <v>575</v>
      </c>
      <c r="F173" s="194" t="s">
        <v>576</v>
      </c>
      <c r="G173" s="195" t="s">
        <v>512</v>
      </c>
      <c r="H173" s="196">
        <v>20</v>
      </c>
      <c r="I173" s="197"/>
      <c r="J173" s="198">
        <f>ROUND(I173*H173,2)</f>
        <v>0</v>
      </c>
      <c r="K173" s="199"/>
      <c r="L173" s="35"/>
      <c r="M173" s="200" t="s">
        <v>1</v>
      </c>
      <c r="N173" s="201" t="s">
        <v>41</v>
      </c>
      <c r="O173" s="78"/>
      <c r="P173" s="202">
        <f>O173*H173</f>
        <v>0</v>
      </c>
      <c r="Q173" s="202">
        <v>5.1539999999999998E-05</v>
      </c>
      <c r="R173" s="202">
        <f>Q173*H173</f>
        <v>0.0010307999999999999</v>
      </c>
      <c r="S173" s="202">
        <v>0</v>
      </c>
      <c r="T173" s="203">
        <f>S173*H173</f>
        <v>0</v>
      </c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R173" s="204" t="s">
        <v>207</v>
      </c>
      <c r="AT173" s="204" t="s">
        <v>148</v>
      </c>
      <c r="AU173" s="204" t="s">
        <v>124</v>
      </c>
      <c r="AY173" s="15" t="s">
        <v>146</v>
      </c>
      <c r="BE173" s="205">
        <f>IF(N173="základná",J173,0)</f>
        <v>0</v>
      </c>
      <c r="BF173" s="205">
        <f>IF(N173="znížená",J173,0)</f>
        <v>0</v>
      </c>
      <c r="BG173" s="205">
        <f>IF(N173="zákl. prenesená",J173,0)</f>
        <v>0</v>
      </c>
      <c r="BH173" s="205">
        <f>IF(N173="zníž. prenesená",J173,0)</f>
        <v>0</v>
      </c>
      <c r="BI173" s="205">
        <f>IF(N173="nulová",J173,0)</f>
        <v>0</v>
      </c>
      <c r="BJ173" s="15" t="s">
        <v>124</v>
      </c>
      <c r="BK173" s="205">
        <f>ROUND(I173*H173,2)</f>
        <v>0</v>
      </c>
      <c r="BL173" s="15" t="s">
        <v>207</v>
      </c>
      <c r="BM173" s="204" t="s">
        <v>577</v>
      </c>
    </row>
    <row r="174" s="2" customFormat="1" ht="24.15" customHeight="1">
      <c r="A174" s="34"/>
      <c r="B174" s="156"/>
      <c r="C174" s="206" t="s">
        <v>273</v>
      </c>
      <c r="D174" s="206" t="s">
        <v>309</v>
      </c>
      <c r="E174" s="207" t="s">
        <v>578</v>
      </c>
      <c r="F174" s="208" t="s">
        <v>579</v>
      </c>
      <c r="G174" s="209" t="s">
        <v>512</v>
      </c>
      <c r="H174" s="210">
        <v>20</v>
      </c>
      <c r="I174" s="211"/>
      <c r="J174" s="212">
        <f>ROUND(I174*H174,2)</f>
        <v>0</v>
      </c>
      <c r="K174" s="213"/>
      <c r="L174" s="214"/>
      <c r="M174" s="215" t="s">
        <v>1</v>
      </c>
      <c r="N174" s="216" t="s">
        <v>41</v>
      </c>
      <c r="O174" s="78"/>
      <c r="P174" s="202">
        <f>O174*H174</f>
        <v>0</v>
      </c>
      <c r="Q174" s="202">
        <v>0.00029999999999999997</v>
      </c>
      <c r="R174" s="202">
        <f>Q174*H174</f>
        <v>0.0059999999999999993</v>
      </c>
      <c r="S174" s="202">
        <v>0</v>
      </c>
      <c r="T174" s="203">
        <f>S174*H174</f>
        <v>0</v>
      </c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R174" s="204" t="s">
        <v>273</v>
      </c>
      <c r="AT174" s="204" t="s">
        <v>309</v>
      </c>
      <c r="AU174" s="204" t="s">
        <v>124</v>
      </c>
      <c r="AY174" s="15" t="s">
        <v>146</v>
      </c>
      <c r="BE174" s="205">
        <f>IF(N174="základná",J174,0)</f>
        <v>0</v>
      </c>
      <c r="BF174" s="205">
        <f>IF(N174="znížená",J174,0)</f>
        <v>0</v>
      </c>
      <c r="BG174" s="205">
        <f>IF(N174="zákl. prenesená",J174,0)</f>
        <v>0</v>
      </c>
      <c r="BH174" s="205">
        <f>IF(N174="zníž. prenesená",J174,0)</f>
        <v>0</v>
      </c>
      <c r="BI174" s="205">
        <f>IF(N174="nulová",J174,0)</f>
        <v>0</v>
      </c>
      <c r="BJ174" s="15" t="s">
        <v>124</v>
      </c>
      <c r="BK174" s="205">
        <f>ROUND(I174*H174,2)</f>
        <v>0</v>
      </c>
      <c r="BL174" s="15" t="s">
        <v>207</v>
      </c>
      <c r="BM174" s="204" t="s">
        <v>580</v>
      </c>
    </row>
    <row r="175" s="2" customFormat="1" ht="24.15" customHeight="1">
      <c r="A175" s="34"/>
      <c r="B175" s="156"/>
      <c r="C175" s="192" t="s">
        <v>277</v>
      </c>
      <c r="D175" s="192" t="s">
        <v>148</v>
      </c>
      <c r="E175" s="193" t="s">
        <v>581</v>
      </c>
      <c r="F175" s="194" t="s">
        <v>582</v>
      </c>
      <c r="G175" s="195" t="s">
        <v>271</v>
      </c>
      <c r="H175" s="196">
        <v>338</v>
      </c>
      <c r="I175" s="197"/>
      <c r="J175" s="198">
        <f>ROUND(I175*H175,2)</f>
        <v>0</v>
      </c>
      <c r="K175" s="199"/>
      <c r="L175" s="35"/>
      <c r="M175" s="200" t="s">
        <v>1</v>
      </c>
      <c r="N175" s="201" t="s">
        <v>41</v>
      </c>
      <c r="O175" s="78"/>
      <c r="P175" s="202">
        <f>O175*H175</f>
        <v>0</v>
      </c>
      <c r="Q175" s="202">
        <v>0.00018652</v>
      </c>
      <c r="R175" s="202">
        <f>Q175*H175</f>
        <v>0.063043760000000004</v>
      </c>
      <c r="S175" s="202">
        <v>0</v>
      </c>
      <c r="T175" s="203">
        <f>S175*H175</f>
        <v>0</v>
      </c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R175" s="204" t="s">
        <v>207</v>
      </c>
      <c r="AT175" s="204" t="s">
        <v>148</v>
      </c>
      <c r="AU175" s="204" t="s">
        <v>124</v>
      </c>
      <c r="AY175" s="15" t="s">
        <v>146</v>
      </c>
      <c r="BE175" s="205">
        <f>IF(N175="základná",J175,0)</f>
        <v>0</v>
      </c>
      <c r="BF175" s="205">
        <f>IF(N175="znížená",J175,0)</f>
        <v>0</v>
      </c>
      <c r="BG175" s="205">
        <f>IF(N175="zákl. prenesená",J175,0)</f>
        <v>0</v>
      </c>
      <c r="BH175" s="205">
        <f>IF(N175="zníž. prenesená",J175,0)</f>
        <v>0</v>
      </c>
      <c r="BI175" s="205">
        <f>IF(N175="nulová",J175,0)</f>
        <v>0</v>
      </c>
      <c r="BJ175" s="15" t="s">
        <v>124</v>
      </c>
      <c r="BK175" s="205">
        <f>ROUND(I175*H175,2)</f>
        <v>0</v>
      </c>
      <c r="BL175" s="15" t="s">
        <v>207</v>
      </c>
      <c r="BM175" s="204" t="s">
        <v>583</v>
      </c>
    </row>
    <row r="176" s="2" customFormat="1" ht="24.15" customHeight="1">
      <c r="A176" s="34"/>
      <c r="B176" s="156"/>
      <c r="C176" s="192" t="s">
        <v>285</v>
      </c>
      <c r="D176" s="192" t="s">
        <v>148</v>
      </c>
      <c r="E176" s="193" t="s">
        <v>584</v>
      </c>
      <c r="F176" s="194" t="s">
        <v>585</v>
      </c>
      <c r="G176" s="195" t="s">
        <v>271</v>
      </c>
      <c r="H176" s="196">
        <v>338</v>
      </c>
      <c r="I176" s="197"/>
      <c r="J176" s="198">
        <f>ROUND(I176*H176,2)</f>
        <v>0</v>
      </c>
      <c r="K176" s="199"/>
      <c r="L176" s="35"/>
      <c r="M176" s="200" t="s">
        <v>1</v>
      </c>
      <c r="N176" s="201" t="s">
        <v>41</v>
      </c>
      <c r="O176" s="78"/>
      <c r="P176" s="202">
        <f>O176*H176</f>
        <v>0</v>
      </c>
      <c r="Q176" s="202">
        <v>1.0000000000000001E-05</v>
      </c>
      <c r="R176" s="202">
        <f>Q176*H176</f>
        <v>0.0033800000000000002</v>
      </c>
      <c r="S176" s="202">
        <v>0</v>
      </c>
      <c r="T176" s="203">
        <f>S176*H176</f>
        <v>0</v>
      </c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R176" s="204" t="s">
        <v>207</v>
      </c>
      <c r="AT176" s="204" t="s">
        <v>148</v>
      </c>
      <c r="AU176" s="204" t="s">
        <v>124</v>
      </c>
      <c r="AY176" s="15" t="s">
        <v>146</v>
      </c>
      <c r="BE176" s="205">
        <f>IF(N176="základná",J176,0)</f>
        <v>0</v>
      </c>
      <c r="BF176" s="205">
        <f>IF(N176="znížená",J176,0)</f>
        <v>0</v>
      </c>
      <c r="BG176" s="205">
        <f>IF(N176="zákl. prenesená",J176,0)</f>
        <v>0</v>
      </c>
      <c r="BH176" s="205">
        <f>IF(N176="zníž. prenesená",J176,0)</f>
        <v>0</v>
      </c>
      <c r="BI176" s="205">
        <f>IF(N176="nulová",J176,0)</f>
        <v>0</v>
      </c>
      <c r="BJ176" s="15" t="s">
        <v>124</v>
      </c>
      <c r="BK176" s="205">
        <f>ROUND(I176*H176,2)</f>
        <v>0</v>
      </c>
      <c r="BL176" s="15" t="s">
        <v>207</v>
      </c>
      <c r="BM176" s="204" t="s">
        <v>586</v>
      </c>
    </row>
    <row r="177" s="2" customFormat="1" ht="24.15" customHeight="1">
      <c r="A177" s="34"/>
      <c r="B177" s="156"/>
      <c r="C177" s="192" t="s">
        <v>289</v>
      </c>
      <c r="D177" s="192" t="s">
        <v>148</v>
      </c>
      <c r="E177" s="193" t="s">
        <v>587</v>
      </c>
      <c r="F177" s="194" t="s">
        <v>588</v>
      </c>
      <c r="G177" s="195" t="s">
        <v>222</v>
      </c>
      <c r="H177" s="196">
        <v>0.309</v>
      </c>
      <c r="I177" s="197"/>
      <c r="J177" s="198">
        <f>ROUND(I177*H177,2)</f>
        <v>0</v>
      </c>
      <c r="K177" s="199"/>
      <c r="L177" s="35"/>
      <c r="M177" s="200" t="s">
        <v>1</v>
      </c>
      <c r="N177" s="201" t="s">
        <v>41</v>
      </c>
      <c r="O177" s="78"/>
      <c r="P177" s="202">
        <f>O177*H177</f>
        <v>0</v>
      </c>
      <c r="Q177" s="202">
        <v>0</v>
      </c>
      <c r="R177" s="202">
        <f>Q177*H177</f>
        <v>0</v>
      </c>
      <c r="S177" s="202">
        <v>0</v>
      </c>
      <c r="T177" s="203">
        <f>S177*H177</f>
        <v>0</v>
      </c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R177" s="204" t="s">
        <v>207</v>
      </c>
      <c r="AT177" s="204" t="s">
        <v>148</v>
      </c>
      <c r="AU177" s="204" t="s">
        <v>124</v>
      </c>
      <c r="AY177" s="15" t="s">
        <v>146</v>
      </c>
      <c r="BE177" s="205">
        <f>IF(N177="základná",J177,0)</f>
        <v>0</v>
      </c>
      <c r="BF177" s="205">
        <f>IF(N177="znížená",J177,0)</f>
        <v>0</v>
      </c>
      <c r="BG177" s="205">
        <f>IF(N177="zákl. prenesená",J177,0)</f>
        <v>0</v>
      </c>
      <c r="BH177" s="205">
        <f>IF(N177="zníž. prenesená",J177,0)</f>
        <v>0</v>
      </c>
      <c r="BI177" s="205">
        <f>IF(N177="nulová",J177,0)</f>
        <v>0</v>
      </c>
      <c r="BJ177" s="15" t="s">
        <v>124</v>
      </c>
      <c r="BK177" s="205">
        <f>ROUND(I177*H177,2)</f>
        <v>0</v>
      </c>
      <c r="BL177" s="15" t="s">
        <v>207</v>
      </c>
      <c r="BM177" s="204" t="s">
        <v>589</v>
      </c>
    </row>
    <row r="178" s="2" customFormat="1" ht="24.15" customHeight="1">
      <c r="A178" s="34"/>
      <c r="B178" s="156"/>
      <c r="C178" s="192" t="s">
        <v>223</v>
      </c>
      <c r="D178" s="192" t="s">
        <v>148</v>
      </c>
      <c r="E178" s="193" t="s">
        <v>590</v>
      </c>
      <c r="F178" s="194" t="s">
        <v>591</v>
      </c>
      <c r="G178" s="195" t="s">
        <v>222</v>
      </c>
      <c r="H178" s="196">
        <v>0.309</v>
      </c>
      <c r="I178" s="197"/>
      <c r="J178" s="198">
        <f>ROUND(I178*H178,2)</f>
        <v>0</v>
      </c>
      <c r="K178" s="199"/>
      <c r="L178" s="35"/>
      <c r="M178" s="218" t="s">
        <v>1</v>
      </c>
      <c r="N178" s="219" t="s">
        <v>41</v>
      </c>
      <c r="O178" s="220"/>
      <c r="P178" s="221">
        <f>O178*H178</f>
        <v>0</v>
      </c>
      <c r="Q178" s="221">
        <v>0</v>
      </c>
      <c r="R178" s="221">
        <f>Q178*H178</f>
        <v>0</v>
      </c>
      <c r="S178" s="221">
        <v>0</v>
      </c>
      <c r="T178" s="222">
        <f>S178*H178</f>
        <v>0</v>
      </c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R178" s="204" t="s">
        <v>207</v>
      </c>
      <c r="AT178" s="204" t="s">
        <v>148</v>
      </c>
      <c r="AU178" s="204" t="s">
        <v>124</v>
      </c>
      <c r="AY178" s="15" t="s">
        <v>146</v>
      </c>
      <c r="BE178" s="205">
        <f>IF(N178="základná",J178,0)</f>
        <v>0</v>
      </c>
      <c r="BF178" s="205">
        <f>IF(N178="znížená",J178,0)</f>
        <v>0</v>
      </c>
      <c r="BG178" s="205">
        <f>IF(N178="zákl. prenesená",J178,0)</f>
        <v>0</v>
      </c>
      <c r="BH178" s="205">
        <f>IF(N178="zníž. prenesená",J178,0)</f>
        <v>0</v>
      </c>
      <c r="BI178" s="205">
        <f>IF(N178="nulová",J178,0)</f>
        <v>0</v>
      </c>
      <c r="BJ178" s="15" t="s">
        <v>124</v>
      </c>
      <c r="BK178" s="205">
        <f>ROUND(I178*H178,2)</f>
        <v>0</v>
      </c>
      <c r="BL178" s="15" t="s">
        <v>207</v>
      </c>
      <c r="BM178" s="204" t="s">
        <v>592</v>
      </c>
    </row>
    <row r="179" s="2" customFormat="1" ht="6.96" customHeight="1">
      <c r="A179" s="34"/>
      <c r="B179" s="61"/>
      <c r="C179" s="62"/>
      <c r="D179" s="62"/>
      <c r="E179" s="62"/>
      <c r="F179" s="62"/>
      <c r="G179" s="62"/>
      <c r="H179" s="62"/>
      <c r="I179" s="62"/>
      <c r="J179" s="62"/>
      <c r="K179" s="62"/>
      <c r="L179" s="35"/>
      <c r="M179" s="34"/>
      <c r="O179" s="34"/>
      <c r="P179" s="34"/>
      <c r="Q179" s="34"/>
      <c r="R179" s="34"/>
      <c r="S179" s="34"/>
      <c r="T179" s="34"/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</row>
  </sheetData>
  <autoFilter ref="C133:K178"/>
  <mergeCells count="14">
    <mergeCell ref="E7:H7"/>
    <mergeCell ref="E9:H9"/>
    <mergeCell ref="E18:H18"/>
    <mergeCell ref="E27:H27"/>
    <mergeCell ref="E85:H85"/>
    <mergeCell ref="E87:H87"/>
    <mergeCell ref="D108:F108"/>
    <mergeCell ref="D109:F109"/>
    <mergeCell ref="D110:F110"/>
    <mergeCell ref="D111:F111"/>
    <mergeCell ref="D112:F112"/>
    <mergeCell ref="E124:H124"/>
    <mergeCell ref="E126:H12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4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90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75</v>
      </c>
    </row>
    <row r="4" s="1" customFormat="1" ht="24.96" customHeight="1">
      <c r="B4" s="18"/>
      <c r="D4" s="19" t="s">
        <v>97</v>
      </c>
      <c r="L4" s="18"/>
      <c r="M4" s="121" t="s">
        <v>9</v>
      </c>
      <c r="AT4" s="15" t="s">
        <v>3</v>
      </c>
    </row>
    <row r="5" s="1" customFormat="1" ht="6.96" customHeight="1">
      <c r="B5" s="18"/>
      <c r="L5" s="18"/>
    </row>
    <row r="6" s="1" customFormat="1" ht="12" customHeight="1">
      <c r="B6" s="18"/>
      <c r="D6" s="28" t="s">
        <v>15</v>
      </c>
      <c r="L6" s="18"/>
    </row>
    <row r="7" s="1" customFormat="1" ht="16.5" customHeight="1">
      <c r="B7" s="18"/>
      <c r="E7" s="122" t="str">
        <f>'Rekapitulácia stavby'!K6</f>
        <v>Rekonštrukcia farmy Terezov - Objekt SO.27 - spojovacia chodba</v>
      </c>
      <c r="F7" s="28"/>
      <c r="G7" s="28"/>
      <c r="H7" s="28"/>
      <c r="L7" s="18"/>
    </row>
    <row r="8" s="2" customFormat="1" ht="12" customHeight="1">
      <c r="A8" s="34"/>
      <c r="B8" s="35"/>
      <c r="C8" s="34"/>
      <c r="D8" s="28" t="s">
        <v>98</v>
      </c>
      <c r="E8" s="34"/>
      <c r="F8" s="34"/>
      <c r="G8" s="34"/>
      <c r="H8" s="34"/>
      <c r="I8" s="34"/>
      <c r="J8" s="34"/>
      <c r="K8" s="34"/>
      <c r="L8" s="56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="2" customFormat="1" ht="16.5" customHeight="1">
      <c r="A9" s="34"/>
      <c r="B9" s="35"/>
      <c r="C9" s="34"/>
      <c r="D9" s="34"/>
      <c r="E9" s="68" t="s">
        <v>593</v>
      </c>
      <c r="F9" s="34"/>
      <c r="G9" s="34"/>
      <c r="H9" s="34"/>
      <c r="I9" s="34"/>
      <c r="J9" s="34"/>
      <c r="K9" s="34"/>
      <c r="L9" s="56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>
      <c r="A10" s="34"/>
      <c r="B10" s="35"/>
      <c r="C10" s="34"/>
      <c r="D10" s="34"/>
      <c r="E10" s="34"/>
      <c r="F10" s="34"/>
      <c r="G10" s="34"/>
      <c r="H10" s="34"/>
      <c r="I10" s="34"/>
      <c r="J10" s="34"/>
      <c r="K10" s="34"/>
      <c r="L10" s="56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2" customHeight="1">
      <c r="A11" s="34"/>
      <c r="B11" s="35"/>
      <c r="C11" s="34"/>
      <c r="D11" s="28" t="s">
        <v>17</v>
      </c>
      <c r="E11" s="34"/>
      <c r="F11" s="23" t="s">
        <v>1</v>
      </c>
      <c r="G11" s="34"/>
      <c r="H11" s="34"/>
      <c r="I11" s="28" t="s">
        <v>18</v>
      </c>
      <c r="J11" s="23" t="s">
        <v>1</v>
      </c>
      <c r="K11" s="34"/>
      <c r="L11" s="56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 ht="12" customHeight="1">
      <c r="A12" s="34"/>
      <c r="B12" s="35"/>
      <c r="C12" s="34"/>
      <c r="D12" s="28" t="s">
        <v>19</v>
      </c>
      <c r="E12" s="34"/>
      <c r="F12" s="23" t="s">
        <v>20</v>
      </c>
      <c r="G12" s="34"/>
      <c r="H12" s="34"/>
      <c r="I12" s="28" t="s">
        <v>21</v>
      </c>
      <c r="J12" s="70" t="str">
        <f>'Rekapitulácia stavby'!AN8</f>
        <v>12. 9. 2023</v>
      </c>
      <c r="K12" s="34"/>
      <c r="L12" s="56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0.8" customHeight="1">
      <c r="A13" s="34"/>
      <c r="B13" s="35"/>
      <c r="C13" s="34"/>
      <c r="D13" s="34"/>
      <c r="E13" s="34"/>
      <c r="F13" s="34"/>
      <c r="G13" s="34"/>
      <c r="H13" s="34"/>
      <c r="I13" s="34"/>
      <c r="J13" s="34"/>
      <c r="K13" s="34"/>
      <c r="L13" s="56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35"/>
      <c r="C14" s="34"/>
      <c r="D14" s="28" t="s">
        <v>23</v>
      </c>
      <c r="E14" s="34"/>
      <c r="F14" s="34"/>
      <c r="G14" s="34"/>
      <c r="H14" s="34"/>
      <c r="I14" s="28" t="s">
        <v>24</v>
      </c>
      <c r="J14" s="23" t="s">
        <v>1</v>
      </c>
      <c r="K14" s="34"/>
      <c r="L14" s="56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8" customHeight="1">
      <c r="A15" s="34"/>
      <c r="B15" s="35"/>
      <c r="C15" s="34"/>
      <c r="D15" s="34"/>
      <c r="E15" s="23" t="s">
        <v>25</v>
      </c>
      <c r="F15" s="34"/>
      <c r="G15" s="34"/>
      <c r="H15" s="34"/>
      <c r="I15" s="28" t="s">
        <v>26</v>
      </c>
      <c r="J15" s="23" t="s">
        <v>1</v>
      </c>
      <c r="K15" s="34"/>
      <c r="L15" s="56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6.96" customHeight="1">
      <c r="A16" s="34"/>
      <c r="B16" s="35"/>
      <c r="C16" s="34"/>
      <c r="D16" s="34"/>
      <c r="E16" s="34"/>
      <c r="F16" s="34"/>
      <c r="G16" s="34"/>
      <c r="H16" s="34"/>
      <c r="I16" s="34"/>
      <c r="J16" s="34"/>
      <c r="K16" s="34"/>
      <c r="L16" s="56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2" customHeight="1">
      <c r="A17" s="34"/>
      <c r="B17" s="35"/>
      <c r="C17" s="34"/>
      <c r="D17" s="28" t="s">
        <v>27</v>
      </c>
      <c r="E17" s="34"/>
      <c r="F17" s="34"/>
      <c r="G17" s="34"/>
      <c r="H17" s="34"/>
      <c r="I17" s="28" t="s">
        <v>24</v>
      </c>
      <c r="J17" s="29" t="str">
        <f>'Rekapitulácia stavby'!AN13</f>
        <v>Vyplň údaj</v>
      </c>
      <c r="K17" s="34"/>
      <c r="L17" s="56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18" customHeight="1">
      <c r="A18" s="34"/>
      <c r="B18" s="35"/>
      <c r="C18" s="34"/>
      <c r="D18" s="34"/>
      <c r="E18" s="29" t="str">
        <f>'Rekapitulácia stavby'!E14</f>
        <v>Vyplň údaj</v>
      </c>
      <c r="F18" s="23"/>
      <c r="G18" s="23"/>
      <c r="H18" s="23"/>
      <c r="I18" s="28" t="s">
        <v>26</v>
      </c>
      <c r="J18" s="29" t="str">
        <f>'Rekapitulácia stavby'!AN14</f>
        <v>Vyplň údaj</v>
      </c>
      <c r="K18" s="34"/>
      <c r="L18" s="56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6.96" customHeight="1">
      <c r="A19" s="34"/>
      <c r="B19" s="35"/>
      <c r="C19" s="34"/>
      <c r="D19" s="34"/>
      <c r="E19" s="34"/>
      <c r="F19" s="34"/>
      <c r="G19" s="34"/>
      <c r="H19" s="34"/>
      <c r="I19" s="34"/>
      <c r="J19" s="34"/>
      <c r="K19" s="34"/>
      <c r="L19" s="56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2" customHeight="1">
      <c r="A20" s="34"/>
      <c r="B20" s="35"/>
      <c r="C20" s="34"/>
      <c r="D20" s="28" t="s">
        <v>29</v>
      </c>
      <c r="E20" s="34"/>
      <c r="F20" s="34"/>
      <c r="G20" s="34"/>
      <c r="H20" s="34"/>
      <c r="I20" s="28" t="s">
        <v>24</v>
      </c>
      <c r="J20" s="23" t="s">
        <v>1</v>
      </c>
      <c r="K20" s="34"/>
      <c r="L20" s="56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18" customHeight="1">
      <c r="A21" s="34"/>
      <c r="B21" s="35"/>
      <c r="C21" s="34"/>
      <c r="D21" s="34"/>
      <c r="E21" s="23" t="s">
        <v>30</v>
      </c>
      <c r="F21" s="34"/>
      <c r="G21" s="34"/>
      <c r="H21" s="34"/>
      <c r="I21" s="28" t="s">
        <v>26</v>
      </c>
      <c r="J21" s="23" t="s">
        <v>1</v>
      </c>
      <c r="K21" s="34"/>
      <c r="L21" s="56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6.96" customHeight="1">
      <c r="A22" s="34"/>
      <c r="B22" s="35"/>
      <c r="C22" s="34"/>
      <c r="D22" s="34"/>
      <c r="E22" s="34"/>
      <c r="F22" s="34"/>
      <c r="G22" s="34"/>
      <c r="H22" s="34"/>
      <c r="I22" s="34"/>
      <c r="J22" s="34"/>
      <c r="K22" s="34"/>
      <c r="L22" s="56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2" customHeight="1">
      <c r="A23" s="34"/>
      <c r="B23" s="35"/>
      <c r="C23" s="34"/>
      <c r="D23" s="28" t="s">
        <v>32</v>
      </c>
      <c r="E23" s="34"/>
      <c r="F23" s="34"/>
      <c r="G23" s="34"/>
      <c r="H23" s="34"/>
      <c r="I23" s="28" t="s">
        <v>24</v>
      </c>
      <c r="J23" s="23" t="s">
        <v>1</v>
      </c>
      <c r="K23" s="34"/>
      <c r="L23" s="56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18" customHeight="1">
      <c r="A24" s="34"/>
      <c r="B24" s="35"/>
      <c r="C24" s="34"/>
      <c r="D24" s="34"/>
      <c r="E24" s="23" t="s">
        <v>33</v>
      </c>
      <c r="F24" s="34"/>
      <c r="G24" s="34"/>
      <c r="H24" s="34"/>
      <c r="I24" s="28" t="s">
        <v>26</v>
      </c>
      <c r="J24" s="23" t="s">
        <v>1</v>
      </c>
      <c r="K24" s="34"/>
      <c r="L24" s="56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6.96" customHeight="1">
      <c r="A25" s="34"/>
      <c r="B25" s="35"/>
      <c r="C25" s="34"/>
      <c r="D25" s="34"/>
      <c r="E25" s="34"/>
      <c r="F25" s="34"/>
      <c r="G25" s="34"/>
      <c r="H25" s="34"/>
      <c r="I25" s="34"/>
      <c r="J25" s="34"/>
      <c r="K25" s="34"/>
      <c r="L25" s="56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2" customHeight="1">
      <c r="A26" s="34"/>
      <c r="B26" s="35"/>
      <c r="C26" s="34"/>
      <c r="D26" s="28" t="s">
        <v>34</v>
      </c>
      <c r="E26" s="34"/>
      <c r="F26" s="34"/>
      <c r="G26" s="34"/>
      <c r="H26" s="34"/>
      <c r="I26" s="34"/>
      <c r="J26" s="34"/>
      <c r="K26" s="34"/>
      <c r="L26" s="56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8" customFormat="1" ht="16.5" customHeight="1">
      <c r="A27" s="123"/>
      <c r="B27" s="124"/>
      <c r="C27" s="123"/>
      <c r="D27" s="123"/>
      <c r="E27" s="32" t="s">
        <v>1</v>
      </c>
      <c r="F27" s="32"/>
      <c r="G27" s="32"/>
      <c r="H27" s="32"/>
      <c r="I27" s="123"/>
      <c r="J27" s="123"/>
      <c r="K27" s="123"/>
      <c r="L27" s="125"/>
      <c r="S27" s="123"/>
      <c r="T27" s="123"/>
      <c r="U27" s="123"/>
      <c r="V27" s="123"/>
      <c r="W27" s="123"/>
      <c r="X27" s="123"/>
      <c r="Y27" s="123"/>
      <c r="Z27" s="123"/>
      <c r="AA27" s="123"/>
      <c r="AB27" s="123"/>
      <c r="AC27" s="123"/>
      <c r="AD27" s="123"/>
      <c r="AE27" s="123"/>
    </row>
    <row r="28" s="2" customFormat="1" ht="6.96" customHeight="1">
      <c r="A28" s="34"/>
      <c r="B28" s="35"/>
      <c r="C28" s="34"/>
      <c r="D28" s="34"/>
      <c r="E28" s="34"/>
      <c r="F28" s="34"/>
      <c r="G28" s="34"/>
      <c r="H28" s="34"/>
      <c r="I28" s="34"/>
      <c r="J28" s="34"/>
      <c r="K28" s="34"/>
      <c r="L28" s="56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2" customFormat="1" ht="6.96" customHeight="1">
      <c r="A29" s="34"/>
      <c r="B29" s="35"/>
      <c r="C29" s="34"/>
      <c r="D29" s="91"/>
      <c r="E29" s="91"/>
      <c r="F29" s="91"/>
      <c r="G29" s="91"/>
      <c r="H29" s="91"/>
      <c r="I29" s="91"/>
      <c r="J29" s="91"/>
      <c r="K29" s="91"/>
      <c r="L29" s="56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="2" customFormat="1" ht="14.4" customHeight="1">
      <c r="A30" s="34"/>
      <c r="B30" s="35"/>
      <c r="C30" s="34"/>
      <c r="D30" s="23" t="s">
        <v>100</v>
      </c>
      <c r="E30" s="34"/>
      <c r="F30" s="34"/>
      <c r="G30" s="34"/>
      <c r="H30" s="34"/>
      <c r="I30" s="34"/>
      <c r="J30" s="126">
        <f>J96</f>
        <v>0</v>
      </c>
      <c r="K30" s="34"/>
      <c r="L30" s="56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14.4" customHeight="1">
      <c r="A31" s="34"/>
      <c r="B31" s="35"/>
      <c r="C31" s="34"/>
      <c r="D31" s="127" t="s">
        <v>101</v>
      </c>
      <c r="E31" s="34"/>
      <c r="F31" s="34"/>
      <c r="G31" s="34"/>
      <c r="H31" s="34"/>
      <c r="I31" s="34"/>
      <c r="J31" s="126">
        <f>J111</f>
        <v>0</v>
      </c>
      <c r="K31" s="34"/>
      <c r="L31" s="56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25.44" customHeight="1">
      <c r="A32" s="34"/>
      <c r="B32" s="35"/>
      <c r="C32" s="34"/>
      <c r="D32" s="128" t="s">
        <v>35</v>
      </c>
      <c r="E32" s="34"/>
      <c r="F32" s="34"/>
      <c r="G32" s="34"/>
      <c r="H32" s="34"/>
      <c r="I32" s="34"/>
      <c r="J32" s="97">
        <f>ROUND(J30 + J31, 2)</f>
        <v>0</v>
      </c>
      <c r="K32" s="34"/>
      <c r="L32" s="56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6.96" customHeight="1">
      <c r="A33" s="34"/>
      <c r="B33" s="35"/>
      <c r="C33" s="34"/>
      <c r="D33" s="91"/>
      <c r="E33" s="91"/>
      <c r="F33" s="91"/>
      <c r="G33" s="91"/>
      <c r="H33" s="91"/>
      <c r="I33" s="91"/>
      <c r="J33" s="91"/>
      <c r="K33" s="91"/>
      <c r="L33" s="56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35"/>
      <c r="C34" s="34"/>
      <c r="D34" s="34"/>
      <c r="E34" s="34"/>
      <c r="F34" s="39" t="s">
        <v>37</v>
      </c>
      <c r="G34" s="34"/>
      <c r="H34" s="34"/>
      <c r="I34" s="39" t="s">
        <v>36</v>
      </c>
      <c r="J34" s="39" t="s">
        <v>38</v>
      </c>
      <c r="K34" s="34"/>
      <c r="L34" s="56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="2" customFormat="1" ht="14.4" customHeight="1">
      <c r="A35" s="34"/>
      <c r="B35" s="35"/>
      <c r="C35" s="34"/>
      <c r="D35" s="129" t="s">
        <v>39</v>
      </c>
      <c r="E35" s="41" t="s">
        <v>40</v>
      </c>
      <c r="F35" s="130">
        <f>ROUND((SUM(BE111:BE118) + SUM(BE138:BE201)),  2)</f>
        <v>0</v>
      </c>
      <c r="G35" s="131"/>
      <c r="H35" s="131"/>
      <c r="I35" s="132">
        <v>0.20000000000000001</v>
      </c>
      <c r="J35" s="130">
        <f>ROUND(((SUM(BE111:BE118) + SUM(BE138:BE201))*I35),  2)</f>
        <v>0</v>
      </c>
      <c r="K35" s="34"/>
      <c r="L35" s="56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="2" customFormat="1" ht="14.4" customHeight="1">
      <c r="A36" s="34"/>
      <c r="B36" s="35"/>
      <c r="C36" s="34"/>
      <c r="D36" s="34"/>
      <c r="E36" s="41" t="s">
        <v>41</v>
      </c>
      <c r="F36" s="130">
        <f>ROUND((SUM(BF111:BF118) + SUM(BF138:BF201)),  2)</f>
        <v>0</v>
      </c>
      <c r="G36" s="131"/>
      <c r="H36" s="131"/>
      <c r="I36" s="132">
        <v>0.20000000000000001</v>
      </c>
      <c r="J36" s="130">
        <f>ROUND(((SUM(BF111:BF118) + SUM(BF138:BF201))*I36),  2)</f>
        <v>0</v>
      </c>
      <c r="K36" s="34"/>
      <c r="L36" s="56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35"/>
      <c r="C37" s="34"/>
      <c r="D37" s="34"/>
      <c r="E37" s="28" t="s">
        <v>42</v>
      </c>
      <c r="F37" s="133">
        <f>ROUND((SUM(BG111:BG118) + SUM(BG138:BG201)),  2)</f>
        <v>0</v>
      </c>
      <c r="G37" s="34"/>
      <c r="H37" s="34"/>
      <c r="I37" s="134">
        <v>0.20000000000000001</v>
      </c>
      <c r="J37" s="133">
        <f>0</f>
        <v>0</v>
      </c>
      <c r="K37" s="34"/>
      <c r="L37" s="56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hidden="1" s="2" customFormat="1" ht="14.4" customHeight="1">
      <c r="A38" s="34"/>
      <c r="B38" s="35"/>
      <c r="C38" s="34"/>
      <c r="D38" s="34"/>
      <c r="E38" s="28" t="s">
        <v>43</v>
      </c>
      <c r="F38" s="133">
        <f>ROUND((SUM(BH111:BH118) + SUM(BH138:BH201)),  2)</f>
        <v>0</v>
      </c>
      <c r="G38" s="34"/>
      <c r="H38" s="34"/>
      <c r="I38" s="134">
        <v>0.20000000000000001</v>
      </c>
      <c r="J38" s="133">
        <f>0</f>
        <v>0</v>
      </c>
      <c r="K38" s="34"/>
      <c r="L38" s="56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hidden="1" s="2" customFormat="1" ht="14.4" customHeight="1">
      <c r="A39" s="34"/>
      <c r="B39" s="35"/>
      <c r="C39" s="34"/>
      <c r="D39" s="34"/>
      <c r="E39" s="41" t="s">
        <v>44</v>
      </c>
      <c r="F39" s="130">
        <f>ROUND((SUM(BI111:BI118) + SUM(BI138:BI201)),  2)</f>
        <v>0</v>
      </c>
      <c r="G39" s="131"/>
      <c r="H39" s="131"/>
      <c r="I39" s="132">
        <v>0</v>
      </c>
      <c r="J39" s="130">
        <f>0</f>
        <v>0</v>
      </c>
      <c r="K39" s="34"/>
      <c r="L39" s="56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6.96" customHeight="1">
      <c r="A40" s="34"/>
      <c r="B40" s="35"/>
      <c r="C40" s="34"/>
      <c r="D40" s="34"/>
      <c r="E40" s="34"/>
      <c r="F40" s="34"/>
      <c r="G40" s="34"/>
      <c r="H40" s="34"/>
      <c r="I40" s="34"/>
      <c r="J40" s="34"/>
      <c r="K40" s="34"/>
      <c r="L40" s="56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2" customFormat="1" ht="25.44" customHeight="1">
      <c r="A41" s="34"/>
      <c r="B41" s="35"/>
      <c r="C41" s="135"/>
      <c r="D41" s="136" t="s">
        <v>45</v>
      </c>
      <c r="E41" s="82"/>
      <c r="F41" s="82"/>
      <c r="G41" s="137" t="s">
        <v>46</v>
      </c>
      <c r="H41" s="138" t="s">
        <v>47</v>
      </c>
      <c r="I41" s="82"/>
      <c r="J41" s="139">
        <f>SUM(J32:J39)</f>
        <v>0</v>
      </c>
      <c r="K41" s="140"/>
      <c r="L41" s="56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="2" customFormat="1" ht="14.4" customHeight="1">
      <c r="A42" s="34"/>
      <c r="B42" s="35"/>
      <c r="C42" s="34"/>
      <c r="D42" s="34"/>
      <c r="E42" s="34"/>
      <c r="F42" s="34"/>
      <c r="G42" s="34"/>
      <c r="H42" s="34"/>
      <c r="I42" s="34"/>
      <c r="J42" s="34"/>
      <c r="K42" s="34"/>
      <c r="L42" s="56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56"/>
      <c r="D50" s="57" t="s">
        <v>48</v>
      </c>
      <c r="E50" s="58"/>
      <c r="F50" s="58"/>
      <c r="G50" s="57" t="s">
        <v>49</v>
      </c>
      <c r="H50" s="58"/>
      <c r="I50" s="58"/>
      <c r="J50" s="58"/>
      <c r="K50" s="58"/>
      <c r="L50" s="56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4"/>
      <c r="B61" s="35"/>
      <c r="C61" s="34"/>
      <c r="D61" s="59" t="s">
        <v>50</v>
      </c>
      <c r="E61" s="37"/>
      <c r="F61" s="141" t="s">
        <v>51</v>
      </c>
      <c r="G61" s="59" t="s">
        <v>50</v>
      </c>
      <c r="H61" s="37"/>
      <c r="I61" s="37"/>
      <c r="J61" s="142" t="s">
        <v>51</v>
      </c>
      <c r="K61" s="37"/>
      <c r="L61" s="56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4"/>
      <c r="B65" s="35"/>
      <c r="C65" s="34"/>
      <c r="D65" s="57" t="s">
        <v>52</v>
      </c>
      <c r="E65" s="60"/>
      <c r="F65" s="60"/>
      <c r="G65" s="57" t="s">
        <v>53</v>
      </c>
      <c r="H65" s="60"/>
      <c r="I65" s="60"/>
      <c r="J65" s="60"/>
      <c r="K65" s="60"/>
      <c r="L65" s="56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4"/>
      <c r="B76" s="35"/>
      <c r="C76" s="34"/>
      <c r="D76" s="59" t="s">
        <v>50</v>
      </c>
      <c r="E76" s="37"/>
      <c r="F76" s="141" t="s">
        <v>51</v>
      </c>
      <c r="G76" s="59" t="s">
        <v>50</v>
      </c>
      <c r="H76" s="37"/>
      <c r="I76" s="37"/>
      <c r="J76" s="142" t="s">
        <v>51</v>
      </c>
      <c r="K76" s="37"/>
      <c r="L76" s="56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61"/>
      <c r="C77" s="62"/>
      <c r="D77" s="62"/>
      <c r="E77" s="62"/>
      <c r="F77" s="62"/>
      <c r="G77" s="62"/>
      <c r="H77" s="62"/>
      <c r="I77" s="62"/>
      <c r="J77" s="62"/>
      <c r="K77" s="62"/>
      <c r="L77" s="56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63"/>
      <c r="C81" s="64"/>
      <c r="D81" s="64"/>
      <c r="E81" s="64"/>
      <c r="F81" s="64"/>
      <c r="G81" s="64"/>
      <c r="H81" s="64"/>
      <c r="I81" s="64"/>
      <c r="J81" s="64"/>
      <c r="K81" s="64"/>
      <c r="L81" s="56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102</v>
      </c>
      <c r="D82" s="34"/>
      <c r="E82" s="34"/>
      <c r="F82" s="34"/>
      <c r="G82" s="34"/>
      <c r="H82" s="34"/>
      <c r="I82" s="34"/>
      <c r="J82" s="34"/>
      <c r="K82" s="34"/>
      <c r="L82" s="56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4"/>
      <c r="D83" s="34"/>
      <c r="E83" s="34"/>
      <c r="F83" s="34"/>
      <c r="G83" s="34"/>
      <c r="H83" s="34"/>
      <c r="I83" s="34"/>
      <c r="J83" s="34"/>
      <c r="K83" s="34"/>
      <c r="L83" s="56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15</v>
      </c>
      <c r="D84" s="34"/>
      <c r="E84" s="34"/>
      <c r="F84" s="34"/>
      <c r="G84" s="34"/>
      <c r="H84" s="34"/>
      <c r="I84" s="34"/>
      <c r="J84" s="34"/>
      <c r="K84" s="34"/>
      <c r="L84" s="56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16.5" customHeight="1">
      <c r="A85" s="34"/>
      <c r="B85" s="35"/>
      <c r="C85" s="34"/>
      <c r="D85" s="34"/>
      <c r="E85" s="122" t="str">
        <f>E7</f>
        <v>Rekonštrukcia farmy Terezov - Objekt SO.27 - spojovacia chodba</v>
      </c>
      <c r="F85" s="28"/>
      <c r="G85" s="28"/>
      <c r="H85" s="28"/>
      <c r="I85" s="34"/>
      <c r="J85" s="34"/>
      <c r="K85" s="34"/>
      <c r="L85" s="56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2" customFormat="1" ht="12" customHeight="1">
      <c r="A86" s="34"/>
      <c r="B86" s="35"/>
      <c r="C86" s="28" t="s">
        <v>98</v>
      </c>
      <c r="D86" s="34"/>
      <c r="E86" s="34"/>
      <c r="F86" s="34"/>
      <c r="G86" s="34"/>
      <c r="H86" s="34"/>
      <c r="I86" s="34"/>
      <c r="J86" s="34"/>
      <c r="K86" s="34"/>
      <c r="L86" s="56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="2" customFormat="1" ht="16.5" customHeight="1">
      <c r="A87" s="34"/>
      <c r="B87" s="35"/>
      <c r="C87" s="34"/>
      <c r="D87" s="34"/>
      <c r="E87" s="68" t="str">
        <f>E9</f>
        <v>plyn - Plynofikácia</v>
      </c>
      <c r="F87" s="34"/>
      <c r="G87" s="34"/>
      <c r="H87" s="34"/>
      <c r="I87" s="34"/>
      <c r="J87" s="34"/>
      <c r="K87" s="34"/>
      <c r="L87" s="56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6.96" customHeight="1">
      <c r="A88" s="34"/>
      <c r="B88" s="35"/>
      <c r="C88" s="34"/>
      <c r="D88" s="34"/>
      <c r="E88" s="34"/>
      <c r="F88" s="34"/>
      <c r="G88" s="34"/>
      <c r="H88" s="34"/>
      <c r="I88" s="34"/>
      <c r="J88" s="34"/>
      <c r="K88" s="34"/>
      <c r="L88" s="56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2" customHeight="1">
      <c r="A89" s="34"/>
      <c r="B89" s="35"/>
      <c r="C89" s="28" t="s">
        <v>19</v>
      </c>
      <c r="D89" s="34"/>
      <c r="E89" s="34"/>
      <c r="F89" s="23" t="str">
        <f>F12</f>
        <v>Kútniky</v>
      </c>
      <c r="G89" s="34"/>
      <c r="H89" s="34"/>
      <c r="I89" s="28" t="s">
        <v>21</v>
      </c>
      <c r="J89" s="70" t="str">
        <f>IF(J12="","",J12)</f>
        <v>12. 9. 2023</v>
      </c>
      <c r="K89" s="34"/>
      <c r="L89" s="56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4"/>
      <c r="D90" s="34"/>
      <c r="E90" s="34"/>
      <c r="F90" s="34"/>
      <c r="G90" s="34"/>
      <c r="H90" s="34"/>
      <c r="I90" s="34"/>
      <c r="J90" s="34"/>
      <c r="K90" s="34"/>
      <c r="L90" s="56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25.65" customHeight="1">
      <c r="A91" s="34"/>
      <c r="B91" s="35"/>
      <c r="C91" s="28" t="s">
        <v>23</v>
      </c>
      <c r="D91" s="34"/>
      <c r="E91" s="34"/>
      <c r="F91" s="23" t="str">
        <f>E15</f>
        <v xml:space="preserve">Poľnohospodárske družstvo Kútniky </v>
      </c>
      <c r="G91" s="34"/>
      <c r="H91" s="34"/>
      <c r="I91" s="28" t="s">
        <v>29</v>
      </c>
      <c r="J91" s="32" t="str">
        <f>E21</f>
        <v xml:space="preserve">Ing.arch. Žalman, CSc </v>
      </c>
      <c r="K91" s="34"/>
      <c r="L91" s="56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15.15" customHeight="1">
      <c r="A92" s="34"/>
      <c r="B92" s="35"/>
      <c r="C92" s="28" t="s">
        <v>27</v>
      </c>
      <c r="D92" s="34"/>
      <c r="E92" s="34"/>
      <c r="F92" s="23" t="str">
        <f>IF(E18="","",E18)</f>
        <v>Vyplň údaj</v>
      </c>
      <c r="G92" s="34"/>
      <c r="H92" s="34"/>
      <c r="I92" s="28" t="s">
        <v>32</v>
      </c>
      <c r="J92" s="32" t="str">
        <f>E24</f>
        <v>Rosoft s.r.o.</v>
      </c>
      <c r="K92" s="34"/>
      <c r="L92" s="56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0.32" customHeight="1">
      <c r="A93" s="34"/>
      <c r="B93" s="35"/>
      <c r="C93" s="34"/>
      <c r="D93" s="34"/>
      <c r="E93" s="34"/>
      <c r="F93" s="34"/>
      <c r="G93" s="34"/>
      <c r="H93" s="34"/>
      <c r="I93" s="34"/>
      <c r="J93" s="34"/>
      <c r="K93" s="34"/>
      <c r="L93" s="56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29.28" customHeight="1">
      <c r="A94" s="34"/>
      <c r="B94" s="35"/>
      <c r="C94" s="143" t="s">
        <v>103</v>
      </c>
      <c r="D94" s="135"/>
      <c r="E94" s="135"/>
      <c r="F94" s="135"/>
      <c r="G94" s="135"/>
      <c r="H94" s="135"/>
      <c r="I94" s="135"/>
      <c r="J94" s="144" t="s">
        <v>104</v>
      </c>
      <c r="K94" s="135"/>
      <c r="L94" s="56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4"/>
      <c r="D95" s="34"/>
      <c r="E95" s="34"/>
      <c r="F95" s="34"/>
      <c r="G95" s="34"/>
      <c r="H95" s="34"/>
      <c r="I95" s="34"/>
      <c r="J95" s="34"/>
      <c r="K95" s="34"/>
      <c r="L95" s="56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2.8" customHeight="1">
      <c r="A96" s="34"/>
      <c r="B96" s="35"/>
      <c r="C96" s="145" t="s">
        <v>105</v>
      </c>
      <c r="D96" s="34"/>
      <c r="E96" s="34"/>
      <c r="F96" s="34"/>
      <c r="G96" s="34"/>
      <c r="H96" s="34"/>
      <c r="I96" s="34"/>
      <c r="J96" s="97">
        <f>J138</f>
        <v>0</v>
      </c>
      <c r="K96" s="34"/>
      <c r="L96" s="56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5" t="s">
        <v>106</v>
      </c>
    </row>
    <row r="97" s="9" customFormat="1" ht="24.96" customHeight="1">
      <c r="A97" s="9"/>
      <c r="B97" s="146"/>
      <c r="C97" s="9"/>
      <c r="D97" s="147" t="s">
        <v>107</v>
      </c>
      <c r="E97" s="148"/>
      <c r="F97" s="148"/>
      <c r="G97" s="148"/>
      <c r="H97" s="148"/>
      <c r="I97" s="148"/>
      <c r="J97" s="149">
        <f>J139</f>
        <v>0</v>
      </c>
      <c r="K97" s="9"/>
      <c r="L97" s="146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50"/>
      <c r="C98" s="10"/>
      <c r="D98" s="151" t="s">
        <v>108</v>
      </c>
      <c r="E98" s="152"/>
      <c r="F98" s="152"/>
      <c r="G98" s="152"/>
      <c r="H98" s="152"/>
      <c r="I98" s="152"/>
      <c r="J98" s="153">
        <f>J140</f>
        <v>0</v>
      </c>
      <c r="K98" s="10"/>
      <c r="L98" s="15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50"/>
      <c r="C99" s="10"/>
      <c r="D99" s="151" t="s">
        <v>111</v>
      </c>
      <c r="E99" s="152"/>
      <c r="F99" s="152"/>
      <c r="G99" s="152"/>
      <c r="H99" s="152"/>
      <c r="I99" s="152"/>
      <c r="J99" s="153">
        <f>J154</f>
        <v>0</v>
      </c>
      <c r="K99" s="10"/>
      <c r="L99" s="15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50"/>
      <c r="C100" s="10"/>
      <c r="D100" s="151" t="s">
        <v>474</v>
      </c>
      <c r="E100" s="152"/>
      <c r="F100" s="152"/>
      <c r="G100" s="152"/>
      <c r="H100" s="152"/>
      <c r="I100" s="152"/>
      <c r="J100" s="153">
        <f>J159</f>
        <v>0</v>
      </c>
      <c r="K100" s="10"/>
      <c r="L100" s="15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50"/>
      <c r="C101" s="10"/>
      <c r="D101" s="151" t="s">
        <v>115</v>
      </c>
      <c r="E101" s="152"/>
      <c r="F101" s="152"/>
      <c r="G101" s="152"/>
      <c r="H101" s="152"/>
      <c r="I101" s="152"/>
      <c r="J101" s="153">
        <f>J162</f>
        <v>0</v>
      </c>
      <c r="K101" s="10"/>
      <c r="L101" s="15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9" customFormat="1" ht="24.96" customHeight="1">
      <c r="A102" s="9"/>
      <c r="B102" s="146"/>
      <c r="C102" s="9"/>
      <c r="D102" s="147" t="s">
        <v>116</v>
      </c>
      <c r="E102" s="148"/>
      <c r="F102" s="148"/>
      <c r="G102" s="148"/>
      <c r="H102" s="148"/>
      <c r="I102" s="148"/>
      <c r="J102" s="149">
        <f>J164</f>
        <v>0</v>
      </c>
      <c r="K102" s="9"/>
      <c r="L102" s="146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10" customFormat="1" ht="19.92" customHeight="1">
      <c r="A103" s="10"/>
      <c r="B103" s="150"/>
      <c r="C103" s="10"/>
      <c r="D103" s="151" t="s">
        <v>594</v>
      </c>
      <c r="E103" s="152"/>
      <c r="F103" s="152"/>
      <c r="G103" s="152"/>
      <c r="H103" s="152"/>
      <c r="I103" s="152"/>
      <c r="J103" s="153">
        <f>J165</f>
        <v>0</v>
      </c>
      <c r="K103" s="10"/>
      <c r="L103" s="15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50"/>
      <c r="C104" s="10"/>
      <c r="D104" s="151" t="s">
        <v>595</v>
      </c>
      <c r="E104" s="152"/>
      <c r="F104" s="152"/>
      <c r="G104" s="152"/>
      <c r="H104" s="152"/>
      <c r="I104" s="152"/>
      <c r="J104" s="153">
        <f>J176</f>
        <v>0</v>
      </c>
      <c r="K104" s="10"/>
      <c r="L104" s="15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9" customFormat="1" ht="24.96" customHeight="1">
      <c r="A105" s="9"/>
      <c r="B105" s="146"/>
      <c r="C105" s="9"/>
      <c r="D105" s="147" t="s">
        <v>596</v>
      </c>
      <c r="E105" s="148"/>
      <c r="F105" s="148"/>
      <c r="G105" s="148"/>
      <c r="H105" s="148"/>
      <c r="I105" s="148"/>
      <c r="J105" s="149">
        <f>J178</f>
        <v>0</v>
      </c>
      <c r="K105" s="9"/>
      <c r="L105" s="146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10" customFormat="1" ht="19.92" customHeight="1">
      <c r="A106" s="10"/>
      <c r="B106" s="150"/>
      <c r="C106" s="10"/>
      <c r="D106" s="151" t="s">
        <v>597</v>
      </c>
      <c r="E106" s="152"/>
      <c r="F106" s="152"/>
      <c r="G106" s="152"/>
      <c r="H106" s="152"/>
      <c r="I106" s="152"/>
      <c r="J106" s="153">
        <f>J179</f>
        <v>0</v>
      </c>
      <c r="K106" s="10"/>
      <c r="L106" s="150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50"/>
      <c r="C107" s="10"/>
      <c r="D107" s="151" t="s">
        <v>598</v>
      </c>
      <c r="E107" s="152"/>
      <c r="F107" s="152"/>
      <c r="G107" s="152"/>
      <c r="H107" s="152"/>
      <c r="I107" s="152"/>
      <c r="J107" s="153">
        <f>J182</f>
        <v>0</v>
      </c>
      <c r="K107" s="10"/>
      <c r="L107" s="150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50"/>
      <c r="C108" s="10"/>
      <c r="D108" s="151" t="s">
        <v>599</v>
      </c>
      <c r="E108" s="152"/>
      <c r="F108" s="152"/>
      <c r="G108" s="152"/>
      <c r="H108" s="152"/>
      <c r="I108" s="152"/>
      <c r="J108" s="153">
        <f>J198</f>
        <v>0</v>
      </c>
      <c r="K108" s="10"/>
      <c r="L108" s="150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2" customFormat="1" ht="21.84" customHeight="1">
      <c r="A109" s="34"/>
      <c r="B109" s="35"/>
      <c r="C109" s="34"/>
      <c r="D109" s="34"/>
      <c r="E109" s="34"/>
      <c r="F109" s="34"/>
      <c r="G109" s="34"/>
      <c r="H109" s="34"/>
      <c r="I109" s="34"/>
      <c r="J109" s="34"/>
      <c r="K109" s="34"/>
      <c r="L109" s="56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="2" customFormat="1" ht="6.96" customHeight="1">
      <c r="A110" s="34"/>
      <c r="B110" s="35"/>
      <c r="C110" s="34"/>
      <c r="D110" s="34"/>
      <c r="E110" s="34"/>
      <c r="F110" s="34"/>
      <c r="G110" s="34"/>
      <c r="H110" s="34"/>
      <c r="I110" s="34"/>
      <c r="J110" s="34"/>
      <c r="K110" s="34"/>
      <c r="L110" s="56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="2" customFormat="1" ht="29.28" customHeight="1">
      <c r="A111" s="34"/>
      <c r="B111" s="35"/>
      <c r="C111" s="145" t="s">
        <v>121</v>
      </c>
      <c r="D111" s="34"/>
      <c r="E111" s="34"/>
      <c r="F111" s="34"/>
      <c r="G111" s="34"/>
      <c r="H111" s="34"/>
      <c r="I111" s="34"/>
      <c r="J111" s="154">
        <f>ROUND(J112 + J113 + J114 + J115 + J116 + J117,2)</f>
        <v>0</v>
      </c>
      <c r="K111" s="34"/>
      <c r="L111" s="56"/>
      <c r="N111" s="155" t="s">
        <v>39</v>
      </c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="2" customFormat="1" ht="18" customHeight="1">
      <c r="A112" s="34"/>
      <c r="B112" s="156"/>
      <c r="C112" s="157"/>
      <c r="D112" s="158" t="s">
        <v>122</v>
      </c>
      <c r="E112" s="159"/>
      <c r="F112" s="159"/>
      <c r="G112" s="157"/>
      <c r="H112" s="157"/>
      <c r="I112" s="157"/>
      <c r="J112" s="160">
        <v>0</v>
      </c>
      <c r="K112" s="157"/>
      <c r="L112" s="161"/>
      <c r="M112" s="162"/>
      <c r="N112" s="163" t="s">
        <v>41</v>
      </c>
      <c r="O112" s="162"/>
      <c r="P112" s="162"/>
      <c r="Q112" s="162"/>
      <c r="R112" s="162"/>
      <c r="S112" s="157"/>
      <c r="T112" s="157"/>
      <c r="U112" s="157"/>
      <c r="V112" s="157"/>
      <c r="W112" s="157"/>
      <c r="X112" s="157"/>
      <c r="Y112" s="157"/>
      <c r="Z112" s="157"/>
      <c r="AA112" s="157"/>
      <c r="AB112" s="157"/>
      <c r="AC112" s="157"/>
      <c r="AD112" s="157"/>
      <c r="AE112" s="157"/>
      <c r="AF112" s="162"/>
      <c r="AG112" s="162"/>
      <c r="AH112" s="162"/>
      <c r="AI112" s="162"/>
      <c r="AJ112" s="162"/>
      <c r="AK112" s="162"/>
      <c r="AL112" s="162"/>
      <c r="AM112" s="162"/>
      <c r="AN112" s="162"/>
      <c r="AO112" s="162"/>
      <c r="AP112" s="162"/>
      <c r="AQ112" s="162"/>
      <c r="AR112" s="162"/>
      <c r="AS112" s="162"/>
      <c r="AT112" s="162"/>
      <c r="AU112" s="162"/>
      <c r="AV112" s="162"/>
      <c r="AW112" s="162"/>
      <c r="AX112" s="162"/>
      <c r="AY112" s="164" t="s">
        <v>123</v>
      </c>
      <c r="AZ112" s="162"/>
      <c r="BA112" s="162"/>
      <c r="BB112" s="162"/>
      <c r="BC112" s="162"/>
      <c r="BD112" s="162"/>
      <c r="BE112" s="165">
        <f>IF(N112="základná",J112,0)</f>
        <v>0</v>
      </c>
      <c r="BF112" s="165">
        <f>IF(N112="znížená",J112,0)</f>
        <v>0</v>
      </c>
      <c r="BG112" s="165">
        <f>IF(N112="zákl. prenesená",J112,0)</f>
        <v>0</v>
      </c>
      <c r="BH112" s="165">
        <f>IF(N112="zníž. prenesená",J112,0)</f>
        <v>0</v>
      </c>
      <c r="BI112" s="165">
        <f>IF(N112="nulová",J112,0)</f>
        <v>0</v>
      </c>
      <c r="BJ112" s="164" t="s">
        <v>124</v>
      </c>
      <c r="BK112" s="162"/>
      <c r="BL112" s="162"/>
      <c r="BM112" s="162"/>
    </row>
    <row r="113" s="2" customFormat="1" ht="18" customHeight="1">
      <c r="A113" s="34"/>
      <c r="B113" s="156"/>
      <c r="C113" s="157"/>
      <c r="D113" s="158" t="s">
        <v>125</v>
      </c>
      <c r="E113" s="159"/>
      <c r="F113" s="159"/>
      <c r="G113" s="157"/>
      <c r="H113" s="157"/>
      <c r="I113" s="157"/>
      <c r="J113" s="160">
        <v>0</v>
      </c>
      <c r="K113" s="157"/>
      <c r="L113" s="161"/>
      <c r="M113" s="162"/>
      <c r="N113" s="163" t="s">
        <v>41</v>
      </c>
      <c r="O113" s="162"/>
      <c r="P113" s="162"/>
      <c r="Q113" s="162"/>
      <c r="R113" s="162"/>
      <c r="S113" s="157"/>
      <c r="T113" s="157"/>
      <c r="U113" s="157"/>
      <c r="V113" s="157"/>
      <c r="W113" s="157"/>
      <c r="X113" s="157"/>
      <c r="Y113" s="157"/>
      <c r="Z113" s="157"/>
      <c r="AA113" s="157"/>
      <c r="AB113" s="157"/>
      <c r="AC113" s="157"/>
      <c r="AD113" s="157"/>
      <c r="AE113" s="157"/>
      <c r="AF113" s="162"/>
      <c r="AG113" s="162"/>
      <c r="AH113" s="162"/>
      <c r="AI113" s="162"/>
      <c r="AJ113" s="162"/>
      <c r="AK113" s="162"/>
      <c r="AL113" s="162"/>
      <c r="AM113" s="162"/>
      <c r="AN113" s="162"/>
      <c r="AO113" s="162"/>
      <c r="AP113" s="162"/>
      <c r="AQ113" s="162"/>
      <c r="AR113" s="162"/>
      <c r="AS113" s="162"/>
      <c r="AT113" s="162"/>
      <c r="AU113" s="162"/>
      <c r="AV113" s="162"/>
      <c r="AW113" s="162"/>
      <c r="AX113" s="162"/>
      <c r="AY113" s="164" t="s">
        <v>123</v>
      </c>
      <c r="AZ113" s="162"/>
      <c r="BA113" s="162"/>
      <c r="BB113" s="162"/>
      <c r="BC113" s="162"/>
      <c r="BD113" s="162"/>
      <c r="BE113" s="165">
        <f>IF(N113="základná",J113,0)</f>
        <v>0</v>
      </c>
      <c r="BF113" s="165">
        <f>IF(N113="znížená",J113,0)</f>
        <v>0</v>
      </c>
      <c r="BG113" s="165">
        <f>IF(N113="zákl. prenesená",J113,0)</f>
        <v>0</v>
      </c>
      <c r="BH113" s="165">
        <f>IF(N113="zníž. prenesená",J113,0)</f>
        <v>0</v>
      </c>
      <c r="BI113" s="165">
        <f>IF(N113="nulová",J113,0)</f>
        <v>0</v>
      </c>
      <c r="BJ113" s="164" t="s">
        <v>124</v>
      </c>
      <c r="BK113" s="162"/>
      <c r="BL113" s="162"/>
      <c r="BM113" s="162"/>
    </row>
    <row r="114" s="2" customFormat="1" ht="18" customHeight="1">
      <c r="A114" s="34"/>
      <c r="B114" s="156"/>
      <c r="C114" s="157"/>
      <c r="D114" s="158" t="s">
        <v>126</v>
      </c>
      <c r="E114" s="159"/>
      <c r="F114" s="159"/>
      <c r="G114" s="157"/>
      <c r="H114" s="157"/>
      <c r="I114" s="157"/>
      <c r="J114" s="160">
        <v>0</v>
      </c>
      <c r="K114" s="157"/>
      <c r="L114" s="161"/>
      <c r="M114" s="162"/>
      <c r="N114" s="163" t="s">
        <v>41</v>
      </c>
      <c r="O114" s="162"/>
      <c r="P114" s="162"/>
      <c r="Q114" s="162"/>
      <c r="R114" s="162"/>
      <c r="S114" s="157"/>
      <c r="T114" s="157"/>
      <c r="U114" s="157"/>
      <c r="V114" s="157"/>
      <c r="W114" s="157"/>
      <c r="X114" s="157"/>
      <c r="Y114" s="157"/>
      <c r="Z114" s="157"/>
      <c r="AA114" s="157"/>
      <c r="AB114" s="157"/>
      <c r="AC114" s="157"/>
      <c r="AD114" s="157"/>
      <c r="AE114" s="157"/>
      <c r="AF114" s="162"/>
      <c r="AG114" s="162"/>
      <c r="AH114" s="162"/>
      <c r="AI114" s="162"/>
      <c r="AJ114" s="162"/>
      <c r="AK114" s="162"/>
      <c r="AL114" s="162"/>
      <c r="AM114" s="162"/>
      <c r="AN114" s="162"/>
      <c r="AO114" s="162"/>
      <c r="AP114" s="162"/>
      <c r="AQ114" s="162"/>
      <c r="AR114" s="162"/>
      <c r="AS114" s="162"/>
      <c r="AT114" s="162"/>
      <c r="AU114" s="162"/>
      <c r="AV114" s="162"/>
      <c r="AW114" s="162"/>
      <c r="AX114" s="162"/>
      <c r="AY114" s="164" t="s">
        <v>123</v>
      </c>
      <c r="AZ114" s="162"/>
      <c r="BA114" s="162"/>
      <c r="BB114" s="162"/>
      <c r="BC114" s="162"/>
      <c r="BD114" s="162"/>
      <c r="BE114" s="165">
        <f>IF(N114="základná",J114,0)</f>
        <v>0</v>
      </c>
      <c r="BF114" s="165">
        <f>IF(N114="znížená",J114,0)</f>
        <v>0</v>
      </c>
      <c r="BG114" s="165">
        <f>IF(N114="zákl. prenesená",J114,0)</f>
        <v>0</v>
      </c>
      <c r="BH114" s="165">
        <f>IF(N114="zníž. prenesená",J114,0)</f>
        <v>0</v>
      </c>
      <c r="BI114" s="165">
        <f>IF(N114="nulová",J114,0)</f>
        <v>0</v>
      </c>
      <c r="BJ114" s="164" t="s">
        <v>124</v>
      </c>
      <c r="BK114" s="162"/>
      <c r="BL114" s="162"/>
      <c r="BM114" s="162"/>
    </row>
    <row r="115" s="2" customFormat="1" ht="18" customHeight="1">
      <c r="A115" s="34"/>
      <c r="B115" s="156"/>
      <c r="C115" s="157"/>
      <c r="D115" s="158" t="s">
        <v>127</v>
      </c>
      <c r="E115" s="159"/>
      <c r="F115" s="159"/>
      <c r="G115" s="157"/>
      <c r="H115" s="157"/>
      <c r="I115" s="157"/>
      <c r="J115" s="160">
        <v>0</v>
      </c>
      <c r="K115" s="157"/>
      <c r="L115" s="161"/>
      <c r="M115" s="162"/>
      <c r="N115" s="163" t="s">
        <v>41</v>
      </c>
      <c r="O115" s="162"/>
      <c r="P115" s="162"/>
      <c r="Q115" s="162"/>
      <c r="R115" s="162"/>
      <c r="S115" s="157"/>
      <c r="T115" s="157"/>
      <c r="U115" s="157"/>
      <c r="V115" s="157"/>
      <c r="W115" s="157"/>
      <c r="X115" s="157"/>
      <c r="Y115" s="157"/>
      <c r="Z115" s="157"/>
      <c r="AA115" s="157"/>
      <c r="AB115" s="157"/>
      <c r="AC115" s="157"/>
      <c r="AD115" s="157"/>
      <c r="AE115" s="157"/>
      <c r="AF115" s="162"/>
      <c r="AG115" s="162"/>
      <c r="AH115" s="162"/>
      <c r="AI115" s="162"/>
      <c r="AJ115" s="162"/>
      <c r="AK115" s="162"/>
      <c r="AL115" s="162"/>
      <c r="AM115" s="162"/>
      <c r="AN115" s="162"/>
      <c r="AO115" s="162"/>
      <c r="AP115" s="162"/>
      <c r="AQ115" s="162"/>
      <c r="AR115" s="162"/>
      <c r="AS115" s="162"/>
      <c r="AT115" s="162"/>
      <c r="AU115" s="162"/>
      <c r="AV115" s="162"/>
      <c r="AW115" s="162"/>
      <c r="AX115" s="162"/>
      <c r="AY115" s="164" t="s">
        <v>123</v>
      </c>
      <c r="AZ115" s="162"/>
      <c r="BA115" s="162"/>
      <c r="BB115" s="162"/>
      <c r="BC115" s="162"/>
      <c r="BD115" s="162"/>
      <c r="BE115" s="165">
        <f>IF(N115="základná",J115,0)</f>
        <v>0</v>
      </c>
      <c r="BF115" s="165">
        <f>IF(N115="znížená",J115,0)</f>
        <v>0</v>
      </c>
      <c r="BG115" s="165">
        <f>IF(N115="zákl. prenesená",J115,0)</f>
        <v>0</v>
      </c>
      <c r="BH115" s="165">
        <f>IF(N115="zníž. prenesená",J115,0)</f>
        <v>0</v>
      </c>
      <c r="BI115" s="165">
        <f>IF(N115="nulová",J115,0)</f>
        <v>0</v>
      </c>
      <c r="BJ115" s="164" t="s">
        <v>124</v>
      </c>
      <c r="BK115" s="162"/>
      <c r="BL115" s="162"/>
      <c r="BM115" s="162"/>
    </row>
    <row r="116" s="2" customFormat="1" ht="18" customHeight="1">
      <c r="A116" s="34"/>
      <c r="B116" s="156"/>
      <c r="C116" s="157"/>
      <c r="D116" s="158" t="s">
        <v>128</v>
      </c>
      <c r="E116" s="159"/>
      <c r="F116" s="159"/>
      <c r="G116" s="157"/>
      <c r="H116" s="157"/>
      <c r="I116" s="157"/>
      <c r="J116" s="160">
        <v>0</v>
      </c>
      <c r="K116" s="157"/>
      <c r="L116" s="161"/>
      <c r="M116" s="162"/>
      <c r="N116" s="163" t="s">
        <v>41</v>
      </c>
      <c r="O116" s="162"/>
      <c r="P116" s="162"/>
      <c r="Q116" s="162"/>
      <c r="R116" s="162"/>
      <c r="S116" s="157"/>
      <c r="T116" s="157"/>
      <c r="U116" s="157"/>
      <c r="V116" s="157"/>
      <c r="W116" s="157"/>
      <c r="X116" s="157"/>
      <c r="Y116" s="157"/>
      <c r="Z116" s="157"/>
      <c r="AA116" s="157"/>
      <c r="AB116" s="157"/>
      <c r="AC116" s="157"/>
      <c r="AD116" s="157"/>
      <c r="AE116" s="157"/>
      <c r="AF116" s="162"/>
      <c r="AG116" s="162"/>
      <c r="AH116" s="162"/>
      <c r="AI116" s="162"/>
      <c r="AJ116" s="162"/>
      <c r="AK116" s="162"/>
      <c r="AL116" s="162"/>
      <c r="AM116" s="162"/>
      <c r="AN116" s="162"/>
      <c r="AO116" s="162"/>
      <c r="AP116" s="162"/>
      <c r="AQ116" s="162"/>
      <c r="AR116" s="162"/>
      <c r="AS116" s="162"/>
      <c r="AT116" s="162"/>
      <c r="AU116" s="162"/>
      <c r="AV116" s="162"/>
      <c r="AW116" s="162"/>
      <c r="AX116" s="162"/>
      <c r="AY116" s="164" t="s">
        <v>123</v>
      </c>
      <c r="AZ116" s="162"/>
      <c r="BA116" s="162"/>
      <c r="BB116" s="162"/>
      <c r="BC116" s="162"/>
      <c r="BD116" s="162"/>
      <c r="BE116" s="165">
        <f>IF(N116="základná",J116,0)</f>
        <v>0</v>
      </c>
      <c r="BF116" s="165">
        <f>IF(N116="znížená",J116,0)</f>
        <v>0</v>
      </c>
      <c r="BG116" s="165">
        <f>IF(N116="zákl. prenesená",J116,0)</f>
        <v>0</v>
      </c>
      <c r="BH116" s="165">
        <f>IF(N116="zníž. prenesená",J116,0)</f>
        <v>0</v>
      </c>
      <c r="BI116" s="165">
        <f>IF(N116="nulová",J116,0)</f>
        <v>0</v>
      </c>
      <c r="BJ116" s="164" t="s">
        <v>124</v>
      </c>
      <c r="BK116" s="162"/>
      <c r="BL116" s="162"/>
      <c r="BM116" s="162"/>
    </row>
    <row r="117" s="2" customFormat="1" ht="18" customHeight="1">
      <c r="A117" s="34"/>
      <c r="B117" s="156"/>
      <c r="C117" s="157"/>
      <c r="D117" s="159" t="s">
        <v>129</v>
      </c>
      <c r="E117" s="157"/>
      <c r="F117" s="157"/>
      <c r="G117" s="157"/>
      <c r="H117" s="157"/>
      <c r="I117" s="157"/>
      <c r="J117" s="160">
        <f>ROUND(J30*T117,2)</f>
        <v>0</v>
      </c>
      <c r="K117" s="157"/>
      <c r="L117" s="161"/>
      <c r="M117" s="162"/>
      <c r="N117" s="163" t="s">
        <v>41</v>
      </c>
      <c r="O117" s="162"/>
      <c r="P117" s="162"/>
      <c r="Q117" s="162"/>
      <c r="R117" s="162"/>
      <c r="S117" s="157"/>
      <c r="T117" s="157"/>
      <c r="U117" s="157"/>
      <c r="V117" s="157"/>
      <c r="W117" s="157"/>
      <c r="X117" s="157"/>
      <c r="Y117" s="157"/>
      <c r="Z117" s="157"/>
      <c r="AA117" s="157"/>
      <c r="AB117" s="157"/>
      <c r="AC117" s="157"/>
      <c r="AD117" s="157"/>
      <c r="AE117" s="157"/>
      <c r="AF117" s="162"/>
      <c r="AG117" s="162"/>
      <c r="AH117" s="162"/>
      <c r="AI117" s="162"/>
      <c r="AJ117" s="162"/>
      <c r="AK117" s="162"/>
      <c r="AL117" s="162"/>
      <c r="AM117" s="162"/>
      <c r="AN117" s="162"/>
      <c r="AO117" s="162"/>
      <c r="AP117" s="162"/>
      <c r="AQ117" s="162"/>
      <c r="AR117" s="162"/>
      <c r="AS117" s="162"/>
      <c r="AT117" s="162"/>
      <c r="AU117" s="162"/>
      <c r="AV117" s="162"/>
      <c r="AW117" s="162"/>
      <c r="AX117" s="162"/>
      <c r="AY117" s="164" t="s">
        <v>130</v>
      </c>
      <c r="AZ117" s="162"/>
      <c r="BA117" s="162"/>
      <c r="BB117" s="162"/>
      <c r="BC117" s="162"/>
      <c r="BD117" s="162"/>
      <c r="BE117" s="165">
        <f>IF(N117="základná",J117,0)</f>
        <v>0</v>
      </c>
      <c r="BF117" s="165">
        <f>IF(N117="znížená",J117,0)</f>
        <v>0</v>
      </c>
      <c r="BG117" s="165">
        <f>IF(N117="zákl. prenesená",J117,0)</f>
        <v>0</v>
      </c>
      <c r="BH117" s="165">
        <f>IF(N117="zníž. prenesená",J117,0)</f>
        <v>0</v>
      </c>
      <c r="BI117" s="165">
        <f>IF(N117="nulová",J117,0)</f>
        <v>0</v>
      </c>
      <c r="BJ117" s="164" t="s">
        <v>124</v>
      </c>
      <c r="BK117" s="162"/>
      <c r="BL117" s="162"/>
      <c r="BM117" s="162"/>
    </row>
    <row r="118" s="2" customFormat="1">
      <c r="A118" s="34"/>
      <c r="B118" s="35"/>
      <c r="C118" s="34"/>
      <c r="D118" s="34"/>
      <c r="E118" s="34"/>
      <c r="F118" s="34"/>
      <c r="G118" s="34"/>
      <c r="H118" s="34"/>
      <c r="I118" s="34"/>
      <c r="J118" s="34"/>
      <c r="K118" s="34"/>
      <c r="L118" s="56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="2" customFormat="1" ht="29.28" customHeight="1">
      <c r="A119" s="34"/>
      <c r="B119" s="35"/>
      <c r="C119" s="166" t="s">
        <v>131</v>
      </c>
      <c r="D119" s="135"/>
      <c r="E119" s="135"/>
      <c r="F119" s="135"/>
      <c r="G119" s="135"/>
      <c r="H119" s="135"/>
      <c r="I119" s="135"/>
      <c r="J119" s="167">
        <f>ROUND(J96+J111,2)</f>
        <v>0</v>
      </c>
      <c r="K119" s="135"/>
      <c r="L119" s="56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="2" customFormat="1" ht="6.96" customHeight="1">
      <c r="A120" s="34"/>
      <c r="B120" s="61"/>
      <c r="C120" s="62"/>
      <c r="D120" s="62"/>
      <c r="E120" s="62"/>
      <c r="F120" s="62"/>
      <c r="G120" s="62"/>
      <c r="H120" s="62"/>
      <c r="I120" s="62"/>
      <c r="J120" s="62"/>
      <c r="K120" s="62"/>
      <c r="L120" s="56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4" s="2" customFormat="1" ht="6.96" customHeight="1">
      <c r="A124" s="34"/>
      <c r="B124" s="63"/>
      <c r="C124" s="64"/>
      <c r="D124" s="64"/>
      <c r="E124" s="64"/>
      <c r="F124" s="64"/>
      <c r="G124" s="64"/>
      <c r="H124" s="64"/>
      <c r="I124" s="64"/>
      <c r="J124" s="64"/>
      <c r="K124" s="64"/>
      <c r="L124" s="56"/>
      <c r="S124" s="34"/>
      <c r="T124" s="34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</row>
    <row r="125" s="2" customFormat="1" ht="24.96" customHeight="1">
      <c r="A125" s="34"/>
      <c r="B125" s="35"/>
      <c r="C125" s="19" t="s">
        <v>132</v>
      </c>
      <c r="D125" s="34"/>
      <c r="E125" s="34"/>
      <c r="F125" s="34"/>
      <c r="G125" s="34"/>
      <c r="H125" s="34"/>
      <c r="I125" s="34"/>
      <c r="J125" s="34"/>
      <c r="K125" s="34"/>
      <c r="L125" s="56"/>
      <c r="S125" s="34"/>
      <c r="T125" s="34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</row>
    <row r="126" s="2" customFormat="1" ht="6.96" customHeight="1">
      <c r="A126" s="34"/>
      <c r="B126" s="35"/>
      <c r="C126" s="34"/>
      <c r="D126" s="34"/>
      <c r="E126" s="34"/>
      <c r="F126" s="34"/>
      <c r="G126" s="34"/>
      <c r="H126" s="34"/>
      <c r="I126" s="34"/>
      <c r="J126" s="34"/>
      <c r="K126" s="34"/>
      <c r="L126" s="56"/>
      <c r="S126" s="34"/>
      <c r="T126" s="34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</row>
    <row r="127" s="2" customFormat="1" ht="12" customHeight="1">
      <c r="A127" s="34"/>
      <c r="B127" s="35"/>
      <c r="C127" s="28" t="s">
        <v>15</v>
      </c>
      <c r="D127" s="34"/>
      <c r="E127" s="34"/>
      <c r="F127" s="34"/>
      <c r="G127" s="34"/>
      <c r="H127" s="34"/>
      <c r="I127" s="34"/>
      <c r="J127" s="34"/>
      <c r="K127" s="34"/>
      <c r="L127" s="56"/>
      <c r="S127" s="34"/>
      <c r="T127" s="34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</row>
    <row r="128" s="2" customFormat="1" ht="16.5" customHeight="1">
      <c r="A128" s="34"/>
      <c r="B128" s="35"/>
      <c r="C128" s="34"/>
      <c r="D128" s="34"/>
      <c r="E128" s="122" t="str">
        <f>E7</f>
        <v>Rekonštrukcia farmy Terezov - Objekt SO.27 - spojovacia chodba</v>
      </c>
      <c r="F128" s="28"/>
      <c r="G128" s="28"/>
      <c r="H128" s="28"/>
      <c r="I128" s="34"/>
      <c r="J128" s="34"/>
      <c r="K128" s="34"/>
      <c r="L128" s="56"/>
      <c r="S128" s="34"/>
      <c r="T128" s="34"/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</row>
    <row r="129" s="2" customFormat="1" ht="12" customHeight="1">
      <c r="A129" s="34"/>
      <c r="B129" s="35"/>
      <c r="C129" s="28" t="s">
        <v>98</v>
      </c>
      <c r="D129" s="34"/>
      <c r="E129" s="34"/>
      <c r="F129" s="34"/>
      <c r="G129" s="34"/>
      <c r="H129" s="34"/>
      <c r="I129" s="34"/>
      <c r="J129" s="34"/>
      <c r="K129" s="34"/>
      <c r="L129" s="56"/>
      <c r="S129" s="34"/>
      <c r="T129" s="34"/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</row>
    <row r="130" s="2" customFormat="1" ht="16.5" customHeight="1">
      <c r="A130" s="34"/>
      <c r="B130" s="35"/>
      <c r="C130" s="34"/>
      <c r="D130" s="34"/>
      <c r="E130" s="68" t="str">
        <f>E9</f>
        <v>plyn - Plynofikácia</v>
      </c>
      <c r="F130" s="34"/>
      <c r="G130" s="34"/>
      <c r="H130" s="34"/>
      <c r="I130" s="34"/>
      <c r="J130" s="34"/>
      <c r="K130" s="34"/>
      <c r="L130" s="56"/>
      <c r="S130" s="34"/>
      <c r="T130" s="34"/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</row>
    <row r="131" s="2" customFormat="1" ht="6.96" customHeight="1">
      <c r="A131" s="34"/>
      <c r="B131" s="35"/>
      <c r="C131" s="34"/>
      <c r="D131" s="34"/>
      <c r="E131" s="34"/>
      <c r="F131" s="34"/>
      <c r="G131" s="34"/>
      <c r="H131" s="34"/>
      <c r="I131" s="34"/>
      <c r="J131" s="34"/>
      <c r="K131" s="34"/>
      <c r="L131" s="56"/>
      <c r="S131" s="34"/>
      <c r="T131" s="34"/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</row>
    <row r="132" s="2" customFormat="1" ht="12" customHeight="1">
      <c r="A132" s="34"/>
      <c r="B132" s="35"/>
      <c r="C132" s="28" t="s">
        <v>19</v>
      </c>
      <c r="D132" s="34"/>
      <c r="E132" s="34"/>
      <c r="F132" s="23" t="str">
        <f>F12</f>
        <v>Kútniky</v>
      </c>
      <c r="G132" s="34"/>
      <c r="H132" s="34"/>
      <c r="I132" s="28" t="s">
        <v>21</v>
      </c>
      <c r="J132" s="70" t="str">
        <f>IF(J12="","",J12)</f>
        <v>12. 9. 2023</v>
      </c>
      <c r="K132" s="34"/>
      <c r="L132" s="56"/>
      <c r="S132" s="34"/>
      <c r="T132" s="34"/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</row>
    <row r="133" s="2" customFormat="1" ht="6.96" customHeight="1">
      <c r="A133" s="34"/>
      <c r="B133" s="35"/>
      <c r="C133" s="34"/>
      <c r="D133" s="34"/>
      <c r="E133" s="34"/>
      <c r="F133" s="34"/>
      <c r="G133" s="34"/>
      <c r="H133" s="34"/>
      <c r="I133" s="34"/>
      <c r="J133" s="34"/>
      <c r="K133" s="34"/>
      <c r="L133" s="56"/>
      <c r="S133" s="34"/>
      <c r="T133" s="34"/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</row>
    <row r="134" s="2" customFormat="1" ht="25.65" customHeight="1">
      <c r="A134" s="34"/>
      <c r="B134" s="35"/>
      <c r="C134" s="28" t="s">
        <v>23</v>
      </c>
      <c r="D134" s="34"/>
      <c r="E134" s="34"/>
      <c r="F134" s="23" t="str">
        <f>E15</f>
        <v xml:space="preserve">Poľnohospodárske družstvo Kútniky </v>
      </c>
      <c r="G134" s="34"/>
      <c r="H134" s="34"/>
      <c r="I134" s="28" t="s">
        <v>29</v>
      </c>
      <c r="J134" s="32" t="str">
        <f>E21</f>
        <v xml:space="preserve">Ing.arch. Žalman, CSc </v>
      </c>
      <c r="K134" s="34"/>
      <c r="L134" s="56"/>
      <c r="S134" s="34"/>
      <c r="T134" s="34"/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</row>
    <row r="135" s="2" customFormat="1" ht="15.15" customHeight="1">
      <c r="A135" s="34"/>
      <c r="B135" s="35"/>
      <c r="C135" s="28" t="s">
        <v>27</v>
      </c>
      <c r="D135" s="34"/>
      <c r="E135" s="34"/>
      <c r="F135" s="23" t="str">
        <f>IF(E18="","",E18)</f>
        <v>Vyplň údaj</v>
      </c>
      <c r="G135" s="34"/>
      <c r="H135" s="34"/>
      <c r="I135" s="28" t="s">
        <v>32</v>
      </c>
      <c r="J135" s="32" t="str">
        <f>E24</f>
        <v>Rosoft s.r.o.</v>
      </c>
      <c r="K135" s="34"/>
      <c r="L135" s="56"/>
      <c r="S135" s="34"/>
      <c r="T135" s="34"/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</row>
    <row r="136" s="2" customFormat="1" ht="10.32" customHeight="1">
      <c r="A136" s="34"/>
      <c r="B136" s="35"/>
      <c r="C136" s="34"/>
      <c r="D136" s="34"/>
      <c r="E136" s="34"/>
      <c r="F136" s="34"/>
      <c r="G136" s="34"/>
      <c r="H136" s="34"/>
      <c r="I136" s="34"/>
      <c r="J136" s="34"/>
      <c r="K136" s="34"/>
      <c r="L136" s="56"/>
      <c r="S136" s="34"/>
      <c r="T136" s="34"/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</row>
    <row r="137" s="11" customFormat="1" ht="29.28" customHeight="1">
      <c r="A137" s="168"/>
      <c r="B137" s="169"/>
      <c r="C137" s="170" t="s">
        <v>133</v>
      </c>
      <c r="D137" s="171" t="s">
        <v>60</v>
      </c>
      <c r="E137" s="171" t="s">
        <v>56</v>
      </c>
      <c r="F137" s="171" t="s">
        <v>57</v>
      </c>
      <c r="G137" s="171" t="s">
        <v>134</v>
      </c>
      <c r="H137" s="171" t="s">
        <v>135</v>
      </c>
      <c r="I137" s="171" t="s">
        <v>136</v>
      </c>
      <c r="J137" s="172" t="s">
        <v>104</v>
      </c>
      <c r="K137" s="173" t="s">
        <v>137</v>
      </c>
      <c r="L137" s="174"/>
      <c r="M137" s="87" t="s">
        <v>1</v>
      </c>
      <c r="N137" s="88" t="s">
        <v>39</v>
      </c>
      <c r="O137" s="88" t="s">
        <v>138</v>
      </c>
      <c r="P137" s="88" t="s">
        <v>139</v>
      </c>
      <c r="Q137" s="88" t="s">
        <v>140</v>
      </c>
      <c r="R137" s="88" t="s">
        <v>141</v>
      </c>
      <c r="S137" s="88" t="s">
        <v>142</v>
      </c>
      <c r="T137" s="89" t="s">
        <v>143</v>
      </c>
      <c r="U137" s="168"/>
      <c r="V137" s="168"/>
      <c r="W137" s="168"/>
      <c r="X137" s="168"/>
      <c r="Y137" s="168"/>
      <c r="Z137" s="168"/>
      <c r="AA137" s="168"/>
      <c r="AB137" s="168"/>
      <c r="AC137" s="168"/>
      <c r="AD137" s="168"/>
      <c r="AE137" s="168"/>
    </row>
    <row r="138" s="2" customFormat="1" ht="22.8" customHeight="1">
      <c r="A138" s="34"/>
      <c r="B138" s="35"/>
      <c r="C138" s="94" t="s">
        <v>100</v>
      </c>
      <c r="D138" s="34"/>
      <c r="E138" s="34"/>
      <c r="F138" s="34"/>
      <c r="G138" s="34"/>
      <c r="H138" s="34"/>
      <c r="I138" s="34"/>
      <c r="J138" s="175">
        <f>BK138</f>
        <v>0</v>
      </c>
      <c r="K138" s="34"/>
      <c r="L138" s="35"/>
      <c r="M138" s="90"/>
      <c r="N138" s="74"/>
      <c r="O138" s="91"/>
      <c r="P138" s="176">
        <f>P139+P164+P178</f>
        <v>0</v>
      </c>
      <c r="Q138" s="91"/>
      <c r="R138" s="176">
        <f>R139+R164+R178</f>
        <v>17.322672879339997</v>
      </c>
      <c r="S138" s="91"/>
      <c r="T138" s="177">
        <f>T139+T164+T178</f>
        <v>0.10929999999999999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T138" s="15" t="s">
        <v>74</v>
      </c>
      <c r="AU138" s="15" t="s">
        <v>106</v>
      </c>
      <c r="BK138" s="178">
        <f>BK139+BK164+BK178</f>
        <v>0</v>
      </c>
    </row>
    <row r="139" s="12" customFormat="1" ht="25.92" customHeight="1">
      <c r="A139" s="12"/>
      <c r="B139" s="179"/>
      <c r="C139" s="12"/>
      <c r="D139" s="180" t="s">
        <v>74</v>
      </c>
      <c r="E139" s="181" t="s">
        <v>144</v>
      </c>
      <c r="F139" s="181" t="s">
        <v>145</v>
      </c>
      <c r="G139" s="12"/>
      <c r="H139" s="12"/>
      <c r="I139" s="182"/>
      <c r="J139" s="183">
        <f>BK139</f>
        <v>0</v>
      </c>
      <c r="K139" s="12"/>
      <c r="L139" s="179"/>
      <c r="M139" s="184"/>
      <c r="N139" s="185"/>
      <c r="O139" s="185"/>
      <c r="P139" s="186">
        <f>P140+P154+P159+P162</f>
        <v>0</v>
      </c>
      <c r="Q139" s="185"/>
      <c r="R139" s="186">
        <f>R140+R154+R159+R162</f>
        <v>17.060811479999998</v>
      </c>
      <c r="S139" s="185"/>
      <c r="T139" s="187">
        <f>T140+T154+T159+T162</f>
        <v>0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180" t="s">
        <v>83</v>
      </c>
      <c r="AT139" s="188" t="s">
        <v>74</v>
      </c>
      <c r="AU139" s="188" t="s">
        <v>75</v>
      </c>
      <c r="AY139" s="180" t="s">
        <v>146</v>
      </c>
      <c r="BK139" s="189">
        <f>BK140+BK154+BK159+BK162</f>
        <v>0</v>
      </c>
    </row>
    <row r="140" s="12" customFormat="1" ht="22.8" customHeight="1">
      <c r="A140" s="12"/>
      <c r="B140" s="179"/>
      <c r="C140" s="12"/>
      <c r="D140" s="180" t="s">
        <v>74</v>
      </c>
      <c r="E140" s="190" t="s">
        <v>83</v>
      </c>
      <c r="F140" s="190" t="s">
        <v>147</v>
      </c>
      <c r="G140" s="12"/>
      <c r="H140" s="12"/>
      <c r="I140" s="182"/>
      <c r="J140" s="191">
        <f>BK140</f>
        <v>0</v>
      </c>
      <c r="K140" s="12"/>
      <c r="L140" s="179"/>
      <c r="M140" s="184"/>
      <c r="N140" s="185"/>
      <c r="O140" s="185"/>
      <c r="P140" s="186">
        <f>SUM(P141:P153)</f>
        <v>0</v>
      </c>
      <c r="Q140" s="185"/>
      <c r="R140" s="186">
        <f>SUM(R141:R153)</f>
        <v>0.031513680000000002</v>
      </c>
      <c r="S140" s="185"/>
      <c r="T140" s="187">
        <f>SUM(T141:T153)</f>
        <v>0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180" t="s">
        <v>83</v>
      </c>
      <c r="AT140" s="188" t="s">
        <v>74</v>
      </c>
      <c r="AU140" s="188" t="s">
        <v>83</v>
      </c>
      <c r="AY140" s="180" t="s">
        <v>146</v>
      </c>
      <c r="BK140" s="189">
        <f>SUM(BK141:BK153)</f>
        <v>0</v>
      </c>
    </row>
    <row r="141" s="2" customFormat="1" ht="21.75" customHeight="1">
      <c r="A141" s="34"/>
      <c r="B141" s="156"/>
      <c r="C141" s="192" t="s">
        <v>83</v>
      </c>
      <c r="D141" s="192" t="s">
        <v>148</v>
      </c>
      <c r="E141" s="193" t="s">
        <v>600</v>
      </c>
      <c r="F141" s="194" t="s">
        <v>601</v>
      </c>
      <c r="G141" s="195" t="s">
        <v>156</v>
      </c>
      <c r="H141" s="196">
        <v>68.507999999999996</v>
      </c>
      <c r="I141" s="197"/>
      <c r="J141" s="198">
        <f>ROUND(I141*H141,2)</f>
        <v>0</v>
      </c>
      <c r="K141" s="199"/>
      <c r="L141" s="35"/>
      <c r="M141" s="200" t="s">
        <v>1</v>
      </c>
      <c r="N141" s="201" t="s">
        <v>41</v>
      </c>
      <c r="O141" s="78"/>
      <c r="P141" s="202">
        <f>O141*H141</f>
        <v>0</v>
      </c>
      <c r="Q141" s="202">
        <v>0</v>
      </c>
      <c r="R141" s="202">
        <f>Q141*H141</f>
        <v>0</v>
      </c>
      <c r="S141" s="202">
        <v>0</v>
      </c>
      <c r="T141" s="203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204" t="s">
        <v>152</v>
      </c>
      <c r="AT141" s="204" t="s">
        <v>148</v>
      </c>
      <c r="AU141" s="204" t="s">
        <v>124</v>
      </c>
      <c r="AY141" s="15" t="s">
        <v>146</v>
      </c>
      <c r="BE141" s="205">
        <f>IF(N141="základná",J141,0)</f>
        <v>0</v>
      </c>
      <c r="BF141" s="205">
        <f>IF(N141="znížená",J141,0)</f>
        <v>0</v>
      </c>
      <c r="BG141" s="205">
        <f>IF(N141="zákl. prenesená",J141,0)</f>
        <v>0</v>
      </c>
      <c r="BH141" s="205">
        <f>IF(N141="zníž. prenesená",J141,0)</f>
        <v>0</v>
      </c>
      <c r="BI141" s="205">
        <f>IF(N141="nulová",J141,0)</f>
        <v>0</v>
      </c>
      <c r="BJ141" s="15" t="s">
        <v>124</v>
      </c>
      <c r="BK141" s="205">
        <f>ROUND(I141*H141,2)</f>
        <v>0</v>
      </c>
      <c r="BL141" s="15" t="s">
        <v>152</v>
      </c>
      <c r="BM141" s="204" t="s">
        <v>602</v>
      </c>
    </row>
    <row r="142" s="2" customFormat="1" ht="21.75" customHeight="1">
      <c r="A142" s="34"/>
      <c r="B142" s="156"/>
      <c r="C142" s="192" t="s">
        <v>124</v>
      </c>
      <c r="D142" s="192" t="s">
        <v>148</v>
      </c>
      <c r="E142" s="193" t="s">
        <v>485</v>
      </c>
      <c r="F142" s="194" t="s">
        <v>486</v>
      </c>
      <c r="G142" s="195" t="s">
        <v>156</v>
      </c>
      <c r="H142" s="196">
        <v>35.423999999999999</v>
      </c>
      <c r="I142" s="197"/>
      <c r="J142" s="198">
        <f>ROUND(I142*H142,2)</f>
        <v>0</v>
      </c>
      <c r="K142" s="199"/>
      <c r="L142" s="35"/>
      <c r="M142" s="200" t="s">
        <v>1</v>
      </c>
      <c r="N142" s="201" t="s">
        <v>41</v>
      </c>
      <c r="O142" s="78"/>
      <c r="P142" s="202">
        <f>O142*H142</f>
        <v>0</v>
      </c>
      <c r="Q142" s="202">
        <v>0</v>
      </c>
      <c r="R142" s="202">
        <f>Q142*H142</f>
        <v>0</v>
      </c>
      <c r="S142" s="202">
        <v>0</v>
      </c>
      <c r="T142" s="203">
        <f>S142*H142</f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204" t="s">
        <v>152</v>
      </c>
      <c r="AT142" s="204" t="s">
        <v>148</v>
      </c>
      <c r="AU142" s="204" t="s">
        <v>124</v>
      </c>
      <c r="AY142" s="15" t="s">
        <v>146</v>
      </c>
      <c r="BE142" s="205">
        <f>IF(N142="základná",J142,0)</f>
        <v>0</v>
      </c>
      <c r="BF142" s="205">
        <f>IF(N142="znížená",J142,0)</f>
        <v>0</v>
      </c>
      <c r="BG142" s="205">
        <f>IF(N142="zákl. prenesená",J142,0)</f>
        <v>0</v>
      </c>
      <c r="BH142" s="205">
        <f>IF(N142="zníž. prenesená",J142,0)</f>
        <v>0</v>
      </c>
      <c r="BI142" s="205">
        <f>IF(N142="nulová",J142,0)</f>
        <v>0</v>
      </c>
      <c r="BJ142" s="15" t="s">
        <v>124</v>
      </c>
      <c r="BK142" s="205">
        <f>ROUND(I142*H142,2)</f>
        <v>0</v>
      </c>
      <c r="BL142" s="15" t="s">
        <v>152</v>
      </c>
      <c r="BM142" s="204" t="s">
        <v>603</v>
      </c>
    </row>
    <row r="143" s="2" customFormat="1" ht="37.8" customHeight="1">
      <c r="A143" s="34"/>
      <c r="B143" s="156"/>
      <c r="C143" s="192" t="s">
        <v>158</v>
      </c>
      <c r="D143" s="192" t="s">
        <v>148</v>
      </c>
      <c r="E143" s="193" t="s">
        <v>488</v>
      </c>
      <c r="F143" s="194" t="s">
        <v>489</v>
      </c>
      <c r="G143" s="195" t="s">
        <v>156</v>
      </c>
      <c r="H143" s="196">
        <v>35.423999999999999</v>
      </c>
      <c r="I143" s="197"/>
      <c r="J143" s="198">
        <f>ROUND(I143*H143,2)</f>
        <v>0</v>
      </c>
      <c r="K143" s="199"/>
      <c r="L143" s="35"/>
      <c r="M143" s="200" t="s">
        <v>1</v>
      </c>
      <c r="N143" s="201" t="s">
        <v>41</v>
      </c>
      <c r="O143" s="78"/>
      <c r="P143" s="202">
        <f>O143*H143</f>
        <v>0</v>
      </c>
      <c r="Q143" s="202">
        <v>0</v>
      </c>
      <c r="R143" s="202">
        <f>Q143*H143</f>
        <v>0</v>
      </c>
      <c r="S143" s="202">
        <v>0</v>
      </c>
      <c r="T143" s="203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204" t="s">
        <v>152</v>
      </c>
      <c r="AT143" s="204" t="s">
        <v>148</v>
      </c>
      <c r="AU143" s="204" t="s">
        <v>124</v>
      </c>
      <c r="AY143" s="15" t="s">
        <v>146</v>
      </c>
      <c r="BE143" s="205">
        <f>IF(N143="základná",J143,0)</f>
        <v>0</v>
      </c>
      <c r="BF143" s="205">
        <f>IF(N143="znížená",J143,0)</f>
        <v>0</v>
      </c>
      <c r="BG143" s="205">
        <f>IF(N143="zákl. prenesená",J143,0)</f>
        <v>0</v>
      </c>
      <c r="BH143" s="205">
        <f>IF(N143="zníž. prenesená",J143,0)</f>
        <v>0</v>
      </c>
      <c r="BI143" s="205">
        <f>IF(N143="nulová",J143,0)</f>
        <v>0</v>
      </c>
      <c r="BJ143" s="15" t="s">
        <v>124</v>
      </c>
      <c r="BK143" s="205">
        <f>ROUND(I143*H143,2)</f>
        <v>0</v>
      </c>
      <c r="BL143" s="15" t="s">
        <v>152</v>
      </c>
      <c r="BM143" s="204" t="s">
        <v>604</v>
      </c>
    </row>
    <row r="144" s="2" customFormat="1" ht="37.8" customHeight="1">
      <c r="A144" s="34"/>
      <c r="B144" s="156"/>
      <c r="C144" s="192" t="s">
        <v>152</v>
      </c>
      <c r="D144" s="192" t="s">
        <v>148</v>
      </c>
      <c r="E144" s="193" t="s">
        <v>605</v>
      </c>
      <c r="F144" s="194" t="s">
        <v>606</v>
      </c>
      <c r="G144" s="195" t="s">
        <v>156</v>
      </c>
      <c r="H144" s="196">
        <v>68.507999999999996</v>
      </c>
      <c r="I144" s="197"/>
      <c r="J144" s="198">
        <f>ROUND(I144*H144,2)</f>
        <v>0</v>
      </c>
      <c r="K144" s="199"/>
      <c r="L144" s="35"/>
      <c r="M144" s="200" t="s">
        <v>1</v>
      </c>
      <c r="N144" s="201" t="s">
        <v>41</v>
      </c>
      <c r="O144" s="78"/>
      <c r="P144" s="202">
        <f>O144*H144</f>
        <v>0</v>
      </c>
      <c r="Q144" s="202">
        <v>0</v>
      </c>
      <c r="R144" s="202">
        <f>Q144*H144</f>
        <v>0</v>
      </c>
      <c r="S144" s="202">
        <v>0</v>
      </c>
      <c r="T144" s="203">
        <f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204" t="s">
        <v>152</v>
      </c>
      <c r="AT144" s="204" t="s">
        <v>148</v>
      </c>
      <c r="AU144" s="204" t="s">
        <v>124</v>
      </c>
      <c r="AY144" s="15" t="s">
        <v>146</v>
      </c>
      <c r="BE144" s="205">
        <f>IF(N144="základná",J144,0)</f>
        <v>0</v>
      </c>
      <c r="BF144" s="205">
        <f>IF(N144="znížená",J144,0)</f>
        <v>0</v>
      </c>
      <c r="BG144" s="205">
        <f>IF(N144="zákl. prenesená",J144,0)</f>
        <v>0</v>
      </c>
      <c r="BH144" s="205">
        <f>IF(N144="zníž. prenesená",J144,0)</f>
        <v>0</v>
      </c>
      <c r="BI144" s="205">
        <f>IF(N144="nulová",J144,0)</f>
        <v>0</v>
      </c>
      <c r="BJ144" s="15" t="s">
        <v>124</v>
      </c>
      <c r="BK144" s="205">
        <f>ROUND(I144*H144,2)</f>
        <v>0</v>
      </c>
      <c r="BL144" s="15" t="s">
        <v>152</v>
      </c>
      <c r="BM144" s="204" t="s">
        <v>607</v>
      </c>
    </row>
    <row r="145" s="2" customFormat="1" ht="24.15" customHeight="1">
      <c r="A145" s="34"/>
      <c r="B145" s="156"/>
      <c r="C145" s="192" t="s">
        <v>164</v>
      </c>
      <c r="D145" s="192" t="s">
        <v>148</v>
      </c>
      <c r="E145" s="193" t="s">
        <v>608</v>
      </c>
      <c r="F145" s="194" t="s">
        <v>609</v>
      </c>
      <c r="G145" s="195" t="s">
        <v>156</v>
      </c>
      <c r="H145" s="196">
        <v>68.507999999999996</v>
      </c>
      <c r="I145" s="197"/>
      <c r="J145" s="198">
        <f>ROUND(I145*H145,2)</f>
        <v>0</v>
      </c>
      <c r="K145" s="199"/>
      <c r="L145" s="35"/>
      <c r="M145" s="200" t="s">
        <v>1</v>
      </c>
      <c r="N145" s="201" t="s">
        <v>41</v>
      </c>
      <c r="O145" s="78"/>
      <c r="P145" s="202">
        <f>O145*H145</f>
        <v>0</v>
      </c>
      <c r="Q145" s="202">
        <v>0.00046000000000000001</v>
      </c>
      <c r="R145" s="202">
        <f>Q145*H145</f>
        <v>0.031513680000000002</v>
      </c>
      <c r="S145" s="202">
        <v>0</v>
      </c>
      <c r="T145" s="203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204" t="s">
        <v>152</v>
      </c>
      <c r="AT145" s="204" t="s">
        <v>148</v>
      </c>
      <c r="AU145" s="204" t="s">
        <v>124</v>
      </c>
      <c r="AY145" s="15" t="s">
        <v>146</v>
      </c>
      <c r="BE145" s="205">
        <f>IF(N145="základná",J145,0)</f>
        <v>0</v>
      </c>
      <c r="BF145" s="205">
        <f>IF(N145="znížená",J145,0)</f>
        <v>0</v>
      </c>
      <c r="BG145" s="205">
        <f>IF(N145="zákl. prenesená",J145,0)</f>
        <v>0</v>
      </c>
      <c r="BH145" s="205">
        <f>IF(N145="zníž. prenesená",J145,0)</f>
        <v>0</v>
      </c>
      <c r="BI145" s="205">
        <f>IF(N145="nulová",J145,0)</f>
        <v>0</v>
      </c>
      <c r="BJ145" s="15" t="s">
        <v>124</v>
      </c>
      <c r="BK145" s="205">
        <f>ROUND(I145*H145,2)</f>
        <v>0</v>
      </c>
      <c r="BL145" s="15" t="s">
        <v>152</v>
      </c>
      <c r="BM145" s="204" t="s">
        <v>610</v>
      </c>
    </row>
    <row r="146" s="2" customFormat="1" ht="24.15" customHeight="1">
      <c r="A146" s="34"/>
      <c r="B146" s="156"/>
      <c r="C146" s="192" t="s">
        <v>163</v>
      </c>
      <c r="D146" s="192" t="s">
        <v>148</v>
      </c>
      <c r="E146" s="193" t="s">
        <v>611</v>
      </c>
      <c r="F146" s="194" t="s">
        <v>612</v>
      </c>
      <c r="G146" s="195" t="s">
        <v>156</v>
      </c>
      <c r="H146" s="196">
        <v>68.507999999999996</v>
      </c>
      <c r="I146" s="197"/>
      <c r="J146" s="198">
        <f>ROUND(I146*H146,2)</f>
        <v>0</v>
      </c>
      <c r="K146" s="199"/>
      <c r="L146" s="35"/>
      <c r="M146" s="200" t="s">
        <v>1</v>
      </c>
      <c r="N146" s="201" t="s">
        <v>41</v>
      </c>
      <c r="O146" s="78"/>
      <c r="P146" s="202">
        <f>O146*H146</f>
        <v>0</v>
      </c>
      <c r="Q146" s="202">
        <v>0</v>
      </c>
      <c r="R146" s="202">
        <f>Q146*H146</f>
        <v>0</v>
      </c>
      <c r="S146" s="202">
        <v>0</v>
      </c>
      <c r="T146" s="203">
        <f>S146*H146</f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204" t="s">
        <v>152</v>
      </c>
      <c r="AT146" s="204" t="s">
        <v>148</v>
      </c>
      <c r="AU146" s="204" t="s">
        <v>124</v>
      </c>
      <c r="AY146" s="15" t="s">
        <v>146</v>
      </c>
      <c r="BE146" s="205">
        <f>IF(N146="základná",J146,0)</f>
        <v>0</v>
      </c>
      <c r="BF146" s="205">
        <f>IF(N146="znížená",J146,0)</f>
        <v>0</v>
      </c>
      <c r="BG146" s="205">
        <f>IF(N146="zákl. prenesená",J146,0)</f>
        <v>0</v>
      </c>
      <c r="BH146" s="205">
        <f>IF(N146="zníž. prenesená",J146,0)</f>
        <v>0</v>
      </c>
      <c r="BI146" s="205">
        <f>IF(N146="nulová",J146,0)</f>
        <v>0</v>
      </c>
      <c r="BJ146" s="15" t="s">
        <v>124</v>
      </c>
      <c r="BK146" s="205">
        <f>ROUND(I146*H146,2)</f>
        <v>0</v>
      </c>
      <c r="BL146" s="15" t="s">
        <v>152</v>
      </c>
      <c r="BM146" s="204" t="s">
        <v>613</v>
      </c>
    </row>
    <row r="147" s="2" customFormat="1" ht="21.75" customHeight="1">
      <c r="A147" s="34"/>
      <c r="B147" s="156"/>
      <c r="C147" s="192" t="s">
        <v>171</v>
      </c>
      <c r="D147" s="192" t="s">
        <v>148</v>
      </c>
      <c r="E147" s="193" t="s">
        <v>614</v>
      </c>
      <c r="F147" s="194" t="s">
        <v>615</v>
      </c>
      <c r="G147" s="195" t="s">
        <v>156</v>
      </c>
      <c r="H147" s="196">
        <v>3.149</v>
      </c>
      <c r="I147" s="197"/>
      <c r="J147" s="198">
        <f>ROUND(I147*H147,2)</f>
        <v>0</v>
      </c>
      <c r="K147" s="199"/>
      <c r="L147" s="35"/>
      <c r="M147" s="200" t="s">
        <v>1</v>
      </c>
      <c r="N147" s="201" t="s">
        <v>41</v>
      </c>
      <c r="O147" s="78"/>
      <c r="P147" s="202">
        <f>O147*H147</f>
        <v>0</v>
      </c>
      <c r="Q147" s="202">
        <v>0</v>
      </c>
      <c r="R147" s="202">
        <f>Q147*H147</f>
        <v>0</v>
      </c>
      <c r="S147" s="202">
        <v>0</v>
      </c>
      <c r="T147" s="203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204" t="s">
        <v>152</v>
      </c>
      <c r="AT147" s="204" t="s">
        <v>148</v>
      </c>
      <c r="AU147" s="204" t="s">
        <v>124</v>
      </c>
      <c r="AY147" s="15" t="s">
        <v>146</v>
      </c>
      <c r="BE147" s="205">
        <f>IF(N147="základná",J147,0)</f>
        <v>0</v>
      </c>
      <c r="BF147" s="205">
        <f>IF(N147="znížená",J147,0)</f>
        <v>0</v>
      </c>
      <c r="BG147" s="205">
        <f>IF(N147="zákl. prenesená",J147,0)</f>
        <v>0</v>
      </c>
      <c r="BH147" s="205">
        <f>IF(N147="zníž. prenesená",J147,0)</f>
        <v>0</v>
      </c>
      <c r="BI147" s="205">
        <f>IF(N147="nulová",J147,0)</f>
        <v>0</v>
      </c>
      <c r="BJ147" s="15" t="s">
        <v>124</v>
      </c>
      <c r="BK147" s="205">
        <f>ROUND(I147*H147,2)</f>
        <v>0</v>
      </c>
      <c r="BL147" s="15" t="s">
        <v>152</v>
      </c>
      <c r="BM147" s="204" t="s">
        <v>616</v>
      </c>
    </row>
    <row r="148" s="2" customFormat="1" ht="24.15" customHeight="1">
      <c r="A148" s="34"/>
      <c r="B148" s="156"/>
      <c r="C148" s="192" t="s">
        <v>167</v>
      </c>
      <c r="D148" s="192" t="s">
        <v>148</v>
      </c>
      <c r="E148" s="193" t="s">
        <v>617</v>
      </c>
      <c r="F148" s="194" t="s">
        <v>618</v>
      </c>
      <c r="G148" s="195" t="s">
        <v>156</v>
      </c>
      <c r="H148" s="196">
        <v>31.489999999999998</v>
      </c>
      <c r="I148" s="197"/>
      <c r="J148" s="198">
        <f>ROUND(I148*H148,2)</f>
        <v>0</v>
      </c>
      <c r="K148" s="199"/>
      <c r="L148" s="35"/>
      <c r="M148" s="200" t="s">
        <v>1</v>
      </c>
      <c r="N148" s="201" t="s">
        <v>41</v>
      </c>
      <c r="O148" s="78"/>
      <c r="P148" s="202">
        <f>O148*H148</f>
        <v>0</v>
      </c>
      <c r="Q148" s="202">
        <v>0</v>
      </c>
      <c r="R148" s="202">
        <f>Q148*H148</f>
        <v>0</v>
      </c>
      <c r="S148" s="202">
        <v>0</v>
      </c>
      <c r="T148" s="203">
        <f>S148*H148</f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204" t="s">
        <v>152</v>
      </c>
      <c r="AT148" s="204" t="s">
        <v>148</v>
      </c>
      <c r="AU148" s="204" t="s">
        <v>124</v>
      </c>
      <c r="AY148" s="15" t="s">
        <v>146</v>
      </c>
      <c r="BE148" s="205">
        <f>IF(N148="základná",J148,0)</f>
        <v>0</v>
      </c>
      <c r="BF148" s="205">
        <f>IF(N148="znížená",J148,0)</f>
        <v>0</v>
      </c>
      <c r="BG148" s="205">
        <f>IF(N148="zákl. prenesená",J148,0)</f>
        <v>0</v>
      </c>
      <c r="BH148" s="205">
        <f>IF(N148="zníž. prenesená",J148,0)</f>
        <v>0</v>
      </c>
      <c r="BI148" s="205">
        <f>IF(N148="nulová",J148,0)</f>
        <v>0</v>
      </c>
      <c r="BJ148" s="15" t="s">
        <v>124</v>
      </c>
      <c r="BK148" s="205">
        <f>ROUND(I148*H148,2)</f>
        <v>0</v>
      </c>
      <c r="BL148" s="15" t="s">
        <v>152</v>
      </c>
      <c r="BM148" s="204" t="s">
        <v>619</v>
      </c>
    </row>
    <row r="149" s="2" customFormat="1" ht="24.15" customHeight="1">
      <c r="A149" s="34"/>
      <c r="B149" s="156"/>
      <c r="C149" s="192" t="s">
        <v>178</v>
      </c>
      <c r="D149" s="192" t="s">
        <v>148</v>
      </c>
      <c r="E149" s="193" t="s">
        <v>497</v>
      </c>
      <c r="F149" s="194" t="s">
        <v>498</v>
      </c>
      <c r="G149" s="195" t="s">
        <v>156</v>
      </c>
      <c r="H149" s="196">
        <v>3.149</v>
      </c>
      <c r="I149" s="197"/>
      <c r="J149" s="198">
        <f>ROUND(I149*H149,2)</f>
        <v>0</v>
      </c>
      <c r="K149" s="199"/>
      <c r="L149" s="35"/>
      <c r="M149" s="200" t="s">
        <v>1</v>
      </c>
      <c r="N149" s="201" t="s">
        <v>41</v>
      </c>
      <c r="O149" s="78"/>
      <c r="P149" s="202">
        <f>O149*H149</f>
        <v>0</v>
      </c>
      <c r="Q149" s="202">
        <v>0</v>
      </c>
      <c r="R149" s="202">
        <f>Q149*H149</f>
        <v>0</v>
      </c>
      <c r="S149" s="202">
        <v>0</v>
      </c>
      <c r="T149" s="203">
        <f>S149*H149</f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204" t="s">
        <v>152</v>
      </c>
      <c r="AT149" s="204" t="s">
        <v>148</v>
      </c>
      <c r="AU149" s="204" t="s">
        <v>124</v>
      </c>
      <c r="AY149" s="15" t="s">
        <v>146</v>
      </c>
      <c r="BE149" s="205">
        <f>IF(N149="základná",J149,0)</f>
        <v>0</v>
      </c>
      <c r="BF149" s="205">
        <f>IF(N149="znížená",J149,0)</f>
        <v>0</v>
      </c>
      <c r="BG149" s="205">
        <f>IF(N149="zákl. prenesená",J149,0)</f>
        <v>0</v>
      </c>
      <c r="BH149" s="205">
        <f>IF(N149="zníž. prenesená",J149,0)</f>
        <v>0</v>
      </c>
      <c r="BI149" s="205">
        <f>IF(N149="nulová",J149,0)</f>
        <v>0</v>
      </c>
      <c r="BJ149" s="15" t="s">
        <v>124</v>
      </c>
      <c r="BK149" s="205">
        <f>ROUND(I149*H149,2)</f>
        <v>0</v>
      </c>
      <c r="BL149" s="15" t="s">
        <v>152</v>
      </c>
      <c r="BM149" s="204" t="s">
        <v>620</v>
      </c>
    </row>
    <row r="150" s="2" customFormat="1" ht="33" customHeight="1">
      <c r="A150" s="34"/>
      <c r="B150" s="156"/>
      <c r="C150" s="192" t="s">
        <v>170</v>
      </c>
      <c r="D150" s="192" t="s">
        <v>148</v>
      </c>
      <c r="E150" s="193" t="s">
        <v>621</v>
      </c>
      <c r="F150" s="194" t="s">
        <v>622</v>
      </c>
      <c r="G150" s="195" t="s">
        <v>156</v>
      </c>
      <c r="H150" s="196">
        <v>3.149</v>
      </c>
      <c r="I150" s="197"/>
      <c r="J150" s="198">
        <f>ROUND(I150*H150,2)</f>
        <v>0</v>
      </c>
      <c r="K150" s="199"/>
      <c r="L150" s="35"/>
      <c r="M150" s="200" t="s">
        <v>1</v>
      </c>
      <c r="N150" s="201" t="s">
        <v>41</v>
      </c>
      <c r="O150" s="78"/>
      <c r="P150" s="202">
        <f>O150*H150</f>
        <v>0</v>
      </c>
      <c r="Q150" s="202">
        <v>0</v>
      </c>
      <c r="R150" s="202">
        <f>Q150*H150</f>
        <v>0</v>
      </c>
      <c r="S150" s="202">
        <v>0</v>
      </c>
      <c r="T150" s="203">
        <f>S150*H150</f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204" t="s">
        <v>152</v>
      </c>
      <c r="AT150" s="204" t="s">
        <v>148</v>
      </c>
      <c r="AU150" s="204" t="s">
        <v>124</v>
      </c>
      <c r="AY150" s="15" t="s">
        <v>146</v>
      </c>
      <c r="BE150" s="205">
        <f>IF(N150="základná",J150,0)</f>
        <v>0</v>
      </c>
      <c r="BF150" s="205">
        <f>IF(N150="znížená",J150,0)</f>
        <v>0</v>
      </c>
      <c r="BG150" s="205">
        <f>IF(N150="zákl. prenesená",J150,0)</f>
        <v>0</v>
      </c>
      <c r="BH150" s="205">
        <f>IF(N150="zníž. prenesená",J150,0)</f>
        <v>0</v>
      </c>
      <c r="BI150" s="205">
        <f>IF(N150="nulová",J150,0)</f>
        <v>0</v>
      </c>
      <c r="BJ150" s="15" t="s">
        <v>124</v>
      </c>
      <c r="BK150" s="205">
        <f>ROUND(I150*H150,2)</f>
        <v>0</v>
      </c>
      <c r="BL150" s="15" t="s">
        <v>152</v>
      </c>
      <c r="BM150" s="204" t="s">
        <v>623</v>
      </c>
    </row>
    <row r="151" s="2" customFormat="1" ht="24.15" customHeight="1">
      <c r="A151" s="34"/>
      <c r="B151" s="156"/>
      <c r="C151" s="192" t="s">
        <v>186</v>
      </c>
      <c r="D151" s="192" t="s">
        <v>148</v>
      </c>
      <c r="E151" s="193" t="s">
        <v>503</v>
      </c>
      <c r="F151" s="194" t="s">
        <v>624</v>
      </c>
      <c r="G151" s="195" t="s">
        <v>156</v>
      </c>
      <c r="H151" s="196">
        <v>69.093000000000004</v>
      </c>
      <c r="I151" s="197"/>
      <c r="J151" s="198">
        <f>ROUND(I151*H151,2)</f>
        <v>0</v>
      </c>
      <c r="K151" s="199"/>
      <c r="L151" s="35"/>
      <c r="M151" s="200" t="s">
        <v>1</v>
      </c>
      <c r="N151" s="201" t="s">
        <v>41</v>
      </c>
      <c r="O151" s="78"/>
      <c r="P151" s="202">
        <f>O151*H151</f>
        <v>0</v>
      </c>
      <c r="Q151" s="202">
        <v>0</v>
      </c>
      <c r="R151" s="202">
        <f>Q151*H151</f>
        <v>0</v>
      </c>
      <c r="S151" s="202">
        <v>0</v>
      </c>
      <c r="T151" s="203">
        <f>S151*H151</f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204" t="s">
        <v>152</v>
      </c>
      <c r="AT151" s="204" t="s">
        <v>148</v>
      </c>
      <c r="AU151" s="204" t="s">
        <v>124</v>
      </c>
      <c r="AY151" s="15" t="s">
        <v>146</v>
      </c>
      <c r="BE151" s="205">
        <f>IF(N151="základná",J151,0)</f>
        <v>0</v>
      </c>
      <c r="BF151" s="205">
        <f>IF(N151="znížená",J151,0)</f>
        <v>0</v>
      </c>
      <c r="BG151" s="205">
        <f>IF(N151="zákl. prenesená",J151,0)</f>
        <v>0</v>
      </c>
      <c r="BH151" s="205">
        <f>IF(N151="zníž. prenesená",J151,0)</f>
        <v>0</v>
      </c>
      <c r="BI151" s="205">
        <f>IF(N151="nulová",J151,0)</f>
        <v>0</v>
      </c>
      <c r="BJ151" s="15" t="s">
        <v>124</v>
      </c>
      <c r="BK151" s="205">
        <f>ROUND(I151*H151,2)</f>
        <v>0</v>
      </c>
      <c r="BL151" s="15" t="s">
        <v>152</v>
      </c>
      <c r="BM151" s="204" t="s">
        <v>625</v>
      </c>
    </row>
    <row r="152" s="2" customFormat="1" ht="24.15" customHeight="1">
      <c r="A152" s="34"/>
      <c r="B152" s="156"/>
      <c r="C152" s="192" t="s">
        <v>174</v>
      </c>
      <c r="D152" s="192" t="s">
        <v>148</v>
      </c>
      <c r="E152" s="193" t="s">
        <v>626</v>
      </c>
      <c r="F152" s="194" t="s">
        <v>627</v>
      </c>
      <c r="G152" s="195" t="s">
        <v>156</v>
      </c>
      <c r="H152" s="196">
        <v>31.690000000000001</v>
      </c>
      <c r="I152" s="197"/>
      <c r="J152" s="198">
        <f>ROUND(I152*H152,2)</f>
        <v>0</v>
      </c>
      <c r="K152" s="199"/>
      <c r="L152" s="35"/>
      <c r="M152" s="200" t="s">
        <v>1</v>
      </c>
      <c r="N152" s="201" t="s">
        <v>41</v>
      </c>
      <c r="O152" s="78"/>
      <c r="P152" s="202">
        <f>O152*H152</f>
        <v>0</v>
      </c>
      <c r="Q152" s="202">
        <v>0</v>
      </c>
      <c r="R152" s="202">
        <f>Q152*H152</f>
        <v>0</v>
      </c>
      <c r="S152" s="202">
        <v>0</v>
      </c>
      <c r="T152" s="203">
        <f>S152*H152</f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204" t="s">
        <v>152</v>
      </c>
      <c r="AT152" s="204" t="s">
        <v>148</v>
      </c>
      <c r="AU152" s="204" t="s">
        <v>124</v>
      </c>
      <c r="AY152" s="15" t="s">
        <v>146</v>
      </c>
      <c r="BE152" s="205">
        <f>IF(N152="základná",J152,0)</f>
        <v>0</v>
      </c>
      <c r="BF152" s="205">
        <f>IF(N152="znížená",J152,0)</f>
        <v>0</v>
      </c>
      <c r="BG152" s="205">
        <f>IF(N152="zákl. prenesená",J152,0)</f>
        <v>0</v>
      </c>
      <c r="BH152" s="205">
        <f>IF(N152="zníž. prenesená",J152,0)</f>
        <v>0</v>
      </c>
      <c r="BI152" s="205">
        <f>IF(N152="nulová",J152,0)</f>
        <v>0</v>
      </c>
      <c r="BJ152" s="15" t="s">
        <v>124</v>
      </c>
      <c r="BK152" s="205">
        <f>ROUND(I152*H152,2)</f>
        <v>0</v>
      </c>
      <c r="BL152" s="15" t="s">
        <v>152</v>
      </c>
      <c r="BM152" s="204" t="s">
        <v>628</v>
      </c>
    </row>
    <row r="153" s="2" customFormat="1" ht="16.5" customHeight="1">
      <c r="A153" s="34"/>
      <c r="B153" s="156"/>
      <c r="C153" s="192" t="s">
        <v>194</v>
      </c>
      <c r="D153" s="192" t="s">
        <v>148</v>
      </c>
      <c r="E153" s="193" t="s">
        <v>629</v>
      </c>
      <c r="F153" s="194" t="s">
        <v>630</v>
      </c>
      <c r="G153" s="195" t="s">
        <v>156</v>
      </c>
      <c r="H153" s="196">
        <v>31.690000000000001</v>
      </c>
      <c r="I153" s="197"/>
      <c r="J153" s="198">
        <f>ROUND(I153*H153,2)</f>
        <v>0</v>
      </c>
      <c r="K153" s="199"/>
      <c r="L153" s="35"/>
      <c r="M153" s="200" t="s">
        <v>1</v>
      </c>
      <c r="N153" s="201" t="s">
        <v>41</v>
      </c>
      <c r="O153" s="78"/>
      <c r="P153" s="202">
        <f>O153*H153</f>
        <v>0</v>
      </c>
      <c r="Q153" s="202">
        <v>0</v>
      </c>
      <c r="R153" s="202">
        <f>Q153*H153</f>
        <v>0</v>
      </c>
      <c r="S153" s="202">
        <v>0</v>
      </c>
      <c r="T153" s="203">
        <f>S153*H153</f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204" t="s">
        <v>152</v>
      </c>
      <c r="AT153" s="204" t="s">
        <v>148</v>
      </c>
      <c r="AU153" s="204" t="s">
        <v>124</v>
      </c>
      <c r="AY153" s="15" t="s">
        <v>146</v>
      </c>
      <c r="BE153" s="205">
        <f>IF(N153="základná",J153,0)</f>
        <v>0</v>
      </c>
      <c r="BF153" s="205">
        <f>IF(N153="znížená",J153,0)</f>
        <v>0</v>
      </c>
      <c r="BG153" s="205">
        <f>IF(N153="zákl. prenesená",J153,0)</f>
        <v>0</v>
      </c>
      <c r="BH153" s="205">
        <f>IF(N153="zníž. prenesená",J153,0)</f>
        <v>0</v>
      </c>
      <c r="BI153" s="205">
        <f>IF(N153="nulová",J153,0)</f>
        <v>0</v>
      </c>
      <c r="BJ153" s="15" t="s">
        <v>124</v>
      </c>
      <c r="BK153" s="205">
        <f>ROUND(I153*H153,2)</f>
        <v>0</v>
      </c>
      <c r="BL153" s="15" t="s">
        <v>152</v>
      </c>
      <c r="BM153" s="204" t="s">
        <v>631</v>
      </c>
    </row>
    <row r="154" s="12" customFormat="1" ht="22.8" customHeight="1">
      <c r="A154" s="12"/>
      <c r="B154" s="179"/>
      <c r="C154" s="12"/>
      <c r="D154" s="180" t="s">
        <v>74</v>
      </c>
      <c r="E154" s="190" t="s">
        <v>152</v>
      </c>
      <c r="F154" s="190" t="s">
        <v>239</v>
      </c>
      <c r="G154" s="12"/>
      <c r="H154" s="12"/>
      <c r="I154" s="182"/>
      <c r="J154" s="191">
        <f>BK154</f>
        <v>0</v>
      </c>
      <c r="K154" s="12"/>
      <c r="L154" s="179"/>
      <c r="M154" s="184"/>
      <c r="N154" s="185"/>
      <c r="O154" s="185"/>
      <c r="P154" s="186">
        <f>SUM(P155:P158)</f>
        <v>0</v>
      </c>
      <c r="Q154" s="185"/>
      <c r="R154" s="186">
        <f>SUM(R155:R158)</f>
        <v>16.626665999999997</v>
      </c>
      <c r="S154" s="185"/>
      <c r="T154" s="187">
        <f>SUM(T155:T158)</f>
        <v>0</v>
      </c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R154" s="180" t="s">
        <v>83</v>
      </c>
      <c r="AT154" s="188" t="s">
        <v>74</v>
      </c>
      <c r="AU154" s="188" t="s">
        <v>83</v>
      </c>
      <c r="AY154" s="180" t="s">
        <v>146</v>
      </c>
      <c r="BK154" s="189">
        <f>SUM(BK155:BK158)</f>
        <v>0</v>
      </c>
    </row>
    <row r="155" s="2" customFormat="1" ht="33" customHeight="1">
      <c r="A155" s="34"/>
      <c r="B155" s="156"/>
      <c r="C155" s="192" t="s">
        <v>198</v>
      </c>
      <c r="D155" s="192" t="s">
        <v>148</v>
      </c>
      <c r="E155" s="193" t="s">
        <v>632</v>
      </c>
      <c r="F155" s="194" t="s">
        <v>507</v>
      </c>
      <c r="G155" s="195" t="s">
        <v>156</v>
      </c>
      <c r="H155" s="196">
        <v>1.3999999999999999</v>
      </c>
      <c r="I155" s="197"/>
      <c r="J155" s="198">
        <f>ROUND(I155*H155,2)</f>
        <v>0</v>
      </c>
      <c r="K155" s="199"/>
      <c r="L155" s="35"/>
      <c r="M155" s="200" t="s">
        <v>1</v>
      </c>
      <c r="N155" s="201" t="s">
        <v>41</v>
      </c>
      <c r="O155" s="78"/>
      <c r="P155" s="202">
        <f>O155*H155</f>
        <v>0</v>
      </c>
      <c r="Q155" s="202">
        <v>1.8907700000000001</v>
      </c>
      <c r="R155" s="202">
        <f>Q155*H155</f>
        <v>2.647078</v>
      </c>
      <c r="S155" s="202">
        <v>0</v>
      </c>
      <c r="T155" s="203">
        <f>S155*H155</f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204" t="s">
        <v>152</v>
      </c>
      <c r="AT155" s="204" t="s">
        <v>148</v>
      </c>
      <c r="AU155" s="204" t="s">
        <v>124</v>
      </c>
      <c r="AY155" s="15" t="s">
        <v>146</v>
      </c>
      <c r="BE155" s="205">
        <f>IF(N155="základná",J155,0)</f>
        <v>0</v>
      </c>
      <c r="BF155" s="205">
        <f>IF(N155="znížená",J155,0)</f>
        <v>0</v>
      </c>
      <c r="BG155" s="205">
        <f>IF(N155="zákl. prenesená",J155,0)</f>
        <v>0</v>
      </c>
      <c r="BH155" s="205">
        <f>IF(N155="zníž. prenesená",J155,0)</f>
        <v>0</v>
      </c>
      <c r="BI155" s="205">
        <f>IF(N155="nulová",J155,0)</f>
        <v>0</v>
      </c>
      <c r="BJ155" s="15" t="s">
        <v>124</v>
      </c>
      <c r="BK155" s="205">
        <f>ROUND(I155*H155,2)</f>
        <v>0</v>
      </c>
      <c r="BL155" s="15" t="s">
        <v>152</v>
      </c>
      <c r="BM155" s="204" t="s">
        <v>633</v>
      </c>
    </row>
    <row r="156" s="2" customFormat="1" ht="33" customHeight="1">
      <c r="A156" s="34"/>
      <c r="B156" s="156"/>
      <c r="C156" s="192" t="s">
        <v>202</v>
      </c>
      <c r="D156" s="192" t="s">
        <v>148</v>
      </c>
      <c r="E156" s="193" t="s">
        <v>634</v>
      </c>
      <c r="F156" s="194" t="s">
        <v>635</v>
      </c>
      <c r="G156" s="195" t="s">
        <v>512</v>
      </c>
      <c r="H156" s="196">
        <v>14</v>
      </c>
      <c r="I156" s="197"/>
      <c r="J156" s="198">
        <f>ROUND(I156*H156,2)</f>
        <v>0</v>
      </c>
      <c r="K156" s="199"/>
      <c r="L156" s="35"/>
      <c r="M156" s="200" t="s">
        <v>1</v>
      </c>
      <c r="N156" s="201" t="s">
        <v>41</v>
      </c>
      <c r="O156" s="78"/>
      <c r="P156" s="202">
        <f>O156*H156</f>
        <v>0</v>
      </c>
      <c r="Q156" s="202">
        <v>0.00165</v>
      </c>
      <c r="R156" s="202">
        <f>Q156*H156</f>
        <v>0.023099999999999999</v>
      </c>
      <c r="S156" s="202">
        <v>0</v>
      </c>
      <c r="T156" s="203">
        <f>S156*H156</f>
        <v>0</v>
      </c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204" t="s">
        <v>152</v>
      </c>
      <c r="AT156" s="204" t="s">
        <v>148</v>
      </c>
      <c r="AU156" s="204" t="s">
        <v>124</v>
      </c>
      <c r="AY156" s="15" t="s">
        <v>146</v>
      </c>
      <c r="BE156" s="205">
        <f>IF(N156="základná",J156,0)</f>
        <v>0</v>
      </c>
      <c r="BF156" s="205">
        <f>IF(N156="znížená",J156,0)</f>
        <v>0</v>
      </c>
      <c r="BG156" s="205">
        <f>IF(N156="zákl. prenesená",J156,0)</f>
        <v>0</v>
      </c>
      <c r="BH156" s="205">
        <f>IF(N156="zníž. prenesená",J156,0)</f>
        <v>0</v>
      </c>
      <c r="BI156" s="205">
        <f>IF(N156="nulová",J156,0)</f>
        <v>0</v>
      </c>
      <c r="BJ156" s="15" t="s">
        <v>124</v>
      </c>
      <c r="BK156" s="205">
        <f>ROUND(I156*H156,2)</f>
        <v>0</v>
      </c>
      <c r="BL156" s="15" t="s">
        <v>152</v>
      </c>
      <c r="BM156" s="204" t="s">
        <v>636</v>
      </c>
    </row>
    <row r="157" s="2" customFormat="1" ht="16.5" customHeight="1">
      <c r="A157" s="34"/>
      <c r="B157" s="156"/>
      <c r="C157" s="192" t="s">
        <v>207</v>
      </c>
      <c r="D157" s="192" t="s">
        <v>148</v>
      </c>
      <c r="E157" s="193" t="s">
        <v>637</v>
      </c>
      <c r="F157" s="194" t="s">
        <v>638</v>
      </c>
      <c r="G157" s="195" t="s">
        <v>156</v>
      </c>
      <c r="H157" s="196">
        <v>5.5999999999999996</v>
      </c>
      <c r="I157" s="197"/>
      <c r="J157" s="198">
        <f>ROUND(I157*H157,2)</f>
        <v>0</v>
      </c>
      <c r="K157" s="199"/>
      <c r="L157" s="35"/>
      <c r="M157" s="200" t="s">
        <v>1</v>
      </c>
      <c r="N157" s="201" t="s">
        <v>41</v>
      </c>
      <c r="O157" s="78"/>
      <c r="P157" s="202">
        <f>O157*H157</f>
        <v>0</v>
      </c>
      <c r="Q157" s="202">
        <v>2.4737499999999999</v>
      </c>
      <c r="R157" s="202">
        <f>Q157*H157</f>
        <v>13.852999999999998</v>
      </c>
      <c r="S157" s="202">
        <v>0</v>
      </c>
      <c r="T157" s="203">
        <f>S157*H157</f>
        <v>0</v>
      </c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204" t="s">
        <v>152</v>
      </c>
      <c r="AT157" s="204" t="s">
        <v>148</v>
      </c>
      <c r="AU157" s="204" t="s">
        <v>124</v>
      </c>
      <c r="AY157" s="15" t="s">
        <v>146</v>
      </c>
      <c r="BE157" s="205">
        <f>IF(N157="základná",J157,0)</f>
        <v>0</v>
      </c>
      <c r="BF157" s="205">
        <f>IF(N157="znížená",J157,0)</f>
        <v>0</v>
      </c>
      <c r="BG157" s="205">
        <f>IF(N157="zákl. prenesená",J157,0)</f>
        <v>0</v>
      </c>
      <c r="BH157" s="205">
        <f>IF(N157="zníž. prenesená",J157,0)</f>
        <v>0</v>
      </c>
      <c r="BI157" s="205">
        <f>IF(N157="nulová",J157,0)</f>
        <v>0</v>
      </c>
      <c r="BJ157" s="15" t="s">
        <v>124</v>
      </c>
      <c r="BK157" s="205">
        <f>ROUND(I157*H157,2)</f>
        <v>0</v>
      </c>
      <c r="BL157" s="15" t="s">
        <v>152</v>
      </c>
      <c r="BM157" s="204" t="s">
        <v>639</v>
      </c>
    </row>
    <row r="158" s="2" customFormat="1" ht="33" customHeight="1">
      <c r="A158" s="34"/>
      <c r="B158" s="156"/>
      <c r="C158" s="192" t="s">
        <v>211</v>
      </c>
      <c r="D158" s="192" t="s">
        <v>148</v>
      </c>
      <c r="E158" s="193" t="s">
        <v>640</v>
      </c>
      <c r="F158" s="194" t="s">
        <v>641</v>
      </c>
      <c r="G158" s="195" t="s">
        <v>151</v>
      </c>
      <c r="H158" s="196">
        <v>22.399999999999999</v>
      </c>
      <c r="I158" s="197"/>
      <c r="J158" s="198">
        <f>ROUND(I158*H158,2)</f>
        <v>0</v>
      </c>
      <c r="K158" s="199"/>
      <c r="L158" s="35"/>
      <c r="M158" s="200" t="s">
        <v>1</v>
      </c>
      <c r="N158" s="201" t="s">
        <v>41</v>
      </c>
      <c r="O158" s="78"/>
      <c r="P158" s="202">
        <f>O158*H158</f>
        <v>0</v>
      </c>
      <c r="Q158" s="202">
        <v>0.00462</v>
      </c>
      <c r="R158" s="202">
        <f>Q158*H158</f>
        <v>0.103488</v>
      </c>
      <c r="S158" s="202">
        <v>0</v>
      </c>
      <c r="T158" s="203">
        <f>S158*H158</f>
        <v>0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204" t="s">
        <v>152</v>
      </c>
      <c r="AT158" s="204" t="s">
        <v>148</v>
      </c>
      <c r="AU158" s="204" t="s">
        <v>124</v>
      </c>
      <c r="AY158" s="15" t="s">
        <v>146</v>
      </c>
      <c r="BE158" s="205">
        <f>IF(N158="základná",J158,0)</f>
        <v>0</v>
      </c>
      <c r="BF158" s="205">
        <f>IF(N158="znížená",J158,0)</f>
        <v>0</v>
      </c>
      <c r="BG158" s="205">
        <f>IF(N158="zákl. prenesená",J158,0)</f>
        <v>0</v>
      </c>
      <c r="BH158" s="205">
        <f>IF(N158="zníž. prenesená",J158,0)</f>
        <v>0</v>
      </c>
      <c r="BI158" s="205">
        <f>IF(N158="nulová",J158,0)</f>
        <v>0</v>
      </c>
      <c r="BJ158" s="15" t="s">
        <v>124</v>
      </c>
      <c r="BK158" s="205">
        <f>ROUND(I158*H158,2)</f>
        <v>0</v>
      </c>
      <c r="BL158" s="15" t="s">
        <v>152</v>
      </c>
      <c r="BM158" s="204" t="s">
        <v>642</v>
      </c>
    </row>
    <row r="159" s="12" customFormat="1" ht="22.8" customHeight="1">
      <c r="A159" s="12"/>
      <c r="B159" s="179"/>
      <c r="C159" s="12"/>
      <c r="D159" s="180" t="s">
        <v>74</v>
      </c>
      <c r="E159" s="190" t="s">
        <v>167</v>
      </c>
      <c r="F159" s="190" t="s">
        <v>509</v>
      </c>
      <c r="G159" s="12"/>
      <c r="H159" s="12"/>
      <c r="I159" s="182"/>
      <c r="J159" s="191">
        <f>BK159</f>
        <v>0</v>
      </c>
      <c r="K159" s="12"/>
      <c r="L159" s="179"/>
      <c r="M159" s="184"/>
      <c r="N159" s="185"/>
      <c r="O159" s="185"/>
      <c r="P159" s="186">
        <f>SUM(P160:P161)</f>
        <v>0</v>
      </c>
      <c r="Q159" s="185"/>
      <c r="R159" s="186">
        <f>SUM(R160:R161)</f>
        <v>0.40263179999999998</v>
      </c>
      <c r="S159" s="185"/>
      <c r="T159" s="187">
        <f>SUM(T160:T161)</f>
        <v>0</v>
      </c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R159" s="180" t="s">
        <v>83</v>
      </c>
      <c r="AT159" s="188" t="s">
        <v>74</v>
      </c>
      <c r="AU159" s="188" t="s">
        <v>83</v>
      </c>
      <c r="AY159" s="180" t="s">
        <v>146</v>
      </c>
      <c r="BK159" s="189">
        <f>SUM(BK160:BK161)</f>
        <v>0</v>
      </c>
    </row>
    <row r="160" s="2" customFormat="1" ht="16.5" customHeight="1">
      <c r="A160" s="34"/>
      <c r="B160" s="156"/>
      <c r="C160" s="192" t="s">
        <v>215</v>
      </c>
      <c r="D160" s="192" t="s">
        <v>148</v>
      </c>
      <c r="E160" s="193" t="s">
        <v>643</v>
      </c>
      <c r="F160" s="194" t="s">
        <v>644</v>
      </c>
      <c r="G160" s="195" t="s">
        <v>512</v>
      </c>
      <c r="H160" s="196">
        <v>3</v>
      </c>
      <c r="I160" s="197"/>
      <c r="J160" s="198">
        <f>ROUND(I160*H160,2)</f>
        <v>0</v>
      </c>
      <c r="K160" s="199"/>
      <c r="L160" s="35"/>
      <c r="M160" s="200" t="s">
        <v>1</v>
      </c>
      <c r="N160" s="201" t="s">
        <v>41</v>
      </c>
      <c r="O160" s="78"/>
      <c r="P160" s="202">
        <f>O160*H160</f>
        <v>0</v>
      </c>
      <c r="Q160" s="202">
        <v>0.1182106</v>
      </c>
      <c r="R160" s="202">
        <f>Q160*H160</f>
        <v>0.3546318</v>
      </c>
      <c r="S160" s="202">
        <v>0</v>
      </c>
      <c r="T160" s="203">
        <f>S160*H160</f>
        <v>0</v>
      </c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R160" s="204" t="s">
        <v>152</v>
      </c>
      <c r="AT160" s="204" t="s">
        <v>148</v>
      </c>
      <c r="AU160" s="204" t="s">
        <v>124</v>
      </c>
      <c r="AY160" s="15" t="s">
        <v>146</v>
      </c>
      <c r="BE160" s="205">
        <f>IF(N160="základná",J160,0)</f>
        <v>0</v>
      </c>
      <c r="BF160" s="205">
        <f>IF(N160="znížená",J160,0)</f>
        <v>0</v>
      </c>
      <c r="BG160" s="205">
        <f>IF(N160="zákl. prenesená",J160,0)</f>
        <v>0</v>
      </c>
      <c r="BH160" s="205">
        <f>IF(N160="zníž. prenesená",J160,0)</f>
        <v>0</v>
      </c>
      <c r="BI160" s="205">
        <f>IF(N160="nulová",J160,0)</f>
        <v>0</v>
      </c>
      <c r="BJ160" s="15" t="s">
        <v>124</v>
      </c>
      <c r="BK160" s="205">
        <f>ROUND(I160*H160,2)</f>
        <v>0</v>
      </c>
      <c r="BL160" s="15" t="s">
        <v>152</v>
      </c>
      <c r="BM160" s="204" t="s">
        <v>645</v>
      </c>
    </row>
    <row r="161" s="2" customFormat="1" ht="16.5" customHeight="1">
      <c r="A161" s="34"/>
      <c r="B161" s="156"/>
      <c r="C161" s="206" t="s">
        <v>219</v>
      </c>
      <c r="D161" s="206" t="s">
        <v>309</v>
      </c>
      <c r="E161" s="207" t="s">
        <v>646</v>
      </c>
      <c r="F161" s="208" t="s">
        <v>647</v>
      </c>
      <c r="G161" s="209" t="s">
        <v>648</v>
      </c>
      <c r="H161" s="210">
        <v>3</v>
      </c>
      <c r="I161" s="211"/>
      <c r="J161" s="212">
        <f>ROUND(I161*H161,2)</f>
        <v>0</v>
      </c>
      <c r="K161" s="213"/>
      <c r="L161" s="214"/>
      <c r="M161" s="215" t="s">
        <v>1</v>
      </c>
      <c r="N161" s="216" t="s">
        <v>41</v>
      </c>
      <c r="O161" s="78"/>
      <c r="P161" s="202">
        <f>O161*H161</f>
        <v>0</v>
      </c>
      <c r="Q161" s="202">
        <v>0.016</v>
      </c>
      <c r="R161" s="202">
        <f>Q161*H161</f>
        <v>0.048000000000000001</v>
      </c>
      <c r="S161" s="202">
        <v>0</v>
      </c>
      <c r="T161" s="203">
        <f>S161*H161</f>
        <v>0</v>
      </c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R161" s="204" t="s">
        <v>167</v>
      </c>
      <c r="AT161" s="204" t="s">
        <v>309</v>
      </c>
      <c r="AU161" s="204" t="s">
        <v>124</v>
      </c>
      <c r="AY161" s="15" t="s">
        <v>146</v>
      </c>
      <c r="BE161" s="205">
        <f>IF(N161="základná",J161,0)</f>
        <v>0</v>
      </c>
      <c r="BF161" s="205">
        <f>IF(N161="znížená",J161,0)</f>
        <v>0</v>
      </c>
      <c r="BG161" s="205">
        <f>IF(N161="zákl. prenesená",J161,0)</f>
        <v>0</v>
      </c>
      <c r="BH161" s="205">
        <f>IF(N161="zníž. prenesená",J161,0)</f>
        <v>0</v>
      </c>
      <c r="BI161" s="205">
        <f>IF(N161="nulová",J161,0)</f>
        <v>0</v>
      </c>
      <c r="BJ161" s="15" t="s">
        <v>124</v>
      </c>
      <c r="BK161" s="205">
        <f>ROUND(I161*H161,2)</f>
        <v>0</v>
      </c>
      <c r="BL161" s="15" t="s">
        <v>152</v>
      </c>
      <c r="BM161" s="204" t="s">
        <v>649</v>
      </c>
    </row>
    <row r="162" s="12" customFormat="1" ht="22.8" customHeight="1">
      <c r="A162" s="12"/>
      <c r="B162" s="179"/>
      <c r="C162" s="12"/>
      <c r="D162" s="180" t="s">
        <v>74</v>
      </c>
      <c r="E162" s="190" t="s">
        <v>327</v>
      </c>
      <c r="F162" s="190" t="s">
        <v>328</v>
      </c>
      <c r="G162" s="12"/>
      <c r="H162" s="12"/>
      <c r="I162" s="182"/>
      <c r="J162" s="191">
        <f>BK162</f>
        <v>0</v>
      </c>
      <c r="K162" s="12"/>
      <c r="L162" s="179"/>
      <c r="M162" s="184"/>
      <c r="N162" s="185"/>
      <c r="O162" s="185"/>
      <c r="P162" s="186">
        <f>P163</f>
        <v>0</v>
      </c>
      <c r="Q162" s="185"/>
      <c r="R162" s="186">
        <f>R163</f>
        <v>0</v>
      </c>
      <c r="S162" s="185"/>
      <c r="T162" s="187">
        <f>T163</f>
        <v>0</v>
      </c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R162" s="180" t="s">
        <v>83</v>
      </c>
      <c r="AT162" s="188" t="s">
        <v>74</v>
      </c>
      <c r="AU162" s="188" t="s">
        <v>83</v>
      </c>
      <c r="AY162" s="180" t="s">
        <v>146</v>
      </c>
      <c r="BK162" s="189">
        <f>BK163</f>
        <v>0</v>
      </c>
    </row>
    <row r="163" s="2" customFormat="1" ht="24.15" customHeight="1">
      <c r="A163" s="34"/>
      <c r="B163" s="156"/>
      <c r="C163" s="192" t="s">
        <v>7</v>
      </c>
      <c r="D163" s="192" t="s">
        <v>148</v>
      </c>
      <c r="E163" s="193" t="s">
        <v>650</v>
      </c>
      <c r="F163" s="194" t="s">
        <v>651</v>
      </c>
      <c r="G163" s="195" t="s">
        <v>222</v>
      </c>
      <c r="H163" s="196">
        <v>17.061</v>
      </c>
      <c r="I163" s="197"/>
      <c r="J163" s="198">
        <f>ROUND(I163*H163,2)</f>
        <v>0</v>
      </c>
      <c r="K163" s="199"/>
      <c r="L163" s="35"/>
      <c r="M163" s="200" t="s">
        <v>1</v>
      </c>
      <c r="N163" s="201" t="s">
        <v>41</v>
      </c>
      <c r="O163" s="78"/>
      <c r="P163" s="202">
        <f>O163*H163</f>
        <v>0</v>
      </c>
      <c r="Q163" s="202">
        <v>0</v>
      </c>
      <c r="R163" s="202">
        <f>Q163*H163</f>
        <v>0</v>
      </c>
      <c r="S163" s="202">
        <v>0</v>
      </c>
      <c r="T163" s="203">
        <f>S163*H163</f>
        <v>0</v>
      </c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R163" s="204" t="s">
        <v>152</v>
      </c>
      <c r="AT163" s="204" t="s">
        <v>148</v>
      </c>
      <c r="AU163" s="204" t="s">
        <v>124</v>
      </c>
      <c r="AY163" s="15" t="s">
        <v>146</v>
      </c>
      <c r="BE163" s="205">
        <f>IF(N163="základná",J163,0)</f>
        <v>0</v>
      </c>
      <c r="BF163" s="205">
        <f>IF(N163="znížená",J163,0)</f>
        <v>0</v>
      </c>
      <c r="BG163" s="205">
        <f>IF(N163="zákl. prenesená",J163,0)</f>
        <v>0</v>
      </c>
      <c r="BH163" s="205">
        <f>IF(N163="zníž. prenesená",J163,0)</f>
        <v>0</v>
      </c>
      <c r="BI163" s="205">
        <f>IF(N163="nulová",J163,0)</f>
        <v>0</v>
      </c>
      <c r="BJ163" s="15" t="s">
        <v>124</v>
      </c>
      <c r="BK163" s="205">
        <f>ROUND(I163*H163,2)</f>
        <v>0</v>
      </c>
      <c r="BL163" s="15" t="s">
        <v>152</v>
      </c>
      <c r="BM163" s="204" t="s">
        <v>652</v>
      </c>
    </row>
    <row r="164" s="12" customFormat="1" ht="25.92" customHeight="1">
      <c r="A164" s="12"/>
      <c r="B164" s="179"/>
      <c r="C164" s="12"/>
      <c r="D164" s="180" t="s">
        <v>74</v>
      </c>
      <c r="E164" s="181" t="s">
        <v>333</v>
      </c>
      <c r="F164" s="181" t="s">
        <v>334</v>
      </c>
      <c r="G164" s="12"/>
      <c r="H164" s="12"/>
      <c r="I164" s="182"/>
      <c r="J164" s="183">
        <f>BK164</f>
        <v>0</v>
      </c>
      <c r="K164" s="12"/>
      <c r="L164" s="179"/>
      <c r="M164" s="184"/>
      <c r="N164" s="185"/>
      <c r="O164" s="185"/>
      <c r="P164" s="186">
        <f>P165+P176</f>
        <v>0</v>
      </c>
      <c r="Q164" s="185"/>
      <c r="R164" s="186">
        <f>R165+R176</f>
        <v>0.025377354999999997</v>
      </c>
      <c r="S164" s="185"/>
      <c r="T164" s="187">
        <f>T165+T176</f>
        <v>0.10929999999999999</v>
      </c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R164" s="180" t="s">
        <v>124</v>
      </c>
      <c r="AT164" s="188" t="s">
        <v>74</v>
      </c>
      <c r="AU164" s="188" t="s">
        <v>75</v>
      </c>
      <c r="AY164" s="180" t="s">
        <v>146</v>
      </c>
      <c r="BK164" s="189">
        <f>BK165+BK176</f>
        <v>0</v>
      </c>
    </row>
    <row r="165" s="12" customFormat="1" ht="22.8" customHeight="1">
      <c r="A165" s="12"/>
      <c r="B165" s="179"/>
      <c r="C165" s="12"/>
      <c r="D165" s="180" t="s">
        <v>74</v>
      </c>
      <c r="E165" s="190" t="s">
        <v>653</v>
      </c>
      <c r="F165" s="190" t="s">
        <v>654</v>
      </c>
      <c r="G165" s="12"/>
      <c r="H165" s="12"/>
      <c r="I165" s="182"/>
      <c r="J165" s="191">
        <f>BK165</f>
        <v>0</v>
      </c>
      <c r="K165" s="12"/>
      <c r="L165" s="179"/>
      <c r="M165" s="184"/>
      <c r="N165" s="185"/>
      <c r="O165" s="185"/>
      <c r="P165" s="186">
        <f>SUM(P166:P175)</f>
        <v>0</v>
      </c>
      <c r="Q165" s="185"/>
      <c r="R165" s="186">
        <f>SUM(R166:R175)</f>
        <v>0.024888154999999999</v>
      </c>
      <c r="S165" s="185"/>
      <c r="T165" s="187">
        <f>SUM(T166:T175)</f>
        <v>0.10929999999999999</v>
      </c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R165" s="180" t="s">
        <v>124</v>
      </c>
      <c r="AT165" s="188" t="s">
        <v>74</v>
      </c>
      <c r="AU165" s="188" t="s">
        <v>83</v>
      </c>
      <c r="AY165" s="180" t="s">
        <v>146</v>
      </c>
      <c r="BK165" s="189">
        <f>SUM(BK166:BK175)</f>
        <v>0</v>
      </c>
    </row>
    <row r="166" s="2" customFormat="1" ht="24.15" customHeight="1">
      <c r="A166" s="34"/>
      <c r="B166" s="156"/>
      <c r="C166" s="192" t="s">
        <v>227</v>
      </c>
      <c r="D166" s="192" t="s">
        <v>148</v>
      </c>
      <c r="E166" s="193" t="s">
        <v>655</v>
      </c>
      <c r="F166" s="194" t="s">
        <v>656</v>
      </c>
      <c r="G166" s="195" t="s">
        <v>271</v>
      </c>
      <c r="H166" s="196">
        <v>5</v>
      </c>
      <c r="I166" s="197"/>
      <c r="J166" s="198">
        <f>ROUND(I166*H166,2)</f>
        <v>0</v>
      </c>
      <c r="K166" s="199"/>
      <c r="L166" s="35"/>
      <c r="M166" s="200" t="s">
        <v>1</v>
      </c>
      <c r="N166" s="201" t="s">
        <v>41</v>
      </c>
      <c r="O166" s="78"/>
      <c r="P166" s="202">
        <f>O166*H166</f>
        <v>0</v>
      </c>
      <c r="Q166" s="202">
        <v>0.00274091</v>
      </c>
      <c r="R166" s="202">
        <f>Q166*H166</f>
        <v>0.013704549999999999</v>
      </c>
      <c r="S166" s="202">
        <v>0</v>
      </c>
      <c r="T166" s="203">
        <f>S166*H166</f>
        <v>0</v>
      </c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R166" s="204" t="s">
        <v>207</v>
      </c>
      <c r="AT166" s="204" t="s">
        <v>148</v>
      </c>
      <c r="AU166" s="204" t="s">
        <v>124</v>
      </c>
      <c r="AY166" s="15" t="s">
        <v>146</v>
      </c>
      <c r="BE166" s="205">
        <f>IF(N166="základná",J166,0)</f>
        <v>0</v>
      </c>
      <c r="BF166" s="205">
        <f>IF(N166="znížená",J166,0)</f>
        <v>0</v>
      </c>
      <c r="BG166" s="205">
        <f>IF(N166="zákl. prenesená",J166,0)</f>
        <v>0</v>
      </c>
      <c r="BH166" s="205">
        <f>IF(N166="zníž. prenesená",J166,0)</f>
        <v>0</v>
      </c>
      <c r="BI166" s="205">
        <f>IF(N166="nulová",J166,0)</f>
        <v>0</v>
      </c>
      <c r="BJ166" s="15" t="s">
        <v>124</v>
      </c>
      <c r="BK166" s="205">
        <f>ROUND(I166*H166,2)</f>
        <v>0</v>
      </c>
      <c r="BL166" s="15" t="s">
        <v>207</v>
      </c>
      <c r="BM166" s="204" t="s">
        <v>657</v>
      </c>
    </row>
    <row r="167" s="2" customFormat="1" ht="24.15" customHeight="1">
      <c r="A167" s="34"/>
      <c r="B167" s="156"/>
      <c r="C167" s="192" t="s">
        <v>231</v>
      </c>
      <c r="D167" s="192" t="s">
        <v>148</v>
      </c>
      <c r="E167" s="193" t="s">
        <v>658</v>
      </c>
      <c r="F167" s="194" t="s">
        <v>659</v>
      </c>
      <c r="G167" s="195" t="s">
        <v>271</v>
      </c>
      <c r="H167" s="196">
        <v>36</v>
      </c>
      <c r="I167" s="197"/>
      <c r="J167" s="198">
        <f>ROUND(I167*H167,2)</f>
        <v>0</v>
      </c>
      <c r="K167" s="199"/>
      <c r="L167" s="35"/>
      <c r="M167" s="200" t="s">
        <v>1</v>
      </c>
      <c r="N167" s="201" t="s">
        <v>41</v>
      </c>
      <c r="O167" s="78"/>
      <c r="P167" s="202">
        <f>O167*H167</f>
        <v>0</v>
      </c>
      <c r="Q167" s="202">
        <v>0.00011346</v>
      </c>
      <c r="R167" s="202">
        <f>Q167*H167</f>
        <v>0.0040845600000000001</v>
      </c>
      <c r="S167" s="202">
        <v>0.00215</v>
      </c>
      <c r="T167" s="203">
        <f>S167*H167</f>
        <v>0.077399999999999997</v>
      </c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R167" s="204" t="s">
        <v>207</v>
      </c>
      <c r="AT167" s="204" t="s">
        <v>148</v>
      </c>
      <c r="AU167" s="204" t="s">
        <v>124</v>
      </c>
      <c r="AY167" s="15" t="s">
        <v>146</v>
      </c>
      <c r="BE167" s="205">
        <f>IF(N167="základná",J167,0)</f>
        <v>0</v>
      </c>
      <c r="BF167" s="205">
        <f>IF(N167="znížená",J167,0)</f>
        <v>0</v>
      </c>
      <c r="BG167" s="205">
        <f>IF(N167="zákl. prenesená",J167,0)</f>
        <v>0</v>
      </c>
      <c r="BH167" s="205">
        <f>IF(N167="zníž. prenesená",J167,0)</f>
        <v>0</v>
      </c>
      <c r="BI167" s="205">
        <f>IF(N167="nulová",J167,0)</f>
        <v>0</v>
      </c>
      <c r="BJ167" s="15" t="s">
        <v>124</v>
      </c>
      <c r="BK167" s="205">
        <f>ROUND(I167*H167,2)</f>
        <v>0</v>
      </c>
      <c r="BL167" s="15" t="s">
        <v>207</v>
      </c>
      <c r="BM167" s="204" t="s">
        <v>660</v>
      </c>
    </row>
    <row r="168" s="2" customFormat="1" ht="24.15" customHeight="1">
      <c r="A168" s="34"/>
      <c r="B168" s="156"/>
      <c r="C168" s="192" t="s">
        <v>235</v>
      </c>
      <c r="D168" s="192" t="s">
        <v>148</v>
      </c>
      <c r="E168" s="193" t="s">
        <v>661</v>
      </c>
      <c r="F168" s="194" t="s">
        <v>662</v>
      </c>
      <c r="G168" s="195" t="s">
        <v>271</v>
      </c>
      <c r="H168" s="196">
        <v>1.5</v>
      </c>
      <c r="I168" s="197"/>
      <c r="J168" s="198">
        <f>ROUND(I168*H168,2)</f>
        <v>0</v>
      </c>
      <c r="K168" s="199"/>
      <c r="L168" s="35"/>
      <c r="M168" s="200" t="s">
        <v>1</v>
      </c>
      <c r="N168" s="201" t="s">
        <v>41</v>
      </c>
      <c r="O168" s="78"/>
      <c r="P168" s="202">
        <f>O168*H168</f>
        <v>0</v>
      </c>
      <c r="Q168" s="202">
        <v>0.0042888300000000004</v>
      </c>
      <c r="R168" s="202">
        <f>Q168*H168</f>
        <v>0.0064332450000000006</v>
      </c>
      <c r="S168" s="202">
        <v>0</v>
      </c>
      <c r="T168" s="203">
        <f>S168*H168</f>
        <v>0</v>
      </c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R168" s="204" t="s">
        <v>207</v>
      </c>
      <c r="AT168" s="204" t="s">
        <v>148</v>
      </c>
      <c r="AU168" s="204" t="s">
        <v>124</v>
      </c>
      <c r="AY168" s="15" t="s">
        <v>146</v>
      </c>
      <c r="BE168" s="205">
        <f>IF(N168="základná",J168,0)</f>
        <v>0</v>
      </c>
      <c r="BF168" s="205">
        <f>IF(N168="znížená",J168,0)</f>
        <v>0</v>
      </c>
      <c r="BG168" s="205">
        <f>IF(N168="zákl. prenesená",J168,0)</f>
        <v>0</v>
      </c>
      <c r="BH168" s="205">
        <f>IF(N168="zníž. prenesená",J168,0)</f>
        <v>0</v>
      </c>
      <c r="BI168" s="205">
        <f>IF(N168="nulová",J168,0)</f>
        <v>0</v>
      </c>
      <c r="BJ168" s="15" t="s">
        <v>124</v>
      </c>
      <c r="BK168" s="205">
        <f>ROUND(I168*H168,2)</f>
        <v>0</v>
      </c>
      <c r="BL168" s="15" t="s">
        <v>207</v>
      </c>
      <c r="BM168" s="204" t="s">
        <v>663</v>
      </c>
    </row>
    <row r="169" s="2" customFormat="1" ht="24.15" customHeight="1">
      <c r="A169" s="34"/>
      <c r="B169" s="156"/>
      <c r="C169" s="192" t="s">
        <v>197</v>
      </c>
      <c r="D169" s="192" t="s">
        <v>148</v>
      </c>
      <c r="E169" s="193" t="s">
        <v>664</v>
      </c>
      <c r="F169" s="194" t="s">
        <v>665</v>
      </c>
      <c r="G169" s="195" t="s">
        <v>512</v>
      </c>
      <c r="H169" s="196">
        <v>4</v>
      </c>
      <c r="I169" s="197"/>
      <c r="J169" s="198">
        <f>ROUND(I169*H169,2)</f>
        <v>0</v>
      </c>
      <c r="K169" s="199"/>
      <c r="L169" s="35"/>
      <c r="M169" s="200" t="s">
        <v>1</v>
      </c>
      <c r="N169" s="201" t="s">
        <v>41</v>
      </c>
      <c r="O169" s="78"/>
      <c r="P169" s="202">
        <f>O169*H169</f>
        <v>0</v>
      </c>
      <c r="Q169" s="202">
        <v>0</v>
      </c>
      <c r="R169" s="202">
        <f>Q169*H169</f>
        <v>0</v>
      </c>
      <c r="S169" s="202">
        <v>0</v>
      </c>
      <c r="T169" s="203">
        <f>S169*H169</f>
        <v>0</v>
      </c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R169" s="204" t="s">
        <v>207</v>
      </c>
      <c r="AT169" s="204" t="s">
        <v>148</v>
      </c>
      <c r="AU169" s="204" t="s">
        <v>124</v>
      </c>
      <c r="AY169" s="15" t="s">
        <v>146</v>
      </c>
      <c r="BE169" s="205">
        <f>IF(N169="základná",J169,0)</f>
        <v>0</v>
      </c>
      <c r="BF169" s="205">
        <f>IF(N169="znížená",J169,0)</f>
        <v>0</v>
      </c>
      <c r="BG169" s="205">
        <f>IF(N169="zákl. prenesená",J169,0)</f>
        <v>0</v>
      </c>
      <c r="BH169" s="205">
        <f>IF(N169="zníž. prenesená",J169,0)</f>
        <v>0</v>
      </c>
      <c r="BI169" s="205">
        <f>IF(N169="nulová",J169,0)</f>
        <v>0</v>
      </c>
      <c r="BJ169" s="15" t="s">
        <v>124</v>
      </c>
      <c r="BK169" s="205">
        <f>ROUND(I169*H169,2)</f>
        <v>0</v>
      </c>
      <c r="BL169" s="15" t="s">
        <v>207</v>
      </c>
      <c r="BM169" s="204" t="s">
        <v>666</v>
      </c>
    </row>
    <row r="170" s="2" customFormat="1" ht="24.15" customHeight="1">
      <c r="A170" s="34"/>
      <c r="B170" s="156"/>
      <c r="C170" s="192" t="s">
        <v>245</v>
      </c>
      <c r="D170" s="192" t="s">
        <v>148</v>
      </c>
      <c r="E170" s="193" t="s">
        <v>667</v>
      </c>
      <c r="F170" s="194" t="s">
        <v>668</v>
      </c>
      <c r="G170" s="195" t="s">
        <v>271</v>
      </c>
      <c r="H170" s="196">
        <v>100</v>
      </c>
      <c r="I170" s="197"/>
      <c r="J170" s="198">
        <f>ROUND(I170*H170,2)</f>
        <v>0</v>
      </c>
      <c r="K170" s="199"/>
      <c r="L170" s="35"/>
      <c r="M170" s="200" t="s">
        <v>1</v>
      </c>
      <c r="N170" s="201" t="s">
        <v>41</v>
      </c>
      <c r="O170" s="78"/>
      <c r="P170" s="202">
        <f>O170*H170</f>
        <v>0</v>
      </c>
      <c r="Q170" s="202">
        <v>0</v>
      </c>
      <c r="R170" s="202">
        <f>Q170*H170</f>
        <v>0</v>
      </c>
      <c r="S170" s="202">
        <v>0</v>
      </c>
      <c r="T170" s="203">
        <f>S170*H170</f>
        <v>0</v>
      </c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R170" s="204" t="s">
        <v>207</v>
      </c>
      <c r="AT170" s="204" t="s">
        <v>148</v>
      </c>
      <c r="AU170" s="204" t="s">
        <v>124</v>
      </c>
      <c r="AY170" s="15" t="s">
        <v>146</v>
      </c>
      <c r="BE170" s="205">
        <f>IF(N170="základná",J170,0)</f>
        <v>0</v>
      </c>
      <c r="BF170" s="205">
        <f>IF(N170="znížená",J170,0)</f>
        <v>0</v>
      </c>
      <c r="BG170" s="205">
        <f>IF(N170="zákl. prenesená",J170,0)</f>
        <v>0</v>
      </c>
      <c r="BH170" s="205">
        <f>IF(N170="zníž. prenesená",J170,0)</f>
        <v>0</v>
      </c>
      <c r="BI170" s="205">
        <f>IF(N170="nulová",J170,0)</f>
        <v>0</v>
      </c>
      <c r="BJ170" s="15" t="s">
        <v>124</v>
      </c>
      <c r="BK170" s="205">
        <f>ROUND(I170*H170,2)</f>
        <v>0</v>
      </c>
      <c r="BL170" s="15" t="s">
        <v>207</v>
      </c>
      <c r="BM170" s="204" t="s">
        <v>669</v>
      </c>
    </row>
    <row r="171" s="2" customFormat="1" ht="24.15" customHeight="1">
      <c r="A171" s="34"/>
      <c r="B171" s="156"/>
      <c r="C171" s="192" t="s">
        <v>201</v>
      </c>
      <c r="D171" s="192" t="s">
        <v>148</v>
      </c>
      <c r="E171" s="193" t="s">
        <v>670</v>
      </c>
      <c r="F171" s="194" t="s">
        <v>671</v>
      </c>
      <c r="G171" s="195" t="s">
        <v>672</v>
      </c>
      <c r="H171" s="196">
        <v>1</v>
      </c>
      <c r="I171" s="197"/>
      <c r="J171" s="198">
        <f>ROUND(I171*H171,2)</f>
        <v>0</v>
      </c>
      <c r="K171" s="199"/>
      <c r="L171" s="35"/>
      <c r="M171" s="200" t="s">
        <v>1</v>
      </c>
      <c r="N171" s="201" t="s">
        <v>41</v>
      </c>
      <c r="O171" s="78"/>
      <c r="P171" s="202">
        <f>O171*H171</f>
        <v>0</v>
      </c>
      <c r="Q171" s="202">
        <v>0</v>
      </c>
      <c r="R171" s="202">
        <f>Q171*H171</f>
        <v>0</v>
      </c>
      <c r="S171" s="202">
        <v>0.031899999999999998</v>
      </c>
      <c r="T171" s="203">
        <f>S171*H171</f>
        <v>0.031899999999999998</v>
      </c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R171" s="204" t="s">
        <v>207</v>
      </c>
      <c r="AT171" s="204" t="s">
        <v>148</v>
      </c>
      <c r="AU171" s="204" t="s">
        <v>124</v>
      </c>
      <c r="AY171" s="15" t="s">
        <v>146</v>
      </c>
      <c r="BE171" s="205">
        <f>IF(N171="základná",J171,0)</f>
        <v>0</v>
      </c>
      <c r="BF171" s="205">
        <f>IF(N171="znížená",J171,0)</f>
        <v>0</v>
      </c>
      <c r="BG171" s="205">
        <f>IF(N171="zákl. prenesená",J171,0)</f>
        <v>0</v>
      </c>
      <c r="BH171" s="205">
        <f>IF(N171="zníž. prenesená",J171,0)</f>
        <v>0</v>
      </c>
      <c r="BI171" s="205">
        <f>IF(N171="nulová",J171,0)</f>
        <v>0</v>
      </c>
      <c r="BJ171" s="15" t="s">
        <v>124</v>
      </c>
      <c r="BK171" s="205">
        <f>ROUND(I171*H171,2)</f>
        <v>0</v>
      </c>
      <c r="BL171" s="15" t="s">
        <v>207</v>
      </c>
      <c r="BM171" s="204" t="s">
        <v>673</v>
      </c>
    </row>
    <row r="172" s="2" customFormat="1" ht="16.5" customHeight="1">
      <c r="A172" s="34"/>
      <c r="B172" s="156"/>
      <c r="C172" s="192" t="s">
        <v>252</v>
      </c>
      <c r="D172" s="192" t="s">
        <v>148</v>
      </c>
      <c r="E172" s="193" t="s">
        <v>674</v>
      </c>
      <c r="F172" s="194" t="s">
        <v>675</v>
      </c>
      <c r="G172" s="195" t="s">
        <v>512</v>
      </c>
      <c r="H172" s="196">
        <v>2</v>
      </c>
      <c r="I172" s="197"/>
      <c r="J172" s="198">
        <f>ROUND(I172*H172,2)</f>
        <v>0</v>
      </c>
      <c r="K172" s="199"/>
      <c r="L172" s="35"/>
      <c r="M172" s="200" t="s">
        <v>1</v>
      </c>
      <c r="N172" s="201" t="s">
        <v>41</v>
      </c>
      <c r="O172" s="78"/>
      <c r="P172" s="202">
        <f>O172*H172</f>
        <v>0</v>
      </c>
      <c r="Q172" s="202">
        <v>7.9000000000000006E-06</v>
      </c>
      <c r="R172" s="202">
        <f>Q172*H172</f>
        <v>1.5800000000000001E-05</v>
      </c>
      <c r="S172" s="202">
        <v>0</v>
      </c>
      <c r="T172" s="203">
        <f>S172*H172</f>
        <v>0</v>
      </c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R172" s="204" t="s">
        <v>207</v>
      </c>
      <c r="AT172" s="204" t="s">
        <v>148</v>
      </c>
      <c r="AU172" s="204" t="s">
        <v>124</v>
      </c>
      <c r="AY172" s="15" t="s">
        <v>146</v>
      </c>
      <c r="BE172" s="205">
        <f>IF(N172="základná",J172,0)</f>
        <v>0</v>
      </c>
      <c r="BF172" s="205">
        <f>IF(N172="znížená",J172,0)</f>
        <v>0</v>
      </c>
      <c r="BG172" s="205">
        <f>IF(N172="zákl. prenesená",J172,0)</f>
        <v>0</v>
      </c>
      <c r="BH172" s="205">
        <f>IF(N172="zníž. prenesená",J172,0)</f>
        <v>0</v>
      </c>
      <c r="BI172" s="205">
        <f>IF(N172="nulová",J172,0)</f>
        <v>0</v>
      </c>
      <c r="BJ172" s="15" t="s">
        <v>124</v>
      </c>
      <c r="BK172" s="205">
        <f>ROUND(I172*H172,2)</f>
        <v>0</v>
      </c>
      <c r="BL172" s="15" t="s">
        <v>207</v>
      </c>
      <c r="BM172" s="204" t="s">
        <v>676</v>
      </c>
    </row>
    <row r="173" s="2" customFormat="1" ht="33" customHeight="1">
      <c r="A173" s="34"/>
      <c r="B173" s="156"/>
      <c r="C173" s="206" t="s">
        <v>205</v>
      </c>
      <c r="D173" s="206" t="s">
        <v>309</v>
      </c>
      <c r="E173" s="207" t="s">
        <v>677</v>
      </c>
      <c r="F173" s="208" t="s">
        <v>678</v>
      </c>
      <c r="G173" s="209" t="s">
        <v>512</v>
      </c>
      <c r="H173" s="210">
        <v>2</v>
      </c>
      <c r="I173" s="211"/>
      <c r="J173" s="212">
        <f>ROUND(I173*H173,2)</f>
        <v>0</v>
      </c>
      <c r="K173" s="213"/>
      <c r="L173" s="214"/>
      <c r="M173" s="215" t="s">
        <v>1</v>
      </c>
      <c r="N173" s="216" t="s">
        <v>41</v>
      </c>
      <c r="O173" s="78"/>
      <c r="P173" s="202">
        <f>O173*H173</f>
        <v>0</v>
      </c>
      <c r="Q173" s="202">
        <v>0.00031</v>
      </c>
      <c r="R173" s="202">
        <f>Q173*H173</f>
        <v>0.00062</v>
      </c>
      <c r="S173" s="202">
        <v>0</v>
      </c>
      <c r="T173" s="203">
        <f>S173*H173</f>
        <v>0</v>
      </c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R173" s="204" t="s">
        <v>273</v>
      </c>
      <c r="AT173" s="204" t="s">
        <v>309</v>
      </c>
      <c r="AU173" s="204" t="s">
        <v>124</v>
      </c>
      <c r="AY173" s="15" t="s">
        <v>146</v>
      </c>
      <c r="BE173" s="205">
        <f>IF(N173="základná",J173,0)</f>
        <v>0</v>
      </c>
      <c r="BF173" s="205">
        <f>IF(N173="znížená",J173,0)</f>
        <v>0</v>
      </c>
      <c r="BG173" s="205">
        <f>IF(N173="zákl. prenesená",J173,0)</f>
        <v>0</v>
      </c>
      <c r="BH173" s="205">
        <f>IF(N173="zníž. prenesená",J173,0)</f>
        <v>0</v>
      </c>
      <c r="BI173" s="205">
        <f>IF(N173="nulová",J173,0)</f>
        <v>0</v>
      </c>
      <c r="BJ173" s="15" t="s">
        <v>124</v>
      </c>
      <c r="BK173" s="205">
        <f>ROUND(I173*H173,2)</f>
        <v>0</v>
      </c>
      <c r="BL173" s="15" t="s">
        <v>207</v>
      </c>
      <c r="BM173" s="204" t="s">
        <v>679</v>
      </c>
    </row>
    <row r="174" s="2" customFormat="1" ht="24.15" customHeight="1">
      <c r="A174" s="34"/>
      <c r="B174" s="156"/>
      <c r="C174" s="192" t="s">
        <v>260</v>
      </c>
      <c r="D174" s="192" t="s">
        <v>148</v>
      </c>
      <c r="E174" s="193" t="s">
        <v>680</v>
      </c>
      <c r="F174" s="194" t="s">
        <v>681</v>
      </c>
      <c r="G174" s="195" t="s">
        <v>672</v>
      </c>
      <c r="H174" s="196">
        <v>1</v>
      </c>
      <c r="I174" s="197"/>
      <c r="J174" s="198">
        <f>ROUND(I174*H174,2)</f>
        <v>0</v>
      </c>
      <c r="K174" s="199"/>
      <c r="L174" s="35"/>
      <c r="M174" s="200" t="s">
        <v>1</v>
      </c>
      <c r="N174" s="201" t="s">
        <v>41</v>
      </c>
      <c r="O174" s="78"/>
      <c r="P174" s="202">
        <f>O174*H174</f>
        <v>0</v>
      </c>
      <c r="Q174" s="202">
        <v>3.0000000000000001E-05</v>
      </c>
      <c r="R174" s="202">
        <f>Q174*H174</f>
        <v>3.0000000000000001E-05</v>
      </c>
      <c r="S174" s="202">
        <v>0</v>
      </c>
      <c r="T174" s="203">
        <f>S174*H174</f>
        <v>0</v>
      </c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R174" s="204" t="s">
        <v>207</v>
      </c>
      <c r="AT174" s="204" t="s">
        <v>148</v>
      </c>
      <c r="AU174" s="204" t="s">
        <v>124</v>
      </c>
      <c r="AY174" s="15" t="s">
        <v>146</v>
      </c>
      <c r="BE174" s="205">
        <f>IF(N174="základná",J174,0)</f>
        <v>0</v>
      </c>
      <c r="BF174" s="205">
        <f>IF(N174="znížená",J174,0)</f>
        <v>0</v>
      </c>
      <c r="BG174" s="205">
        <f>IF(N174="zákl. prenesená",J174,0)</f>
        <v>0</v>
      </c>
      <c r="BH174" s="205">
        <f>IF(N174="zníž. prenesená",J174,0)</f>
        <v>0</v>
      </c>
      <c r="BI174" s="205">
        <f>IF(N174="nulová",J174,0)</f>
        <v>0</v>
      </c>
      <c r="BJ174" s="15" t="s">
        <v>124</v>
      </c>
      <c r="BK174" s="205">
        <f>ROUND(I174*H174,2)</f>
        <v>0</v>
      </c>
      <c r="BL174" s="15" t="s">
        <v>207</v>
      </c>
      <c r="BM174" s="204" t="s">
        <v>682</v>
      </c>
    </row>
    <row r="175" s="2" customFormat="1" ht="24.15" customHeight="1">
      <c r="A175" s="34"/>
      <c r="B175" s="156"/>
      <c r="C175" s="192" t="s">
        <v>264</v>
      </c>
      <c r="D175" s="192" t="s">
        <v>148</v>
      </c>
      <c r="E175" s="193" t="s">
        <v>683</v>
      </c>
      <c r="F175" s="194" t="s">
        <v>684</v>
      </c>
      <c r="G175" s="195" t="s">
        <v>222</v>
      </c>
      <c r="H175" s="196">
        <v>0.025000000000000001</v>
      </c>
      <c r="I175" s="197"/>
      <c r="J175" s="198">
        <f>ROUND(I175*H175,2)</f>
        <v>0</v>
      </c>
      <c r="K175" s="199"/>
      <c r="L175" s="35"/>
      <c r="M175" s="200" t="s">
        <v>1</v>
      </c>
      <c r="N175" s="201" t="s">
        <v>41</v>
      </c>
      <c r="O175" s="78"/>
      <c r="P175" s="202">
        <f>O175*H175</f>
        <v>0</v>
      </c>
      <c r="Q175" s="202">
        <v>0</v>
      </c>
      <c r="R175" s="202">
        <f>Q175*H175</f>
        <v>0</v>
      </c>
      <c r="S175" s="202">
        <v>0</v>
      </c>
      <c r="T175" s="203">
        <f>S175*H175</f>
        <v>0</v>
      </c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R175" s="204" t="s">
        <v>207</v>
      </c>
      <c r="AT175" s="204" t="s">
        <v>148</v>
      </c>
      <c r="AU175" s="204" t="s">
        <v>124</v>
      </c>
      <c r="AY175" s="15" t="s">
        <v>146</v>
      </c>
      <c r="BE175" s="205">
        <f>IF(N175="základná",J175,0)</f>
        <v>0</v>
      </c>
      <c r="BF175" s="205">
        <f>IF(N175="znížená",J175,0)</f>
        <v>0</v>
      </c>
      <c r="BG175" s="205">
        <f>IF(N175="zákl. prenesená",J175,0)</f>
        <v>0</v>
      </c>
      <c r="BH175" s="205">
        <f>IF(N175="zníž. prenesená",J175,0)</f>
        <v>0</v>
      </c>
      <c r="BI175" s="205">
        <f>IF(N175="nulová",J175,0)</f>
        <v>0</v>
      </c>
      <c r="BJ175" s="15" t="s">
        <v>124</v>
      </c>
      <c r="BK175" s="205">
        <f>ROUND(I175*H175,2)</f>
        <v>0</v>
      </c>
      <c r="BL175" s="15" t="s">
        <v>207</v>
      </c>
      <c r="BM175" s="204" t="s">
        <v>685</v>
      </c>
    </row>
    <row r="176" s="12" customFormat="1" ht="22.8" customHeight="1">
      <c r="A176" s="12"/>
      <c r="B176" s="179"/>
      <c r="C176" s="12"/>
      <c r="D176" s="180" t="s">
        <v>74</v>
      </c>
      <c r="E176" s="190" t="s">
        <v>686</v>
      </c>
      <c r="F176" s="190" t="s">
        <v>687</v>
      </c>
      <c r="G176" s="12"/>
      <c r="H176" s="12"/>
      <c r="I176" s="182"/>
      <c r="J176" s="191">
        <f>BK176</f>
        <v>0</v>
      </c>
      <c r="K176" s="12"/>
      <c r="L176" s="179"/>
      <c r="M176" s="184"/>
      <c r="N176" s="185"/>
      <c r="O176" s="185"/>
      <c r="P176" s="186">
        <f>P177</f>
        <v>0</v>
      </c>
      <c r="Q176" s="185"/>
      <c r="R176" s="186">
        <f>R177</f>
        <v>0.00048919999999999996</v>
      </c>
      <c r="S176" s="185"/>
      <c r="T176" s="187">
        <f>T177</f>
        <v>0</v>
      </c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R176" s="180" t="s">
        <v>124</v>
      </c>
      <c r="AT176" s="188" t="s">
        <v>74</v>
      </c>
      <c r="AU176" s="188" t="s">
        <v>83</v>
      </c>
      <c r="AY176" s="180" t="s">
        <v>146</v>
      </c>
      <c r="BK176" s="189">
        <f>BK177</f>
        <v>0</v>
      </c>
    </row>
    <row r="177" s="2" customFormat="1" ht="33" customHeight="1">
      <c r="A177" s="34"/>
      <c r="B177" s="156"/>
      <c r="C177" s="192" t="s">
        <v>268</v>
      </c>
      <c r="D177" s="192" t="s">
        <v>148</v>
      </c>
      <c r="E177" s="193" t="s">
        <v>688</v>
      </c>
      <c r="F177" s="194" t="s">
        <v>689</v>
      </c>
      <c r="G177" s="195" t="s">
        <v>271</v>
      </c>
      <c r="H177" s="196">
        <v>5</v>
      </c>
      <c r="I177" s="197"/>
      <c r="J177" s="198">
        <f>ROUND(I177*H177,2)</f>
        <v>0</v>
      </c>
      <c r="K177" s="199"/>
      <c r="L177" s="35"/>
      <c r="M177" s="200" t="s">
        <v>1</v>
      </c>
      <c r="N177" s="201" t="s">
        <v>41</v>
      </c>
      <c r="O177" s="78"/>
      <c r="P177" s="202">
        <f>O177*H177</f>
        <v>0</v>
      </c>
      <c r="Q177" s="202">
        <v>9.7839999999999998E-05</v>
      </c>
      <c r="R177" s="202">
        <f>Q177*H177</f>
        <v>0.00048919999999999996</v>
      </c>
      <c r="S177" s="202">
        <v>0</v>
      </c>
      <c r="T177" s="203">
        <f>S177*H177</f>
        <v>0</v>
      </c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R177" s="204" t="s">
        <v>207</v>
      </c>
      <c r="AT177" s="204" t="s">
        <v>148</v>
      </c>
      <c r="AU177" s="204" t="s">
        <v>124</v>
      </c>
      <c r="AY177" s="15" t="s">
        <v>146</v>
      </c>
      <c r="BE177" s="205">
        <f>IF(N177="základná",J177,0)</f>
        <v>0</v>
      </c>
      <c r="BF177" s="205">
        <f>IF(N177="znížená",J177,0)</f>
        <v>0</v>
      </c>
      <c r="BG177" s="205">
        <f>IF(N177="zákl. prenesená",J177,0)</f>
        <v>0</v>
      </c>
      <c r="BH177" s="205">
        <f>IF(N177="zníž. prenesená",J177,0)</f>
        <v>0</v>
      </c>
      <c r="BI177" s="205">
        <f>IF(N177="nulová",J177,0)</f>
        <v>0</v>
      </c>
      <c r="BJ177" s="15" t="s">
        <v>124</v>
      </c>
      <c r="BK177" s="205">
        <f>ROUND(I177*H177,2)</f>
        <v>0</v>
      </c>
      <c r="BL177" s="15" t="s">
        <v>207</v>
      </c>
      <c r="BM177" s="204" t="s">
        <v>690</v>
      </c>
    </row>
    <row r="178" s="12" customFormat="1" ht="25.92" customHeight="1">
      <c r="A178" s="12"/>
      <c r="B178" s="179"/>
      <c r="C178" s="12"/>
      <c r="D178" s="180" t="s">
        <v>74</v>
      </c>
      <c r="E178" s="181" t="s">
        <v>309</v>
      </c>
      <c r="F178" s="181" t="s">
        <v>691</v>
      </c>
      <c r="G178" s="12"/>
      <c r="H178" s="12"/>
      <c r="I178" s="182"/>
      <c r="J178" s="183">
        <f>BK178</f>
        <v>0</v>
      </c>
      <c r="K178" s="12"/>
      <c r="L178" s="179"/>
      <c r="M178" s="184"/>
      <c r="N178" s="185"/>
      <c r="O178" s="185"/>
      <c r="P178" s="186">
        <f>P179+P182+P198</f>
        <v>0</v>
      </c>
      <c r="Q178" s="185"/>
      <c r="R178" s="186">
        <f>R179+R182+R198</f>
        <v>0.23648404434000001</v>
      </c>
      <c r="S178" s="185"/>
      <c r="T178" s="187">
        <f>T179+T182+T198</f>
        <v>0</v>
      </c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R178" s="180" t="s">
        <v>158</v>
      </c>
      <c r="AT178" s="188" t="s">
        <v>74</v>
      </c>
      <c r="AU178" s="188" t="s">
        <v>75</v>
      </c>
      <c r="AY178" s="180" t="s">
        <v>146</v>
      </c>
      <c r="BK178" s="189">
        <f>BK179+BK182+BK198</f>
        <v>0</v>
      </c>
    </row>
    <row r="179" s="12" customFormat="1" ht="22.8" customHeight="1">
      <c r="A179" s="12"/>
      <c r="B179" s="179"/>
      <c r="C179" s="12"/>
      <c r="D179" s="180" t="s">
        <v>74</v>
      </c>
      <c r="E179" s="190" t="s">
        <v>692</v>
      </c>
      <c r="F179" s="190" t="s">
        <v>693</v>
      </c>
      <c r="G179" s="12"/>
      <c r="H179" s="12"/>
      <c r="I179" s="182"/>
      <c r="J179" s="191">
        <f>BK179</f>
        <v>0</v>
      </c>
      <c r="K179" s="12"/>
      <c r="L179" s="179"/>
      <c r="M179" s="184"/>
      <c r="N179" s="185"/>
      <c r="O179" s="185"/>
      <c r="P179" s="186">
        <f>SUM(P180:P181)</f>
        <v>0</v>
      </c>
      <c r="Q179" s="185"/>
      <c r="R179" s="186">
        <f>SUM(R180:R181)</f>
        <v>0</v>
      </c>
      <c r="S179" s="185"/>
      <c r="T179" s="187">
        <f>SUM(T180:T181)</f>
        <v>0</v>
      </c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R179" s="180" t="s">
        <v>158</v>
      </c>
      <c r="AT179" s="188" t="s">
        <v>74</v>
      </c>
      <c r="AU179" s="188" t="s">
        <v>83</v>
      </c>
      <c r="AY179" s="180" t="s">
        <v>146</v>
      </c>
      <c r="BK179" s="189">
        <f>SUM(BK180:BK181)</f>
        <v>0</v>
      </c>
    </row>
    <row r="180" s="2" customFormat="1" ht="16.5" customHeight="1">
      <c r="A180" s="34"/>
      <c r="B180" s="156"/>
      <c r="C180" s="192" t="s">
        <v>273</v>
      </c>
      <c r="D180" s="192" t="s">
        <v>148</v>
      </c>
      <c r="E180" s="193" t="s">
        <v>694</v>
      </c>
      <c r="F180" s="194" t="s">
        <v>695</v>
      </c>
      <c r="G180" s="195" t="s">
        <v>271</v>
      </c>
      <c r="H180" s="196">
        <v>50</v>
      </c>
      <c r="I180" s="197"/>
      <c r="J180" s="198">
        <f>ROUND(I180*H180,2)</f>
        <v>0</v>
      </c>
      <c r="K180" s="199"/>
      <c r="L180" s="35"/>
      <c r="M180" s="200" t="s">
        <v>1</v>
      </c>
      <c r="N180" s="201" t="s">
        <v>41</v>
      </c>
      <c r="O180" s="78"/>
      <c r="P180" s="202">
        <f>O180*H180</f>
        <v>0</v>
      </c>
      <c r="Q180" s="202">
        <v>0</v>
      </c>
      <c r="R180" s="202">
        <f>Q180*H180</f>
        <v>0</v>
      </c>
      <c r="S180" s="202">
        <v>0</v>
      </c>
      <c r="T180" s="203">
        <f>S180*H180</f>
        <v>0</v>
      </c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R180" s="204" t="s">
        <v>280</v>
      </c>
      <c r="AT180" s="204" t="s">
        <v>148</v>
      </c>
      <c r="AU180" s="204" t="s">
        <v>124</v>
      </c>
      <c r="AY180" s="15" t="s">
        <v>146</v>
      </c>
      <c r="BE180" s="205">
        <f>IF(N180="základná",J180,0)</f>
        <v>0</v>
      </c>
      <c r="BF180" s="205">
        <f>IF(N180="znížená",J180,0)</f>
        <v>0</v>
      </c>
      <c r="BG180" s="205">
        <f>IF(N180="zákl. prenesená",J180,0)</f>
        <v>0</v>
      </c>
      <c r="BH180" s="205">
        <f>IF(N180="zníž. prenesená",J180,0)</f>
        <v>0</v>
      </c>
      <c r="BI180" s="205">
        <f>IF(N180="nulová",J180,0)</f>
        <v>0</v>
      </c>
      <c r="BJ180" s="15" t="s">
        <v>124</v>
      </c>
      <c r="BK180" s="205">
        <f>ROUND(I180*H180,2)</f>
        <v>0</v>
      </c>
      <c r="BL180" s="15" t="s">
        <v>280</v>
      </c>
      <c r="BM180" s="204" t="s">
        <v>696</v>
      </c>
    </row>
    <row r="181" s="2" customFormat="1" ht="16.5" customHeight="1">
      <c r="A181" s="34"/>
      <c r="B181" s="156"/>
      <c r="C181" s="206" t="s">
        <v>277</v>
      </c>
      <c r="D181" s="206" t="s">
        <v>309</v>
      </c>
      <c r="E181" s="207" t="s">
        <v>697</v>
      </c>
      <c r="F181" s="208" t="s">
        <v>698</v>
      </c>
      <c r="G181" s="209" t="s">
        <v>271</v>
      </c>
      <c r="H181" s="210">
        <v>52.5</v>
      </c>
      <c r="I181" s="211"/>
      <c r="J181" s="212">
        <f>ROUND(I181*H181,2)</f>
        <v>0</v>
      </c>
      <c r="K181" s="213"/>
      <c r="L181" s="214"/>
      <c r="M181" s="215" t="s">
        <v>1</v>
      </c>
      <c r="N181" s="216" t="s">
        <v>41</v>
      </c>
      <c r="O181" s="78"/>
      <c r="P181" s="202">
        <f>O181*H181</f>
        <v>0</v>
      </c>
      <c r="Q181" s="202">
        <v>0</v>
      </c>
      <c r="R181" s="202">
        <f>Q181*H181</f>
        <v>0</v>
      </c>
      <c r="S181" s="202">
        <v>0</v>
      </c>
      <c r="T181" s="203">
        <f>S181*H181</f>
        <v>0</v>
      </c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R181" s="204" t="s">
        <v>699</v>
      </c>
      <c r="AT181" s="204" t="s">
        <v>309</v>
      </c>
      <c r="AU181" s="204" t="s">
        <v>124</v>
      </c>
      <c r="AY181" s="15" t="s">
        <v>146</v>
      </c>
      <c r="BE181" s="205">
        <f>IF(N181="základná",J181,0)</f>
        <v>0</v>
      </c>
      <c r="BF181" s="205">
        <f>IF(N181="znížená",J181,0)</f>
        <v>0</v>
      </c>
      <c r="BG181" s="205">
        <f>IF(N181="zákl. prenesená",J181,0)</f>
        <v>0</v>
      </c>
      <c r="BH181" s="205">
        <f>IF(N181="zníž. prenesená",J181,0)</f>
        <v>0</v>
      </c>
      <c r="BI181" s="205">
        <f>IF(N181="nulová",J181,0)</f>
        <v>0</v>
      </c>
      <c r="BJ181" s="15" t="s">
        <v>124</v>
      </c>
      <c r="BK181" s="205">
        <f>ROUND(I181*H181,2)</f>
        <v>0</v>
      </c>
      <c r="BL181" s="15" t="s">
        <v>699</v>
      </c>
      <c r="BM181" s="204" t="s">
        <v>700</v>
      </c>
    </row>
    <row r="182" s="12" customFormat="1" ht="22.8" customHeight="1">
      <c r="A182" s="12"/>
      <c r="B182" s="179"/>
      <c r="C182" s="12"/>
      <c r="D182" s="180" t="s">
        <v>74</v>
      </c>
      <c r="E182" s="190" t="s">
        <v>701</v>
      </c>
      <c r="F182" s="190" t="s">
        <v>702</v>
      </c>
      <c r="G182" s="12"/>
      <c r="H182" s="12"/>
      <c r="I182" s="182"/>
      <c r="J182" s="191">
        <f>BK182</f>
        <v>0</v>
      </c>
      <c r="K182" s="12"/>
      <c r="L182" s="179"/>
      <c r="M182" s="184"/>
      <c r="N182" s="185"/>
      <c r="O182" s="185"/>
      <c r="P182" s="186">
        <f>SUM(P183:P197)</f>
        <v>0</v>
      </c>
      <c r="Q182" s="185"/>
      <c r="R182" s="186">
        <f>SUM(R183:R197)</f>
        <v>0.23648404434000001</v>
      </c>
      <c r="S182" s="185"/>
      <c r="T182" s="187">
        <f>SUM(T183:T197)</f>
        <v>0</v>
      </c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R182" s="180" t="s">
        <v>158</v>
      </c>
      <c r="AT182" s="188" t="s">
        <v>74</v>
      </c>
      <c r="AU182" s="188" t="s">
        <v>83</v>
      </c>
      <c r="AY182" s="180" t="s">
        <v>146</v>
      </c>
      <c r="BK182" s="189">
        <f>SUM(BK183:BK197)</f>
        <v>0</v>
      </c>
    </row>
    <row r="183" s="2" customFormat="1" ht="16.5" customHeight="1">
      <c r="A183" s="34"/>
      <c r="B183" s="156"/>
      <c r="C183" s="192" t="s">
        <v>285</v>
      </c>
      <c r="D183" s="192" t="s">
        <v>148</v>
      </c>
      <c r="E183" s="193" t="s">
        <v>703</v>
      </c>
      <c r="F183" s="194" t="s">
        <v>704</v>
      </c>
      <c r="G183" s="195" t="s">
        <v>271</v>
      </c>
      <c r="H183" s="196">
        <v>9.4000000000000004</v>
      </c>
      <c r="I183" s="197"/>
      <c r="J183" s="198">
        <f>ROUND(I183*H183,2)</f>
        <v>0</v>
      </c>
      <c r="K183" s="199"/>
      <c r="L183" s="35"/>
      <c r="M183" s="200" t="s">
        <v>1</v>
      </c>
      <c r="N183" s="201" t="s">
        <v>41</v>
      </c>
      <c r="O183" s="78"/>
      <c r="P183" s="202">
        <f>O183*H183</f>
        <v>0</v>
      </c>
      <c r="Q183" s="202">
        <v>0.010114750000000001</v>
      </c>
      <c r="R183" s="202">
        <f>Q183*H183</f>
        <v>0.095078650000000015</v>
      </c>
      <c r="S183" s="202">
        <v>0</v>
      </c>
      <c r="T183" s="203">
        <f>S183*H183</f>
        <v>0</v>
      </c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R183" s="204" t="s">
        <v>280</v>
      </c>
      <c r="AT183" s="204" t="s">
        <v>148</v>
      </c>
      <c r="AU183" s="204" t="s">
        <v>124</v>
      </c>
      <c r="AY183" s="15" t="s">
        <v>146</v>
      </c>
      <c r="BE183" s="205">
        <f>IF(N183="základná",J183,0)</f>
        <v>0</v>
      </c>
      <c r="BF183" s="205">
        <f>IF(N183="znížená",J183,0)</f>
        <v>0</v>
      </c>
      <c r="BG183" s="205">
        <f>IF(N183="zákl. prenesená",J183,0)</f>
        <v>0</v>
      </c>
      <c r="BH183" s="205">
        <f>IF(N183="zníž. prenesená",J183,0)</f>
        <v>0</v>
      </c>
      <c r="BI183" s="205">
        <f>IF(N183="nulová",J183,0)</f>
        <v>0</v>
      </c>
      <c r="BJ183" s="15" t="s">
        <v>124</v>
      </c>
      <c r="BK183" s="205">
        <f>ROUND(I183*H183,2)</f>
        <v>0</v>
      </c>
      <c r="BL183" s="15" t="s">
        <v>280</v>
      </c>
      <c r="BM183" s="204" t="s">
        <v>705</v>
      </c>
    </row>
    <row r="184" s="2" customFormat="1" ht="21.75" customHeight="1">
      <c r="A184" s="34"/>
      <c r="B184" s="156"/>
      <c r="C184" s="206" t="s">
        <v>289</v>
      </c>
      <c r="D184" s="206" t="s">
        <v>309</v>
      </c>
      <c r="E184" s="207" t="s">
        <v>706</v>
      </c>
      <c r="F184" s="208" t="s">
        <v>707</v>
      </c>
      <c r="G184" s="209" t="s">
        <v>271</v>
      </c>
      <c r="H184" s="210">
        <v>9.4000000000000004</v>
      </c>
      <c r="I184" s="211"/>
      <c r="J184" s="212">
        <f>ROUND(I184*H184,2)</f>
        <v>0</v>
      </c>
      <c r="K184" s="213"/>
      <c r="L184" s="214"/>
      <c r="M184" s="215" t="s">
        <v>1</v>
      </c>
      <c r="N184" s="216" t="s">
        <v>41</v>
      </c>
      <c r="O184" s="78"/>
      <c r="P184" s="202">
        <f>O184*H184</f>
        <v>0</v>
      </c>
      <c r="Q184" s="202">
        <v>0.0016900000000000001</v>
      </c>
      <c r="R184" s="202">
        <f>Q184*H184</f>
        <v>0.015886000000000001</v>
      </c>
      <c r="S184" s="202">
        <v>0</v>
      </c>
      <c r="T184" s="203">
        <f>S184*H184</f>
        <v>0</v>
      </c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R184" s="204" t="s">
        <v>699</v>
      </c>
      <c r="AT184" s="204" t="s">
        <v>309</v>
      </c>
      <c r="AU184" s="204" t="s">
        <v>124</v>
      </c>
      <c r="AY184" s="15" t="s">
        <v>146</v>
      </c>
      <c r="BE184" s="205">
        <f>IF(N184="základná",J184,0)</f>
        <v>0</v>
      </c>
      <c r="BF184" s="205">
        <f>IF(N184="znížená",J184,0)</f>
        <v>0</v>
      </c>
      <c r="BG184" s="205">
        <f>IF(N184="zákl. prenesená",J184,0)</f>
        <v>0</v>
      </c>
      <c r="BH184" s="205">
        <f>IF(N184="zníž. prenesená",J184,0)</f>
        <v>0</v>
      </c>
      <c r="BI184" s="205">
        <f>IF(N184="nulová",J184,0)</f>
        <v>0</v>
      </c>
      <c r="BJ184" s="15" t="s">
        <v>124</v>
      </c>
      <c r="BK184" s="205">
        <f>ROUND(I184*H184,2)</f>
        <v>0</v>
      </c>
      <c r="BL184" s="15" t="s">
        <v>699</v>
      </c>
      <c r="BM184" s="204" t="s">
        <v>708</v>
      </c>
    </row>
    <row r="185" s="2" customFormat="1" ht="16.5" customHeight="1">
      <c r="A185" s="34"/>
      <c r="B185" s="156"/>
      <c r="C185" s="192" t="s">
        <v>223</v>
      </c>
      <c r="D185" s="192" t="s">
        <v>148</v>
      </c>
      <c r="E185" s="193" t="s">
        <v>709</v>
      </c>
      <c r="F185" s="194" t="s">
        <v>710</v>
      </c>
      <c r="G185" s="195" t="s">
        <v>271</v>
      </c>
      <c r="H185" s="196">
        <v>9.6600000000000001</v>
      </c>
      <c r="I185" s="197"/>
      <c r="J185" s="198">
        <f>ROUND(I185*H185,2)</f>
        <v>0</v>
      </c>
      <c r="K185" s="199"/>
      <c r="L185" s="35"/>
      <c r="M185" s="200" t="s">
        <v>1</v>
      </c>
      <c r="N185" s="201" t="s">
        <v>41</v>
      </c>
      <c r="O185" s="78"/>
      <c r="P185" s="202">
        <f>O185*H185</f>
        <v>0</v>
      </c>
      <c r="Q185" s="202">
        <v>0.010461899</v>
      </c>
      <c r="R185" s="202">
        <f>Q185*H185</f>
        <v>0.10106194434</v>
      </c>
      <c r="S185" s="202">
        <v>0</v>
      </c>
      <c r="T185" s="203">
        <f>S185*H185</f>
        <v>0</v>
      </c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R185" s="204" t="s">
        <v>280</v>
      </c>
      <c r="AT185" s="204" t="s">
        <v>148</v>
      </c>
      <c r="AU185" s="204" t="s">
        <v>124</v>
      </c>
      <c r="AY185" s="15" t="s">
        <v>146</v>
      </c>
      <c r="BE185" s="205">
        <f>IF(N185="základná",J185,0)</f>
        <v>0</v>
      </c>
      <c r="BF185" s="205">
        <f>IF(N185="znížená",J185,0)</f>
        <v>0</v>
      </c>
      <c r="BG185" s="205">
        <f>IF(N185="zákl. prenesená",J185,0)</f>
        <v>0</v>
      </c>
      <c r="BH185" s="205">
        <f>IF(N185="zníž. prenesená",J185,0)</f>
        <v>0</v>
      </c>
      <c r="BI185" s="205">
        <f>IF(N185="nulová",J185,0)</f>
        <v>0</v>
      </c>
      <c r="BJ185" s="15" t="s">
        <v>124</v>
      </c>
      <c r="BK185" s="205">
        <f>ROUND(I185*H185,2)</f>
        <v>0</v>
      </c>
      <c r="BL185" s="15" t="s">
        <v>280</v>
      </c>
      <c r="BM185" s="204" t="s">
        <v>711</v>
      </c>
    </row>
    <row r="186" s="2" customFormat="1" ht="21.75" customHeight="1">
      <c r="A186" s="34"/>
      <c r="B186" s="156"/>
      <c r="C186" s="206" t="s">
        <v>296</v>
      </c>
      <c r="D186" s="206" t="s">
        <v>309</v>
      </c>
      <c r="E186" s="207" t="s">
        <v>712</v>
      </c>
      <c r="F186" s="208" t="s">
        <v>713</v>
      </c>
      <c r="G186" s="209" t="s">
        <v>271</v>
      </c>
      <c r="H186" s="210">
        <v>9.6600000000000001</v>
      </c>
      <c r="I186" s="211"/>
      <c r="J186" s="212">
        <f>ROUND(I186*H186,2)</f>
        <v>0</v>
      </c>
      <c r="K186" s="213"/>
      <c r="L186" s="214"/>
      <c r="M186" s="215" t="s">
        <v>1</v>
      </c>
      <c r="N186" s="216" t="s">
        <v>41</v>
      </c>
      <c r="O186" s="78"/>
      <c r="P186" s="202">
        <f>O186*H186</f>
        <v>0</v>
      </c>
      <c r="Q186" s="202">
        <v>0.0025000000000000001</v>
      </c>
      <c r="R186" s="202">
        <f>Q186*H186</f>
        <v>0.024150000000000001</v>
      </c>
      <c r="S186" s="202">
        <v>0</v>
      </c>
      <c r="T186" s="203">
        <f>S186*H186</f>
        <v>0</v>
      </c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R186" s="204" t="s">
        <v>714</v>
      </c>
      <c r="AT186" s="204" t="s">
        <v>309</v>
      </c>
      <c r="AU186" s="204" t="s">
        <v>124</v>
      </c>
      <c r="AY186" s="15" t="s">
        <v>146</v>
      </c>
      <c r="BE186" s="205">
        <f>IF(N186="základná",J186,0)</f>
        <v>0</v>
      </c>
      <c r="BF186" s="205">
        <f>IF(N186="znížená",J186,0)</f>
        <v>0</v>
      </c>
      <c r="BG186" s="205">
        <f>IF(N186="zákl. prenesená",J186,0)</f>
        <v>0</v>
      </c>
      <c r="BH186" s="205">
        <f>IF(N186="zníž. prenesená",J186,0)</f>
        <v>0</v>
      </c>
      <c r="BI186" s="205">
        <f>IF(N186="nulová",J186,0)</f>
        <v>0</v>
      </c>
      <c r="BJ186" s="15" t="s">
        <v>124</v>
      </c>
      <c r="BK186" s="205">
        <f>ROUND(I186*H186,2)</f>
        <v>0</v>
      </c>
      <c r="BL186" s="15" t="s">
        <v>280</v>
      </c>
      <c r="BM186" s="204" t="s">
        <v>715</v>
      </c>
    </row>
    <row r="187" s="2" customFormat="1" ht="16.5" customHeight="1">
      <c r="A187" s="34"/>
      <c r="B187" s="156"/>
      <c r="C187" s="192" t="s">
        <v>300</v>
      </c>
      <c r="D187" s="192" t="s">
        <v>148</v>
      </c>
      <c r="E187" s="193" t="s">
        <v>716</v>
      </c>
      <c r="F187" s="194" t="s">
        <v>717</v>
      </c>
      <c r="G187" s="195" t="s">
        <v>512</v>
      </c>
      <c r="H187" s="196">
        <v>3</v>
      </c>
      <c r="I187" s="197"/>
      <c r="J187" s="198">
        <f>ROUND(I187*H187,2)</f>
        <v>0</v>
      </c>
      <c r="K187" s="199"/>
      <c r="L187" s="35"/>
      <c r="M187" s="200" t="s">
        <v>1</v>
      </c>
      <c r="N187" s="201" t="s">
        <v>41</v>
      </c>
      <c r="O187" s="78"/>
      <c r="P187" s="202">
        <f>O187*H187</f>
        <v>0</v>
      </c>
      <c r="Q187" s="202">
        <v>0</v>
      </c>
      <c r="R187" s="202">
        <f>Q187*H187</f>
        <v>0</v>
      </c>
      <c r="S187" s="202">
        <v>0</v>
      </c>
      <c r="T187" s="203">
        <f>S187*H187</f>
        <v>0</v>
      </c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R187" s="204" t="s">
        <v>280</v>
      </c>
      <c r="AT187" s="204" t="s">
        <v>148</v>
      </c>
      <c r="AU187" s="204" t="s">
        <v>124</v>
      </c>
      <c r="AY187" s="15" t="s">
        <v>146</v>
      </c>
      <c r="BE187" s="205">
        <f>IF(N187="základná",J187,0)</f>
        <v>0</v>
      </c>
      <c r="BF187" s="205">
        <f>IF(N187="znížená",J187,0)</f>
        <v>0</v>
      </c>
      <c r="BG187" s="205">
        <f>IF(N187="zákl. prenesená",J187,0)</f>
        <v>0</v>
      </c>
      <c r="BH187" s="205">
        <f>IF(N187="zníž. prenesená",J187,0)</f>
        <v>0</v>
      </c>
      <c r="BI187" s="205">
        <f>IF(N187="nulová",J187,0)</f>
        <v>0</v>
      </c>
      <c r="BJ187" s="15" t="s">
        <v>124</v>
      </c>
      <c r="BK187" s="205">
        <f>ROUND(I187*H187,2)</f>
        <v>0</v>
      </c>
      <c r="BL187" s="15" t="s">
        <v>280</v>
      </c>
      <c r="BM187" s="204" t="s">
        <v>718</v>
      </c>
    </row>
    <row r="188" s="2" customFormat="1" ht="21.75" customHeight="1">
      <c r="A188" s="34"/>
      <c r="B188" s="156"/>
      <c r="C188" s="192" t="s">
        <v>305</v>
      </c>
      <c r="D188" s="192" t="s">
        <v>148</v>
      </c>
      <c r="E188" s="193" t="s">
        <v>719</v>
      </c>
      <c r="F188" s="194" t="s">
        <v>720</v>
      </c>
      <c r="G188" s="195" t="s">
        <v>271</v>
      </c>
      <c r="H188" s="196">
        <v>55</v>
      </c>
      <c r="I188" s="197"/>
      <c r="J188" s="198">
        <f>ROUND(I188*H188,2)</f>
        <v>0</v>
      </c>
      <c r="K188" s="199"/>
      <c r="L188" s="35"/>
      <c r="M188" s="200" t="s">
        <v>1</v>
      </c>
      <c r="N188" s="201" t="s">
        <v>41</v>
      </c>
      <c r="O188" s="78"/>
      <c r="P188" s="202">
        <f>O188*H188</f>
        <v>0</v>
      </c>
      <c r="Q188" s="202">
        <v>0</v>
      </c>
      <c r="R188" s="202">
        <f>Q188*H188</f>
        <v>0</v>
      </c>
      <c r="S188" s="202">
        <v>0</v>
      </c>
      <c r="T188" s="203">
        <f>S188*H188</f>
        <v>0</v>
      </c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R188" s="204" t="s">
        <v>280</v>
      </c>
      <c r="AT188" s="204" t="s">
        <v>148</v>
      </c>
      <c r="AU188" s="204" t="s">
        <v>124</v>
      </c>
      <c r="AY188" s="15" t="s">
        <v>146</v>
      </c>
      <c r="BE188" s="205">
        <f>IF(N188="základná",J188,0)</f>
        <v>0</v>
      </c>
      <c r="BF188" s="205">
        <f>IF(N188="znížená",J188,0)</f>
        <v>0</v>
      </c>
      <c r="BG188" s="205">
        <f>IF(N188="zákl. prenesená",J188,0)</f>
        <v>0</v>
      </c>
      <c r="BH188" s="205">
        <f>IF(N188="zníž. prenesená",J188,0)</f>
        <v>0</v>
      </c>
      <c r="BI188" s="205">
        <f>IF(N188="nulová",J188,0)</f>
        <v>0</v>
      </c>
      <c r="BJ188" s="15" t="s">
        <v>124</v>
      </c>
      <c r="BK188" s="205">
        <f>ROUND(I188*H188,2)</f>
        <v>0</v>
      </c>
      <c r="BL188" s="15" t="s">
        <v>280</v>
      </c>
      <c r="BM188" s="204" t="s">
        <v>721</v>
      </c>
    </row>
    <row r="189" s="2" customFormat="1" ht="16.5" customHeight="1">
      <c r="A189" s="34"/>
      <c r="B189" s="156"/>
      <c r="C189" s="192" t="s">
        <v>230</v>
      </c>
      <c r="D189" s="192" t="s">
        <v>148</v>
      </c>
      <c r="E189" s="193" t="s">
        <v>722</v>
      </c>
      <c r="F189" s="194" t="s">
        <v>723</v>
      </c>
      <c r="G189" s="195" t="s">
        <v>271</v>
      </c>
      <c r="H189" s="196">
        <v>50</v>
      </c>
      <c r="I189" s="197"/>
      <c r="J189" s="198">
        <f>ROUND(I189*H189,2)</f>
        <v>0</v>
      </c>
      <c r="K189" s="199"/>
      <c r="L189" s="35"/>
      <c r="M189" s="200" t="s">
        <v>1</v>
      </c>
      <c r="N189" s="201" t="s">
        <v>41</v>
      </c>
      <c r="O189" s="78"/>
      <c r="P189" s="202">
        <f>O189*H189</f>
        <v>0</v>
      </c>
      <c r="Q189" s="202">
        <v>0</v>
      </c>
      <c r="R189" s="202">
        <f>Q189*H189</f>
        <v>0</v>
      </c>
      <c r="S189" s="202">
        <v>0</v>
      </c>
      <c r="T189" s="203">
        <f>S189*H189</f>
        <v>0</v>
      </c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R189" s="204" t="s">
        <v>280</v>
      </c>
      <c r="AT189" s="204" t="s">
        <v>148</v>
      </c>
      <c r="AU189" s="204" t="s">
        <v>124</v>
      </c>
      <c r="AY189" s="15" t="s">
        <v>146</v>
      </c>
      <c r="BE189" s="205">
        <f>IF(N189="základná",J189,0)</f>
        <v>0</v>
      </c>
      <c r="BF189" s="205">
        <f>IF(N189="znížená",J189,0)</f>
        <v>0</v>
      </c>
      <c r="BG189" s="205">
        <f>IF(N189="zákl. prenesená",J189,0)</f>
        <v>0</v>
      </c>
      <c r="BH189" s="205">
        <f>IF(N189="zníž. prenesená",J189,0)</f>
        <v>0</v>
      </c>
      <c r="BI189" s="205">
        <f>IF(N189="nulová",J189,0)</f>
        <v>0</v>
      </c>
      <c r="BJ189" s="15" t="s">
        <v>124</v>
      </c>
      <c r="BK189" s="205">
        <f>ROUND(I189*H189,2)</f>
        <v>0</v>
      </c>
      <c r="BL189" s="15" t="s">
        <v>280</v>
      </c>
      <c r="BM189" s="204" t="s">
        <v>724</v>
      </c>
    </row>
    <row r="190" s="2" customFormat="1" ht="24.15" customHeight="1">
      <c r="A190" s="34"/>
      <c r="B190" s="156"/>
      <c r="C190" s="192" t="s">
        <v>313</v>
      </c>
      <c r="D190" s="192" t="s">
        <v>148</v>
      </c>
      <c r="E190" s="193" t="s">
        <v>725</v>
      </c>
      <c r="F190" s="194" t="s">
        <v>726</v>
      </c>
      <c r="G190" s="195" t="s">
        <v>727</v>
      </c>
      <c r="H190" s="196">
        <v>1</v>
      </c>
      <c r="I190" s="197"/>
      <c r="J190" s="198">
        <f>ROUND(I190*H190,2)</f>
        <v>0</v>
      </c>
      <c r="K190" s="199"/>
      <c r="L190" s="35"/>
      <c r="M190" s="200" t="s">
        <v>1</v>
      </c>
      <c r="N190" s="201" t="s">
        <v>41</v>
      </c>
      <c r="O190" s="78"/>
      <c r="P190" s="202">
        <f>O190*H190</f>
        <v>0</v>
      </c>
      <c r="Q190" s="202">
        <v>0</v>
      </c>
      <c r="R190" s="202">
        <f>Q190*H190</f>
        <v>0</v>
      </c>
      <c r="S190" s="202">
        <v>0</v>
      </c>
      <c r="T190" s="203">
        <f>S190*H190</f>
        <v>0</v>
      </c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R190" s="204" t="s">
        <v>280</v>
      </c>
      <c r="AT190" s="204" t="s">
        <v>148</v>
      </c>
      <c r="AU190" s="204" t="s">
        <v>124</v>
      </c>
      <c r="AY190" s="15" t="s">
        <v>146</v>
      </c>
      <c r="BE190" s="205">
        <f>IF(N190="základná",J190,0)</f>
        <v>0</v>
      </c>
      <c r="BF190" s="205">
        <f>IF(N190="znížená",J190,0)</f>
        <v>0</v>
      </c>
      <c r="BG190" s="205">
        <f>IF(N190="zákl. prenesená",J190,0)</f>
        <v>0</v>
      </c>
      <c r="BH190" s="205">
        <f>IF(N190="zníž. prenesená",J190,0)</f>
        <v>0</v>
      </c>
      <c r="BI190" s="205">
        <f>IF(N190="nulová",J190,0)</f>
        <v>0</v>
      </c>
      <c r="BJ190" s="15" t="s">
        <v>124</v>
      </c>
      <c r="BK190" s="205">
        <f>ROUND(I190*H190,2)</f>
        <v>0</v>
      </c>
      <c r="BL190" s="15" t="s">
        <v>280</v>
      </c>
      <c r="BM190" s="204" t="s">
        <v>728</v>
      </c>
    </row>
    <row r="191" s="2" customFormat="1" ht="21.75" customHeight="1">
      <c r="A191" s="34"/>
      <c r="B191" s="156"/>
      <c r="C191" s="192" t="s">
        <v>234</v>
      </c>
      <c r="D191" s="192" t="s">
        <v>148</v>
      </c>
      <c r="E191" s="193" t="s">
        <v>729</v>
      </c>
      <c r="F191" s="194" t="s">
        <v>730</v>
      </c>
      <c r="G191" s="195" t="s">
        <v>271</v>
      </c>
      <c r="H191" s="196">
        <v>5</v>
      </c>
      <c r="I191" s="197"/>
      <c r="J191" s="198">
        <f>ROUND(I191*H191,2)</f>
        <v>0</v>
      </c>
      <c r="K191" s="199"/>
      <c r="L191" s="35"/>
      <c r="M191" s="200" t="s">
        <v>1</v>
      </c>
      <c r="N191" s="201" t="s">
        <v>41</v>
      </c>
      <c r="O191" s="78"/>
      <c r="P191" s="202">
        <f>O191*H191</f>
        <v>0</v>
      </c>
      <c r="Q191" s="202">
        <v>6.1489999999999996E-05</v>
      </c>
      <c r="R191" s="202">
        <f>Q191*H191</f>
        <v>0.00030744999999999997</v>
      </c>
      <c r="S191" s="202">
        <v>0</v>
      </c>
      <c r="T191" s="203">
        <f>S191*H191</f>
        <v>0</v>
      </c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R191" s="204" t="s">
        <v>280</v>
      </c>
      <c r="AT191" s="204" t="s">
        <v>148</v>
      </c>
      <c r="AU191" s="204" t="s">
        <v>124</v>
      </c>
      <c r="AY191" s="15" t="s">
        <v>146</v>
      </c>
      <c r="BE191" s="205">
        <f>IF(N191="základná",J191,0)</f>
        <v>0</v>
      </c>
      <c r="BF191" s="205">
        <f>IF(N191="znížená",J191,0)</f>
        <v>0</v>
      </c>
      <c r="BG191" s="205">
        <f>IF(N191="zákl. prenesená",J191,0)</f>
        <v>0</v>
      </c>
      <c r="BH191" s="205">
        <f>IF(N191="zníž. prenesená",J191,0)</f>
        <v>0</v>
      </c>
      <c r="BI191" s="205">
        <f>IF(N191="nulová",J191,0)</f>
        <v>0</v>
      </c>
      <c r="BJ191" s="15" t="s">
        <v>124</v>
      </c>
      <c r="BK191" s="205">
        <f>ROUND(I191*H191,2)</f>
        <v>0</v>
      </c>
      <c r="BL191" s="15" t="s">
        <v>280</v>
      </c>
      <c r="BM191" s="204" t="s">
        <v>731</v>
      </c>
    </row>
    <row r="192" s="2" customFormat="1" ht="16.5" customHeight="1">
      <c r="A192" s="34"/>
      <c r="B192" s="156"/>
      <c r="C192" s="206" t="s">
        <v>320</v>
      </c>
      <c r="D192" s="206" t="s">
        <v>309</v>
      </c>
      <c r="E192" s="207" t="s">
        <v>732</v>
      </c>
      <c r="F192" s="208" t="s">
        <v>733</v>
      </c>
      <c r="G192" s="209" t="s">
        <v>512</v>
      </c>
      <c r="H192" s="210">
        <v>6</v>
      </c>
      <c r="I192" s="211"/>
      <c r="J192" s="212">
        <f>ROUND(I192*H192,2)</f>
        <v>0</v>
      </c>
      <c r="K192" s="213"/>
      <c r="L192" s="214"/>
      <c r="M192" s="215" t="s">
        <v>1</v>
      </c>
      <c r="N192" s="216" t="s">
        <v>41</v>
      </c>
      <c r="O192" s="78"/>
      <c r="P192" s="202">
        <f>O192*H192</f>
        <v>0</v>
      </c>
      <c r="Q192" s="202">
        <v>0</v>
      </c>
      <c r="R192" s="202">
        <f>Q192*H192</f>
        <v>0</v>
      </c>
      <c r="S192" s="202">
        <v>0</v>
      </c>
      <c r="T192" s="203">
        <f>S192*H192</f>
        <v>0</v>
      </c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R192" s="204" t="s">
        <v>699</v>
      </c>
      <c r="AT192" s="204" t="s">
        <v>309</v>
      </c>
      <c r="AU192" s="204" t="s">
        <v>124</v>
      </c>
      <c r="AY192" s="15" t="s">
        <v>146</v>
      </c>
      <c r="BE192" s="205">
        <f>IF(N192="základná",J192,0)</f>
        <v>0</v>
      </c>
      <c r="BF192" s="205">
        <f>IF(N192="znížená",J192,0)</f>
        <v>0</v>
      </c>
      <c r="BG192" s="205">
        <f>IF(N192="zákl. prenesená",J192,0)</f>
        <v>0</v>
      </c>
      <c r="BH192" s="205">
        <f>IF(N192="zníž. prenesená",J192,0)</f>
        <v>0</v>
      </c>
      <c r="BI192" s="205">
        <f>IF(N192="nulová",J192,0)</f>
        <v>0</v>
      </c>
      <c r="BJ192" s="15" t="s">
        <v>124</v>
      </c>
      <c r="BK192" s="205">
        <f>ROUND(I192*H192,2)</f>
        <v>0</v>
      </c>
      <c r="BL192" s="15" t="s">
        <v>699</v>
      </c>
      <c r="BM192" s="204" t="s">
        <v>734</v>
      </c>
    </row>
    <row r="193" s="2" customFormat="1" ht="16.5" customHeight="1">
      <c r="A193" s="34"/>
      <c r="B193" s="156"/>
      <c r="C193" s="206" t="s">
        <v>238</v>
      </c>
      <c r="D193" s="206" t="s">
        <v>309</v>
      </c>
      <c r="E193" s="207" t="s">
        <v>735</v>
      </c>
      <c r="F193" s="208" t="s">
        <v>736</v>
      </c>
      <c r="G193" s="209" t="s">
        <v>512</v>
      </c>
      <c r="H193" s="210">
        <v>12</v>
      </c>
      <c r="I193" s="211"/>
      <c r="J193" s="212">
        <f>ROUND(I193*H193,2)</f>
        <v>0</v>
      </c>
      <c r="K193" s="213"/>
      <c r="L193" s="214"/>
      <c r="M193" s="215" t="s">
        <v>1</v>
      </c>
      <c r="N193" s="216" t="s">
        <v>41</v>
      </c>
      <c r="O193" s="78"/>
      <c r="P193" s="202">
        <f>O193*H193</f>
        <v>0</v>
      </c>
      <c r="Q193" s="202">
        <v>0</v>
      </c>
      <c r="R193" s="202">
        <f>Q193*H193</f>
        <v>0</v>
      </c>
      <c r="S193" s="202">
        <v>0</v>
      </c>
      <c r="T193" s="203">
        <f>S193*H193</f>
        <v>0</v>
      </c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R193" s="204" t="s">
        <v>699</v>
      </c>
      <c r="AT193" s="204" t="s">
        <v>309</v>
      </c>
      <c r="AU193" s="204" t="s">
        <v>124</v>
      </c>
      <c r="AY193" s="15" t="s">
        <v>146</v>
      </c>
      <c r="BE193" s="205">
        <f>IF(N193="základná",J193,0)</f>
        <v>0</v>
      </c>
      <c r="BF193" s="205">
        <f>IF(N193="znížená",J193,0)</f>
        <v>0</v>
      </c>
      <c r="BG193" s="205">
        <f>IF(N193="zákl. prenesená",J193,0)</f>
        <v>0</v>
      </c>
      <c r="BH193" s="205">
        <f>IF(N193="zníž. prenesená",J193,0)</f>
        <v>0</v>
      </c>
      <c r="BI193" s="205">
        <f>IF(N193="nulová",J193,0)</f>
        <v>0</v>
      </c>
      <c r="BJ193" s="15" t="s">
        <v>124</v>
      </c>
      <c r="BK193" s="205">
        <f>ROUND(I193*H193,2)</f>
        <v>0</v>
      </c>
      <c r="BL193" s="15" t="s">
        <v>699</v>
      </c>
      <c r="BM193" s="204" t="s">
        <v>737</v>
      </c>
    </row>
    <row r="194" s="2" customFormat="1" ht="16.5" customHeight="1">
      <c r="A194" s="34"/>
      <c r="B194" s="156"/>
      <c r="C194" s="206" t="s">
        <v>329</v>
      </c>
      <c r="D194" s="206" t="s">
        <v>309</v>
      </c>
      <c r="E194" s="207" t="s">
        <v>738</v>
      </c>
      <c r="F194" s="208" t="s">
        <v>739</v>
      </c>
      <c r="G194" s="209" t="s">
        <v>512</v>
      </c>
      <c r="H194" s="210">
        <v>8</v>
      </c>
      <c r="I194" s="211"/>
      <c r="J194" s="212">
        <f>ROUND(I194*H194,2)</f>
        <v>0</v>
      </c>
      <c r="K194" s="213"/>
      <c r="L194" s="214"/>
      <c r="M194" s="215" t="s">
        <v>1</v>
      </c>
      <c r="N194" s="216" t="s">
        <v>41</v>
      </c>
      <c r="O194" s="78"/>
      <c r="P194" s="202">
        <f>O194*H194</f>
        <v>0</v>
      </c>
      <c r="Q194" s="202">
        <v>0</v>
      </c>
      <c r="R194" s="202">
        <f>Q194*H194</f>
        <v>0</v>
      </c>
      <c r="S194" s="202">
        <v>0</v>
      </c>
      <c r="T194" s="203">
        <f>S194*H194</f>
        <v>0</v>
      </c>
      <c r="U194" s="34"/>
      <c r="V194" s="34"/>
      <c r="W194" s="34"/>
      <c r="X194" s="34"/>
      <c r="Y194" s="34"/>
      <c r="Z194" s="34"/>
      <c r="AA194" s="34"/>
      <c r="AB194" s="34"/>
      <c r="AC194" s="34"/>
      <c r="AD194" s="34"/>
      <c r="AE194" s="34"/>
      <c r="AR194" s="204" t="s">
        <v>699</v>
      </c>
      <c r="AT194" s="204" t="s">
        <v>309</v>
      </c>
      <c r="AU194" s="204" t="s">
        <v>124</v>
      </c>
      <c r="AY194" s="15" t="s">
        <v>146</v>
      </c>
      <c r="BE194" s="205">
        <f>IF(N194="základná",J194,0)</f>
        <v>0</v>
      </c>
      <c r="BF194" s="205">
        <f>IF(N194="znížená",J194,0)</f>
        <v>0</v>
      </c>
      <c r="BG194" s="205">
        <f>IF(N194="zákl. prenesená",J194,0)</f>
        <v>0</v>
      </c>
      <c r="BH194" s="205">
        <f>IF(N194="zníž. prenesená",J194,0)</f>
        <v>0</v>
      </c>
      <c r="BI194" s="205">
        <f>IF(N194="nulová",J194,0)</f>
        <v>0</v>
      </c>
      <c r="BJ194" s="15" t="s">
        <v>124</v>
      </c>
      <c r="BK194" s="205">
        <f>ROUND(I194*H194,2)</f>
        <v>0</v>
      </c>
      <c r="BL194" s="15" t="s">
        <v>699</v>
      </c>
      <c r="BM194" s="204" t="s">
        <v>740</v>
      </c>
    </row>
    <row r="195" s="2" customFormat="1" ht="16.5" customHeight="1">
      <c r="A195" s="34"/>
      <c r="B195" s="156"/>
      <c r="C195" s="192" t="s">
        <v>337</v>
      </c>
      <c r="D195" s="192" t="s">
        <v>148</v>
      </c>
      <c r="E195" s="193" t="s">
        <v>738</v>
      </c>
      <c r="F195" s="194" t="s">
        <v>741</v>
      </c>
      <c r="G195" s="195" t="s">
        <v>742</v>
      </c>
      <c r="H195" s="196">
        <v>1</v>
      </c>
      <c r="I195" s="197"/>
      <c r="J195" s="198">
        <f>ROUND(I195*H195,2)</f>
        <v>0</v>
      </c>
      <c r="K195" s="199"/>
      <c r="L195" s="35"/>
      <c r="M195" s="200" t="s">
        <v>1</v>
      </c>
      <c r="N195" s="201" t="s">
        <v>41</v>
      </c>
      <c r="O195" s="78"/>
      <c r="P195" s="202">
        <f>O195*H195</f>
        <v>0</v>
      </c>
      <c r="Q195" s="202">
        <v>0</v>
      </c>
      <c r="R195" s="202">
        <f>Q195*H195</f>
        <v>0</v>
      </c>
      <c r="S195" s="202">
        <v>0</v>
      </c>
      <c r="T195" s="203">
        <f>S195*H195</f>
        <v>0</v>
      </c>
      <c r="U195" s="34"/>
      <c r="V195" s="34"/>
      <c r="W195" s="34"/>
      <c r="X195" s="34"/>
      <c r="Y195" s="34"/>
      <c r="Z195" s="34"/>
      <c r="AA195" s="34"/>
      <c r="AB195" s="34"/>
      <c r="AC195" s="34"/>
      <c r="AD195" s="34"/>
      <c r="AE195" s="34"/>
      <c r="AR195" s="204" t="s">
        <v>152</v>
      </c>
      <c r="AT195" s="204" t="s">
        <v>148</v>
      </c>
      <c r="AU195" s="204" t="s">
        <v>124</v>
      </c>
      <c r="AY195" s="15" t="s">
        <v>146</v>
      </c>
      <c r="BE195" s="205">
        <f>IF(N195="základná",J195,0)</f>
        <v>0</v>
      </c>
      <c r="BF195" s="205">
        <f>IF(N195="znížená",J195,0)</f>
        <v>0</v>
      </c>
      <c r="BG195" s="205">
        <f>IF(N195="zákl. prenesená",J195,0)</f>
        <v>0</v>
      </c>
      <c r="BH195" s="205">
        <f>IF(N195="zníž. prenesená",J195,0)</f>
        <v>0</v>
      </c>
      <c r="BI195" s="205">
        <f>IF(N195="nulová",J195,0)</f>
        <v>0</v>
      </c>
      <c r="BJ195" s="15" t="s">
        <v>124</v>
      </c>
      <c r="BK195" s="205">
        <f>ROUND(I195*H195,2)</f>
        <v>0</v>
      </c>
      <c r="BL195" s="15" t="s">
        <v>152</v>
      </c>
      <c r="BM195" s="204" t="s">
        <v>743</v>
      </c>
    </row>
    <row r="196" s="2" customFormat="1" ht="16.5" customHeight="1">
      <c r="A196" s="34"/>
      <c r="B196" s="156"/>
      <c r="C196" s="192" t="s">
        <v>341</v>
      </c>
      <c r="D196" s="192" t="s">
        <v>148</v>
      </c>
      <c r="E196" s="193" t="s">
        <v>744</v>
      </c>
      <c r="F196" s="194" t="s">
        <v>745</v>
      </c>
      <c r="G196" s="195" t="s">
        <v>742</v>
      </c>
      <c r="H196" s="196">
        <v>1</v>
      </c>
      <c r="I196" s="197"/>
      <c r="J196" s="198">
        <f>ROUND(I196*H196,2)</f>
        <v>0</v>
      </c>
      <c r="K196" s="199"/>
      <c r="L196" s="35"/>
      <c r="M196" s="200" t="s">
        <v>1</v>
      </c>
      <c r="N196" s="201" t="s">
        <v>41</v>
      </c>
      <c r="O196" s="78"/>
      <c r="P196" s="202">
        <f>O196*H196</f>
        <v>0</v>
      </c>
      <c r="Q196" s="202">
        <v>0</v>
      </c>
      <c r="R196" s="202">
        <f>Q196*H196</f>
        <v>0</v>
      </c>
      <c r="S196" s="202">
        <v>0</v>
      </c>
      <c r="T196" s="203">
        <f>S196*H196</f>
        <v>0</v>
      </c>
      <c r="U196" s="34"/>
      <c r="V196" s="34"/>
      <c r="W196" s="34"/>
      <c r="X196" s="34"/>
      <c r="Y196" s="34"/>
      <c r="Z196" s="34"/>
      <c r="AA196" s="34"/>
      <c r="AB196" s="34"/>
      <c r="AC196" s="34"/>
      <c r="AD196" s="34"/>
      <c r="AE196" s="34"/>
      <c r="AR196" s="204" t="s">
        <v>152</v>
      </c>
      <c r="AT196" s="204" t="s">
        <v>148</v>
      </c>
      <c r="AU196" s="204" t="s">
        <v>124</v>
      </c>
      <c r="AY196" s="15" t="s">
        <v>146</v>
      </c>
      <c r="BE196" s="205">
        <f>IF(N196="základná",J196,0)</f>
        <v>0</v>
      </c>
      <c r="BF196" s="205">
        <f>IF(N196="znížená",J196,0)</f>
        <v>0</v>
      </c>
      <c r="BG196" s="205">
        <f>IF(N196="zákl. prenesená",J196,0)</f>
        <v>0</v>
      </c>
      <c r="BH196" s="205">
        <f>IF(N196="zníž. prenesená",J196,0)</f>
        <v>0</v>
      </c>
      <c r="BI196" s="205">
        <f>IF(N196="nulová",J196,0)</f>
        <v>0</v>
      </c>
      <c r="BJ196" s="15" t="s">
        <v>124</v>
      </c>
      <c r="BK196" s="205">
        <f>ROUND(I196*H196,2)</f>
        <v>0</v>
      </c>
      <c r="BL196" s="15" t="s">
        <v>152</v>
      </c>
      <c r="BM196" s="204" t="s">
        <v>746</v>
      </c>
    </row>
    <row r="197" s="2" customFormat="1" ht="21.75" customHeight="1">
      <c r="A197" s="34"/>
      <c r="B197" s="156"/>
      <c r="C197" s="192" t="s">
        <v>345</v>
      </c>
      <c r="D197" s="192" t="s">
        <v>148</v>
      </c>
      <c r="E197" s="193" t="s">
        <v>747</v>
      </c>
      <c r="F197" s="194" t="s">
        <v>748</v>
      </c>
      <c r="G197" s="195" t="s">
        <v>749</v>
      </c>
      <c r="H197" s="196">
        <v>16</v>
      </c>
      <c r="I197" s="197"/>
      <c r="J197" s="198">
        <f>ROUND(I197*H197,2)</f>
        <v>0</v>
      </c>
      <c r="K197" s="199"/>
      <c r="L197" s="35"/>
      <c r="M197" s="200" t="s">
        <v>1</v>
      </c>
      <c r="N197" s="201" t="s">
        <v>41</v>
      </c>
      <c r="O197" s="78"/>
      <c r="P197" s="202">
        <f>O197*H197</f>
        <v>0</v>
      </c>
      <c r="Q197" s="202">
        <v>0</v>
      </c>
      <c r="R197" s="202">
        <f>Q197*H197</f>
        <v>0</v>
      </c>
      <c r="S197" s="202">
        <v>0</v>
      </c>
      <c r="T197" s="203">
        <f>S197*H197</f>
        <v>0</v>
      </c>
      <c r="U197" s="34"/>
      <c r="V197" s="34"/>
      <c r="W197" s="34"/>
      <c r="X197" s="34"/>
      <c r="Y197" s="34"/>
      <c r="Z197" s="34"/>
      <c r="AA197" s="34"/>
      <c r="AB197" s="34"/>
      <c r="AC197" s="34"/>
      <c r="AD197" s="34"/>
      <c r="AE197" s="34"/>
      <c r="AR197" s="204" t="s">
        <v>152</v>
      </c>
      <c r="AT197" s="204" t="s">
        <v>148</v>
      </c>
      <c r="AU197" s="204" t="s">
        <v>124</v>
      </c>
      <c r="AY197" s="15" t="s">
        <v>146</v>
      </c>
      <c r="BE197" s="205">
        <f>IF(N197="základná",J197,0)</f>
        <v>0</v>
      </c>
      <c r="BF197" s="205">
        <f>IF(N197="znížená",J197,0)</f>
        <v>0</v>
      </c>
      <c r="BG197" s="205">
        <f>IF(N197="zákl. prenesená",J197,0)</f>
        <v>0</v>
      </c>
      <c r="BH197" s="205">
        <f>IF(N197="zníž. prenesená",J197,0)</f>
        <v>0</v>
      </c>
      <c r="BI197" s="205">
        <f>IF(N197="nulová",J197,0)</f>
        <v>0</v>
      </c>
      <c r="BJ197" s="15" t="s">
        <v>124</v>
      </c>
      <c r="BK197" s="205">
        <f>ROUND(I197*H197,2)</f>
        <v>0</v>
      </c>
      <c r="BL197" s="15" t="s">
        <v>152</v>
      </c>
      <c r="BM197" s="204" t="s">
        <v>750</v>
      </c>
    </row>
    <row r="198" s="12" customFormat="1" ht="22.8" customHeight="1">
      <c r="A198" s="12"/>
      <c r="B198" s="179"/>
      <c r="C198" s="12"/>
      <c r="D198" s="180" t="s">
        <v>74</v>
      </c>
      <c r="E198" s="190" t="s">
        <v>751</v>
      </c>
      <c r="F198" s="190" t="s">
        <v>752</v>
      </c>
      <c r="G198" s="12"/>
      <c r="H198" s="12"/>
      <c r="I198" s="182"/>
      <c r="J198" s="191">
        <f>BK198</f>
        <v>0</v>
      </c>
      <c r="K198" s="12"/>
      <c r="L198" s="179"/>
      <c r="M198" s="184"/>
      <c r="N198" s="185"/>
      <c r="O198" s="185"/>
      <c r="P198" s="186">
        <f>SUM(P199:P201)</f>
        <v>0</v>
      </c>
      <c r="Q198" s="185"/>
      <c r="R198" s="186">
        <f>SUM(R199:R201)</f>
        <v>0</v>
      </c>
      <c r="S198" s="185"/>
      <c r="T198" s="187">
        <f>SUM(T199:T201)</f>
        <v>0</v>
      </c>
      <c r="U198" s="12"/>
      <c r="V198" s="12"/>
      <c r="W198" s="12"/>
      <c r="X198" s="12"/>
      <c r="Y198" s="12"/>
      <c r="Z198" s="12"/>
      <c r="AA198" s="12"/>
      <c r="AB198" s="12"/>
      <c r="AC198" s="12"/>
      <c r="AD198" s="12"/>
      <c r="AE198" s="12"/>
      <c r="AR198" s="180" t="s">
        <v>158</v>
      </c>
      <c r="AT198" s="188" t="s">
        <v>74</v>
      </c>
      <c r="AU198" s="188" t="s">
        <v>83</v>
      </c>
      <c r="AY198" s="180" t="s">
        <v>146</v>
      </c>
      <c r="BK198" s="189">
        <f>SUM(BK199:BK201)</f>
        <v>0</v>
      </c>
    </row>
    <row r="199" s="2" customFormat="1" ht="24.15" customHeight="1">
      <c r="A199" s="34"/>
      <c r="B199" s="156"/>
      <c r="C199" s="192" t="s">
        <v>349</v>
      </c>
      <c r="D199" s="192" t="s">
        <v>148</v>
      </c>
      <c r="E199" s="193" t="s">
        <v>753</v>
      </c>
      <c r="F199" s="194" t="s">
        <v>754</v>
      </c>
      <c r="G199" s="195" t="s">
        <v>271</v>
      </c>
      <c r="H199" s="196">
        <v>50</v>
      </c>
      <c r="I199" s="197"/>
      <c r="J199" s="198">
        <f>ROUND(I199*H199,2)</f>
        <v>0</v>
      </c>
      <c r="K199" s="199"/>
      <c r="L199" s="35"/>
      <c r="M199" s="200" t="s">
        <v>1</v>
      </c>
      <c r="N199" s="201" t="s">
        <v>41</v>
      </c>
      <c r="O199" s="78"/>
      <c r="P199" s="202">
        <f>O199*H199</f>
        <v>0</v>
      </c>
      <c r="Q199" s="202">
        <v>0</v>
      </c>
      <c r="R199" s="202">
        <f>Q199*H199</f>
        <v>0</v>
      </c>
      <c r="S199" s="202">
        <v>0</v>
      </c>
      <c r="T199" s="203">
        <f>S199*H199</f>
        <v>0</v>
      </c>
      <c r="U199" s="34"/>
      <c r="V199" s="34"/>
      <c r="W199" s="34"/>
      <c r="X199" s="34"/>
      <c r="Y199" s="34"/>
      <c r="Z199" s="34"/>
      <c r="AA199" s="34"/>
      <c r="AB199" s="34"/>
      <c r="AC199" s="34"/>
      <c r="AD199" s="34"/>
      <c r="AE199" s="34"/>
      <c r="AR199" s="204" t="s">
        <v>280</v>
      </c>
      <c r="AT199" s="204" t="s">
        <v>148</v>
      </c>
      <c r="AU199" s="204" t="s">
        <v>124</v>
      </c>
      <c r="AY199" s="15" t="s">
        <v>146</v>
      </c>
      <c r="BE199" s="205">
        <f>IF(N199="základná",J199,0)</f>
        <v>0</v>
      </c>
      <c r="BF199" s="205">
        <f>IF(N199="znížená",J199,0)</f>
        <v>0</v>
      </c>
      <c r="BG199" s="205">
        <f>IF(N199="zákl. prenesená",J199,0)</f>
        <v>0</v>
      </c>
      <c r="BH199" s="205">
        <f>IF(N199="zníž. prenesená",J199,0)</f>
        <v>0</v>
      </c>
      <c r="BI199" s="205">
        <f>IF(N199="nulová",J199,0)</f>
        <v>0</v>
      </c>
      <c r="BJ199" s="15" t="s">
        <v>124</v>
      </c>
      <c r="BK199" s="205">
        <f>ROUND(I199*H199,2)</f>
        <v>0</v>
      </c>
      <c r="BL199" s="15" t="s">
        <v>280</v>
      </c>
      <c r="BM199" s="204" t="s">
        <v>755</v>
      </c>
    </row>
    <row r="200" s="2" customFormat="1" ht="16.5" customHeight="1">
      <c r="A200" s="34"/>
      <c r="B200" s="156"/>
      <c r="C200" s="206" t="s">
        <v>353</v>
      </c>
      <c r="D200" s="206" t="s">
        <v>309</v>
      </c>
      <c r="E200" s="207" t="s">
        <v>756</v>
      </c>
      <c r="F200" s="208" t="s">
        <v>757</v>
      </c>
      <c r="G200" s="209" t="s">
        <v>271</v>
      </c>
      <c r="H200" s="210">
        <v>50</v>
      </c>
      <c r="I200" s="211"/>
      <c r="J200" s="212">
        <f>ROUND(I200*H200,2)</f>
        <v>0</v>
      </c>
      <c r="K200" s="213"/>
      <c r="L200" s="214"/>
      <c r="M200" s="215" t="s">
        <v>1</v>
      </c>
      <c r="N200" s="216" t="s">
        <v>41</v>
      </c>
      <c r="O200" s="78"/>
      <c r="P200" s="202">
        <f>O200*H200</f>
        <v>0</v>
      </c>
      <c r="Q200" s="202">
        <v>0</v>
      </c>
      <c r="R200" s="202">
        <f>Q200*H200</f>
        <v>0</v>
      </c>
      <c r="S200" s="202">
        <v>0</v>
      </c>
      <c r="T200" s="203">
        <f>S200*H200</f>
        <v>0</v>
      </c>
      <c r="U200" s="34"/>
      <c r="V200" s="34"/>
      <c r="W200" s="34"/>
      <c r="X200" s="34"/>
      <c r="Y200" s="34"/>
      <c r="Z200" s="34"/>
      <c r="AA200" s="34"/>
      <c r="AB200" s="34"/>
      <c r="AC200" s="34"/>
      <c r="AD200" s="34"/>
      <c r="AE200" s="34"/>
      <c r="AR200" s="204" t="s">
        <v>699</v>
      </c>
      <c r="AT200" s="204" t="s">
        <v>309</v>
      </c>
      <c r="AU200" s="204" t="s">
        <v>124</v>
      </c>
      <c r="AY200" s="15" t="s">
        <v>146</v>
      </c>
      <c r="BE200" s="205">
        <f>IF(N200="základná",J200,0)</f>
        <v>0</v>
      </c>
      <c r="BF200" s="205">
        <f>IF(N200="znížená",J200,0)</f>
        <v>0</v>
      </c>
      <c r="BG200" s="205">
        <f>IF(N200="zákl. prenesená",J200,0)</f>
        <v>0</v>
      </c>
      <c r="BH200" s="205">
        <f>IF(N200="zníž. prenesená",J200,0)</f>
        <v>0</v>
      </c>
      <c r="BI200" s="205">
        <f>IF(N200="nulová",J200,0)</f>
        <v>0</v>
      </c>
      <c r="BJ200" s="15" t="s">
        <v>124</v>
      </c>
      <c r="BK200" s="205">
        <f>ROUND(I200*H200,2)</f>
        <v>0</v>
      </c>
      <c r="BL200" s="15" t="s">
        <v>699</v>
      </c>
      <c r="BM200" s="204" t="s">
        <v>758</v>
      </c>
    </row>
    <row r="201" s="2" customFormat="1" ht="16.5" customHeight="1">
      <c r="A201" s="34"/>
      <c r="B201" s="156"/>
      <c r="C201" s="192" t="s">
        <v>357</v>
      </c>
      <c r="D201" s="192" t="s">
        <v>148</v>
      </c>
      <c r="E201" s="193" t="s">
        <v>759</v>
      </c>
      <c r="F201" s="194" t="s">
        <v>760</v>
      </c>
      <c r="G201" s="195" t="s">
        <v>367</v>
      </c>
      <c r="H201" s="217"/>
      <c r="I201" s="197"/>
      <c r="J201" s="198">
        <f>ROUND(I201*H201,2)</f>
        <v>0</v>
      </c>
      <c r="K201" s="199"/>
      <c r="L201" s="35"/>
      <c r="M201" s="218" t="s">
        <v>1</v>
      </c>
      <c r="N201" s="219" t="s">
        <v>41</v>
      </c>
      <c r="O201" s="220"/>
      <c r="P201" s="221">
        <f>O201*H201</f>
        <v>0</v>
      </c>
      <c r="Q201" s="221">
        <v>0</v>
      </c>
      <c r="R201" s="221">
        <f>Q201*H201</f>
        <v>0</v>
      </c>
      <c r="S201" s="221">
        <v>0</v>
      </c>
      <c r="T201" s="222">
        <f>S201*H201</f>
        <v>0</v>
      </c>
      <c r="U201" s="34"/>
      <c r="V201" s="34"/>
      <c r="W201" s="34"/>
      <c r="X201" s="34"/>
      <c r="Y201" s="34"/>
      <c r="Z201" s="34"/>
      <c r="AA201" s="34"/>
      <c r="AB201" s="34"/>
      <c r="AC201" s="34"/>
      <c r="AD201" s="34"/>
      <c r="AE201" s="34"/>
      <c r="AR201" s="204" t="s">
        <v>280</v>
      </c>
      <c r="AT201" s="204" t="s">
        <v>148</v>
      </c>
      <c r="AU201" s="204" t="s">
        <v>124</v>
      </c>
      <c r="AY201" s="15" t="s">
        <v>146</v>
      </c>
      <c r="BE201" s="205">
        <f>IF(N201="základná",J201,0)</f>
        <v>0</v>
      </c>
      <c r="BF201" s="205">
        <f>IF(N201="znížená",J201,0)</f>
        <v>0</v>
      </c>
      <c r="BG201" s="205">
        <f>IF(N201="zákl. prenesená",J201,0)</f>
        <v>0</v>
      </c>
      <c r="BH201" s="205">
        <f>IF(N201="zníž. prenesená",J201,0)</f>
        <v>0</v>
      </c>
      <c r="BI201" s="205">
        <f>IF(N201="nulová",J201,0)</f>
        <v>0</v>
      </c>
      <c r="BJ201" s="15" t="s">
        <v>124</v>
      </c>
      <c r="BK201" s="205">
        <f>ROUND(I201*H201,2)</f>
        <v>0</v>
      </c>
      <c r="BL201" s="15" t="s">
        <v>280</v>
      </c>
      <c r="BM201" s="204" t="s">
        <v>761</v>
      </c>
    </row>
    <row r="202" s="2" customFormat="1" ht="6.96" customHeight="1">
      <c r="A202" s="34"/>
      <c r="B202" s="61"/>
      <c r="C202" s="62"/>
      <c r="D202" s="62"/>
      <c r="E202" s="62"/>
      <c r="F202" s="62"/>
      <c r="G202" s="62"/>
      <c r="H202" s="62"/>
      <c r="I202" s="62"/>
      <c r="J202" s="62"/>
      <c r="K202" s="62"/>
      <c r="L202" s="35"/>
      <c r="M202" s="34"/>
      <c r="O202" s="34"/>
      <c r="P202" s="34"/>
      <c r="Q202" s="34"/>
      <c r="R202" s="34"/>
      <c r="S202" s="34"/>
      <c r="T202" s="34"/>
      <c r="U202" s="34"/>
      <c r="V202" s="34"/>
      <c r="W202" s="34"/>
      <c r="X202" s="34"/>
      <c r="Y202" s="34"/>
      <c r="Z202" s="34"/>
      <c r="AA202" s="34"/>
      <c r="AB202" s="34"/>
      <c r="AC202" s="34"/>
      <c r="AD202" s="34"/>
      <c r="AE202" s="34"/>
    </row>
  </sheetData>
  <autoFilter ref="C137:K201"/>
  <mergeCells count="14">
    <mergeCell ref="E7:H7"/>
    <mergeCell ref="E9:H9"/>
    <mergeCell ref="E18:H18"/>
    <mergeCell ref="E27:H27"/>
    <mergeCell ref="E85:H85"/>
    <mergeCell ref="E87:H87"/>
    <mergeCell ref="D112:F112"/>
    <mergeCell ref="D113:F113"/>
    <mergeCell ref="D114:F114"/>
    <mergeCell ref="D115:F115"/>
    <mergeCell ref="D116:F116"/>
    <mergeCell ref="E128:H128"/>
    <mergeCell ref="E130:H13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4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93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75</v>
      </c>
    </row>
    <row r="4" s="1" customFormat="1" ht="24.96" customHeight="1">
      <c r="B4" s="18"/>
      <c r="D4" s="19" t="s">
        <v>97</v>
      </c>
      <c r="L4" s="18"/>
      <c r="M4" s="121" t="s">
        <v>9</v>
      </c>
      <c r="AT4" s="15" t="s">
        <v>3</v>
      </c>
    </row>
    <row r="5" s="1" customFormat="1" ht="6.96" customHeight="1">
      <c r="B5" s="18"/>
      <c r="L5" s="18"/>
    </row>
    <row r="6" s="1" customFormat="1" ht="12" customHeight="1">
      <c r="B6" s="18"/>
      <c r="D6" s="28" t="s">
        <v>15</v>
      </c>
      <c r="L6" s="18"/>
    </row>
    <row r="7" s="1" customFormat="1" ht="16.5" customHeight="1">
      <c r="B7" s="18"/>
      <c r="E7" s="122" t="str">
        <f>'Rekapitulácia stavby'!K6</f>
        <v>Rekonštrukcia farmy Terezov - Objekt SO.27 - spojovacia chodba</v>
      </c>
      <c r="F7" s="28"/>
      <c r="G7" s="28"/>
      <c r="H7" s="28"/>
      <c r="L7" s="18"/>
    </row>
    <row r="8" s="2" customFormat="1" ht="12" customHeight="1">
      <c r="A8" s="34"/>
      <c r="B8" s="35"/>
      <c r="C8" s="34"/>
      <c r="D8" s="28" t="s">
        <v>98</v>
      </c>
      <c r="E8" s="34"/>
      <c r="F8" s="34"/>
      <c r="G8" s="34"/>
      <c r="H8" s="34"/>
      <c r="I8" s="34"/>
      <c r="J8" s="34"/>
      <c r="K8" s="34"/>
      <c r="L8" s="56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="2" customFormat="1" ht="16.5" customHeight="1">
      <c r="A9" s="34"/>
      <c r="B9" s="35"/>
      <c r="C9" s="34"/>
      <c r="D9" s="34"/>
      <c r="E9" s="68" t="s">
        <v>762</v>
      </c>
      <c r="F9" s="34"/>
      <c r="G9" s="34"/>
      <c r="H9" s="34"/>
      <c r="I9" s="34"/>
      <c r="J9" s="34"/>
      <c r="K9" s="34"/>
      <c r="L9" s="56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>
      <c r="A10" s="34"/>
      <c r="B10" s="35"/>
      <c r="C10" s="34"/>
      <c r="D10" s="34"/>
      <c r="E10" s="34"/>
      <c r="F10" s="34"/>
      <c r="G10" s="34"/>
      <c r="H10" s="34"/>
      <c r="I10" s="34"/>
      <c r="J10" s="34"/>
      <c r="K10" s="34"/>
      <c r="L10" s="56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2" customHeight="1">
      <c r="A11" s="34"/>
      <c r="B11" s="35"/>
      <c r="C11" s="34"/>
      <c r="D11" s="28" t="s">
        <v>17</v>
      </c>
      <c r="E11" s="34"/>
      <c r="F11" s="23" t="s">
        <v>1</v>
      </c>
      <c r="G11" s="34"/>
      <c r="H11" s="34"/>
      <c r="I11" s="28" t="s">
        <v>18</v>
      </c>
      <c r="J11" s="23" t="s">
        <v>1</v>
      </c>
      <c r="K11" s="34"/>
      <c r="L11" s="56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 ht="12" customHeight="1">
      <c r="A12" s="34"/>
      <c r="B12" s="35"/>
      <c r="C12" s="34"/>
      <c r="D12" s="28" t="s">
        <v>19</v>
      </c>
      <c r="E12" s="34"/>
      <c r="F12" s="23" t="s">
        <v>20</v>
      </c>
      <c r="G12" s="34"/>
      <c r="H12" s="34"/>
      <c r="I12" s="28" t="s">
        <v>21</v>
      </c>
      <c r="J12" s="70" t="str">
        <f>'Rekapitulácia stavby'!AN8</f>
        <v>12. 9. 2023</v>
      </c>
      <c r="K12" s="34"/>
      <c r="L12" s="56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0.8" customHeight="1">
      <c r="A13" s="34"/>
      <c r="B13" s="35"/>
      <c r="C13" s="34"/>
      <c r="D13" s="34"/>
      <c r="E13" s="34"/>
      <c r="F13" s="34"/>
      <c r="G13" s="34"/>
      <c r="H13" s="34"/>
      <c r="I13" s="34"/>
      <c r="J13" s="34"/>
      <c r="K13" s="34"/>
      <c r="L13" s="56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35"/>
      <c r="C14" s="34"/>
      <c r="D14" s="28" t="s">
        <v>23</v>
      </c>
      <c r="E14" s="34"/>
      <c r="F14" s="34"/>
      <c r="G14" s="34"/>
      <c r="H14" s="34"/>
      <c r="I14" s="28" t="s">
        <v>24</v>
      </c>
      <c r="J14" s="23" t="s">
        <v>1</v>
      </c>
      <c r="K14" s="34"/>
      <c r="L14" s="56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8" customHeight="1">
      <c r="A15" s="34"/>
      <c r="B15" s="35"/>
      <c r="C15" s="34"/>
      <c r="D15" s="34"/>
      <c r="E15" s="23" t="s">
        <v>25</v>
      </c>
      <c r="F15" s="34"/>
      <c r="G15" s="34"/>
      <c r="H15" s="34"/>
      <c r="I15" s="28" t="s">
        <v>26</v>
      </c>
      <c r="J15" s="23" t="s">
        <v>1</v>
      </c>
      <c r="K15" s="34"/>
      <c r="L15" s="56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6.96" customHeight="1">
      <c r="A16" s="34"/>
      <c r="B16" s="35"/>
      <c r="C16" s="34"/>
      <c r="D16" s="34"/>
      <c r="E16" s="34"/>
      <c r="F16" s="34"/>
      <c r="G16" s="34"/>
      <c r="H16" s="34"/>
      <c r="I16" s="34"/>
      <c r="J16" s="34"/>
      <c r="K16" s="34"/>
      <c r="L16" s="56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2" customHeight="1">
      <c r="A17" s="34"/>
      <c r="B17" s="35"/>
      <c r="C17" s="34"/>
      <c r="D17" s="28" t="s">
        <v>27</v>
      </c>
      <c r="E17" s="34"/>
      <c r="F17" s="34"/>
      <c r="G17" s="34"/>
      <c r="H17" s="34"/>
      <c r="I17" s="28" t="s">
        <v>24</v>
      </c>
      <c r="J17" s="29" t="str">
        <f>'Rekapitulácia stavby'!AN13</f>
        <v>Vyplň údaj</v>
      </c>
      <c r="K17" s="34"/>
      <c r="L17" s="56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18" customHeight="1">
      <c r="A18" s="34"/>
      <c r="B18" s="35"/>
      <c r="C18" s="34"/>
      <c r="D18" s="34"/>
      <c r="E18" s="29" t="str">
        <f>'Rekapitulácia stavby'!E14</f>
        <v>Vyplň údaj</v>
      </c>
      <c r="F18" s="23"/>
      <c r="G18" s="23"/>
      <c r="H18" s="23"/>
      <c r="I18" s="28" t="s">
        <v>26</v>
      </c>
      <c r="J18" s="29" t="str">
        <f>'Rekapitulácia stavby'!AN14</f>
        <v>Vyplň údaj</v>
      </c>
      <c r="K18" s="34"/>
      <c r="L18" s="56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6.96" customHeight="1">
      <c r="A19" s="34"/>
      <c r="B19" s="35"/>
      <c r="C19" s="34"/>
      <c r="D19" s="34"/>
      <c r="E19" s="34"/>
      <c r="F19" s="34"/>
      <c r="G19" s="34"/>
      <c r="H19" s="34"/>
      <c r="I19" s="34"/>
      <c r="J19" s="34"/>
      <c r="K19" s="34"/>
      <c r="L19" s="56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2" customHeight="1">
      <c r="A20" s="34"/>
      <c r="B20" s="35"/>
      <c r="C20" s="34"/>
      <c r="D20" s="28" t="s">
        <v>29</v>
      </c>
      <c r="E20" s="34"/>
      <c r="F20" s="34"/>
      <c r="G20" s="34"/>
      <c r="H20" s="34"/>
      <c r="I20" s="28" t="s">
        <v>24</v>
      </c>
      <c r="J20" s="23" t="s">
        <v>1</v>
      </c>
      <c r="K20" s="34"/>
      <c r="L20" s="56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18" customHeight="1">
      <c r="A21" s="34"/>
      <c r="B21" s="35"/>
      <c r="C21" s="34"/>
      <c r="D21" s="34"/>
      <c r="E21" s="23" t="s">
        <v>30</v>
      </c>
      <c r="F21" s="34"/>
      <c r="G21" s="34"/>
      <c r="H21" s="34"/>
      <c r="I21" s="28" t="s">
        <v>26</v>
      </c>
      <c r="J21" s="23" t="s">
        <v>1</v>
      </c>
      <c r="K21" s="34"/>
      <c r="L21" s="56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6.96" customHeight="1">
      <c r="A22" s="34"/>
      <c r="B22" s="35"/>
      <c r="C22" s="34"/>
      <c r="D22" s="34"/>
      <c r="E22" s="34"/>
      <c r="F22" s="34"/>
      <c r="G22" s="34"/>
      <c r="H22" s="34"/>
      <c r="I22" s="34"/>
      <c r="J22" s="34"/>
      <c r="K22" s="34"/>
      <c r="L22" s="56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2" customHeight="1">
      <c r="A23" s="34"/>
      <c r="B23" s="35"/>
      <c r="C23" s="34"/>
      <c r="D23" s="28" t="s">
        <v>32</v>
      </c>
      <c r="E23" s="34"/>
      <c r="F23" s="34"/>
      <c r="G23" s="34"/>
      <c r="H23" s="34"/>
      <c r="I23" s="28" t="s">
        <v>24</v>
      </c>
      <c r="J23" s="23" t="s">
        <v>1</v>
      </c>
      <c r="K23" s="34"/>
      <c r="L23" s="56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18" customHeight="1">
      <c r="A24" s="34"/>
      <c r="B24" s="35"/>
      <c r="C24" s="34"/>
      <c r="D24" s="34"/>
      <c r="E24" s="23" t="s">
        <v>33</v>
      </c>
      <c r="F24" s="34"/>
      <c r="G24" s="34"/>
      <c r="H24" s="34"/>
      <c r="I24" s="28" t="s">
        <v>26</v>
      </c>
      <c r="J24" s="23" t="s">
        <v>1</v>
      </c>
      <c r="K24" s="34"/>
      <c r="L24" s="56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6.96" customHeight="1">
      <c r="A25" s="34"/>
      <c r="B25" s="35"/>
      <c r="C25" s="34"/>
      <c r="D25" s="34"/>
      <c r="E25" s="34"/>
      <c r="F25" s="34"/>
      <c r="G25" s="34"/>
      <c r="H25" s="34"/>
      <c r="I25" s="34"/>
      <c r="J25" s="34"/>
      <c r="K25" s="34"/>
      <c r="L25" s="56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2" customHeight="1">
      <c r="A26" s="34"/>
      <c r="B26" s="35"/>
      <c r="C26" s="34"/>
      <c r="D26" s="28" t="s">
        <v>34</v>
      </c>
      <c r="E26" s="34"/>
      <c r="F26" s="34"/>
      <c r="G26" s="34"/>
      <c r="H26" s="34"/>
      <c r="I26" s="34"/>
      <c r="J26" s="34"/>
      <c r="K26" s="34"/>
      <c r="L26" s="56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8" customFormat="1" ht="16.5" customHeight="1">
      <c r="A27" s="123"/>
      <c r="B27" s="124"/>
      <c r="C27" s="123"/>
      <c r="D27" s="123"/>
      <c r="E27" s="32" t="s">
        <v>1</v>
      </c>
      <c r="F27" s="32"/>
      <c r="G27" s="32"/>
      <c r="H27" s="32"/>
      <c r="I27" s="123"/>
      <c r="J27" s="123"/>
      <c r="K27" s="123"/>
      <c r="L27" s="125"/>
      <c r="S27" s="123"/>
      <c r="T27" s="123"/>
      <c r="U27" s="123"/>
      <c r="V27" s="123"/>
      <c r="W27" s="123"/>
      <c r="X27" s="123"/>
      <c r="Y27" s="123"/>
      <c r="Z27" s="123"/>
      <c r="AA27" s="123"/>
      <c r="AB27" s="123"/>
      <c r="AC27" s="123"/>
      <c r="AD27" s="123"/>
      <c r="AE27" s="123"/>
    </row>
    <row r="28" s="2" customFormat="1" ht="6.96" customHeight="1">
      <c r="A28" s="34"/>
      <c r="B28" s="35"/>
      <c r="C28" s="34"/>
      <c r="D28" s="34"/>
      <c r="E28" s="34"/>
      <c r="F28" s="34"/>
      <c r="G28" s="34"/>
      <c r="H28" s="34"/>
      <c r="I28" s="34"/>
      <c r="J28" s="34"/>
      <c r="K28" s="34"/>
      <c r="L28" s="56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2" customFormat="1" ht="6.96" customHeight="1">
      <c r="A29" s="34"/>
      <c r="B29" s="35"/>
      <c r="C29" s="34"/>
      <c r="D29" s="91"/>
      <c r="E29" s="91"/>
      <c r="F29" s="91"/>
      <c r="G29" s="91"/>
      <c r="H29" s="91"/>
      <c r="I29" s="91"/>
      <c r="J29" s="91"/>
      <c r="K29" s="91"/>
      <c r="L29" s="56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="2" customFormat="1" ht="14.4" customHeight="1">
      <c r="A30" s="34"/>
      <c r="B30" s="35"/>
      <c r="C30" s="34"/>
      <c r="D30" s="23" t="s">
        <v>100</v>
      </c>
      <c r="E30" s="34"/>
      <c r="F30" s="34"/>
      <c r="G30" s="34"/>
      <c r="H30" s="34"/>
      <c r="I30" s="34"/>
      <c r="J30" s="126">
        <f>J96</f>
        <v>0</v>
      </c>
      <c r="K30" s="34"/>
      <c r="L30" s="56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14.4" customHeight="1">
      <c r="A31" s="34"/>
      <c r="B31" s="35"/>
      <c r="C31" s="34"/>
      <c r="D31" s="127" t="s">
        <v>101</v>
      </c>
      <c r="E31" s="34"/>
      <c r="F31" s="34"/>
      <c r="G31" s="34"/>
      <c r="H31" s="34"/>
      <c r="I31" s="34"/>
      <c r="J31" s="126">
        <f>J101</f>
        <v>0</v>
      </c>
      <c r="K31" s="34"/>
      <c r="L31" s="56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25.44" customHeight="1">
      <c r="A32" s="34"/>
      <c r="B32" s="35"/>
      <c r="C32" s="34"/>
      <c r="D32" s="128" t="s">
        <v>35</v>
      </c>
      <c r="E32" s="34"/>
      <c r="F32" s="34"/>
      <c r="G32" s="34"/>
      <c r="H32" s="34"/>
      <c r="I32" s="34"/>
      <c r="J32" s="97">
        <f>ROUND(J30 + J31, 2)</f>
        <v>0</v>
      </c>
      <c r="K32" s="34"/>
      <c r="L32" s="56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6.96" customHeight="1">
      <c r="A33" s="34"/>
      <c r="B33" s="35"/>
      <c r="C33" s="34"/>
      <c r="D33" s="91"/>
      <c r="E33" s="91"/>
      <c r="F33" s="91"/>
      <c r="G33" s="91"/>
      <c r="H33" s="91"/>
      <c r="I33" s="91"/>
      <c r="J33" s="91"/>
      <c r="K33" s="91"/>
      <c r="L33" s="56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35"/>
      <c r="C34" s="34"/>
      <c r="D34" s="34"/>
      <c r="E34" s="34"/>
      <c r="F34" s="39" t="s">
        <v>37</v>
      </c>
      <c r="G34" s="34"/>
      <c r="H34" s="34"/>
      <c r="I34" s="39" t="s">
        <v>36</v>
      </c>
      <c r="J34" s="39" t="s">
        <v>38</v>
      </c>
      <c r="K34" s="34"/>
      <c r="L34" s="56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="2" customFormat="1" ht="14.4" customHeight="1">
      <c r="A35" s="34"/>
      <c r="B35" s="35"/>
      <c r="C35" s="34"/>
      <c r="D35" s="129" t="s">
        <v>39</v>
      </c>
      <c r="E35" s="41" t="s">
        <v>40</v>
      </c>
      <c r="F35" s="130">
        <f>ROUND((SUM(BE101:BE108) + SUM(BE128:BE175)),  2)</f>
        <v>0</v>
      </c>
      <c r="G35" s="131"/>
      <c r="H35" s="131"/>
      <c r="I35" s="132">
        <v>0.20000000000000001</v>
      </c>
      <c r="J35" s="130">
        <f>ROUND(((SUM(BE101:BE108) + SUM(BE128:BE175))*I35),  2)</f>
        <v>0</v>
      </c>
      <c r="K35" s="34"/>
      <c r="L35" s="56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="2" customFormat="1" ht="14.4" customHeight="1">
      <c r="A36" s="34"/>
      <c r="B36" s="35"/>
      <c r="C36" s="34"/>
      <c r="D36" s="34"/>
      <c r="E36" s="41" t="s">
        <v>41</v>
      </c>
      <c r="F36" s="130">
        <f>ROUND((SUM(BF101:BF108) + SUM(BF128:BF175)),  2)</f>
        <v>0</v>
      </c>
      <c r="G36" s="131"/>
      <c r="H36" s="131"/>
      <c r="I36" s="132">
        <v>0.20000000000000001</v>
      </c>
      <c r="J36" s="130">
        <f>ROUND(((SUM(BF101:BF108) + SUM(BF128:BF175))*I36),  2)</f>
        <v>0</v>
      </c>
      <c r="K36" s="34"/>
      <c r="L36" s="56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35"/>
      <c r="C37" s="34"/>
      <c r="D37" s="34"/>
      <c r="E37" s="28" t="s">
        <v>42</v>
      </c>
      <c r="F37" s="133">
        <f>ROUND((SUM(BG101:BG108) + SUM(BG128:BG175)),  2)</f>
        <v>0</v>
      </c>
      <c r="G37" s="34"/>
      <c r="H37" s="34"/>
      <c r="I37" s="134">
        <v>0.20000000000000001</v>
      </c>
      <c r="J37" s="133">
        <f>0</f>
        <v>0</v>
      </c>
      <c r="K37" s="34"/>
      <c r="L37" s="56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hidden="1" s="2" customFormat="1" ht="14.4" customHeight="1">
      <c r="A38" s="34"/>
      <c r="B38" s="35"/>
      <c r="C38" s="34"/>
      <c r="D38" s="34"/>
      <c r="E38" s="28" t="s">
        <v>43</v>
      </c>
      <c r="F38" s="133">
        <f>ROUND((SUM(BH101:BH108) + SUM(BH128:BH175)),  2)</f>
        <v>0</v>
      </c>
      <c r="G38" s="34"/>
      <c r="H38" s="34"/>
      <c r="I38" s="134">
        <v>0.20000000000000001</v>
      </c>
      <c r="J38" s="133">
        <f>0</f>
        <v>0</v>
      </c>
      <c r="K38" s="34"/>
      <c r="L38" s="56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hidden="1" s="2" customFormat="1" ht="14.4" customHeight="1">
      <c r="A39" s="34"/>
      <c r="B39" s="35"/>
      <c r="C39" s="34"/>
      <c r="D39" s="34"/>
      <c r="E39" s="41" t="s">
        <v>44</v>
      </c>
      <c r="F39" s="130">
        <f>ROUND((SUM(BI101:BI108) + SUM(BI128:BI175)),  2)</f>
        <v>0</v>
      </c>
      <c r="G39" s="131"/>
      <c r="H39" s="131"/>
      <c r="I39" s="132">
        <v>0</v>
      </c>
      <c r="J39" s="130">
        <f>0</f>
        <v>0</v>
      </c>
      <c r="K39" s="34"/>
      <c r="L39" s="56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6.96" customHeight="1">
      <c r="A40" s="34"/>
      <c r="B40" s="35"/>
      <c r="C40" s="34"/>
      <c r="D40" s="34"/>
      <c r="E40" s="34"/>
      <c r="F40" s="34"/>
      <c r="G40" s="34"/>
      <c r="H40" s="34"/>
      <c r="I40" s="34"/>
      <c r="J40" s="34"/>
      <c r="K40" s="34"/>
      <c r="L40" s="56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2" customFormat="1" ht="25.44" customHeight="1">
      <c r="A41" s="34"/>
      <c r="B41" s="35"/>
      <c r="C41" s="135"/>
      <c r="D41" s="136" t="s">
        <v>45</v>
      </c>
      <c r="E41" s="82"/>
      <c r="F41" s="82"/>
      <c r="G41" s="137" t="s">
        <v>46</v>
      </c>
      <c r="H41" s="138" t="s">
        <v>47</v>
      </c>
      <c r="I41" s="82"/>
      <c r="J41" s="139">
        <f>SUM(J32:J39)</f>
        <v>0</v>
      </c>
      <c r="K41" s="140"/>
      <c r="L41" s="56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="2" customFormat="1" ht="14.4" customHeight="1">
      <c r="A42" s="34"/>
      <c r="B42" s="35"/>
      <c r="C42" s="34"/>
      <c r="D42" s="34"/>
      <c r="E42" s="34"/>
      <c r="F42" s="34"/>
      <c r="G42" s="34"/>
      <c r="H42" s="34"/>
      <c r="I42" s="34"/>
      <c r="J42" s="34"/>
      <c r="K42" s="34"/>
      <c r="L42" s="56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56"/>
      <c r="D50" s="57" t="s">
        <v>48</v>
      </c>
      <c r="E50" s="58"/>
      <c r="F50" s="58"/>
      <c r="G50" s="57" t="s">
        <v>49</v>
      </c>
      <c r="H50" s="58"/>
      <c r="I50" s="58"/>
      <c r="J50" s="58"/>
      <c r="K50" s="58"/>
      <c r="L50" s="56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4"/>
      <c r="B61" s="35"/>
      <c r="C61" s="34"/>
      <c r="D61" s="59" t="s">
        <v>50</v>
      </c>
      <c r="E61" s="37"/>
      <c r="F61" s="141" t="s">
        <v>51</v>
      </c>
      <c r="G61" s="59" t="s">
        <v>50</v>
      </c>
      <c r="H61" s="37"/>
      <c r="I61" s="37"/>
      <c r="J61" s="142" t="s">
        <v>51</v>
      </c>
      <c r="K61" s="37"/>
      <c r="L61" s="56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4"/>
      <c r="B65" s="35"/>
      <c r="C65" s="34"/>
      <c r="D65" s="57" t="s">
        <v>52</v>
      </c>
      <c r="E65" s="60"/>
      <c r="F65" s="60"/>
      <c r="G65" s="57" t="s">
        <v>53</v>
      </c>
      <c r="H65" s="60"/>
      <c r="I65" s="60"/>
      <c r="J65" s="60"/>
      <c r="K65" s="60"/>
      <c r="L65" s="56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4"/>
      <c r="B76" s="35"/>
      <c r="C76" s="34"/>
      <c r="D76" s="59" t="s">
        <v>50</v>
      </c>
      <c r="E76" s="37"/>
      <c r="F76" s="141" t="s">
        <v>51</v>
      </c>
      <c r="G76" s="59" t="s">
        <v>50</v>
      </c>
      <c r="H76" s="37"/>
      <c r="I76" s="37"/>
      <c r="J76" s="142" t="s">
        <v>51</v>
      </c>
      <c r="K76" s="37"/>
      <c r="L76" s="56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61"/>
      <c r="C77" s="62"/>
      <c r="D77" s="62"/>
      <c r="E77" s="62"/>
      <c r="F77" s="62"/>
      <c r="G77" s="62"/>
      <c r="H77" s="62"/>
      <c r="I77" s="62"/>
      <c r="J77" s="62"/>
      <c r="K77" s="62"/>
      <c r="L77" s="56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63"/>
      <c r="C81" s="64"/>
      <c r="D81" s="64"/>
      <c r="E81" s="64"/>
      <c r="F81" s="64"/>
      <c r="G81" s="64"/>
      <c r="H81" s="64"/>
      <c r="I81" s="64"/>
      <c r="J81" s="64"/>
      <c r="K81" s="64"/>
      <c r="L81" s="56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102</v>
      </c>
      <c r="D82" s="34"/>
      <c r="E82" s="34"/>
      <c r="F82" s="34"/>
      <c r="G82" s="34"/>
      <c r="H82" s="34"/>
      <c r="I82" s="34"/>
      <c r="J82" s="34"/>
      <c r="K82" s="34"/>
      <c r="L82" s="56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4"/>
      <c r="D83" s="34"/>
      <c r="E83" s="34"/>
      <c r="F83" s="34"/>
      <c r="G83" s="34"/>
      <c r="H83" s="34"/>
      <c r="I83" s="34"/>
      <c r="J83" s="34"/>
      <c r="K83" s="34"/>
      <c r="L83" s="56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15</v>
      </c>
      <c r="D84" s="34"/>
      <c r="E84" s="34"/>
      <c r="F84" s="34"/>
      <c r="G84" s="34"/>
      <c r="H84" s="34"/>
      <c r="I84" s="34"/>
      <c r="J84" s="34"/>
      <c r="K84" s="34"/>
      <c r="L84" s="56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16.5" customHeight="1">
      <c r="A85" s="34"/>
      <c r="B85" s="35"/>
      <c r="C85" s="34"/>
      <c r="D85" s="34"/>
      <c r="E85" s="122" t="str">
        <f>E7</f>
        <v>Rekonštrukcia farmy Terezov - Objekt SO.27 - spojovacia chodba</v>
      </c>
      <c r="F85" s="28"/>
      <c r="G85" s="28"/>
      <c r="H85" s="28"/>
      <c r="I85" s="34"/>
      <c r="J85" s="34"/>
      <c r="K85" s="34"/>
      <c r="L85" s="56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2" customFormat="1" ht="12" customHeight="1">
      <c r="A86" s="34"/>
      <c r="B86" s="35"/>
      <c r="C86" s="28" t="s">
        <v>98</v>
      </c>
      <c r="D86" s="34"/>
      <c r="E86" s="34"/>
      <c r="F86" s="34"/>
      <c r="G86" s="34"/>
      <c r="H86" s="34"/>
      <c r="I86" s="34"/>
      <c r="J86" s="34"/>
      <c r="K86" s="34"/>
      <c r="L86" s="56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="2" customFormat="1" ht="16.5" customHeight="1">
      <c r="A87" s="34"/>
      <c r="B87" s="35"/>
      <c r="C87" s="34"/>
      <c r="D87" s="34"/>
      <c r="E87" s="68" t="str">
        <f>E9</f>
        <v>ele - Elektroinštalácia</v>
      </c>
      <c r="F87" s="34"/>
      <c r="G87" s="34"/>
      <c r="H87" s="34"/>
      <c r="I87" s="34"/>
      <c r="J87" s="34"/>
      <c r="K87" s="34"/>
      <c r="L87" s="56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6.96" customHeight="1">
      <c r="A88" s="34"/>
      <c r="B88" s="35"/>
      <c r="C88" s="34"/>
      <c r="D88" s="34"/>
      <c r="E88" s="34"/>
      <c r="F88" s="34"/>
      <c r="G88" s="34"/>
      <c r="H88" s="34"/>
      <c r="I88" s="34"/>
      <c r="J88" s="34"/>
      <c r="K88" s="34"/>
      <c r="L88" s="56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2" customHeight="1">
      <c r="A89" s="34"/>
      <c r="B89" s="35"/>
      <c r="C89" s="28" t="s">
        <v>19</v>
      </c>
      <c r="D89" s="34"/>
      <c r="E89" s="34"/>
      <c r="F89" s="23" t="str">
        <f>F12</f>
        <v>Kútniky</v>
      </c>
      <c r="G89" s="34"/>
      <c r="H89" s="34"/>
      <c r="I89" s="28" t="s">
        <v>21</v>
      </c>
      <c r="J89" s="70" t="str">
        <f>IF(J12="","",J12)</f>
        <v>12. 9. 2023</v>
      </c>
      <c r="K89" s="34"/>
      <c r="L89" s="56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4"/>
      <c r="D90" s="34"/>
      <c r="E90" s="34"/>
      <c r="F90" s="34"/>
      <c r="G90" s="34"/>
      <c r="H90" s="34"/>
      <c r="I90" s="34"/>
      <c r="J90" s="34"/>
      <c r="K90" s="34"/>
      <c r="L90" s="56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25.65" customHeight="1">
      <c r="A91" s="34"/>
      <c r="B91" s="35"/>
      <c r="C91" s="28" t="s">
        <v>23</v>
      </c>
      <c r="D91" s="34"/>
      <c r="E91" s="34"/>
      <c r="F91" s="23" t="str">
        <f>E15</f>
        <v xml:space="preserve">Poľnohospodárske družstvo Kútniky </v>
      </c>
      <c r="G91" s="34"/>
      <c r="H91" s="34"/>
      <c r="I91" s="28" t="s">
        <v>29</v>
      </c>
      <c r="J91" s="32" t="str">
        <f>E21</f>
        <v xml:space="preserve">Ing.arch. Žalman, CSc </v>
      </c>
      <c r="K91" s="34"/>
      <c r="L91" s="56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15.15" customHeight="1">
      <c r="A92" s="34"/>
      <c r="B92" s="35"/>
      <c r="C92" s="28" t="s">
        <v>27</v>
      </c>
      <c r="D92" s="34"/>
      <c r="E92" s="34"/>
      <c r="F92" s="23" t="str">
        <f>IF(E18="","",E18)</f>
        <v>Vyplň údaj</v>
      </c>
      <c r="G92" s="34"/>
      <c r="H92" s="34"/>
      <c r="I92" s="28" t="s">
        <v>32</v>
      </c>
      <c r="J92" s="32" t="str">
        <f>E24</f>
        <v>Rosoft s.r.o.</v>
      </c>
      <c r="K92" s="34"/>
      <c r="L92" s="56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0.32" customHeight="1">
      <c r="A93" s="34"/>
      <c r="B93" s="35"/>
      <c r="C93" s="34"/>
      <c r="D93" s="34"/>
      <c r="E93" s="34"/>
      <c r="F93" s="34"/>
      <c r="G93" s="34"/>
      <c r="H93" s="34"/>
      <c r="I93" s="34"/>
      <c r="J93" s="34"/>
      <c r="K93" s="34"/>
      <c r="L93" s="56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29.28" customHeight="1">
      <c r="A94" s="34"/>
      <c r="B94" s="35"/>
      <c r="C94" s="143" t="s">
        <v>103</v>
      </c>
      <c r="D94" s="135"/>
      <c r="E94" s="135"/>
      <c r="F94" s="135"/>
      <c r="G94" s="135"/>
      <c r="H94" s="135"/>
      <c r="I94" s="135"/>
      <c r="J94" s="144" t="s">
        <v>104</v>
      </c>
      <c r="K94" s="135"/>
      <c r="L94" s="56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4"/>
      <c r="D95" s="34"/>
      <c r="E95" s="34"/>
      <c r="F95" s="34"/>
      <c r="G95" s="34"/>
      <c r="H95" s="34"/>
      <c r="I95" s="34"/>
      <c r="J95" s="34"/>
      <c r="K95" s="34"/>
      <c r="L95" s="56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2.8" customHeight="1">
      <c r="A96" s="34"/>
      <c r="B96" s="35"/>
      <c r="C96" s="145" t="s">
        <v>105</v>
      </c>
      <c r="D96" s="34"/>
      <c r="E96" s="34"/>
      <c r="F96" s="34"/>
      <c r="G96" s="34"/>
      <c r="H96" s="34"/>
      <c r="I96" s="34"/>
      <c r="J96" s="97">
        <f>J128</f>
        <v>0</v>
      </c>
      <c r="K96" s="34"/>
      <c r="L96" s="56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5" t="s">
        <v>106</v>
      </c>
    </row>
    <row r="97" s="9" customFormat="1" ht="24.96" customHeight="1">
      <c r="A97" s="9"/>
      <c r="B97" s="146"/>
      <c r="C97" s="9"/>
      <c r="D97" s="147" t="s">
        <v>596</v>
      </c>
      <c r="E97" s="148"/>
      <c r="F97" s="148"/>
      <c r="G97" s="148"/>
      <c r="H97" s="148"/>
      <c r="I97" s="148"/>
      <c r="J97" s="149">
        <f>J129</f>
        <v>0</v>
      </c>
      <c r="K97" s="9"/>
      <c r="L97" s="146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50"/>
      <c r="C98" s="10"/>
      <c r="D98" s="151" t="s">
        <v>597</v>
      </c>
      <c r="E98" s="152"/>
      <c r="F98" s="152"/>
      <c r="G98" s="152"/>
      <c r="H98" s="152"/>
      <c r="I98" s="152"/>
      <c r="J98" s="153">
        <f>J130</f>
        <v>0</v>
      </c>
      <c r="K98" s="10"/>
      <c r="L98" s="15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2" customFormat="1" ht="21.84" customHeight="1">
      <c r="A99" s="34"/>
      <c r="B99" s="35"/>
      <c r="C99" s="34"/>
      <c r="D99" s="34"/>
      <c r="E99" s="34"/>
      <c r="F99" s="34"/>
      <c r="G99" s="34"/>
      <c r="H99" s="34"/>
      <c r="I99" s="34"/>
      <c r="J99" s="34"/>
      <c r="K99" s="34"/>
      <c r="L99" s="56"/>
      <c r="S99" s="34"/>
      <c r="T99" s="34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</row>
    <row r="100" s="2" customFormat="1" ht="6.96" customHeight="1">
      <c r="A100" s="34"/>
      <c r="B100" s="35"/>
      <c r="C100" s="34"/>
      <c r="D100" s="34"/>
      <c r="E100" s="34"/>
      <c r="F100" s="34"/>
      <c r="G100" s="34"/>
      <c r="H100" s="34"/>
      <c r="I100" s="34"/>
      <c r="J100" s="34"/>
      <c r="K100" s="34"/>
      <c r="L100" s="56"/>
      <c r="S100" s="34"/>
      <c r="T100" s="34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</row>
    <row r="101" s="2" customFormat="1" ht="29.28" customHeight="1">
      <c r="A101" s="34"/>
      <c r="B101" s="35"/>
      <c r="C101" s="145" t="s">
        <v>121</v>
      </c>
      <c r="D101" s="34"/>
      <c r="E101" s="34"/>
      <c r="F101" s="34"/>
      <c r="G101" s="34"/>
      <c r="H101" s="34"/>
      <c r="I101" s="34"/>
      <c r="J101" s="154">
        <f>ROUND(J102 + J103 + J104 + J105 + J106 + J107,2)</f>
        <v>0</v>
      </c>
      <c r="K101" s="34"/>
      <c r="L101" s="56"/>
      <c r="N101" s="155" t="s">
        <v>39</v>
      </c>
      <c r="S101" s="34"/>
      <c r="T101" s="34"/>
      <c r="U101" s="34"/>
      <c r="V101" s="34"/>
      <c r="W101" s="34"/>
      <c r="X101" s="34"/>
      <c r="Y101" s="34"/>
      <c r="Z101" s="34"/>
      <c r="AA101" s="34"/>
      <c r="AB101" s="34"/>
      <c r="AC101" s="34"/>
      <c r="AD101" s="34"/>
      <c r="AE101" s="34"/>
    </row>
    <row r="102" s="2" customFormat="1" ht="18" customHeight="1">
      <c r="A102" s="34"/>
      <c r="B102" s="156"/>
      <c r="C102" s="157"/>
      <c r="D102" s="158" t="s">
        <v>122</v>
      </c>
      <c r="E102" s="159"/>
      <c r="F102" s="159"/>
      <c r="G102" s="157"/>
      <c r="H102" s="157"/>
      <c r="I102" s="157"/>
      <c r="J102" s="160">
        <v>0</v>
      </c>
      <c r="K102" s="157"/>
      <c r="L102" s="161"/>
      <c r="M102" s="162"/>
      <c r="N102" s="163" t="s">
        <v>41</v>
      </c>
      <c r="O102" s="162"/>
      <c r="P102" s="162"/>
      <c r="Q102" s="162"/>
      <c r="R102" s="162"/>
      <c r="S102" s="157"/>
      <c r="T102" s="157"/>
      <c r="U102" s="157"/>
      <c r="V102" s="157"/>
      <c r="W102" s="157"/>
      <c r="X102" s="157"/>
      <c r="Y102" s="157"/>
      <c r="Z102" s="157"/>
      <c r="AA102" s="157"/>
      <c r="AB102" s="157"/>
      <c r="AC102" s="157"/>
      <c r="AD102" s="157"/>
      <c r="AE102" s="157"/>
      <c r="AF102" s="162"/>
      <c r="AG102" s="162"/>
      <c r="AH102" s="162"/>
      <c r="AI102" s="162"/>
      <c r="AJ102" s="162"/>
      <c r="AK102" s="162"/>
      <c r="AL102" s="162"/>
      <c r="AM102" s="162"/>
      <c r="AN102" s="162"/>
      <c r="AO102" s="162"/>
      <c r="AP102" s="162"/>
      <c r="AQ102" s="162"/>
      <c r="AR102" s="162"/>
      <c r="AS102" s="162"/>
      <c r="AT102" s="162"/>
      <c r="AU102" s="162"/>
      <c r="AV102" s="162"/>
      <c r="AW102" s="162"/>
      <c r="AX102" s="162"/>
      <c r="AY102" s="164" t="s">
        <v>123</v>
      </c>
      <c r="AZ102" s="162"/>
      <c r="BA102" s="162"/>
      <c r="BB102" s="162"/>
      <c r="BC102" s="162"/>
      <c r="BD102" s="162"/>
      <c r="BE102" s="165">
        <f>IF(N102="základná",J102,0)</f>
        <v>0</v>
      </c>
      <c r="BF102" s="165">
        <f>IF(N102="znížená",J102,0)</f>
        <v>0</v>
      </c>
      <c r="BG102" s="165">
        <f>IF(N102="zákl. prenesená",J102,0)</f>
        <v>0</v>
      </c>
      <c r="BH102" s="165">
        <f>IF(N102="zníž. prenesená",J102,0)</f>
        <v>0</v>
      </c>
      <c r="BI102" s="165">
        <f>IF(N102="nulová",J102,0)</f>
        <v>0</v>
      </c>
      <c r="BJ102" s="164" t="s">
        <v>124</v>
      </c>
      <c r="BK102" s="162"/>
      <c r="BL102" s="162"/>
      <c r="BM102" s="162"/>
    </row>
    <row r="103" s="2" customFormat="1" ht="18" customHeight="1">
      <c r="A103" s="34"/>
      <c r="B103" s="156"/>
      <c r="C103" s="157"/>
      <c r="D103" s="158" t="s">
        <v>125</v>
      </c>
      <c r="E103" s="159"/>
      <c r="F103" s="159"/>
      <c r="G103" s="157"/>
      <c r="H103" s="157"/>
      <c r="I103" s="157"/>
      <c r="J103" s="160">
        <v>0</v>
      </c>
      <c r="K103" s="157"/>
      <c r="L103" s="161"/>
      <c r="M103" s="162"/>
      <c r="N103" s="163" t="s">
        <v>41</v>
      </c>
      <c r="O103" s="162"/>
      <c r="P103" s="162"/>
      <c r="Q103" s="162"/>
      <c r="R103" s="162"/>
      <c r="S103" s="157"/>
      <c r="T103" s="157"/>
      <c r="U103" s="157"/>
      <c r="V103" s="157"/>
      <c r="W103" s="157"/>
      <c r="X103" s="157"/>
      <c r="Y103" s="157"/>
      <c r="Z103" s="157"/>
      <c r="AA103" s="157"/>
      <c r="AB103" s="157"/>
      <c r="AC103" s="157"/>
      <c r="AD103" s="157"/>
      <c r="AE103" s="157"/>
      <c r="AF103" s="162"/>
      <c r="AG103" s="162"/>
      <c r="AH103" s="162"/>
      <c r="AI103" s="162"/>
      <c r="AJ103" s="162"/>
      <c r="AK103" s="162"/>
      <c r="AL103" s="162"/>
      <c r="AM103" s="162"/>
      <c r="AN103" s="162"/>
      <c r="AO103" s="162"/>
      <c r="AP103" s="162"/>
      <c r="AQ103" s="162"/>
      <c r="AR103" s="162"/>
      <c r="AS103" s="162"/>
      <c r="AT103" s="162"/>
      <c r="AU103" s="162"/>
      <c r="AV103" s="162"/>
      <c r="AW103" s="162"/>
      <c r="AX103" s="162"/>
      <c r="AY103" s="164" t="s">
        <v>123</v>
      </c>
      <c r="AZ103" s="162"/>
      <c r="BA103" s="162"/>
      <c r="BB103" s="162"/>
      <c r="BC103" s="162"/>
      <c r="BD103" s="162"/>
      <c r="BE103" s="165">
        <f>IF(N103="základná",J103,0)</f>
        <v>0</v>
      </c>
      <c r="BF103" s="165">
        <f>IF(N103="znížená",J103,0)</f>
        <v>0</v>
      </c>
      <c r="BG103" s="165">
        <f>IF(N103="zákl. prenesená",J103,0)</f>
        <v>0</v>
      </c>
      <c r="BH103" s="165">
        <f>IF(N103="zníž. prenesená",J103,0)</f>
        <v>0</v>
      </c>
      <c r="BI103" s="165">
        <f>IF(N103="nulová",J103,0)</f>
        <v>0</v>
      </c>
      <c r="BJ103" s="164" t="s">
        <v>124</v>
      </c>
      <c r="BK103" s="162"/>
      <c r="BL103" s="162"/>
      <c r="BM103" s="162"/>
    </row>
    <row r="104" s="2" customFormat="1" ht="18" customHeight="1">
      <c r="A104" s="34"/>
      <c r="B104" s="156"/>
      <c r="C104" s="157"/>
      <c r="D104" s="158" t="s">
        <v>126</v>
      </c>
      <c r="E104" s="159"/>
      <c r="F104" s="159"/>
      <c r="G104" s="157"/>
      <c r="H104" s="157"/>
      <c r="I104" s="157"/>
      <c r="J104" s="160">
        <v>0</v>
      </c>
      <c r="K104" s="157"/>
      <c r="L104" s="161"/>
      <c r="M104" s="162"/>
      <c r="N104" s="163" t="s">
        <v>41</v>
      </c>
      <c r="O104" s="162"/>
      <c r="P104" s="162"/>
      <c r="Q104" s="162"/>
      <c r="R104" s="162"/>
      <c r="S104" s="157"/>
      <c r="T104" s="157"/>
      <c r="U104" s="157"/>
      <c r="V104" s="157"/>
      <c r="W104" s="157"/>
      <c r="X104" s="157"/>
      <c r="Y104" s="157"/>
      <c r="Z104" s="157"/>
      <c r="AA104" s="157"/>
      <c r="AB104" s="157"/>
      <c r="AC104" s="157"/>
      <c r="AD104" s="157"/>
      <c r="AE104" s="157"/>
      <c r="AF104" s="162"/>
      <c r="AG104" s="162"/>
      <c r="AH104" s="162"/>
      <c r="AI104" s="162"/>
      <c r="AJ104" s="162"/>
      <c r="AK104" s="162"/>
      <c r="AL104" s="162"/>
      <c r="AM104" s="162"/>
      <c r="AN104" s="162"/>
      <c r="AO104" s="162"/>
      <c r="AP104" s="162"/>
      <c r="AQ104" s="162"/>
      <c r="AR104" s="162"/>
      <c r="AS104" s="162"/>
      <c r="AT104" s="162"/>
      <c r="AU104" s="162"/>
      <c r="AV104" s="162"/>
      <c r="AW104" s="162"/>
      <c r="AX104" s="162"/>
      <c r="AY104" s="164" t="s">
        <v>123</v>
      </c>
      <c r="AZ104" s="162"/>
      <c r="BA104" s="162"/>
      <c r="BB104" s="162"/>
      <c r="BC104" s="162"/>
      <c r="BD104" s="162"/>
      <c r="BE104" s="165">
        <f>IF(N104="základná",J104,0)</f>
        <v>0</v>
      </c>
      <c r="BF104" s="165">
        <f>IF(N104="znížená",J104,0)</f>
        <v>0</v>
      </c>
      <c r="BG104" s="165">
        <f>IF(N104="zákl. prenesená",J104,0)</f>
        <v>0</v>
      </c>
      <c r="BH104" s="165">
        <f>IF(N104="zníž. prenesená",J104,0)</f>
        <v>0</v>
      </c>
      <c r="BI104" s="165">
        <f>IF(N104="nulová",J104,0)</f>
        <v>0</v>
      </c>
      <c r="BJ104" s="164" t="s">
        <v>124</v>
      </c>
      <c r="BK104" s="162"/>
      <c r="BL104" s="162"/>
      <c r="BM104" s="162"/>
    </row>
    <row r="105" s="2" customFormat="1" ht="18" customHeight="1">
      <c r="A105" s="34"/>
      <c r="B105" s="156"/>
      <c r="C105" s="157"/>
      <c r="D105" s="158" t="s">
        <v>127</v>
      </c>
      <c r="E105" s="159"/>
      <c r="F105" s="159"/>
      <c r="G105" s="157"/>
      <c r="H105" s="157"/>
      <c r="I105" s="157"/>
      <c r="J105" s="160">
        <v>0</v>
      </c>
      <c r="K105" s="157"/>
      <c r="L105" s="161"/>
      <c r="M105" s="162"/>
      <c r="N105" s="163" t="s">
        <v>41</v>
      </c>
      <c r="O105" s="162"/>
      <c r="P105" s="162"/>
      <c r="Q105" s="162"/>
      <c r="R105" s="162"/>
      <c r="S105" s="157"/>
      <c r="T105" s="157"/>
      <c r="U105" s="157"/>
      <c r="V105" s="157"/>
      <c r="W105" s="157"/>
      <c r="X105" s="157"/>
      <c r="Y105" s="157"/>
      <c r="Z105" s="157"/>
      <c r="AA105" s="157"/>
      <c r="AB105" s="157"/>
      <c r="AC105" s="157"/>
      <c r="AD105" s="157"/>
      <c r="AE105" s="157"/>
      <c r="AF105" s="162"/>
      <c r="AG105" s="162"/>
      <c r="AH105" s="162"/>
      <c r="AI105" s="162"/>
      <c r="AJ105" s="162"/>
      <c r="AK105" s="162"/>
      <c r="AL105" s="162"/>
      <c r="AM105" s="162"/>
      <c r="AN105" s="162"/>
      <c r="AO105" s="162"/>
      <c r="AP105" s="162"/>
      <c r="AQ105" s="162"/>
      <c r="AR105" s="162"/>
      <c r="AS105" s="162"/>
      <c r="AT105" s="162"/>
      <c r="AU105" s="162"/>
      <c r="AV105" s="162"/>
      <c r="AW105" s="162"/>
      <c r="AX105" s="162"/>
      <c r="AY105" s="164" t="s">
        <v>123</v>
      </c>
      <c r="AZ105" s="162"/>
      <c r="BA105" s="162"/>
      <c r="BB105" s="162"/>
      <c r="BC105" s="162"/>
      <c r="BD105" s="162"/>
      <c r="BE105" s="165">
        <f>IF(N105="základná",J105,0)</f>
        <v>0</v>
      </c>
      <c r="BF105" s="165">
        <f>IF(N105="znížená",J105,0)</f>
        <v>0</v>
      </c>
      <c r="BG105" s="165">
        <f>IF(N105="zákl. prenesená",J105,0)</f>
        <v>0</v>
      </c>
      <c r="BH105" s="165">
        <f>IF(N105="zníž. prenesená",J105,0)</f>
        <v>0</v>
      </c>
      <c r="BI105" s="165">
        <f>IF(N105="nulová",J105,0)</f>
        <v>0</v>
      </c>
      <c r="BJ105" s="164" t="s">
        <v>124</v>
      </c>
      <c r="BK105" s="162"/>
      <c r="BL105" s="162"/>
      <c r="BM105" s="162"/>
    </row>
    <row r="106" s="2" customFormat="1" ht="18" customHeight="1">
      <c r="A106" s="34"/>
      <c r="B106" s="156"/>
      <c r="C106" s="157"/>
      <c r="D106" s="158" t="s">
        <v>128</v>
      </c>
      <c r="E106" s="159"/>
      <c r="F106" s="159"/>
      <c r="G106" s="157"/>
      <c r="H106" s="157"/>
      <c r="I106" s="157"/>
      <c r="J106" s="160">
        <v>0</v>
      </c>
      <c r="K106" s="157"/>
      <c r="L106" s="161"/>
      <c r="M106" s="162"/>
      <c r="N106" s="163" t="s">
        <v>41</v>
      </c>
      <c r="O106" s="162"/>
      <c r="P106" s="162"/>
      <c r="Q106" s="162"/>
      <c r="R106" s="162"/>
      <c r="S106" s="157"/>
      <c r="T106" s="157"/>
      <c r="U106" s="157"/>
      <c r="V106" s="157"/>
      <c r="W106" s="157"/>
      <c r="X106" s="157"/>
      <c r="Y106" s="157"/>
      <c r="Z106" s="157"/>
      <c r="AA106" s="157"/>
      <c r="AB106" s="157"/>
      <c r="AC106" s="157"/>
      <c r="AD106" s="157"/>
      <c r="AE106" s="157"/>
      <c r="AF106" s="162"/>
      <c r="AG106" s="162"/>
      <c r="AH106" s="162"/>
      <c r="AI106" s="162"/>
      <c r="AJ106" s="162"/>
      <c r="AK106" s="162"/>
      <c r="AL106" s="162"/>
      <c r="AM106" s="162"/>
      <c r="AN106" s="162"/>
      <c r="AO106" s="162"/>
      <c r="AP106" s="162"/>
      <c r="AQ106" s="162"/>
      <c r="AR106" s="162"/>
      <c r="AS106" s="162"/>
      <c r="AT106" s="162"/>
      <c r="AU106" s="162"/>
      <c r="AV106" s="162"/>
      <c r="AW106" s="162"/>
      <c r="AX106" s="162"/>
      <c r="AY106" s="164" t="s">
        <v>123</v>
      </c>
      <c r="AZ106" s="162"/>
      <c r="BA106" s="162"/>
      <c r="BB106" s="162"/>
      <c r="BC106" s="162"/>
      <c r="BD106" s="162"/>
      <c r="BE106" s="165">
        <f>IF(N106="základná",J106,0)</f>
        <v>0</v>
      </c>
      <c r="BF106" s="165">
        <f>IF(N106="znížená",J106,0)</f>
        <v>0</v>
      </c>
      <c r="BG106" s="165">
        <f>IF(N106="zákl. prenesená",J106,0)</f>
        <v>0</v>
      </c>
      <c r="BH106" s="165">
        <f>IF(N106="zníž. prenesená",J106,0)</f>
        <v>0</v>
      </c>
      <c r="BI106" s="165">
        <f>IF(N106="nulová",J106,0)</f>
        <v>0</v>
      </c>
      <c r="BJ106" s="164" t="s">
        <v>124</v>
      </c>
      <c r="BK106" s="162"/>
      <c r="BL106" s="162"/>
      <c r="BM106" s="162"/>
    </row>
    <row r="107" s="2" customFormat="1" ht="18" customHeight="1">
      <c r="A107" s="34"/>
      <c r="B107" s="156"/>
      <c r="C107" s="157"/>
      <c r="D107" s="159" t="s">
        <v>129</v>
      </c>
      <c r="E107" s="157"/>
      <c r="F107" s="157"/>
      <c r="G107" s="157"/>
      <c r="H107" s="157"/>
      <c r="I107" s="157"/>
      <c r="J107" s="160">
        <f>ROUND(J30*T107,2)</f>
        <v>0</v>
      </c>
      <c r="K107" s="157"/>
      <c r="L107" s="161"/>
      <c r="M107" s="162"/>
      <c r="N107" s="163" t="s">
        <v>41</v>
      </c>
      <c r="O107" s="162"/>
      <c r="P107" s="162"/>
      <c r="Q107" s="162"/>
      <c r="R107" s="162"/>
      <c r="S107" s="157"/>
      <c r="T107" s="157"/>
      <c r="U107" s="157"/>
      <c r="V107" s="157"/>
      <c r="W107" s="157"/>
      <c r="X107" s="157"/>
      <c r="Y107" s="157"/>
      <c r="Z107" s="157"/>
      <c r="AA107" s="157"/>
      <c r="AB107" s="157"/>
      <c r="AC107" s="157"/>
      <c r="AD107" s="157"/>
      <c r="AE107" s="157"/>
      <c r="AF107" s="162"/>
      <c r="AG107" s="162"/>
      <c r="AH107" s="162"/>
      <c r="AI107" s="162"/>
      <c r="AJ107" s="162"/>
      <c r="AK107" s="162"/>
      <c r="AL107" s="162"/>
      <c r="AM107" s="162"/>
      <c r="AN107" s="162"/>
      <c r="AO107" s="162"/>
      <c r="AP107" s="162"/>
      <c r="AQ107" s="162"/>
      <c r="AR107" s="162"/>
      <c r="AS107" s="162"/>
      <c r="AT107" s="162"/>
      <c r="AU107" s="162"/>
      <c r="AV107" s="162"/>
      <c r="AW107" s="162"/>
      <c r="AX107" s="162"/>
      <c r="AY107" s="164" t="s">
        <v>130</v>
      </c>
      <c r="AZ107" s="162"/>
      <c r="BA107" s="162"/>
      <c r="BB107" s="162"/>
      <c r="BC107" s="162"/>
      <c r="BD107" s="162"/>
      <c r="BE107" s="165">
        <f>IF(N107="základná",J107,0)</f>
        <v>0</v>
      </c>
      <c r="BF107" s="165">
        <f>IF(N107="znížená",J107,0)</f>
        <v>0</v>
      </c>
      <c r="BG107" s="165">
        <f>IF(N107="zákl. prenesená",J107,0)</f>
        <v>0</v>
      </c>
      <c r="BH107" s="165">
        <f>IF(N107="zníž. prenesená",J107,0)</f>
        <v>0</v>
      </c>
      <c r="BI107" s="165">
        <f>IF(N107="nulová",J107,0)</f>
        <v>0</v>
      </c>
      <c r="BJ107" s="164" t="s">
        <v>124</v>
      </c>
      <c r="BK107" s="162"/>
      <c r="BL107" s="162"/>
      <c r="BM107" s="162"/>
    </row>
    <row r="108" s="2" customFormat="1">
      <c r="A108" s="34"/>
      <c r="B108" s="35"/>
      <c r="C108" s="34"/>
      <c r="D108" s="34"/>
      <c r="E108" s="34"/>
      <c r="F108" s="34"/>
      <c r="G108" s="34"/>
      <c r="H108" s="34"/>
      <c r="I108" s="34"/>
      <c r="J108" s="34"/>
      <c r="K108" s="34"/>
      <c r="L108" s="56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="2" customFormat="1" ht="29.28" customHeight="1">
      <c r="A109" s="34"/>
      <c r="B109" s="35"/>
      <c r="C109" s="166" t="s">
        <v>131</v>
      </c>
      <c r="D109" s="135"/>
      <c r="E109" s="135"/>
      <c r="F109" s="135"/>
      <c r="G109" s="135"/>
      <c r="H109" s="135"/>
      <c r="I109" s="135"/>
      <c r="J109" s="167">
        <f>ROUND(J96+J101,2)</f>
        <v>0</v>
      </c>
      <c r="K109" s="135"/>
      <c r="L109" s="56"/>
      <c r="S109" s="34"/>
      <c r="T109" s="34"/>
      <c r="U109" s="34"/>
      <c r="V109" s="34"/>
      <c r="W109" s="34"/>
      <c r="X109" s="34"/>
      <c r="Y109" s="34"/>
      <c r="Z109" s="34"/>
      <c r="AA109" s="34"/>
      <c r="AB109" s="34"/>
      <c r="AC109" s="34"/>
      <c r="AD109" s="34"/>
      <c r="AE109" s="34"/>
    </row>
    <row r="110" s="2" customFormat="1" ht="6.96" customHeight="1">
      <c r="A110" s="34"/>
      <c r="B110" s="61"/>
      <c r="C110" s="62"/>
      <c r="D110" s="62"/>
      <c r="E110" s="62"/>
      <c r="F110" s="62"/>
      <c r="G110" s="62"/>
      <c r="H110" s="62"/>
      <c r="I110" s="62"/>
      <c r="J110" s="62"/>
      <c r="K110" s="62"/>
      <c r="L110" s="56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4" s="2" customFormat="1" ht="6.96" customHeight="1">
      <c r="A114" s="34"/>
      <c r="B114" s="63"/>
      <c r="C114" s="64"/>
      <c r="D114" s="64"/>
      <c r="E114" s="64"/>
      <c r="F114" s="64"/>
      <c r="G114" s="64"/>
      <c r="H114" s="64"/>
      <c r="I114" s="64"/>
      <c r="J114" s="64"/>
      <c r="K114" s="64"/>
      <c r="L114" s="56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24.96" customHeight="1">
      <c r="A115" s="34"/>
      <c r="B115" s="35"/>
      <c r="C115" s="19" t="s">
        <v>132</v>
      </c>
      <c r="D115" s="34"/>
      <c r="E115" s="34"/>
      <c r="F115" s="34"/>
      <c r="G115" s="34"/>
      <c r="H115" s="34"/>
      <c r="I115" s="34"/>
      <c r="J115" s="34"/>
      <c r="K115" s="34"/>
      <c r="L115" s="56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2" customFormat="1" ht="6.96" customHeight="1">
      <c r="A116" s="34"/>
      <c r="B116" s="35"/>
      <c r="C116" s="34"/>
      <c r="D116" s="34"/>
      <c r="E116" s="34"/>
      <c r="F116" s="34"/>
      <c r="G116" s="34"/>
      <c r="H116" s="34"/>
      <c r="I116" s="34"/>
      <c r="J116" s="34"/>
      <c r="K116" s="34"/>
      <c r="L116" s="56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="2" customFormat="1" ht="12" customHeight="1">
      <c r="A117" s="34"/>
      <c r="B117" s="35"/>
      <c r="C117" s="28" t="s">
        <v>15</v>
      </c>
      <c r="D117" s="34"/>
      <c r="E117" s="34"/>
      <c r="F117" s="34"/>
      <c r="G117" s="34"/>
      <c r="H117" s="34"/>
      <c r="I117" s="34"/>
      <c r="J117" s="34"/>
      <c r="K117" s="34"/>
      <c r="L117" s="56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="2" customFormat="1" ht="16.5" customHeight="1">
      <c r="A118" s="34"/>
      <c r="B118" s="35"/>
      <c r="C118" s="34"/>
      <c r="D118" s="34"/>
      <c r="E118" s="122" t="str">
        <f>E7</f>
        <v>Rekonštrukcia farmy Terezov - Objekt SO.27 - spojovacia chodba</v>
      </c>
      <c r="F118" s="28"/>
      <c r="G118" s="28"/>
      <c r="H118" s="28"/>
      <c r="I118" s="34"/>
      <c r="J118" s="34"/>
      <c r="K118" s="34"/>
      <c r="L118" s="56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="2" customFormat="1" ht="12" customHeight="1">
      <c r="A119" s="34"/>
      <c r="B119" s="35"/>
      <c r="C119" s="28" t="s">
        <v>98</v>
      </c>
      <c r="D119" s="34"/>
      <c r="E119" s="34"/>
      <c r="F119" s="34"/>
      <c r="G119" s="34"/>
      <c r="H119" s="34"/>
      <c r="I119" s="34"/>
      <c r="J119" s="34"/>
      <c r="K119" s="34"/>
      <c r="L119" s="56"/>
      <c r="S119" s="34"/>
      <c r="T119" s="34"/>
      <c r="U119" s="34"/>
      <c r="V119" s="34"/>
      <c r="W119" s="34"/>
      <c r="X119" s="34"/>
      <c r="Y119" s="34"/>
      <c r="Z119" s="34"/>
      <c r="AA119" s="34"/>
      <c r="AB119" s="34"/>
      <c r="AC119" s="34"/>
      <c r="AD119" s="34"/>
      <c r="AE119" s="34"/>
    </row>
    <row r="120" s="2" customFormat="1" ht="16.5" customHeight="1">
      <c r="A120" s="34"/>
      <c r="B120" s="35"/>
      <c r="C120" s="34"/>
      <c r="D120" s="34"/>
      <c r="E120" s="68" t="str">
        <f>E9</f>
        <v>ele - Elektroinštalácia</v>
      </c>
      <c r="F120" s="34"/>
      <c r="G120" s="34"/>
      <c r="H120" s="34"/>
      <c r="I120" s="34"/>
      <c r="J120" s="34"/>
      <c r="K120" s="34"/>
      <c r="L120" s="56"/>
      <c r="S120" s="34"/>
      <c r="T120" s="34"/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</row>
    <row r="121" s="2" customFormat="1" ht="6.96" customHeight="1">
      <c r="A121" s="34"/>
      <c r="B121" s="35"/>
      <c r="C121" s="34"/>
      <c r="D121" s="34"/>
      <c r="E121" s="34"/>
      <c r="F121" s="34"/>
      <c r="G121" s="34"/>
      <c r="H121" s="34"/>
      <c r="I121" s="34"/>
      <c r="J121" s="34"/>
      <c r="K121" s="34"/>
      <c r="L121" s="56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="2" customFormat="1" ht="12" customHeight="1">
      <c r="A122" s="34"/>
      <c r="B122" s="35"/>
      <c r="C122" s="28" t="s">
        <v>19</v>
      </c>
      <c r="D122" s="34"/>
      <c r="E122" s="34"/>
      <c r="F122" s="23" t="str">
        <f>F12</f>
        <v>Kútniky</v>
      </c>
      <c r="G122" s="34"/>
      <c r="H122" s="34"/>
      <c r="I122" s="28" t="s">
        <v>21</v>
      </c>
      <c r="J122" s="70" t="str">
        <f>IF(J12="","",J12)</f>
        <v>12. 9. 2023</v>
      </c>
      <c r="K122" s="34"/>
      <c r="L122" s="56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="2" customFormat="1" ht="6.96" customHeight="1">
      <c r="A123" s="34"/>
      <c r="B123" s="35"/>
      <c r="C123" s="34"/>
      <c r="D123" s="34"/>
      <c r="E123" s="34"/>
      <c r="F123" s="34"/>
      <c r="G123" s="34"/>
      <c r="H123" s="34"/>
      <c r="I123" s="34"/>
      <c r="J123" s="34"/>
      <c r="K123" s="34"/>
      <c r="L123" s="56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</row>
    <row r="124" s="2" customFormat="1" ht="25.65" customHeight="1">
      <c r="A124" s="34"/>
      <c r="B124" s="35"/>
      <c r="C124" s="28" t="s">
        <v>23</v>
      </c>
      <c r="D124" s="34"/>
      <c r="E124" s="34"/>
      <c r="F124" s="23" t="str">
        <f>E15</f>
        <v xml:space="preserve">Poľnohospodárske družstvo Kútniky </v>
      </c>
      <c r="G124" s="34"/>
      <c r="H124" s="34"/>
      <c r="I124" s="28" t="s">
        <v>29</v>
      </c>
      <c r="J124" s="32" t="str">
        <f>E21</f>
        <v xml:space="preserve">Ing.arch. Žalman, CSc </v>
      </c>
      <c r="K124" s="34"/>
      <c r="L124" s="56"/>
      <c r="S124" s="34"/>
      <c r="T124" s="34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</row>
    <row r="125" s="2" customFormat="1" ht="15.15" customHeight="1">
      <c r="A125" s="34"/>
      <c r="B125" s="35"/>
      <c r="C125" s="28" t="s">
        <v>27</v>
      </c>
      <c r="D125" s="34"/>
      <c r="E125" s="34"/>
      <c r="F125" s="23" t="str">
        <f>IF(E18="","",E18)</f>
        <v>Vyplň údaj</v>
      </c>
      <c r="G125" s="34"/>
      <c r="H125" s="34"/>
      <c r="I125" s="28" t="s">
        <v>32</v>
      </c>
      <c r="J125" s="32" t="str">
        <f>E24</f>
        <v>Rosoft s.r.o.</v>
      </c>
      <c r="K125" s="34"/>
      <c r="L125" s="56"/>
      <c r="S125" s="34"/>
      <c r="T125" s="34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</row>
    <row r="126" s="2" customFormat="1" ht="10.32" customHeight="1">
      <c r="A126" s="34"/>
      <c r="B126" s="35"/>
      <c r="C126" s="34"/>
      <c r="D126" s="34"/>
      <c r="E126" s="34"/>
      <c r="F126" s="34"/>
      <c r="G126" s="34"/>
      <c r="H126" s="34"/>
      <c r="I126" s="34"/>
      <c r="J126" s="34"/>
      <c r="K126" s="34"/>
      <c r="L126" s="56"/>
      <c r="S126" s="34"/>
      <c r="T126" s="34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</row>
    <row r="127" s="11" customFormat="1" ht="29.28" customHeight="1">
      <c r="A127" s="168"/>
      <c r="B127" s="169"/>
      <c r="C127" s="170" t="s">
        <v>133</v>
      </c>
      <c r="D127" s="171" t="s">
        <v>60</v>
      </c>
      <c r="E127" s="171" t="s">
        <v>56</v>
      </c>
      <c r="F127" s="171" t="s">
        <v>57</v>
      </c>
      <c r="G127" s="171" t="s">
        <v>134</v>
      </c>
      <c r="H127" s="171" t="s">
        <v>135</v>
      </c>
      <c r="I127" s="171" t="s">
        <v>136</v>
      </c>
      <c r="J127" s="172" t="s">
        <v>104</v>
      </c>
      <c r="K127" s="173" t="s">
        <v>137</v>
      </c>
      <c r="L127" s="174"/>
      <c r="M127" s="87" t="s">
        <v>1</v>
      </c>
      <c r="N127" s="88" t="s">
        <v>39</v>
      </c>
      <c r="O127" s="88" t="s">
        <v>138</v>
      </c>
      <c r="P127" s="88" t="s">
        <v>139</v>
      </c>
      <c r="Q127" s="88" t="s">
        <v>140</v>
      </c>
      <c r="R127" s="88" t="s">
        <v>141</v>
      </c>
      <c r="S127" s="88" t="s">
        <v>142</v>
      </c>
      <c r="T127" s="89" t="s">
        <v>143</v>
      </c>
      <c r="U127" s="168"/>
      <c r="V127" s="168"/>
      <c r="W127" s="168"/>
      <c r="X127" s="168"/>
      <c r="Y127" s="168"/>
      <c r="Z127" s="168"/>
      <c r="AA127" s="168"/>
      <c r="AB127" s="168"/>
      <c r="AC127" s="168"/>
      <c r="AD127" s="168"/>
      <c r="AE127" s="168"/>
    </row>
    <row r="128" s="2" customFormat="1" ht="22.8" customHeight="1">
      <c r="A128" s="34"/>
      <c r="B128" s="35"/>
      <c r="C128" s="94" t="s">
        <v>100</v>
      </c>
      <c r="D128" s="34"/>
      <c r="E128" s="34"/>
      <c r="F128" s="34"/>
      <c r="G128" s="34"/>
      <c r="H128" s="34"/>
      <c r="I128" s="34"/>
      <c r="J128" s="175">
        <f>BK128</f>
        <v>0</v>
      </c>
      <c r="K128" s="34"/>
      <c r="L128" s="35"/>
      <c r="M128" s="90"/>
      <c r="N128" s="74"/>
      <c r="O128" s="91"/>
      <c r="P128" s="176">
        <f>P129</f>
        <v>0</v>
      </c>
      <c r="Q128" s="91"/>
      <c r="R128" s="176">
        <f>R129</f>
        <v>0</v>
      </c>
      <c r="S128" s="91"/>
      <c r="T128" s="177">
        <f>T129</f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T128" s="15" t="s">
        <v>74</v>
      </c>
      <c r="AU128" s="15" t="s">
        <v>106</v>
      </c>
      <c r="BK128" s="178">
        <f>BK129</f>
        <v>0</v>
      </c>
    </row>
    <row r="129" s="12" customFormat="1" ht="25.92" customHeight="1">
      <c r="A129" s="12"/>
      <c r="B129" s="179"/>
      <c r="C129" s="12"/>
      <c r="D129" s="180" t="s">
        <v>74</v>
      </c>
      <c r="E129" s="181" t="s">
        <v>309</v>
      </c>
      <c r="F129" s="181" t="s">
        <v>691</v>
      </c>
      <c r="G129" s="12"/>
      <c r="H129" s="12"/>
      <c r="I129" s="182"/>
      <c r="J129" s="183">
        <f>BK129</f>
        <v>0</v>
      </c>
      <c r="K129" s="12"/>
      <c r="L129" s="179"/>
      <c r="M129" s="184"/>
      <c r="N129" s="185"/>
      <c r="O129" s="185"/>
      <c r="P129" s="186">
        <f>P130</f>
        <v>0</v>
      </c>
      <c r="Q129" s="185"/>
      <c r="R129" s="186">
        <f>R130</f>
        <v>0</v>
      </c>
      <c r="S129" s="185"/>
      <c r="T129" s="187">
        <f>T130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180" t="s">
        <v>158</v>
      </c>
      <c r="AT129" s="188" t="s">
        <v>74</v>
      </c>
      <c r="AU129" s="188" t="s">
        <v>75</v>
      </c>
      <c r="AY129" s="180" t="s">
        <v>146</v>
      </c>
      <c r="BK129" s="189">
        <f>BK130</f>
        <v>0</v>
      </c>
    </row>
    <row r="130" s="12" customFormat="1" ht="22.8" customHeight="1">
      <c r="A130" s="12"/>
      <c r="B130" s="179"/>
      <c r="C130" s="12"/>
      <c r="D130" s="180" t="s">
        <v>74</v>
      </c>
      <c r="E130" s="190" t="s">
        <v>692</v>
      </c>
      <c r="F130" s="190" t="s">
        <v>693</v>
      </c>
      <c r="G130" s="12"/>
      <c r="H130" s="12"/>
      <c r="I130" s="182"/>
      <c r="J130" s="191">
        <f>BK130</f>
        <v>0</v>
      </c>
      <c r="K130" s="12"/>
      <c r="L130" s="179"/>
      <c r="M130" s="184"/>
      <c r="N130" s="185"/>
      <c r="O130" s="185"/>
      <c r="P130" s="186">
        <f>SUM(P131:P175)</f>
        <v>0</v>
      </c>
      <c r="Q130" s="185"/>
      <c r="R130" s="186">
        <f>SUM(R131:R175)</f>
        <v>0</v>
      </c>
      <c r="S130" s="185"/>
      <c r="T130" s="187">
        <f>SUM(T131:T175)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180" t="s">
        <v>158</v>
      </c>
      <c r="AT130" s="188" t="s">
        <v>74</v>
      </c>
      <c r="AU130" s="188" t="s">
        <v>83</v>
      </c>
      <c r="AY130" s="180" t="s">
        <v>146</v>
      </c>
      <c r="BK130" s="189">
        <f>SUM(BK131:BK175)</f>
        <v>0</v>
      </c>
    </row>
    <row r="131" s="2" customFormat="1" ht="16.5" customHeight="1">
      <c r="A131" s="34"/>
      <c r="B131" s="156"/>
      <c r="C131" s="192" t="s">
        <v>83</v>
      </c>
      <c r="D131" s="192" t="s">
        <v>148</v>
      </c>
      <c r="E131" s="193" t="s">
        <v>763</v>
      </c>
      <c r="F131" s="194" t="s">
        <v>764</v>
      </c>
      <c r="G131" s="195" t="s">
        <v>271</v>
      </c>
      <c r="H131" s="196">
        <v>470</v>
      </c>
      <c r="I131" s="197"/>
      <c r="J131" s="198">
        <f>ROUND(I131*H131,2)</f>
        <v>0</v>
      </c>
      <c r="K131" s="199"/>
      <c r="L131" s="35"/>
      <c r="M131" s="200" t="s">
        <v>1</v>
      </c>
      <c r="N131" s="201" t="s">
        <v>41</v>
      </c>
      <c r="O131" s="78"/>
      <c r="P131" s="202">
        <f>O131*H131</f>
        <v>0</v>
      </c>
      <c r="Q131" s="202">
        <v>0</v>
      </c>
      <c r="R131" s="202">
        <f>Q131*H131</f>
        <v>0</v>
      </c>
      <c r="S131" s="202">
        <v>0</v>
      </c>
      <c r="T131" s="203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204" t="s">
        <v>152</v>
      </c>
      <c r="AT131" s="204" t="s">
        <v>148</v>
      </c>
      <c r="AU131" s="204" t="s">
        <v>124</v>
      </c>
      <c r="AY131" s="15" t="s">
        <v>146</v>
      </c>
      <c r="BE131" s="205">
        <f>IF(N131="základná",J131,0)</f>
        <v>0</v>
      </c>
      <c r="BF131" s="205">
        <f>IF(N131="znížená",J131,0)</f>
        <v>0</v>
      </c>
      <c r="BG131" s="205">
        <f>IF(N131="zákl. prenesená",J131,0)</f>
        <v>0</v>
      </c>
      <c r="BH131" s="205">
        <f>IF(N131="zníž. prenesená",J131,0)</f>
        <v>0</v>
      </c>
      <c r="BI131" s="205">
        <f>IF(N131="nulová",J131,0)</f>
        <v>0</v>
      </c>
      <c r="BJ131" s="15" t="s">
        <v>124</v>
      </c>
      <c r="BK131" s="205">
        <f>ROUND(I131*H131,2)</f>
        <v>0</v>
      </c>
      <c r="BL131" s="15" t="s">
        <v>152</v>
      </c>
      <c r="BM131" s="204" t="s">
        <v>765</v>
      </c>
    </row>
    <row r="132" s="2" customFormat="1" ht="16.5" customHeight="1">
      <c r="A132" s="34"/>
      <c r="B132" s="156"/>
      <c r="C132" s="206" t="s">
        <v>124</v>
      </c>
      <c r="D132" s="206" t="s">
        <v>309</v>
      </c>
      <c r="E132" s="207" t="s">
        <v>766</v>
      </c>
      <c r="F132" s="208" t="s">
        <v>764</v>
      </c>
      <c r="G132" s="209" t="s">
        <v>271</v>
      </c>
      <c r="H132" s="210">
        <v>470</v>
      </c>
      <c r="I132" s="211"/>
      <c r="J132" s="212">
        <f>ROUND(I132*H132,2)</f>
        <v>0</v>
      </c>
      <c r="K132" s="213"/>
      <c r="L132" s="214"/>
      <c r="M132" s="215" t="s">
        <v>1</v>
      </c>
      <c r="N132" s="216" t="s">
        <v>41</v>
      </c>
      <c r="O132" s="78"/>
      <c r="P132" s="202">
        <f>O132*H132</f>
        <v>0</v>
      </c>
      <c r="Q132" s="202">
        <v>0</v>
      </c>
      <c r="R132" s="202">
        <f>Q132*H132</f>
        <v>0</v>
      </c>
      <c r="S132" s="202">
        <v>0</v>
      </c>
      <c r="T132" s="203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204" t="s">
        <v>167</v>
      </c>
      <c r="AT132" s="204" t="s">
        <v>309</v>
      </c>
      <c r="AU132" s="204" t="s">
        <v>124</v>
      </c>
      <c r="AY132" s="15" t="s">
        <v>146</v>
      </c>
      <c r="BE132" s="205">
        <f>IF(N132="základná",J132,0)</f>
        <v>0</v>
      </c>
      <c r="BF132" s="205">
        <f>IF(N132="znížená",J132,0)</f>
        <v>0</v>
      </c>
      <c r="BG132" s="205">
        <f>IF(N132="zákl. prenesená",J132,0)</f>
        <v>0</v>
      </c>
      <c r="BH132" s="205">
        <f>IF(N132="zníž. prenesená",J132,0)</f>
        <v>0</v>
      </c>
      <c r="BI132" s="205">
        <f>IF(N132="nulová",J132,0)</f>
        <v>0</v>
      </c>
      <c r="BJ132" s="15" t="s">
        <v>124</v>
      </c>
      <c r="BK132" s="205">
        <f>ROUND(I132*H132,2)</f>
        <v>0</v>
      </c>
      <c r="BL132" s="15" t="s">
        <v>152</v>
      </c>
      <c r="BM132" s="204" t="s">
        <v>767</v>
      </c>
    </row>
    <row r="133" s="2" customFormat="1" ht="16.5" customHeight="1">
      <c r="A133" s="34"/>
      <c r="B133" s="156"/>
      <c r="C133" s="192" t="s">
        <v>158</v>
      </c>
      <c r="D133" s="192" t="s">
        <v>148</v>
      </c>
      <c r="E133" s="193" t="s">
        <v>768</v>
      </c>
      <c r="F133" s="194" t="s">
        <v>769</v>
      </c>
      <c r="G133" s="195" t="s">
        <v>271</v>
      </c>
      <c r="H133" s="196">
        <v>1050</v>
      </c>
      <c r="I133" s="197"/>
      <c r="J133" s="198">
        <f>ROUND(I133*H133,2)</f>
        <v>0</v>
      </c>
      <c r="K133" s="199"/>
      <c r="L133" s="35"/>
      <c r="M133" s="200" t="s">
        <v>1</v>
      </c>
      <c r="N133" s="201" t="s">
        <v>41</v>
      </c>
      <c r="O133" s="78"/>
      <c r="P133" s="202">
        <f>O133*H133</f>
        <v>0</v>
      </c>
      <c r="Q133" s="202">
        <v>0</v>
      </c>
      <c r="R133" s="202">
        <f>Q133*H133</f>
        <v>0</v>
      </c>
      <c r="S133" s="202">
        <v>0</v>
      </c>
      <c r="T133" s="203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204" t="s">
        <v>152</v>
      </c>
      <c r="AT133" s="204" t="s">
        <v>148</v>
      </c>
      <c r="AU133" s="204" t="s">
        <v>124</v>
      </c>
      <c r="AY133" s="15" t="s">
        <v>146</v>
      </c>
      <c r="BE133" s="205">
        <f>IF(N133="základná",J133,0)</f>
        <v>0</v>
      </c>
      <c r="BF133" s="205">
        <f>IF(N133="znížená",J133,0)</f>
        <v>0</v>
      </c>
      <c r="BG133" s="205">
        <f>IF(N133="zákl. prenesená",J133,0)</f>
        <v>0</v>
      </c>
      <c r="BH133" s="205">
        <f>IF(N133="zníž. prenesená",J133,0)</f>
        <v>0</v>
      </c>
      <c r="BI133" s="205">
        <f>IF(N133="nulová",J133,0)</f>
        <v>0</v>
      </c>
      <c r="BJ133" s="15" t="s">
        <v>124</v>
      </c>
      <c r="BK133" s="205">
        <f>ROUND(I133*H133,2)</f>
        <v>0</v>
      </c>
      <c r="BL133" s="15" t="s">
        <v>152</v>
      </c>
      <c r="BM133" s="204" t="s">
        <v>770</v>
      </c>
    </row>
    <row r="134" s="2" customFormat="1" ht="16.5" customHeight="1">
      <c r="A134" s="34"/>
      <c r="B134" s="156"/>
      <c r="C134" s="206" t="s">
        <v>152</v>
      </c>
      <c r="D134" s="206" t="s">
        <v>309</v>
      </c>
      <c r="E134" s="207" t="s">
        <v>771</v>
      </c>
      <c r="F134" s="208" t="s">
        <v>769</v>
      </c>
      <c r="G134" s="209" t="s">
        <v>271</v>
      </c>
      <c r="H134" s="210">
        <v>1050</v>
      </c>
      <c r="I134" s="211"/>
      <c r="J134" s="212">
        <f>ROUND(I134*H134,2)</f>
        <v>0</v>
      </c>
      <c r="K134" s="213"/>
      <c r="L134" s="214"/>
      <c r="M134" s="215" t="s">
        <v>1</v>
      </c>
      <c r="N134" s="216" t="s">
        <v>41</v>
      </c>
      <c r="O134" s="78"/>
      <c r="P134" s="202">
        <f>O134*H134</f>
        <v>0</v>
      </c>
      <c r="Q134" s="202">
        <v>0</v>
      </c>
      <c r="R134" s="202">
        <f>Q134*H134</f>
        <v>0</v>
      </c>
      <c r="S134" s="202">
        <v>0</v>
      </c>
      <c r="T134" s="203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204" t="s">
        <v>167</v>
      </c>
      <c r="AT134" s="204" t="s">
        <v>309</v>
      </c>
      <c r="AU134" s="204" t="s">
        <v>124</v>
      </c>
      <c r="AY134" s="15" t="s">
        <v>146</v>
      </c>
      <c r="BE134" s="205">
        <f>IF(N134="základná",J134,0)</f>
        <v>0</v>
      </c>
      <c r="BF134" s="205">
        <f>IF(N134="znížená",J134,0)</f>
        <v>0</v>
      </c>
      <c r="BG134" s="205">
        <f>IF(N134="zákl. prenesená",J134,0)</f>
        <v>0</v>
      </c>
      <c r="BH134" s="205">
        <f>IF(N134="zníž. prenesená",J134,0)</f>
        <v>0</v>
      </c>
      <c r="BI134" s="205">
        <f>IF(N134="nulová",J134,0)</f>
        <v>0</v>
      </c>
      <c r="BJ134" s="15" t="s">
        <v>124</v>
      </c>
      <c r="BK134" s="205">
        <f>ROUND(I134*H134,2)</f>
        <v>0</v>
      </c>
      <c r="BL134" s="15" t="s">
        <v>152</v>
      </c>
      <c r="BM134" s="204" t="s">
        <v>772</v>
      </c>
    </row>
    <row r="135" s="2" customFormat="1" ht="16.5" customHeight="1">
      <c r="A135" s="34"/>
      <c r="B135" s="156"/>
      <c r="C135" s="192" t="s">
        <v>164</v>
      </c>
      <c r="D135" s="192" t="s">
        <v>148</v>
      </c>
      <c r="E135" s="193" t="s">
        <v>773</v>
      </c>
      <c r="F135" s="194" t="s">
        <v>774</v>
      </c>
      <c r="G135" s="195" t="s">
        <v>271</v>
      </c>
      <c r="H135" s="196">
        <v>130</v>
      </c>
      <c r="I135" s="197"/>
      <c r="J135" s="198">
        <f>ROUND(I135*H135,2)</f>
        <v>0</v>
      </c>
      <c r="K135" s="199"/>
      <c r="L135" s="35"/>
      <c r="M135" s="200" t="s">
        <v>1</v>
      </c>
      <c r="N135" s="201" t="s">
        <v>41</v>
      </c>
      <c r="O135" s="78"/>
      <c r="P135" s="202">
        <f>O135*H135</f>
        <v>0</v>
      </c>
      <c r="Q135" s="202">
        <v>0</v>
      </c>
      <c r="R135" s="202">
        <f>Q135*H135</f>
        <v>0</v>
      </c>
      <c r="S135" s="202">
        <v>0</v>
      </c>
      <c r="T135" s="203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204" t="s">
        <v>152</v>
      </c>
      <c r="AT135" s="204" t="s">
        <v>148</v>
      </c>
      <c r="AU135" s="204" t="s">
        <v>124</v>
      </c>
      <c r="AY135" s="15" t="s">
        <v>146</v>
      </c>
      <c r="BE135" s="205">
        <f>IF(N135="základná",J135,0)</f>
        <v>0</v>
      </c>
      <c r="BF135" s="205">
        <f>IF(N135="znížená",J135,0)</f>
        <v>0</v>
      </c>
      <c r="BG135" s="205">
        <f>IF(N135="zákl. prenesená",J135,0)</f>
        <v>0</v>
      </c>
      <c r="BH135" s="205">
        <f>IF(N135="zníž. prenesená",J135,0)</f>
        <v>0</v>
      </c>
      <c r="BI135" s="205">
        <f>IF(N135="nulová",J135,0)</f>
        <v>0</v>
      </c>
      <c r="BJ135" s="15" t="s">
        <v>124</v>
      </c>
      <c r="BK135" s="205">
        <f>ROUND(I135*H135,2)</f>
        <v>0</v>
      </c>
      <c r="BL135" s="15" t="s">
        <v>152</v>
      </c>
      <c r="BM135" s="204" t="s">
        <v>775</v>
      </c>
    </row>
    <row r="136" s="2" customFormat="1" ht="16.5" customHeight="1">
      <c r="A136" s="34"/>
      <c r="B136" s="156"/>
      <c r="C136" s="206" t="s">
        <v>163</v>
      </c>
      <c r="D136" s="206" t="s">
        <v>309</v>
      </c>
      <c r="E136" s="207" t="s">
        <v>776</v>
      </c>
      <c r="F136" s="208" t="s">
        <v>774</v>
      </c>
      <c r="G136" s="209" t="s">
        <v>271</v>
      </c>
      <c r="H136" s="210">
        <v>130</v>
      </c>
      <c r="I136" s="211"/>
      <c r="J136" s="212">
        <f>ROUND(I136*H136,2)</f>
        <v>0</v>
      </c>
      <c r="K136" s="213"/>
      <c r="L136" s="214"/>
      <c r="M136" s="215" t="s">
        <v>1</v>
      </c>
      <c r="N136" s="216" t="s">
        <v>41</v>
      </c>
      <c r="O136" s="78"/>
      <c r="P136" s="202">
        <f>O136*H136</f>
        <v>0</v>
      </c>
      <c r="Q136" s="202">
        <v>0</v>
      </c>
      <c r="R136" s="202">
        <f>Q136*H136</f>
        <v>0</v>
      </c>
      <c r="S136" s="202">
        <v>0</v>
      </c>
      <c r="T136" s="203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204" t="s">
        <v>167</v>
      </c>
      <c r="AT136" s="204" t="s">
        <v>309</v>
      </c>
      <c r="AU136" s="204" t="s">
        <v>124</v>
      </c>
      <c r="AY136" s="15" t="s">
        <v>146</v>
      </c>
      <c r="BE136" s="205">
        <f>IF(N136="základná",J136,0)</f>
        <v>0</v>
      </c>
      <c r="BF136" s="205">
        <f>IF(N136="znížená",J136,0)</f>
        <v>0</v>
      </c>
      <c r="BG136" s="205">
        <f>IF(N136="zákl. prenesená",J136,0)</f>
        <v>0</v>
      </c>
      <c r="BH136" s="205">
        <f>IF(N136="zníž. prenesená",J136,0)</f>
        <v>0</v>
      </c>
      <c r="BI136" s="205">
        <f>IF(N136="nulová",J136,0)</f>
        <v>0</v>
      </c>
      <c r="BJ136" s="15" t="s">
        <v>124</v>
      </c>
      <c r="BK136" s="205">
        <f>ROUND(I136*H136,2)</f>
        <v>0</v>
      </c>
      <c r="BL136" s="15" t="s">
        <v>152</v>
      </c>
      <c r="BM136" s="204" t="s">
        <v>777</v>
      </c>
    </row>
    <row r="137" s="2" customFormat="1" ht="16.5" customHeight="1">
      <c r="A137" s="34"/>
      <c r="B137" s="156"/>
      <c r="C137" s="192" t="s">
        <v>171</v>
      </c>
      <c r="D137" s="192" t="s">
        <v>148</v>
      </c>
      <c r="E137" s="193" t="s">
        <v>778</v>
      </c>
      <c r="F137" s="194" t="s">
        <v>779</v>
      </c>
      <c r="G137" s="195" t="s">
        <v>271</v>
      </c>
      <c r="H137" s="196">
        <v>380</v>
      </c>
      <c r="I137" s="197"/>
      <c r="J137" s="198">
        <f>ROUND(I137*H137,2)</f>
        <v>0</v>
      </c>
      <c r="K137" s="199"/>
      <c r="L137" s="35"/>
      <c r="M137" s="200" t="s">
        <v>1</v>
      </c>
      <c r="N137" s="201" t="s">
        <v>41</v>
      </c>
      <c r="O137" s="78"/>
      <c r="P137" s="202">
        <f>O137*H137</f>
        <v>0</v>
      </c>
      <c r="Q137" s="202">
        <v>0</v>
      </c>
      <c r="R137" s="202">
        <f>Q137*H137</f>
        <v>0</v>
      </c>
      <c r="S137" s="202">
        <v>0</v>
      </c>
      <c r="T137" s="203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204" t="s">
        <v>152</v>
      </c>
      <c r="AT137" s="204" t="s">
        <v>148</v>
      </c>
      <c r="AU137" s="204" t="s">
        <v>124</v>
      </c>
      <c r="AY137" s="15" t="s">
        <v>146</v>
      </c>
      <c r="BE137" s="205">
        <f>IF(N137="základná",J137,0)</f>
        <v>0</v>
      </c>
      <c r="BF137" s="205">
        <f>IF(N137="znížená",J137,0)</f>
        <v>0</v>
      </c>
      <c r="BG137" s="205">
        <f>IF(N137="zákl. prenesená",J137,0)</f>
        <v>0</v>
      </c>
      <c r="BH137" s="205">
        <f>IF(N137="zníž. prenesená",J137,0)</f>
        <v>0</v>
      </c>
      <c r="BI137" s="205">
        <f>IF(N137="nulová",J137,0)</f>
        <v>0</v>
      </c>
      <c r="BJ137" s="15" t="s">
        <v>124</v>
      </c>
      <c r="BK137" s="205">
        <f>ROUND(I137*H137,2)</f>
        <v>0</v>
      </c>
      <c r="BL137" s="15" t="s">
        <v>152</v>
      </c>
      <c r="BM137" s="204" t="s">
        <v>780</v>
      </c>
    </row>
    <row r="138" s="2" customFormat="1" ht="16.5" customHeight="1">
      <c r="A138" s="34"/>
      <c r="B138" s="156"/>
      <c r="C138" s="206" t="s">
        <v>167</v>
      </c>
      <c r="D138" s="206" t="s">
        <v>309</v>
      </c>
      <c r="E138" s="207" t="s">
        <v>781</v>
      </c>
      <c r="F138" s="208" t="s">
        <v>779</v>
      </c>
      <c r="G138" s="209" t="s">
        <v>271</v>
      </c>
      <c r="H138" s="210">
        <v>380</v>
      </c>
      <c r="I138" s="211"/>
      <c r="J138" s="212">
        <f>ROUND(I138*H138,2)</f>
        <v>0</v>
      </c>
      <c r="K138" s="213"/>
      <c r="L138" s="214"/>
      <c r="M138" s="215" t="s">
        <v>1</v>
      </c>
      <c r="N138" s="216" t="s">
        <v>41</v>
      </c>
      <c r="O138" s="78"/>
      <c r="P138" s="202">
        <f>O138*H138</f>
        <v>0</v>
      </c>
      <c r="Q138" s="202">
        <v>0</v>
      </c>
      <c r="R138" s="202">
        <f>Q138*H138</f>
        <v>0</v>
      </c>
      <c r="S138" s="202">
        <v>0</v>
      </c>
      <c r="T138" s="203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204" t="s">
        <v>167</v>
      </c>
      <c r="AT138" s="204" t="s">
        <v>309</v>
      </c>
      <c r="AU138" s="204" t="s">
        <v>124</v>
      </c>
      <c r="AY138" s="15" t="s">
        <v>146</v>
      </c>
      <c r="BE138" s="205">
        <f>IF(N138="základná",J138,0)</f>
        <v>0</v>
      </c>
      <c r="BF138" s="205">
        <f>IF(N138="znížená",J138,0)</f>
        <v>0</v>
      </c>
      <c r="BG138" s="205">
        <f>IF(N138="zákl. prenesená",J138,0)</f>
        <v>0</v>
      </c>
      <c r="BH138" s="205">
        <f>IF(N138="zníž. prenesená",J138,0)</f>
        <v>0</v>
      </c>
      <c r="BI138" s="205">
        <f>IF(N138="nulová",J138,0)</f>
        <v>0</v>
      </c>
      <c r="BJ138" s="15" t="s">
        <v>124</v>
      </c>
      <c r="BK138" s="205">
        <f>ROUND(I138*H138,2)</f>
        <v>0</v>
      </c>
      <c r="BL138" s="15" t="s">
        <v>152</v>
      </c>
      <c r="BM138" s="204" t="s">
        <v>782</v>
      </c>
    </row>
    <row r="139" s="2" customFormat="1" ht="16.5" customHeight="1">
      <c r="A139" s="34"/>
      <c r="B139" s="156"/>
      <c r="C139" s="192" t="s">
        <v>178</v>
      </c>
      <c r="D139" s="192" t="s">
        <v>148</v>
      </c>
      <c r="E139" s="193" t="s">
        <v>783</v>
      </c>
      <c r="F139" s="194" t="s">
        <v>784</v>
      </c>
      <c r="G139" s="195" t="s">
        <v>271</v>
      </c>
      <c r="H139" s="196">
        <v>30</v>
      </c>
      <c r="I139" s="197"/>
      <c r="J139" s="198">
        <f>ROUND(I139*H139,2)</f>
        <v>0</v>
      </c>
      <c r="K139" s="199"/>
      <c r="L139" s="35"/>
      <c r="M139" s="200" t="s">
        <v>1</v>
      </c>
      <c r="N139" s="201" t="s">
        <v>41</v>
      </c>
      <c r="O139" s="78"/>
      <c r="P139" s="202">
        <f>O139*H139</f>
        <v>0</v>
      </c>
      <c r="Q139" s="202">
        <v>0</v>
      </c>
      <c r="R139" s="202">
        <f>Q139*H139</f>
        <v>0</v>
      </c>
      <c r="S139" s="202">
        <v>0</v>
      </c>
      <c r="T139" s="203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204" t="s">
        <v>152</v>
      </c>
      <c r="AT139" s="204" t="s">
        <v>148</v>
      </c>
      <c r="AU139" s="204" t="s">
        <v>124</v>
      </c>
      <c r="AY139" s="15" t="s">
        <v>146</v>
      </c>
      <c r="BE139" s="205">
        <f>IF(N139="základná",J139,0)</f>
        <v>0</v>
      </c>
      <c r="BF139" s="205">
        <f>IF(N139="znížená",J139,0)</f>
        <v>0</v>
      </c>
      <c r="BG139" s="205">
        <f>IF(N139="zákl. prenesená",J139,0)</f>
        <v>0</v>
      </c>
      <c r="BH139" s="205">
        <f>IF(N139="zníž. prenesená",J139,0)</f>
        <v>0</v>
      </c>
      <c r="BI139" s="205">
        <f>IF(N139="nulová",J139,0)</f>
        <v>0</v>
      </c>
      <c r="BJ139" s="15" t="s">
        <v>124</v>
      </c>
      <c r="BK139" s="205">
        <f>ROUND(I139*H139,2)</f>
        <v>0</v>
      </c>
      <c r="BL139" s="15" t="s">
        <v>152</v>
      </c>
      <c r="BM139" s="204" t="s">
        <v>785</v>
      </c>
    </row>
    <row r="140" s="2" customFormat="1" ht="16.5" customHeight="1">
      <c r="A140" s="34"/>
      <c r="B140" s="156"/>
      <c r="C140" s="206" t="s">
        <v>170</v>
      </c>
      <c r="D140" s="206" t="s">
        <v>309</v>
      </c>
      <c r="E140" s="207" t="s">
        <v>786</v>
      </c>
      <c r="F140" s="208" t="s">
        <v>784</v>
      </c>
      <c r="G140" s="209" t="s">
        <v>271</v>
      </c>
      <c r="H140" s="210">
        <v>30</v>
      </c>
      <c r="I140" s="211"/>
      <c r="J140" s="212">
        <f>ROUND(I140*H140,2)</f>
        <v>0</v>
      </c>
      <c r="K140" s="213"/>
      <c r="L140" s="214"/>
      <c r="M140" s="215" t="s">
        <v>1</v>
      </c>
      <c r="N140" s="216" t="s">
        <v>41</v>
      </c>
      <c r="O140" s="78"/>
      <c r="P140" s="202">
        <f>O140*H140</f>
        <v>0</v>
      </c>
      <c r="Q140" s="202">
        <v>0</v>
      </c>
      <c r="R140" s="202">
        <f>Q140*H140</f>
        <v>0</v>
      </c>
      <c r="S140" s="202">
        <v>0</v>
      </c>
      <c r="T140" s="203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204" t="s">
        <v>167</v>
      </c>
      <c r="AT140" s="204" t="s">
        <v>309</v>
      </c>
      <c r="AU140" s="204" t="s">
        <v>124</v>
      </c>
      <c r="AY140" s="15" t="s">
        <v>146</v>
      </c>
      <c r="BE140" s="205">
        <f>IF(N140="základná",J140,0)</f>
        <v>0</v>
      </c>
      <c r="BF140" s="205">
        <f>IF(N140="znížená",J140,0)</f>
        <v>0</v>
      </c>
      <c r="BG140" s="205">
        <f>IF(N140="zákl. prenesená",J140,0)</f>
        <v>0</v>
      </c>
      <c r="BH140" s="205">
        <f>IF(N140="zníž. prenesená",J140,0)</f>
        <v>0</v>
      </c>
      <c r="BI140" s="205">
        <f>IF(N140="nulová",J140,0)</f>
        <v>0</v>
      </c>
      <c r="BJ140" s="15" t="s">
        <v>124</v>
      </c>
      <c r="BK140" s="205">
        <f>ROUND(I140*H140,2)</f>
        <v>0</v>
      </c>
      <c r="BL140" s="15" t="s">
        <v>152</v>
      </c>
      <c r="BM140" s="204" t="s">
        <v>787</v>
      </c>
    </row>
    <row r="141" s="2" customFormat="1" ht="16.5" customHeight="1">
      <c r="A141" s="34"/>
      <c r="B141" s="156"/>
      <c r="C141" s="192" t="s">
        <v>186</v>
      </c>
      <c r="D141" s="192" t="s">
        <v>148</v>
      </c>
      <c r="E141" s="193" t="s">
        <v>788</v>
      </c>
      <c r="F141" s="194" t="s">
        <v>789</v>
      </c>
      <c r="G141" s="195" t="s">
        <v>271</v>
      </c>
      <c r="H141" s="196">
        <v>500</v>
      </c>
      <c r="I141" s="197"/>
      <c r="J141" s="198">
        <f>ROUND(I141*H141,2)</f>
        <v>0</v>
      </c>
      <c r="K141" s="199"/>
      <c r="L141" s="35"/>
      <c r="M141" s="200" t="s">
        <v>1</v>
      </c>
      <c r="N141" s="201" t="s">
        <v>41</v>
      </c>
      <c r="O141" s="78"/>
      <c r="P141" s="202">
        <f>O141*H141</f>
        <v>0</v>
      </c>
      <c r="Q141" s="202">
        <v>0</v>
      </c>
      <c r="R141" s="202">
        <f>Q141*H141</f>
        <v>0</v>
      </c>
      <c r="S141" s="202">
        <v>0</v>
      </c>
      <c r="T141" s="203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204" t="s">
        <v>152</v>
      </c>
      <c r="AT141" s="204" t="s">
        <v>148</v>
      </c>
      <c r="AU141" s="204" t="s">
        <v>124</v>
      </c>
      <c r="AY141" s="15" t="s">
        <v>146</v>
      </c>
      <c r="BE141" s="205">
        <f>IF(N141="základná",J141,0)</f>
        <v>0</v>
      </c>
      <c r="BF141" s="205">
        <f>IF(N141="znížená",J141,0)</f>
        <v>0</v>
      </c>
      <c r="BG141" s="205">
        <f>IF(N141="zákl. prenesená",J141,0)</f>
        <v>0</v>
      </c>
      <c r="BH141" s="205">
        <f>IF(N141="zníž. prenesená",J141,0)</f>
        <v>0</v>
      </c>
      <c r="BI141" s="205">
        <f>IF(N141="nulová",J141,0)</f>
        <v>0</v>
      </c>
      <c r="BJ141" s="15" t="s">
        <v>124</v>
      </c>
      <c r="BK141" s="205">
        <f>ROUND(I141*H141,2)</f>
        <v>0</v>
      </c>
      <c r="BL141" s="15" t="s">
        <v>152</v>
      </c>
      <c r="BM141" s="204" t="s">
        <v>790</v>
      </c>
    </row>
    <row r="142" s="2" customFormat="1" ht="16.5" customHeight="1">
      <c r="A142" s="34"/>
      <c r="B142" s="156"/>
      <c r="C142" s="206" t="s">
        <v>174</v>
      </c>
      <c r="D142" s="206" t="s">
        <v>309</v>
      </c>
      <c r="E142" s="207" t="s">
        <v>791</v>
      </c>
      <c r="F142" s="208" t="s">
        <v>789</v>
      </c>
      <c r="G142" s="209" t="s">
        <v>271</v>
      </c>
      <c r="H142" s="210">
        <v>500</v>
      </c>
      <c r="I142" s="211"/>
      <c r="J142" s="212">
        <f>ROUND(I142*H142,2)</f>
        <v>0</v>
      </c>
      <c r="K142" s="213"/>
      <c r="L142" s="214"/>
      <c r="M142" s="215" t="s">
        <v>1</v>
      </c>
      <c r="N142" s="216" t="s">
        <v>41</v>
      </c>
      <c r="O142" s="78"/>
      <c r="P142" s="202">
        <f>O142*H142</f>
        <v>0</v>
      </c>
      <c r="Q142" s="202">
        <v>0</v>
      </c>
      <c r="R142" s="202">
        <f>Q142*H142</f>
        <v>0</v>
      </c>
      <c r="S142" s="202">
        <v>0</v>
      </c>
      <c r="T142" s="203">
        <f>S142*H142</f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204" t="s">
        <v>167</v>
      </c>
      <c r="AT142" s="204" t="s">
        <v>309</v>
      </c>
      <c r="AU142" s="204" t="s">
        <v>124</v>
      </c>
      <c r="AY142" s="15" t="s">
        <v>146</v>
      </c>
      <c r="BE142" s="205">
        <f>IF(N142="základná",J142,0)</f>
        <v>0</v>
      </c>
      <c r="BF142" s="205">
        <f>IF(N142="znížená",J142,0)</f>
        <v>0</v>
      </c>
      <c r="BG142" s="205">
        <f>IF(N142="zákl. prenesená",J142,0)</f>
        <v>0</v>
      </c>
      <c r="BH142" s="205">
        <f>IF(N142="zníž. prenesená",J142,0)</f>
        <v>0</v>
      </c>
      <c r="BI142" s="205">
        <f>IF(N142="nulová",J142,0)</f>
        <v>0</v>
      </c>
      <c r="BJ142" s="15" t="s">
        <v>124</v>
      </c>
      <c r="BK142" s="205">
        <f>ROUND(I142*H142,2)</f>
        <v>0</v>
      </c>
      <c r="BL142" s="15" t="s">
        <v>152</v>
      </c>
      <c r="BM142" s="204" t="s">
        <v>792</v>
      </c>
    </row>
    <row r="143" s="2" customFormat="1" ht="16.5" customHeight="1">
      <c r="A143" s="34"/>
      <c r="B143" s="156"/>
      <c r="C143" s="192" t="s">
        <v>194</v>
      </c>
      <c r="D143" s="192" t="s">
        <v>148</v>
      </c>
      <c r="E143" s="193" t="s">
        <v>793</v>
      </c>
      <c r="F143" s="194" t="s">
        <v>794</v>
      </c>
      <c r="G143" s="195" t="s">
        <v>271</v>
      </c>
      <c r="H143" s="196">
        <v>100</v>
      </c>
      <c r="I143" s="197"/>
      <c r="J143" s="198">
        <f>ROUND(I143*H143,2)</f>
        <v>0</v>
      </c>
      <c r="K143" s="199"/>
      <c r="L143" s="35"/>
      <c r="M143" s="200" t="s">
        <v>1</v>
      </c>
      <c r="N143" s="201" t="s">
        <v>41</v>
      </c>
      <c r="O143" s="78"/>
      <c r="P143" s="202">
        <f>O143*H143</f>
        <v>0</v>
      </c>
      <c r="Q143" s="202">
        <v>0</v>
      </c>
      <c r="R143" s="202">
        <f>Q143*H143</f>
        <v>0</v>
      </c>
      <c r="S143" s="202">
        <v>0</v>
      </c>
      <c r="T143" s="203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204" t="s">
        <v>152</v>
      </c>
      <c r="AT143" s="204" t="s">
        <v>148</v>
      </c>
      <c r="AU143" s="204" t="s">
        <v>124</v>
      </c>
      <c r="AY143" s="15" t="s">
        <v>146</v>
      </c>
      <c r="BE143" s="205">
        <f>IF(N143="základná",J143,0)</f>
        <v>0</v>
      </c>
      <c r="BF143" s="205">
        <f>IF(N143="znížená",J143,0)</f>
        <v>0</v>
      </c>
      <c r="BG143" s="205">
        <f>IF(N143="zákl. prenesená",J143,0)</f>
        <v>0</v>
      </c>
      <c r="BH143" s="205">
        <f>IF(N143="zníž. prenesená",J143,0)</f>
        <v>0</v>
      </c>
      <c r="BI143" s="205">
        <f>IF(N143="nulová",J143,0)</f>
        <v>0</v>
      </c>
      <c r="BJ143" s="15" t="s">
        <v>124</v>
      </c>
      <c r="BK143" s="205">
        <f>ROUND(I143*H143,2)</f>
        <v>0</v>
      </c>
      <c r="BL143" s="15" t="s">
        <v>152</v>
      </c>
      <c r="BM143" s="204" t="s">
        <v>795</v>
      </c>
    </row>
    <row r="144" s="2" customFormat="1" ht="16.5" customHeight="1">
      <c r="A144" s="34"/>
      <c r="B144" s="156"/>
      <c r="C144" s="206" t="s">
        <v>198</v>
      </c>
      <c r="D144" s="206" t="s">
        <v>309</v>
      </c>
      <c r="E144" s="207" t="s">
        <v>796</v>
      </c>
      <c r="F144" s="208" t="s">
        <v>794</v>
      </c>
      <c r="G144" s="209" t="s">
        <v>271</v>
      </c>
      <c r="H144" s="210">
        <v>100</v>
      </c>
      <c r="I144" s="211"/>
      <c r="J144" s="212">
        <f>ROUND(I144*H144,2)</f>
        <v>0</v>
      </c>
      <c r="K144" s="213"/>
      <c r="L144" s="214"/>
      <c r="M144" s="215" t="s">
        <v>1</v>
      </c>
      <c r="N144" s="216" t="s">
        <v>41</v>
      </c>
      <c r="O144" s="78"/>
      <c r="P144" s="202">
        <f>O144*H144</f>
        <v>0</v>
      </c>
      <c r="Q144" s="202">
        <v>0</v>
      </c>
      <c r="R144" s="202">
        <f>Q144*H144</f>
        <v>0</v>
      </c>
      <c r="S144" s="202">
        <v>0</v>
      </c>
      <c r="T144" s="203">
        <f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204" t="s">
        <v>167</v>
      </c>
      <c r="AT144" s="204" t="s">
        <v>309</v>
      </c>
      <c r="AU144" s="204" t="s">
        <v>124</v>
      </c>
      <c r="AY144" s="15" t="s">
        <v>146</v>
      </c>
      <c r="BE144" s="205">
        <f>IF(N144="základná",J144,0)</f>
        <v>0</v>
      </c>
      <c r="BF144" s="205">
        <f>IF(N144="znížená",J144,0)</f>
        <v>0</v>
      </c>
      <c r="BG144" s="205">
        <f>IF(N144="zákl. prenesená",J144,0)</f>
        <v>0</v>
      </c>
      <c r="BH144" s="205">
        <f>IF(N144="zníž. prenesená",J144,0)</f>
        <v>0</v>
      </c>
      <c r="BI144" s="205">
        <f>IF(N144="nulová",J144,0)</f>
        <v>0</v>
      </c>
      <c r="BJ144" s="15" t="s">
        <v>124</v>
      </c>
      <c r="BK144" s="205">
        <f>ROUND(I144*H144,2)</f>
        <v>0</v>
      </c>
      <c r="BL144" s="15" t="s">
        <v>152</v>
      </c>
      <c r="BM144" s="204" t="s">
        <v>797</v>
      </c>
    </row>
    <row r="145" s="2" customFormat="1" ht="16.5" customHeight="1">
      <c r="A145" s="34"/>
      <c r="B145" s="156"/>
      <c r="C145" s="192" t="s">
        <v>202</v>
      </c>
      <c r="D145" s="192" t="s">
        <v>148</v>
      </c>
      <c r="E145" s="193" t="s">
        <v>798</v>
      </c>
      <c r="F145" s="194" t="s">
        <v>799</v>
      </c>
      <c r="G145" s="195" t="s">
        <v>512</v>
      </c>
      <c r="H145" s="196">
        <v>16</v>
      </c>
      <c r="I145" s="197"/>
      <c r="J145" s="198">
        <f>ROUND(I145*H145,2)</f>
        <v>0</v>
      </c>
      <c r="K145" s="199"/>
      <c r="L145" s="35"/>
      <c r="M145" s="200" t="s">
        <v>1</v>
      </c>
      <c r="N145" s="201" t="s">
        <v>41</v>
      </c>
      <c r="O145" s="78"/>
      <c r="P145" s="202">
        <f>O145*H145</f>
        <v>0</v>
      </c>
      <c r="Q145" s="202">
        <v>0</v>
      </c>
      <c r="R145" s="202">
        <f>Q145*H145</f>
        <v>0</v>
      </c>
      <c r="S145" s="202">
        <v>0</v>
      </c>
      <c r="T145" s="203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204" t="s">
        <v>152</v>
      </c>
      <c r="AT145" s="204" t="s">
        <v>148</v>
      </c>
      <c r="AU145" s="204" t="s">
        <v>124</v>
      </c>
      <c r="AY145" s="15" t="s">
        <v>146</v>
      </c>
      <c r="BE145" s="205">
        <f>IF(N145="základná",J145,0)</f>
        <v>0</v>
      </c>
      <c r="BF145" s="205">
        <f>IF(N145="znížená",J145,0)</f>
        <v>0</v>
      </c>
      <c r="BG145" s="205">
        <f>IF(N145="zákl. prenesená",J145,0)</f>
        <v>0</v>
      </c>
      <c r="BH145" s="205">
        <f>IF(N145="zníž. prenesená",J145,0)</f>
        <v>0</v>
      </c>
      <c r="BI145" s="205">
        <f>IF(N145="nulová",J145,0)</f>
        <v>0</v>
      </c>
      <c r="BJ145" s="15" t="s">
        <v>124</v>
      </c>
      <c r="BK145" s="205">
        <f>ROUND(I145*H145,2)</f>
        <v>0</v>
      </c>
      <c r="BL145" s="15" t="s">
        <v>152</v>
      </c>
      <c r="BM145" s="204" t="s">
        <v>800</v>
      </c>
    </row>
    <row r="146" s="2" customFormat="1" ht="16.5" customHeight="1">
      <c r="A146" s="34"/>
      <c r="B146" s="156"/>
      <c r="C146" s="206" t="s">
        <v>207</v>
      </c>
      <c r="D146" s="206" t="s">
        <v>309</v>
      </c>
      <c r="E146" s="207" t="s">
        <v>801</v>
      </c>
      <c r="F146" s="208" t="s">
        <v>799</v>
      </c>
      <c r="G146" s="209" t="s">
        <v>512</v>
      </c>
      <c r="H146" s="210">
        <v>16</v>
      </c>
      <c r="I146" s="211"/>
      <c r="J146" s="212">
        <f>ROUND(I146*H146,2)</f>
        <v>0</v>
      </c>
      <c r="K146" s="213"/>
      <c r="L146" s="214"/>
      <c r="M146" s="215" t="s">
        <v>1</v>
      </c>
      <c r="N146" s="216" t="s">
        <v>41</v>
      </c>
      <c r="O146" s="78"/>
      <c r="P146" s="202">
        <f>O146*H146</f>
        <v>0</v>
      </c>
      <c r="Q146" s="202">
        <v>0</v>
      </c>
      <c r="R146" s="202">
        <f>Q146*H146</f>
        <v>0</v>
      </c>
      <c r="S146" s="202">
        <v>0</v>
      </c>
      <c r="T146" s="203">
        <f>S146*H146</f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204" t="s">
        <v>167</v>
      </c>
      <c r="AT146" s="204" t="s">
        <v>309</v>
      </c>
      <c r="AU146" s="204" t="s">
        <v>124</v>
      </c>
      <c r="AY146" s="15" t="s">
        <v>146</v>
      </c>
      <c r="BE146" s="205">
        <f>IF(N146="základná",J146,0)</f>
        <v>0</v>
      </c>
      <c r="BF146" s="205">
        <f>IF(N146="znížená",J146,0)</f>
        <v>0</v>
      </c>
      <c r="BG146" s="205">
        <f>IF(N146="zákl. prenesená",J146,0)</f>
        <v>0</v>
      </c>
      <c r="BH146" s="205">
        <f>IF(N146="zníž. prenesená",J146,0)</f>
        <v>0</v>
      </c>
      <c r="BI146" s="205">
        <f>IF(N146="nulová",J146,0)</f>
        <v>0</v>
      </c>
      <c r="BJ146" s="15" t="s">
        <v>124</v>
      </c>
      <c r="BK146" s="205">
        <f>ROUND(I146*H146,2)</f>
        <v>0</v>
      </c>
      <c r="BL146" s="15" t="s">
        <v>152</v>
      </c>
      <c r="BM146" s="204" t="s">
        <v>802</v>
      </c>
    </row>
    <row r="147" s="2" customFormat="1" ht="24.15" customHeight="1">
      <c r="A147" s="34"/>
      <c r="B147" s="156"/>
      <c r="C147" s="192" t="s">
        <v>211</v>
      </c>
      <c r="D147" s="192" t="s">
        <v>148</v>
      </c>
      <c r="E147" s="193" t="s">
        <v>803</v>
      </c>
      <c r="F147" s="194" t="s">
        <v>804</v>
      </c>
      <c r="G147" s="195" t="s">
        <v>512</v>
      </c>
      <c r="H147" s="196">
        <v>10</v>
      </c>
      <c r="I147" s="197"/>
      <c r="J147" s="198">
        <f>ROUND(I147*H147,2)</f>
        <v>0</v>
      </c>
      <c r="K147" s="199"/>
      <c r="L147" s="35"/>
      <c r="M147" s="200" t="s">
        <v>1</v>
      </c>
      <c r="N147" s="201" t="s">
        <v>41</v>
      </c>
      <c r="O147" s="78"/>
      <c r="P147" s="202">
        <f>O147*H147</f>
        <v>0</v>
      </c>
      <c r="Q147" s="202">
        <v>0</v>
      </c>
      <c r="R147" s="202">
        <f>Q147*H147</f>
        <v>0</v>
      </c>
      <c r="S147" s="202">
        <v>0</v>
      </c>
      <c r="T147" s="203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204" t="s">
        <v>152</v>
      </c>
      <c r="AT147" s="204" t="s">
        <v>148</v>
      </c>
      <c r="AU147" s="204" t="s">
        <v>124</v>
      </c>
      <c r="AY147" s="15" t="s">
        <v>146</v>
      </c>
      <c r="BE147" s="205">
        <f>IF(N147="základná",J147,0)</f>
        <v>0</v>
      </c>
      <c r="BF147" s="205">
        <f>IF(N147="znížená",J147,0)</f>
        <v>0</v>
      </c>
      <c r="BG147" s="205">
        <f>IF(N147="zákl. prenesená",J147,0)</f>
        <v>0</v>
      </c>
      <c r="BH147" s="205">
        <f>IF(N147="zníž. prenesená",J147,0)</f>
        <v>0</v>
      </c>
      <c r="BI147" s="205">
        <f>IF(N147="nulová",J147,0)</f>
        <v>0</v>
      </c>
      <c r="BJ147" s="15" t="s">
        <v>124</v>
      </c>
      <c r="BK147" s="205">
        <f>ROUND(I147*H147,2)</f>
        <v>0</v>
      </c>
      <c r="BL147" s="15" t="s">
        <v>152</v>
      </c>
      <c r="BM147" s="204" t="s">
        <v>805</v>
      </c>
    </row>
    <row r="148" s="2" customFormat="1" ht="24.15" customHeight="1">
      <c r="A148" s="34"/>
      <c r="B148" s="156"/>
      <c r="C148" s="206" t="s">
        <v>215</v>
      </c>
      <c r="D148" s="206" t="s">
        <v>309</v>
      </c>
      <c r="E148" s="207" t="s">
        <v>806</v>
      </c>
      <c r="F148" s="208" t="s">
        <v>804</v>
      </c>
      <c r="G148" s="209" t="s">
        <v>512</v>
      </c>
      <c r="H148" s="210">
        <v>10</v>
      </c>
      <c r="I148" s="211"/>
      <c r="J148" s="212">
        <f>ROUND(I148*H148,2)</f>
        <v>0</v>
      </c>
      <c r="K148" s="213"/>
      <c r="L148" s="214"/>
      <c r="M148" s="215" t="s">
        <v>1</v>
      </c>
      <c r="N148" s="216" t="s">
        <v>41</v>
      </c>
      <c r="O148" s="78"/>
      <c r="P148" s="202">
        <f>O148*H148</f>
        <v>0</v>
      </c>
      <c r="Q148" s="202">
        <v>0</v>
      </c>
      <c r="R148" s="202">
        <f>Q148*H148</f>
        <v>0</v>
      </c>
      <c r="S148" s="202">
        <v>0</v>
      </c>
      <c r="T148" s="203">
        <f>S148*H148</f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204" t="s">
        <v>167</v>
      </c>
      <c r="AT148" s="204" t="s">
        <v>309</v>
      </c>
      <c r="AU148" s="204" t="s">
        <v>124</v>
      </c>
      <c r="AY148" s="15" t="s">
        <v>146</v>
      </c>
      <c r="BE148" s="205">
        <f>IF(N148="základná",J148,0)</f>
        <v>0</v>
      </c>
      <c r="BF148" s="205">
        <f>IF(N148="znížená",J148,0)</f>
        <v>0</v>
      </c>
      <c r="BG148" s="205">
        <f>IF(N148="zákl. prenesená",J148,0)</f>
        <v>0</v>
      </c>
      <c r="BH148" s="205">
        <f>IF(N148="zníž. prenesená",J148,0)</f>
        <v>0</v>
      </c>
      <c r="BI148" s="205">
        <f>IF(N148="nulová",J148,0)</f>
        <v>0</v>
      </c>
      <c r="BJ148" s="15" t="s">
        <v>124</v>
      </c>
      <c r="BK148" s="205">
        <f>ROUND(I148*H148,2)</f>
        <v>0</v>
      </c>
      <c r="BL148" s="15" t="s">
        <v>152</v>
      </c>
      <c r="BM148" s="204" t="s">
        <v>807</v>
      </c>
    </row>
    <row r="149" s="2" customFormat="1" ht="33" customHeight="1">
      <c r="A149" s="34"/>
      <c r="B149" s="156"/>
      <c r="C149" s="192" t="s">
        <v>219</v>
      </c>
      <c r="D149" s="192" t="s">
        <v>148</v>
      </c>
      <c r="E149" s="193" t="s">
        <v>808</v>
      </c>
      <c r="F149" s="194" t="s">
        <v>809</v>
      </c>
      <c r="G149" s="195" t="s">
        <v>512</v>
      </c>
      <c r="H149" s="196">
        <v>77</v>
      </c>
      <c r="I149" s="197"/>
      <c r="J149" s="198">
        <f>ROUND(I149*H149,2)</f>
        <v>0</v>
      </c>
      <c r="K149" s="199"/>
      <c r="L149" s="35"/>
      <c r="M149" s="200" t="s">
        <v>1</v>
      </c>
      <c r="N149" s="201" t="s">
        <v>41</v>
      </c>
      <c r="O149" s="78"/>
      <c r="P149" s="202">
        <f>O149*H149</f>
        <v>0</v>
      </c>
      <c r="Q149" s="202">
        <v>0</v>
      </c>
      <c r="R149" s="202">
        <f>Q149*H149</f>
        <v>0</v>
      </c>
      <c r="S149" s="202">
        <v>0</v>
      </c>
      <c r="T149" s="203">
        <f>S149*H149</f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204" t="s">
        <v>152</v>
      </c>
      <c r="AT149" s="204" t="s">
        <v>148</v>
      </c>
      <c r="AU149" s="204" t="s">
        <v>124</v>
      </c>
      <c r="AY149" s="15" t="s">
        <v>146</v>
      </c>
      <c r="BE149" s="205">
        <f>IF(N149="základná",J149,0)</f>
        <v>0</v>
      </c>
      <c r="BF149" s="205">
        <f>IF(N149="znížená",J149,0)</f>
        <v>0</v>
      </c>
      <c r="BG149" s="205">
        <f>IF(N149="zákl. prenesená",J149,0)</f>
        <v>0</v>
      </c>
      <c r="BH149" s="205">
        <f>IF(N149="zníž. prenesená",J149,0)</f>
        <v>0</v>
      </c>
      <c r="BI149" s="205">
        <f>IF(N149="nulová",J149,0)</f>
        <v>0</v>
      </c>
      <c r="BJ149" s="15" t="s">
        <v>124</v>
      </c>
      <c r="BK149" s="205">
        <f>ROUND(I149*H149,2)</f>
        <v>0</v>
      </c>
      <c r="BL149" s="15" t="s">
        <v>152</v>
      </c>
      <c r="BM149" s="204" t="s">
        <v>810</v>
      </c>
    </row>
    <row r="150" s="2" customFormat="1" ht="33" customHeight="1">
      <c r="A150" s="34"/>
      <c r="B150" s="156"/>
      <c r="C150" s="206" t="s">
        <v>7</v>
      </c>
      <c r="D150" s="206" t="s">
        <v>309</v>
      </c>
      <c r="E150" s="207" t="s">
        <v>811</v>
      </c>
      <c r="F150" s="208" t="s">
        <v>809</v>
      </c>
      <c r="G150" s="209" t="s">
        <v>512</v>
      </c>
      <c r="H150" s="210">
        <v>77</v>
      </c>
      <c r="I150" s="211"/>
      <c r="J150" s="212">
        <f>ROUND(I150*H150,2)</f>
        <v>0</v>
      </c>
      <c r="K150" s="213"/>
      <c r="L150" s="214"/>
      <c r="M150" s="215" t="s">
        <v>1</v>
      </c>
      <c r="N150" s="216" t="s">
        <v>41</v>
      </c>
      <c r="O150" s="78"/>
      <c r="P150" s="202">
        <f>O150*H150</f>
        <v>0</v>
      </c>
      <c r="Q150" s="202">
        <v>0</v>
      </c>
      <c r="R150" s="202">
        <f>Q150*H150</f>
        <v>0</v>
      </c>
      <c r="S150" s="202">
        <v>0</v>
      </c>
      <c r="T150" s="203">
        <f>S150*H150</f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204" t="s">
        <v>167</v>
      </c>
      <c r="AT150" s="204" t="s">
        <v>309</v>
      </c>
      <c r="AU150" s="204" t="s">
        <v>124</v>
      </c>
      <c r="AY150" s="15" t="s">
        <v>146</v>
      </c>
      <c r="BE150" s="205">
        <f>IF(N150="základná",J150,0)</f>
        <v>0</v>
      </c>
      <c r="BF150" s="205">
        <f>IF(N150="znížená",J150,0)</f>
        <v>0</v>
      </c>
      <c r="BG150" s="205">
        <f>IF(N150="zákl. prenesená",J150,0)</f>
        <v>0</v>
      </c>
      <c r="BH150" s="205">
        <f>IF(N150="zníž. prenesená",J150,0)</f>
        <v>0</v>
      </c>
      <c r="BI150" s="205">
        <f>IF(N150="nulová",J150,0)</f>
        <v>0</v>
      </c>
      <c r="BJ150" s="15" t="s">
        <v>124</v>
      </c>
      <c r="BK150" s="205">
        <f>ROUND(I150*H150,2)</f>
        <v>0</v>
      </c>
      <c r="BL150" s="15" t="s">
        <v>152</v>
      </c>
      <c r="BM150" s="204" t="s">
        <v>812</v>
      </c>
    </row>
    <row r="151" s="2" customFormat="1" ht="24.15" customHeight="1">
      <c r="A151" s="34"/>
      <c r="B151" s="156"/>
      <c r="C151" s="192" t="s">
        <v>227</v>
      </c>
      <c r="D151" s="192" t="s">
        <v>148</v>
      </c>
      <c r="E151" s="193" t="s">
        <v>813</v>
      </c>
      <c r="F151" s="194" t="s">
        <v>814</v>
      </c>
      <c r="G151" s="195" t="s">
        <v>512</v>
      </c>
      <c r="H151" s="196">
        <v>12</v>
      </c>
      <c r="I151" s="197"/>
      <c r="J151" s="198">
        <f>ROUND(I151*H151,2)</f>
        <v>0</v>
      </c>
      <c r="K151" s="199"/>
      <c r="L151" s="35"/>
      <c r="M151" s="200" t="s">
        <v>1</v>
      </c>
      <c r="N151" s="201" t="s">
        <v>41</v>
      </c>
      <c r="O151" s="78"/>
      <c r="P151" s="202">
        <f>O151*H151</f>
        <v>0</v>
      </c>
      <c r="Q151" s="202">
        <v>0</v>
      </c>
      <c r="R151" s="202">
        <f>Q151*H151</f>
        <v>0</v>
      </c>
      <c r="S151" s="202">
        <v>0</v>
      </c>
      <c r="T151" s="203">
        <f>S151*H151</f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204" t="s">
        <v>152</v>
      </c>
      <c r="AT151" s="204" t="s">
        <v>148</v>
      </c>
      <c r="AU151" s="204" t="s">
        <v>124</v>
      </c>
      <c r="AY151" s="15" t="s">
        <v>146</v>
      </c>
      <c r="BE151" s="205">
        <f>IF(N151="základná",J151,0)</f>
        <v>0</v>
      </c>
      <c r="BF151" s="205">
        <f>IF(N151="znížená",J151,0)</f>
        <v>0</v>
      </c>
      <c r="BG151" s="205">
        <f>IF(N151="zákl. prenesená",J151,0)</f>
        <v>0</v>
      </c>
      <c r="BH151" s="205">
        <f>IF(N151="zníž. prenesená",J151,0)</f>
        <v>0</v>
      </c>
      <c r="BI151" s="205">
        <f>IF(N151="nulová",J151,0)</f>
        <v>0</v>
      </c>
      <c r="BJ151" s="15" t="s">
        <v>124</v>
      </c>
      <c r="BK151" s="205">
        <f>ROUND(I151*H151,2)</f>
        <v>0</v>
      </c>
      <c r="BL151" s="15" t="s">
        <v>152</v>
      </c>
      <c r="BM151" s="204" t="s">
        <v>815</v>
      </c>
    </row>
    <row r="152" s="2" customFormat="1" ht="24.15" customHeight="1">
      <c r="A152" s="34"/>
      <c r="B152" s="156"/>
      <c r="C152" s="206" t="s">
        <v>231</v>
      </c>
      <c r="D152" s="206" t="s">
        <v>309</v>
      </c>
      <c r="E152" s="207" t="s">
        <v>816</v>
      </c>
      <c r="F152" s="208" t="s">
        <v>814</v>
      </c>
      <c r="G152" s="209" t="s">
        <v>512</v>
      </c>
      <c r="H152" s="210">
        <v>12</v>
      </c>
      <c r="I152" s="211"/>
      <c r="J152" s="212">
        <f>ROUND(I152*H152,2)</f>
        <v>0</v>
      </c>
      <c r="K152" s="213"/>
      <c r="L152" s="214"/>
      <c r="M152" s="215" t="s">
        <v>1</v>
      </c>
      <c r="N152" s="216" t="s">
        <v>41</v>
      </c>
      <c r="O152" s="78"/>
      <c r="P152" s="202">
        <f>O152*H152</f>
        <v>0</v>
      </c>
      <c r="Q152" s="202">
        <v>0</v>
      </c>
      <c r="R152" s="202">
        <f>Q152*H152</f>
        <v>0</v>
      </c>
      <c r="S152" s="202">
        <v>0</v>
      </c>
      <c r="T152" s="203">
        <f>S152*H152</f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204" t="s">
        <v>167</v>
      </c>
      <c r="AT152" s="204" t="s">
        <v>309</v>
      </c>
      <c r="AU152" s="204" t="s">
        <v>124</v>
      </c>
      <c r="AY152" s="15" t="s">
        <v>146</v>
      </c>
      <c r="BE152" s="205">
        <f>IF(N152="základná",J152,0)</f>
        <v>0</v>
      </c>
      <c r="BF152" s="205">
        <f>IF(N152="znížená",J152,0)</f>
        <v>0</v>
      </c>
      <c r="BG152" s="205">
        <f>IF(N152="zákl. prenesená",J152,0)</f>
        <v>0</v>
      </c>
      <c r="BH152" s="205">
        <f>IF(N152="zníž. prenesená",J152,0)</f>
        <v>0</v>
      </c>
      <c r="BI152" s="205">
        <f>IF(N152="nulová",J152,0)</f>
        <v>0</v>
      </c>
      <c r="BJ152" s="15" t="s">
        <v>124</v>
      </c>
      <c r="BK152" s="205">
        <f>ROUND(I152*H152,2)</f>
        <v>0</v>
      </c>
      <c r="BL152" s="15" t="s">
        <v>152</v>
      </c>
      <c r="BM152" s="204" t="s">
        <v>817</v>
      </c>
    </row>
    <row r="153" s="2" customFormat="1" ht="16.5" customHeight="1">
      <c r="A153" s="34"/>
      <c r="B153" s="156"/>
      <c r="C153" s="192" t="s">
        <v>235</v>
      </c>
      <c r="D153" s="192" t="s">
        <v>148</v>
      </c>
      <c r="E153" s="193" t="s">
        <v>818</v>
      </c>
      <c r="F153" s="194" t="s">
        <v>819</v>
      </c>
      <c r="G153" s="195" t="s">
        <v>512</v>
      </c>
      <c r="H153" s="196">
        <v>1</v>
      </c>
      <c r="I153" s="197"/>
      <c r="J153" s="198">
        <f>ROUND(I153*H153,2)</f>
        <v>0</v>
      </c>
      <c r="K153" s="199"/>
      <c r="L153" s="35"/>
      <c r="M153" s="200" t="s">
        <v>1</v>
      </c>
      <c r="N153" s="201" t="s">
        <v>41</v>
      </c>
      <c r="O153" s="78"/>
      <c r="P153" s="202">
        <f>O153*H153</f>
        <v>0</v>
      </c>
      <c r="Q153" s="202">
        <v>0</v>
      </c>
      <c r="R153" s="202">
        <f>Q153*H153</f>
        <v>0</v>
      </c>
      <c r="S153" s="202">
        <v>0</v>
      </c>
      <c r="T153" s="203">
        <f>S153*H153</f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204" t="s">
        <v>152</v>
      </c>
      <c r="AT153" s="204" t="s">
        <v>148</v>
      </c>
      <c r="AU153" s="204" t="s">
        <v>124</v>
      </c>
      <c r="AY153" s="15" t="s">
        <v>146</v>
      </c>
      <c r="BE153" s="205">
        <f>IF(N153="základná",J153,0)</f>
        <v>0</v>
      </c>
      <c r="BF153" s="205">
        <f>IF(N153="znížená",J153,0)</f>
        <v>0</v>
      </c>
      <c r="BG153" s="205">
        <f>IF(N153="zákl. prenesená",J153,0)</f>
        <v>0</v>
      </c>
      <c r="BH153" s="205">
        <f>IF(N153="zníž. prenesená",J153,0)</f>
        <v>0</v>
      </c>
      <c r="BI153" s="205">
        <f>IF(N153="nulová",J153,0)</f>
        <v>0</v>
      </c>
      <c r="BJ153" s="15" t="s">
        <v>124</v>
      </c>
      <c r="BK153" s="205">
        <f>ROUND(I153*H153,2)</f>
        <v>0</v>
      </c>
      <c r="BL153" s="15" t="s">
        <v>152</v>
      </c>
      <c r="BM153" s="204" t="s">
        <v>820</v>
      </c>
    </row>
    <row r="154" s="2" customFormat="1" ht="16.5" customHeight="1">
      <c r="A154" s="34"/>
      <c r="B154" s="156"/>
      <c r="C154" s="206" t="s">
        <v>197</v>
      </c>
      <c r="D154" s="206" t="s">
        <v>309</v>
      </c>
      <c r="E154" s="207" t="s">
        <v>821</v>
      </c>
      <c r="F154" s="208" t="s">
        <v>819</v>
      </c>
      <c r="G154" s="209" t="s">
        <v>512</v>
      </c>
      <c r="H154" s="210">
        <v>1</v>
      </c>
      <c r="I154" s="211"/>
      <c r="J154" s="212">
        <f>ROUND(I154*H154,2)</f>
        <v>0</v>
      </c>
      <c r="K154" s="213"/>
      <c r="L154" s="214"/>
      <c r="M154" s="215" t="s">
        <v>1</v>
      </c>
      <c r="N154" s="216" t="s">
        <v>41</v>
      </c>
      <c r="O154" s="78"/>
      <c r="P154" s="202">
        <f>O154*H154</f>
        <v>0</v>
      </c>
      <c r="Q154" s="202">
        <v>0</v>
      </c>
      <c r="R154" s="202">
        <f>Q154*H154</f>
        <v>0</v>
      </c>
      <c r="S154" s="202">
        <v>0</v>
      </c>
      <c r="T154" s="203">
        <f>S154*H154</f>
        <v>0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204" t="s">
        <v>167</v>
      </c>
      <c r="AT154" s="204" t="s">
        <v>309</v>
      </c>
      <c r="AU154" s="204" t="s">
        <v>124</v>
      </c>
      <c r="AY154" s="15" t="s">
        <v>146</v>
      </c>
      <c r="BE154" s="205">
        <f>IF(N154="základná",J154,0)</f>
        <v>0</v>
      </c>
      <c r="BF154" s="205">
        <f>IF(N154="znížená",J154,0)</f>
        <v>0</v>
      </c>
      <c r="BG154" s="205">
        <f>IF(N154="zákl. prenesená",J154,0)</f>
        <v>0</v>
      </c>
      <c r="BH154" s="205">
        <f>IF(N154="zníž. prenesená",J154,0)</f>
        <v>0</v>
      </c>
      <c r="BI154" s="205">
        <f>IF(N154="nulová",J154,0)</f>
        <v>0</v>
      </c>
      <c r="BJ154" s="15" t="s">
        <v>124</v>
      </c>
      <c r="BK154" s="205">
        <f>ROUND(I154*H154,2)</f>
        <v>0</v>
      </c>
      <c r="BL154" s="15" t="s">
        <v>152</v>
      </c>
      <c r="BM154" s="204" t="s">
        <v>822</v>
      </c>
    </row>
    <row r="155" s="2" customFormat="1" ht="16.5" customHeight="1">
      <c r="A155" s="34"/>
      <c r="B155" s="156"/>
      <c r="C155" s="192" t="s">
        <v>245</v>
      </c>
      <c r="D155" s="192" t="s">
        <v>148</v>
      </c>
      <c r="E155" s="193" t="s">
        <v>823</v>
      </c>
      <c r="F155" s="194" t="s">
        <v>824</v>
      </c>
      <c r="G155" s="195" t="s">
        <v>512</v>
      </c>
      <c r="H155" s="196">
        <v>1</v>
      </c>
      <c r="I155" s="197"/>
      <c r="J155" s="198">
        <f>ROUND(I155*H155,2)</f>
        <v>0</v>
      </c>
      <c r="K155" s="199"/>
      <c r="L155" s="35"/>
      <c r="M155" s="200" t="s">
        <v>1</v>
      </c>
      <c r="N155" s="201" t="s">
        <v>41</v>
      </c>
      <c r="O155" s="78"/>
      <c r="P155" s="202">
        <f>O155*H155</f>
        <v>0</v>
      </c>
      <c r="Q155" s="202">
        <v>0</v>
      </c>
      <c r="R155" s="202">
        <f>Q155*H155</f>
        <v>0</v>
      </c>
      <c r="S155" s="202">
        <v>0</v>
      </c>
      <c r="T155" s="203">
        <f>S155*H155</f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204" t="s">
        <v>152</v>
      </c>
      <c r="AT155" s="204" t="s">
        <v>148</v>
      </c>
      <c r="AU155" s="204" t="s">
        <v>124</v>
      </c>
      <c r="AY155" s="15" t="s">
        <v>146</v>
      </c>
      <c r="BE155" s="205">
        <f>IF(N155="základná",J155,0)</f>
        <v>0</v>
      </c>
      <c r="BF155" s="205">
        <f>IF(N155="znížená",J155,0)</f>
        <v>0</v>
      </c>
      <c r="BG155" s="205">
        <f>IF(N155="zákl. prenesená",J155,0)</f>
        <v>0</v>
      </c>
      <c r="BH155" s="205">
        <f>IF(N155="zníž. prenesená",J155,0)</f>
        <v>0</v>
      </c>
      <c r="BI155" s="205">
        <f>IF(N155="nulová",J155,0)</f>
        <v>0</v>
      </c>
      <c r="BJ155" s="15" t="s">
        <v>124</v>
      </c>
      <c r="BK155" s="205">
        <f>ROUND(I155*H155,2)</f>
        <v>0</v>
      </c>
      <c r="BL155" s="15" t="s">
        <v>152</v>
      </c>
      <c r="BM155" s="204" t="s">
        <v>825</v>
      </c>
    </row>
    <row r="156" s="2" customFormat="1" ht="16.5" customHeight="1">
      <c r="A156" s="34"/>
      <c r="B156" s="156"/>
      <c r="C156" s="206" t="s">
        <v>201</v>
      </c>
      <c r="D156" s="206" t="s">
        <v>309</v>
      </c>
      <c r="E156" s="207" t="s">
        <v>826</v>
      </c>
      <c r="F156" s="208" t="s">
        <v>824</v>
      </c>
      <c r="G156" s="209" t="s">
        <v>512</v>
      </c>
      <c r="H156" s="210">
        <v>1</v>
      </c>
      <c r="I156" s="211"/>
      <c r="J156" s="212">
        <f>ROUND(I156*H156,2)</f>
        <v>0</v>
      </c>
      <c r="K156" s="213"/>
      <c r="L156" s="214"/>
      <c r="M156" s="215" t="s">
        <v>1</v>
      </c>
      <c r="N156" s="216" t="s">
        <v>41</v>
      </c>
      <c r="O156" s="78"/>
      <c r="P156" s="202">
        <f>O156*H156</f>
        <v>0</v>
      </c>
      <c r="Q156" s="202">
        <v>0</v>
      </c>
      <c r="R156" s="202">
        <f>Q156*H156</f>
        <v>0</v>
      </c>
      <c r="S156" s="202">
        <v>0</v>
      </c>
      <c r="T156" s="203">
        <f>S156*H156</f>
        <v>0</v>
      </c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204" t="s">
        <v>167</v>
      </c>
      <c r="AT156" s="204" t="s">
        <v>309</v>
      </c>
      <c r="AU156" s="204" t="s">
        <v>124</v>
      </c>
      <c r="AY156" s="15" t="s">
        <v>146</v>
      </c>
      <c r="BE156" s="205">
        <f>IF(N156="základná",J156,0)</f>
        <v>0</v>
      </c>
      <c r="BF156" s="205">
        <f>IF(N156="znížená",J156,0)</f>
        <v>0</v>
      </c>
      <c r="BG156" s="205">
        <f>IF(N156="zákl. prenesená",J156,0)</f>
        <v>0</v>
      </c>
      <c r="BH156" s="205">
        <f>IF(N156="zníž. prenesená",J156,0)</f>
        <v>0</v>
      </c>
      <c r="BI156" s="205">
        <f>IF(N156="nulová",J156,0)</f>
        <v>0</v>
      </c>
      <c r="BJ156" s="15" t="s">
        <v>124</v>
      </c>
      <c r="BK156" s="205">
        <f>ROUND(I156*H156,2)</f>
        <v>0</v>
      </c>
      <c r="BL156" s="15" t="s">
        <v>152</v>
      </c>
      <c r="BM156" s="204" t="s">
        <v>827</v>
      </c>
    </row>
    <row r="157" s="2" customFormat="1" ht="16.5" customHeight="1">
      <c r="A157" s="34"/>
      <c r="B157" s="156"/>
      <c r="C157" s="192" t="s">
        <v>252</v>
      </c>
      <c r="D157" s="192" t="s">
        <v>148</v>
      </c>
      <c r="E157" s="193" t="s">
        <v>828</v>
      </c>
      <c r="F157" s="194" t="s">
        <v>829</v>
      </c>
      <c r="G157" s="195" t="s">
        <v>512</v>
      </c>
      <c r="H157" s="196">
        <v>350</v>
      </c>
      <c r="I157" s="197"/>
      <c r="J157" s="198">
        <f>ROUND(I157*H157,2)</f>
        <v>0</v>
      </c>
      <c r="K157" s="199"/>
      <c r="L157" s="35"/>
      <c r="M157" s="200" t="s">
        <v>1</v>
      </c>
      <c r="N157" s="201" t="s">
        <v>41</v>
      </c>
      <c r="O157" s="78"/>
      <c r="P157" s="202">
        <f>O157*H157</f>
        <v>0</v>
      </c>
      <c r="Q157" s="202">
        <v>0</v>
      </c>
      <c r="R157" s="202">
        <f>Q157*H157</f>
        <v>0</v>
      </c>
      <c r="S157" s="202">
        <v>0</v>
      </c>
      <c r="T157" s="203">
        <f>S157*H157</f>
        <v>0</v>
      </c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204" t="s">
        <v>152</v>
      </c>
      <c r="AT157" s="204" t="s">
        <v>148</v>
      </c>
      <c r="AU157" s="204" t="s">
        <v>124</v>
      </c>
      <c r="AY157" s="15" t="s">
        <v>146</v>
      </c>
      <c r="BE157" s="205">
        <f>IF(N157="základná",J157,0)</f>
        <v>0</v>
      </c>
      <c r="BF157" s="205">
        <f>IF(N157="znížená",J157,0)</f>
        <v>0</v>
      </c>
      <c r="BG157" s="205">
        <f>IF(N157="zákl. prenesená",J157,0)</f>
        <v>0</v>
      </c>
      <c r="BH157" s="205">
        <f>IF(N157="zníž. prenesená",J157,0)</f>
        <v>0</v>
      </c>
      <c r="BI157" s="205">
        <f>IF(N157="nulová",J157,0)</f>
        <v>0</v>
      </c>
      <c r="BJ157" s="15" t="s">
        <v>124</v>
      </c>
      <c r="BK157" s="205">
        <f>ROUND(I157*H157,2)</f>
        <v>0</v>
      </c>
      <c r="BL157" s="15" t="s">
        <v>152</v>
      </c>
      <c r="BM157" s="204" t="s">
        <v>830</v>
      </c>
    </row>
    <row r="158" s="2" customFormat="1" ht="16.5" customHeight="1">
      <c r="A158" s="34"/>
      <c r="B158" s="156"/>
      <c r="C158" s="206" t="s">
        <v>205</v>
      </c>
      <c r="D158" s="206" t="s">
        <v>309</v>
      </c>
      <c r="E158" s="207" t="s">
        <v>831</v>
      </c>
      <c r="F158" s="208" t="s">
        <v>829</v>
      </c>
      <c r="G158" s="209" t="s">
        <v>512</v>
      </c>
      <c r="H158" s="210">
        <v>350</v>
      </c>
      <c r="I158" s="211"/>
      <c r="J158" s="212">
        <f>ROUND(I158*H158,2)</f>
        <v>0</v>
      </c>
      <c r="K158" s="213"/>
      <c r="L158" s="214"/>
      <c r="M158" s="215" t="s">
        <v>1</v>
      </c>
      <c r="N158" s="216" t="s">
        <v>41</v>
      </c>
      <c r="O158" s="78"/>
      <c r="P158" s="202">
        <f>O158*H158</f>
        <v>0</v>
      </c>
      <c r="Q158" s="202">
        <v>0</v>
      </c>
      <c r="R158" s="202">
        <f>Q158*H158</f>
        <v>0</v>
      </c>
      <c r="S158" s="202">
        <v>0</v>
      </c>
      <c r="T158" s="203">
        <f>S158*H158</f>
        <v>0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204" t="s">
        <v>167</v>
      </c>
      <c r="AT158" s="204" t="s">
        <v>309</v>
      </c>
      <c r="AU158" s="204" t="s">
        <v>124</v>
      </c>
      <c r="AY158" s="15" t="s">
        <v>146</v>
      </c>
      <c r="BE158" s="205">
        <f>IF(N158="základná",J158,0)</f>
        <v>0</v>
      </c>
      <c r="BF158" s="205">
        <f>IF(N158="znížená",J158,0)</f>
        <v>0</v>
      </c>
      <c r="BG158" s="205">
        <f>IF(N158="zákl. prenesená",J158,0)</f>
        <v>0</v>
      </c>
      <c r="BH158" s="205">
        <f>IF(N158="zníž. prenesená",J158,0)</f>
        <v>0</v>
      </c>
      <c r="BI158" s="205">
        <f>IF(N158="nulová",J158,0)</f>
        <v>0</v>
      </c>
      <c r="BJ158" s="15" t="s">
        <v>124</v>
      </c>
      <c r="BK158" s="205">
        <f>ROUND(I158*H158,2)</f>
        <v>0</v>
      </c>
      <c r="BL158" s="15" t="s">
        <v>152</v>
      </c>
      <c r="BM158" s="204" t="s">
        <v>832</v>
      </c>
    </row>
    <row r="159" s="2" customFormat="1" ht="16.5" customHeight="1">
      <c r="A159" s="34"/>
      <c r="B159" s="156"/>
      <c r="C159" s="192" t="s">
        <v>260</v>
      </c>
      <c r="D159" s="192" t="s">
        <v>148</v>
      </c>
      <c r="E159" s="193" t="s">
        <v>833</v>
      </c>
      <c r="F159" s="194" t="s">
        <v>834</v>
      </c>
      <c r="G159" s="195" t="s">
        <v>512</v>
      </c>
      <c r="H159" s="196">
        <v>520</v>
      </c>
      <c r="I159" s="197"/>
      <c r="J159" s="198">
        <f>ROUND(I159*H159,2)</f>
        <v>0</v>
      </c>
      <c r="K159" s="199"/>
      <c r="L159" s="35"/>
      <c r="M159" s="200" t="s">
        <v>1</v>
      </c>
      <c r="N159" s="201" t="s">
        <v>41</v>
      </c>
      <c r="O159" s="78"/>
      <c r="P159" s="202">
        <f>O159*H159</f>
        <v>0</v>
      </c>
      <c r="Q159" s="202">
        <v>0</v>
      </c>
      <c r="R159" s="202">
        <f>Q159*H159</f>
        <v>0</v>
      </c>
      <c r="S159" s="202">
        <v>0</v>
      </c>
      <c r="T159" s="203">
        <f>S159*H159</f>
        <v>0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204" t="s">
        <v>152</v>
      </c>
      <c r="AT159" s="204" t="s">
        <v>148</v>
      </c>
      <c r="AU159" s="204" t="s">
        <v>124</v>
      </c>
      <c r="AY159" s="15" t="s">
        <v>146</v>
      </c>
      <c r="BE159" s="205">
        <f>IF(N159="základná",J159,0)</f>
        <v>0</v>
      </c>
      <c r="BF159" s="205">
        <f>IF(N159="znížená",J159,0)</f>
        <v>0</v>
      </c>
      <c r="BG159" s="205">
        <f>IF(N159="zákl. prenesená",J159,0)</f>
        <v>0</v>
      </c>
      <c r="BH159" s="205">
        <f>IF(N159="zníž. prenesená",J159,0)</f>
        <v>0</v>
      </c>
      <c r="BI159" s="205">
        <f>IF(N159="nulová",J159,0)</f>
        <v>0</v>
      </c>
      <c r="BJ159" s="15" t="s">
        <v>124</v>
      </c>
      <c r="BK159" s="205">
        <f>ROUND(I159*H159,2)</f>
        <v>0</v>
      </c>
      <c r="BL159" s="15" t="s">
        <v>152</v>
      </c>
      <c r="BM159" s="204" t="s">
        <v>835</v>
      </c>
    </row>
    <row r="160" s="2" customFormat="1" ht="16.5" customHeight="1">
      <c r="A160" s="34"/>
      <c r="B160" s="156"/>
      <c r="C160" s="206" t="s">
        <v>264</v>
      </c>
      <c r="D160" s="206" t="s">
        <v>309</v>
      </c>
      <c r="E160" s="207" t="s">
        <v>836</v>
      </c>
      <c r="F160" s="208" t="s">
        <v>834</v>
      </c>
      <c r="G160" s="209" t="s">
        <v>512</v>
      </c>
      <c r="H160" s="210">
        <v>520</v>
      </c>
      <c r="I160" s="211"/>
      <c r="J160" s="212">
        <f>ROUND(I160*H160,2)</f>
        <v>0</v>
      </c>
      <c r="K160" s="213"/>
      <c r="L160" s="214"/>
      <c r="M160" s="215" t="s">
        <v>1</v>
      </c>
      <c r="N160" s="216" t="s">
        <v>41</v>
      </c>
      <c r="O160" s="78"/>
      <c r="P160" s="202">
        <f>O160*H160</f>
        <v>0</v>
      </c>
      <c r="Q160" s="202">
        <v>0</v>
      </c>
      <c r="R160" s="202">
        <f>Q160*H160</f>
        <v>0</v>
      </c>
      <c r="S160" s="202">
        <v>0</v>
      </c>
      <c r="T160" s="203">
        <f>S160*H160</f>
        <v>0</v>
      </c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R160" s="204" t="s">
        <v>167</v>
      </c>
      <c r="AT160" s="204" t="s">
        <v>309</v>
      </c>
      <c r="AU160" s="204" t="s">
        <v>124</v>
      </c>
      <c r="AY160" s="15" t="s">
        <v>146</v>
      </c>
      <c r="BE160" s="205">
        <f>IF(N160="základná",J160,0)</f>
        <v>0</v>
      </c>
      <c r="BF160" s="205">
        <f>IF(N160="znížená",J160,0)</f>
        <v>0</v>
      </c>
      <c r="BG160" s="205">
        <f>IF(N160="zákl. prenesená",J160,0)</f>
        <v>0</v>
      </c>
      <c r="BH160" s="205">
        <f>IF(N160="zníž. prenesená",J160,0)</f>
        <v>0</v>
      </c>
      <c r="BI160" s="205">
        <f>IF(N160="nulová",J160,0)</f>
        <v>0</v>
      </c>
      <c r="BJ160" s="15" t="s">
        <v>124</v>
      </c>
      <c r="BK160" s="205">
        <f>ROUND(I160*H160,2)</f>
        <v>0</v>
      </c>
      <c r="BL160" s="15" t="s">
        <v>152</v>
      </c>
      <c r="BM160" s="204" t="s">
        <v>837</v>
      </c>
    </row>
    <row r="161" s="2" customFormat="1" ht="16.5" customHeight="1">
      <c r="A161" s="34"/>
      <c r="B161" s="156"/>
      <c r="C161" s="192" t="s">
        <v>268</v>
      </c>
      <c r="D161" s="192" t="s">
        <v>148</v>
      </c>
      <c r="E161" s="193" t="s">
        <v>838</v>
      </c>
      <c r="F161" s="194" t="s">
        <v>839</v>
      </c>
      <c r="G161" s="195" t="s">
        <v>512</v>
      </c>
      <c r="H161" s="196">
        <v>31</v>
      </c>
      <c r="I161" s="197"/>
      <c r="J161" s="198">
        <f>ROUND(I161*H161,2)</f>
        <v>0</v>
      </c>
      <c r="K161" s="199"/>
      <c r="L161" s="35"/>
      <c r="M161" s="200" t="s">
        <v>1</v>
      </c>
      <c r="N161" s="201" t="s">
        <v>41</v>
      </c>
      <c r="O161" s="78"/>
      <c r="P161" s="202">
        <f>O161*H161</f>
        <v>0</v>
      </c>
      <c r="Q161" s="202">
        <v>0</v>
      </c>
      <c r="R161" s="202">
        <f>Q161*H161</f>
        <v>0</v>
      </c>
      <c r="S161" s="202">
        <v>0</v>
      </c>
      <c r="T161" s="203">
        <f>S161*H161</f>
        <v>0</v>
      </c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R161" s="204" t="s">
        <v>152</v>
      </c>
      <c r="AT161" s="204" t="s">
        <v>148</v>
      </c>
      <c r="AU161" s="204" t="s">
        <v>124</v>
      </c>
      <c r="AY161" s="15" t="s">
        <v>146</v>
      </c>
      <c r="BE161" s="205">
        <f>IF(N161="základná",J161,0)</f>
        <v>0</v>
      </c>
      <c r="BF161" s="205">
        <f>IF(N161="znížená",J161,0)</f>
        <v>0</v>
      </c>
      <c r="BG161" s="205">
        <f>IF(N161="zákl. prenesená",J161,0)</f>
        <v>0</v>
      </c>
      <c r="BH161" s="205">
        <f>IF(N161="zníž. prenesená",J161,0)</f>
        <v>0</v>
      </c>
      <c r="BI161" s="205">
        <f>IF(N161="nulová",J161,0)</f>
        <v>0</v>
      </c>
      <c r="BJ161" s="15" t="s">
        <v>124</v>
      </c>
      <c r="BK161" s="205">
        <f>ROUND(I161*H161,2)</f>
        <v>0</v>
      </c>
      <c r="BL161" s="15" t="s">
        <v>152</v>
      </c>
      <c r="BM161" s="204" t="s">
        <v>840</v>
      </c>
    </row>
    <row r="162" s="2" customFormat="1" ht="16.5" customHeight="1">
      <c r="A162" s="34"/>
      <c r="B162" s="156"/>
      <c r="C162" s="206" t="s">
        <v>273</v>
      </c>
      <c r="D162" s="206" t="s">
        <v>309</v>
      </c>
      <c r="E162" s="207" t="s">
        <v>841</v>
      </c>
      <c r="F162" s="208" t="s">
        <v>839</v>
      </c>
      <c r="G162" s="209" t="s">
        <v>512</v>
      </c>
      <c r="H162" s="210">
        <v>31</v>
      </c>
      <c r="I162" s="211"/>
      <c r="J162" s="212">
        <f>ROUND(I162*H162,2)</f>
        <v>0</v>
      </c>
      <c r="K162" s="213"/>
      <c r="L162" s="214"/>
      <c r="M162" s="215" t="s">
        <v>1</v>
      </c>
      <c r="N162" s="216" t="s">
        <v>41</v>
      </c>
      <c r="O162" s="78"/>
      <c r="P162" s="202">
        <f>O162*H162</f>
        <v>0</v>
      </c>
      <c r="Q162" s="202">
        <v>0</v>
      </c>
      <c r="R162" s="202">
        <f>Q162*H162</f>
        <v>0</v>
      </c>
      <c r="S162" s="202">
        <v>0</v>
      </c>
      <c r="T162" s="203">
        <f>S162*H162</f>
        <v>0</v>
      </c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R162" s="204" t="s">
        <v>167</v>
      </c>
      <c r="AT162" s="204" t="s">
        <v>309</v>
      </c>
      <c r="AU162" s="204" t="s">
        <v>124</v>
      </c>
      <c r="AY162" s="15" t="s">
        <v>146</v>
      </c>
      <c r="BE162" s="205">
        <f>IF(N162="základná",J162,0)</f>
        <v>0</v>
      </c>
      <c r="BF162" s="205">
        <f>IF(N162="znížená",J162,0)</f>
        <v>0</v>
      </c>
      <c r="BG162" s="205">
        <f>IF(N162="zákl. prenesená",J162,0)</f>
        <v>0</v>
      </c>
      <c r="BH162" s="205">
        <f>IF(N162="zníž. prenesená",J162,0)</f>
        <v>0</v>
      </c>
      <c r="BI162" s="205">
        <f>IF(N162="nulová",J162,0)</f>
        <v>0</v>
      </c>
      <c r="BJ162" s="15" t="s">
        <v>124</v>
      </c>
      <c r="BK162" s="205">
        <f>ROUND(I162*H162,2)</f>
        <v>0</v>
      </c>
      <c r="BL162" s="15" t="s">
        <v>152</v>
      </c>
      <c r="BM162" s="204" t="s">
        <v>842</v>
      </c>
    </row>
    <row r="163" s="2" customFormat="1" ht="16.5" customHeight="1">
      <c r="A163" s="34"/>
      <c r="B163" s="156"/>
      <c r="C163" s="192" t="s">
        <v>277</v>
      </c>
      <c r="D163" s="192" t="s">
        <v>148</v>
      </c>
      <c r="E163" s="193" t="s">
        <v>843</v>
      </c>
      <c r="F163" s="194" t="s">
        <v>844</v>
      </c>
      <c r="G163" s="195" t="s">
        <v>512</v>
      </c>
      <c r="H163" s="196">
        <v>18</v>
      </c>
      <c r="I163" s="197"/>
      <c r="J163" s="198">
        <f>ROUND(I163*H163,2)</f>
        <v>0</v>
      </c>
      <c r="K163" s="199"/>
      <c r="L163" s="35"/>
      <c r="M163" s="200" t="s">
        <v>1</v>
      </c>
      <c r="N163" s="201" t="s">
        <v>41</v>
      </c>
      <c r="O163" s="78"/>
      <c r="P163" s="202">
        <f>O163*H163</f>
        <v>0</v>
      </c>
      <c r="Q163" s="202">
        <v>0</v>
      </c>
      <c r="R163" s="202">
        <f>Q163*H163</f>
        <v>0</v>
      </c>
      <c r="S163" s="202">
        <v>0</v>
      </c>
      <c r="T163" s="203">
        <f>S163*H163</f>
        <v>0</v>
      </c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R163" s="204" t="s">
        <v>152</v>
      </c>
      <c r="AT163" s="204" t="s">
        <v>148</v>
      </c>
      <c r="AU163" s="204" t="s">
        <v>124</v>
      </c>
      <c r="AY163" s="15" t="s">
        <v>146</v>
      </c>
      <c r="BE163" s="205">
        <f>IF(N163="základná",J163,0)</f>
        <v>0</v>
      </c>
      <c r="BF163" s="205">
        <f>IF(N163="znížená",J163,0)</f>
        <v>0</v>
      </c>
      <c r="BG163" s="205">
        <f>IF(N163="zákl. prenesená",J163,0)</f>
        <v>0</v>
      </c>
      <c r="BH163" s="205">
        <f>IF(N163="zníž. prenesená",J163,0)</f>
        <v>0</v>
      </c>
      <c r="BI163" s="205">
        <f>IF(N163="nulová",J163,0)</f>
        <v>0</v>
      </c>
      <c r="BJ163" s="15" t="s">
        <v>124</v>
      </c>
      <c r="BK163" s="205">
        <f>ROUND(I163*H163,2)</f>
        <v>0</v>
      </c>
      <c r="BL163" s="15" t="s">
        <v>152</v>
      </c>
      <c r="BM163" s="204" t="s">
        <v>845</v>
      </c>
    </row>
    <row r="164" s="2" customFormat="1" ht="16.5" customHeight="1">
      <c r="A164" s="34"/>
      <c r="B164" s="156"/>
      <c r="C164" s="206" t="s">
        <v>285</v>
      </c>
      <c r="D164" s="206" t="s">
        <v>309</v>
      </c>
      <c r="E164" s="207" t="s">
        <v>846</v>
      </c>
      <c r="F164" s="208" t="s">
        <v>844</v>
      </c>
      <c r="G164" s="209" t="s">
        <v>512</v>
      </c>
      <c r="H164" s="210">
        <v>18</v>
      </c>
      <c r="I164" s="211"/>
      <c r="J164" s="212">
        <f>ROUND(I164*H164,2)</f>
        <v>0</v>
      </c>
      <c r="K164" s="213"/>
      <c r="L164" s="214"/>
      <c r="M164" s="215" t="s">
        <v>1</v>
      </c>
      <c r="N164" s="216" t="s">
        <v>41</v>
      </c>
      <c r="O164" s="78"/>
      <c r="P164" s="202">
        <f>O164*H164</f>
        <v>0</v>
      </c>
      <c r="Q164" s="202">
        <v>0</v>
      </c>
      <c r="R164" s="202">
        <f>Q164*H164</f>
        <v>0</v>
      </c>
      <c r="S164" s="202">
        <v>0</v>
      </c>
      <c r="T164" s="203">
        <f>S164*H164</f>
        <v>0</v>
      </c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R164" s="204" t="s">
        <v>167</v>
      </c>
      <c r="AT164" s="204" t="s">
        <v>309</v>
      </c>
      <c r="AU164" s="204" t="s">
        <v>124</v>
      </c>
      <c r="AY164" s="15" t="s">
        <v>146</v>
      </c>
      <c r="BE164" s="205">
        <f>IF(N164="základná",J164,0)</f>
        <v>0</v>
      </c>
      <c r="BF164" s="205">
        <f>IF(N164="znížená",J164,0)</f>
        <v>0</v>
      </c>
      <c r="BG164" s="205">
        <f>IF(N164="zákl. prenesená",J164,0)</f>
        <v>0</v>
      </c>
      <c r="BH164" s="205">
        <f>IF(N164="zníž. prenesená",J164,0)</f>
        <v>0</v>
      </c>
      <c r="BI164" s="205">
        <f>IF(N164="nulová",J164,0)</f>
        <v>0</v>
      </c>
      <c r="BJ164" s="15" t="s">
        <v>124</v>
      </c>
      <c r="BK164" s="205">
        <f>ROUND(I164*H164,2)</f>
        <v>0</v>
      </c>
      <c r="BL164" s="15" t="s">
        <v>152</v>
      </c>
      <c r="BM164" s="204" t="s">
        <v>847</v>
      </c>
    </row>
    <row r="165" s="2" customFormat="1" ht="16.5" customHeight="1">
      <c r="A165" s="34"/>
      <c r="B165" s="156"/>
      <c r="C165" s="192" t="s">
        <v>289</v>
      </c>
      <c r="D165" s="192" t="s">
        <v>148</v>
      </c>
      <c r="E165" s="193" t="s">
        <v>848</v>
      </c>
      <c r="F165" s="194" t="s">
        <v>849</v>
      </c>
      <c r="G165" s="195" t="s">
        <v>512</v>
      </c>
      <c r="H165" s="196">
        <v>380</v>
      </c>
      <c r="I165" s="197"/>
      <c r="J165" s="198">
        <f>ROUND(I165*H165,2)</f>
        <v>0</v>
      </c>
      <c r="K165" s="199"/>
      <c r="L165" s="35"/>
      <c r="M165" s="200" t="s">
        <v>1</v>
      </c>
      <c r="N165" s="201" t="s">
        <v>41</v>
      </c>
      <c r="O165" s="78"/>
      <c r="P165" s="202">
        <f>O165*H165</f>
        <v>0</v>
      </c>
      <c r="Q165" s="202">
        <v>0</v>
      </c>
      <c r="R165" s="202">
        <f>Q165*H165</f>
        <v>0</v>
      </c>
      <c r="S165" s="202">
        <v>0</v>
      </c>
      <c r="T165" s="203">
        <f>S165*H165</f>
        <v>0</v>
      </c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R165" s="204" t="s">
        <v>152</v>
      </c>
      <c r="AT165" s="204" t="s">
        <v>148</v>
      </c>
      <c r="AU165" s="204" t="s">
        <v>124</v>
      </c>
      <c r="AY165" s="15" t="s">
        <v>146</v>
      </c>
      <c r="BE165" s="205">
        <f>IF(N165="základná",J165,0)</f>
        <v>0</v>
      </c>
      <c r="BF165" s="205">
        <f>IF(N165="znížená",J165,0)</f>
        <v>0</v>
      </c>
      <c r="BG165" s="205">
        <f>IF(N165="zákl. prenesená",J165,0)</f>
        <v>0</v>
      </c>
      <c r="BH165" s="205">
        <f>IF(N165="zníž. prenesená",J165,0)</f>
        <v>0</v>
      </c>
      <c r="BI165" s="205">
        <f>IF(N165="nulová",J165,0)</f>
        <v>0</v>
      </c>
      <c r="BJ165" s="15" t="s">
        <v>124</v>
      </c>
      <c r="BK165" s="205">
        <f>ROUND(I165*H165,2)</f>
        <v>0</v>
      </c>
      <c r="BL165" s="15" t="s">
        <v>152</v>
      </c>
      <c r="BM165" s="204" t="s">
        <v>850</v>
      </c>
    </row>
    <row r="166" s="2" customFormat="1" ht="16.5" customHeight="1">
      <c r="A166" s="34"/>
      <c r="B166" s="156"/>
      <c r="C166" s="206" t="s">
        <v>223</v>
      </c>
      <c r="D166" s="206" t="s">
        <v>309</v>
      </c>
      <c r="E166" s="207" t="s">
        <v>851</v>
      </c>
      <c r="F166" s="208" t="s">
        <v>849</v>
      </c>
      <c r="G166" s="209" t="s">
        <v>512</v>
      </c>
      <c r="H166" s="210">
        <v>380</v>
      </c>
      <c r="I166" s="211"/>
      <c r="J166" s="212">
        <f>ROUND(I166*H166,2)</f>
        <v>0</v>
      </c>
      <c r="K166" s="213"/>
      <c r="L166" s="214"/>
      <c r="M166" s="215" t="s">
        <v>1</v>
      </c>
      <c r="N166" s="216" t="s">
        <v>41</v>
      </c>
      <c r="O166" s="78"/>
      <c r="P166" s="202">
        <f>O166*H166</f>
        <v>0</v>
      </c>
      <c r="Q166" s="202">
        <v>0</v>
      </c>
      <c r="R166" s="202">
        <f>Q166*H166</f>
        <v>0</v>
      </c>
      <c r="S166" s="202">
        <v>0</v>
      </c>
      <c r="T166" s="203">
        <f>S166*H166</f>
        <v>0</v>
      </c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R166" s="204" t="s">
        <v>167</v>
      </c>
      <c r="AT166" s="204" t="s">
        <v>309</v>
      </c>
      <c r="AU166" s="204" t="s">
        <v>124</v>
      </c>
      <c r="AY166" s="15" t="s">
        <v>146</v>
      </c>
      <c r="BE166" s="205">
        <f>IF(N166="základná",J166,0)</f>
        <v>0</v>
      </c>
      <c r="BF166" s="205">
        <f>IF(N166="znížená",J166,0)</f>
        <v>0</v>
      </c>
      <c r="BG166" s="205">
        <f>IF(N166="zákl. prenesená",J166,0)</f>
        <v>0</v>
      </c>
      <c r="BH166" s="205">
        <f>IF(N166="zníž. prenesená",J166,0)</f>
        <v>0</v>
      </c>
      <c r="BI166" s="205">
        <f>IF(N166="nulová",J166,0)</f>
        <v>0</v>
      </c>
      <c r="BJ166" s="15" t="s">
        <v>124</v>
      </c>
      <c r="BK166" s="205">
        <f>ROUND(I166*H166,2)</f>
        <v>0</v>
      </c>
      <c r="BL166" s="15" t="s">
        <v>152</v>
      </c>
      <c r="BM166" s="204" t="s">
        <v>852</v>
      </c>
    </row>
    <row r="167" s="2" customFormat="1" ht="16.5" customHeight="1">
      <c r="A167" s="34"/>
      <c r="B167" s="156"/>
      <c r="C167" s="192" t="s">
        <v>296</v>
      </c>
      <c r="D167" s="192" t="s">
        <v>148</v>
      </c>
      <c r="E167" s="193" t="s">
        <v>853</v>
      </c>
      <c r="F167" s="194" t="s">
        <v>854</v>
      </c>
      <c r="G167" s="195" t="s">
        <v>512</v>
      </c>
      <c r="H167" s="196">
        <v>110</v>
      </c>
      <c r="I167" s="197"/>
      <c r="J167" s="198">
        <f>ROUND(I167*H167,2)</f>
        <v>0</v>
      </c>
      <c r="K167" s="199"/>
      <c r="L167" s="35"/>
      <c r="M167" s="200" t="s">
        <v>1</v>
      </c>
      <c r="N167" s="201" t="s">
        <v>41</v>
      </c>
      <c r="O167" s="78"/>
      <c r="P167" s="202">
        <f>O167*H167</f>
        <v>0</v>
      </c>
      <c r="Q167" s="202">
        <v>0</v>
      </c>
      <c r="R167" s="202">
        <f>Q167*H167</f>
        <v>0</v>
      </c>
      <c r="S167" s="202">
        <v>0</v>
      </c>
      <c r="T167" s="203">
        <f>S167*H167</f>
        <v>0</v>
      </c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R167" s="204" t="s">
        <v>152</v>
      </c>
      <c r="AT167" s="204" t="s">
        <v>148</v>
      </c>
      <c r="AU167" s="204" t="s">
        <v>124</v>
      </c>
      <c r="AY167" s="15" t="s">
        <v>146</v>
      </c>
      <c r="BE167" s="205">
        <f>IF(N167="základná",J167,0)</f>
        <v>0</v>
      </c>
      <c r="BF167" s="205">
        <f>IF(N167="znížená",J167,0)</f>
        <v>0</v>
      </c>
      <c r="BG167" s="205">
        <f>IF(N167="zákl. prenesená",J167,0)</f>
        <v>0</v>
      </c>
      <c r="BH167" s="205">
        <f>IF(N167="zníž. prenesená",J167,0)</f>
        <v>0</v>
      </c>
      <c r="BI167" s="205">
        <f>IF(N167="nulová",J167,0)</f>
        <v>0</v>
      </c>
      <c r="BJ167" s="15" t="s">
        <v>124</v>
      </c>
      <c r="BK167" s="205">
        <f>ROUND(I167*H167,2)</f>
        <v>0</v>
      </c>
      <c r="BL167" s="15" t="s">
        <v>152</v>
      </c>
      <c r="BM167" s="204" t="s">
        <v>855</v>
      </c>
    </row>
    <row r="168" s="2" customFormat="1" ht="16.5" customHeight="1">
      <c r="A168" s="34"/>
      <c r="B168" s="156"/>
      <c r="C168" s="206" t="s">
        <v>300</v>
      </c>
      <c r="D168" s="206" t="s">
        <v>309</v>
      </c>
      <c r="E168" s="207" t="s">
        <v>856</v>
      </c>
      <c r="F168" s="208" t="s">
        <v>854</v>
      </c>
      <c r="G168" s="209" t="s">
        <v>512</v>
      </c>
      <c r="H168" s="210">
        <v>110</v>
      </c>
      <c r="I168" s="211"/>
      <c r="J168" s="212">
        <f>ROUND(I168*H168,2)</f>
        <v>0</v>
      </c>
      <c r="K168" s="213"/>
      <c r="L168" s="214"/>
      <c r="M168" s="215" t="s">
        <v>1</v>
      </c>
      <c r="N168" s="216" t="s">
        <v>41</v>
      </c>
      <c r="O168" s="78"/>
      <c r="P168" s="202">
        <f>O168*H168</f>
        <v>0</v>
      </c>
      <c r="Q168" s="202">
        <v>0</v>
      </c>
      <c r="R168" s="202">
        <f>Q168*H168</f>
        <v>0</v>
      </c>
      <c r="S168" s="202">
        <v>0</v>
      </c>
      <c r="T168" s="203">
        <f>S168*H168</f>
        <v>0</v>
      </c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R168" s="204" t="s">
        <v>167</v>
      </c>
      <c r="AT168" s="204" t="s">
        <v>309</v>
      </c>
      <c r="AU168" s="204" t="s">
        <v>124</v>
      </c>
      <c r="AY168" s="15" t="s">
        <v>146</v>
      </c>
      <c r="BE168" s="205">
        <f>IF(N168="základná",J168,0)</f>
        <v>0</v>
      </c>
      <c r="BF168" s="205">
        <f>IF(N168="znížená",J168,0)</f>
        <v>0</v>
      </c>
      <c r="BG168" s="205">
        <f>IF(N168="zákl. prenesená",J168,0)</f>
        <v>0</v>
      </c>
      <c r="BH168" s="205">
        <f>IF(N168="zníž. prenesená",J168,0)</f>
        <v>0</v>
      </c>
      <c r="BI168" s="205">
        <f>IF(N168="nulová",J168,0)</f>
        <v>0</v>
      </c>
      <c r="BJ168" s="15" t="s">
        <v>124</v>
      </c>
      <c r="BK168" s="205">
        <f>ROUND(I168*H168,2)</f>
        <v>0</v>
      </c>
      <c r="BL168" s="15" t="s">
        <v>152</v>
      </c>
      <c r="BM168" s="204" t="s">
        <v>857</v>
      </c>
    </row>
    <row r="169" s="2" customFormat="1" ht="16.5" customHeight="1">
      <c r="A169" s="34"/>
      <c r="B169" s="156"/>
      <c r="C169" s="192" t="s">
        <v>305</v>
      </c>
      <c r="D169" s="192" t="s">
        <v>148</v>
      </c>
      <c r="E169" s="193" t="s">
        <v>858</v>
      </c>
      <c r="F169" s="194" t="s">
        <v>859</v>
      </c>
      <c r="G169" s="195" t="s">
        <v>512</v>
      </c>
      <c r="H169" s="196">
        <v>31</v>
      </c>
      <c r="I169" s="197"/>
      <c r="J169" s="198">
        <f>ROUND(I169*H169,2)</f>
        <v>0</v>
      </c>
      <c r="K169" s="199"/>
      <c r="L169" s="35"/>
      <c r="M169" s="200" t="s">
        <v>1</v>
      </c>
      <c r="N169" s="201" t="s">
        <v>41</v>
      </c>
      <c r="O169" s="78"/>
      <c r="P169" s="202">
        <f>O169*H169</f>
        <v>0</v>
      </c>
      <c r="Q169" s="202">
        <v>0</v>
      </c>
      <c r="R169" s="202">
        <f>Q169*H169</f>
        <v>0</v>
      </c>
      <c r="S169" s="202">
        <v>0</v>
      </c>
      <c r="T169" s="203">
        <f>S169*H169</f>
        <v>0</v>
      </c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R169" s="204" t="s">
        <v>152</v>
      </c>
      <c r="AT169" s="204" t="s">
        <v>148</v>
      </c>
      <c r="AU169" s="204" t="s">
        <v>124</v>
      </c>
      <c r="AY169" s="15" t="s">
        <v>146</v>
      </c>
      <c r="BE169" s="205">
        <f>IF(N169="základná",J169,0)</f>
        <v>0</v>
      </c>
      <c r="BF169" s="205">
        <f>IF(N169="znížená",J169,0)</f>
        <v>0</v>
      </c>
      <c r="BG169" s="205">
        <f>IF(N169="zákl. prenesená",J169,0)</f>
        <v>0</v>
      </c>
      <c r="BH169" s="205">
        <f>IF(N169="zníž. prenesená",J169,0)</f>
        <v>0</v>
      </c>
      <c r="BI169" s="205">
        <f>IF(N169="nulová",J169,0)</f>
        <v>0</v>
      </c>
      <c r="BJ169" s="15" t="s">
        <v>124</v>
      </c>
      <c r="BK169" s="205">
        <f>ROUND(I169*H169,2)</f>
        <v>0</v>
      </c>
      <c r="BL169" s="15" t="s">
        <v>152</v>
      </c>
      <c r="BM169" s="204" t="s">
        <v>860</v>
      </c>
    </row>
    <row r="170" s="2" customFormat="1" ht="16.5" customHeight="1">
      <c r="A170" s="34"/>
      <c r="B170" s="156"/>
      <c r="C170" s="206" t="s">
        <v>230</v>
      </c>
      <c r="D170" s="206" t="s">
        <v>309</v>
      </c>
      <c r="E170" s="207" t="s">
        <v>861</v>
      </c>
      <c r="F170" s="208" t="s">
        <v>859</v>
      </c>
      <c r="G170" s="209" t="s">
        <v>512</v>
      </c>
      <c r="H170" s="210">
        <v>31</v>
      </c>
      <c r="I170" s="211"/>
      <c r="J170" s="212">
        <f>ROUND(I170*H170,2)</f>
        <v>0</v>
      </c>
      <c r="K170" s="213"/>
      <c r="L170" s="214"/>
      <c r="M170" s="215" t="s">
        <v>1</v>
      </c>
      <c r="N170" s="216" t="s">
        <v>41</v>
      </c>
      <c r="O170" s="78"/>
      <c r="P170" s="202">
        <f>O170*H170</f>
        <v>0</v>
      </c>
      <c r="Q170" s="202">
        <v>0</v>
      </c>
      <c r="R170" s="202">
        <f>Q170*H170</f>
        <v>0</v>
      </c>
      <c r="S170" s="202">
        <v>0</v>
      </c>
      <c r="T170" s="203">
        <f>S170*H170</f>
        <v>0</v>
      </c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R170" s="204" t="s">
        <v>167</v>
      </c>
      <c r="AT170" s="204" t="s">
        <v>309</v>
      </c>
      <c r="AU170" s="204" t="s">
        <v>124</v>
      </c>
      <c r="AY170" s="15" t="s">
        <v>146</v>
      </c>
      <c r="BE170" s="205">
        <f>IF(N170="základná",J170,0)</f>
        <v>0</v>
      </c>
      <c r="BF170" s="205">
        <f>IF(N170="znížená",J170,0)</f>
        <v>0</v>
      </c>
      <c r="BG170" s="205">
        <f>IF(N170="zákl. prenesená",J170,0)</f>
        <v>0</v>
      </c>
      <c r="BH170" s="205">
        <f>IF(N170="zníž. prenesená",J170,0)</f>
        <v>0</v>
      </c>
      <c r="BI170" s="205">
        <f>IF(N170="nulová",J170,0)</f>
        <v>0</v>
      </c>
      <c r="BJ170" s="15" t="s">
        <v>124</v>
      </c>
      <c r="BK170" s="205">
        <f>ROUND(I170*H170,2)</f>
        <v>0</v>
      </c>
      <c r="BL170" s="15" t="s">
        <v>152</v>
      </c>
      <c r="BM170" s="204" t="s">
        <v>862</v>
      </c>
    </row>
    <row r="171" s="2" customFormat="1" ht="16.5" customHeight="1">
      <c r="A171" s="34"/>
      <c r="B171" s="156"/>
      <c r="C171" s="192" t="s">
        <v>313</v>
      </c>
      <c r="D171" s="192" t="s">
        <v>148</v>
      </c>
      <c r="E171" s="193" t="s">
        <v>863</v>
      </c>
      <c r="F171" s="194" t="s">
        <v>864</v>
      </c>
      <c r="G171" s="195" t="s">
        <v>512</v>
      </c>
      <c r="H171" s="196">
        <v>50</v>
      </c>
      <c r="I171" s="197"/>
      <c r="J171" s="198">
        <f>ROUND(I171*H171,2)</f>
        <v>0</v>
      </c>
      <c r="K171" s="199"/>
      <c r="L171" s="35"/>
      <c r="M171" s="200" t="s">
        <v>1</v>
      </c>
      <c r="N171" s="201" t="s">
        <v>41</v>
      </c>
      <c r="O171" s="78"/>
      <c r="P171" s="202">
        <f>O171*H171</f>
        <v>0</v>
      </c>
      <c r="Q171" s="202">
        <v>0</v>
      </c>
      <c r="R171" s="202">
        <f>Q171*H171</f>
        <v>0</v>
      </c>
      <c r="S171" s="202">
        <v>0</v>
      </c>
      <c r="T171" s="203">
        <f>S171*H171</f>
        <v>0</v>
      </c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R171" s="204" t="s">
        <v>152</v>
      </c>
      <c r="AT171" s="204" t="s">
        <v>148</v>
      </c>
      <c r="AU171" s="204" t="s">
        <v>124</v>
      </c>
      <c r="AY171" s="15" t="s">
        <v>146</v>
      </c>
      <c r="BE171" s="205">
        <f>IF(N171="základná",J171,0)</f>
        <v>0</v>
      </c>
      <c r="BF171" s="205">
        <f>IF(N171="znížená",J171,0)</f>
        <v>0</v>
      </c>
      <c r="BG171" s="205">
        <f>IF(N171="zákl. prenesená",J171,0)</f>
        <v>0</v>
      </c>
      <c r="BH171" s="205">
        <f>IF(N171="zníž. prenesená",J171,0)</f>
        <v>0</v>
      </c>
      <c r="BI171" s="205">
        <f>IF(N171="nulová",J171,0)</f>
        <v>0</v>
      </c>
      <c r="BJ171" s="15" t="s">
        <v>124</v>
      </c>
      <c r="BK171" s="205">
        <f>ROUND(I171*H171,2)</f>
        <v>0</v>
      </c>
      <c r="BL171" s="15" t="s">
        <v>152</v>
      </c>
      <c r="BM171" s="204" t="s">
        <v>865</v>
      </c>
    </row>
    <row r="172" s="2" customFormat="1" ht="16.5" customHeight="1">
      <c r="A172" s="34"/>
      <c r="B172" s="156"/>
      <c r="C172" s="206" t="s">
        <v>234</v>
      </c>
      <c r="D172" s="206" t="s">
        <v>309</v>
      </c>
      <c r="E172" s="207" t="s">
        <v>866</v>
      </c>
      <c r="F172" s="208" t="s">
        <v>864</v>
      </c>
      <c r="G172" s="209" t="s">
        <v>512</v>
      </c>
      <c r="H172" s="210">
        <v>50</v>
      </c>
      <c r="I172" s="211"/>
      <c r="J172" s="212">
        <f>ROUND(I172*H172,2)</f>
        <v>0</v>
      </c>
      <c r="K172" s="213"/>
      <c r="L172" s="214"/>
      <c r="M172" s="215" t="s">
        <v>1</v>
      </c>
      <c r="N172" s="216" t="s">
        <v>41</v>
      </c>
      <c r="O172" s="78"/>
      <c r="P172" s="202">
        <f>O172*H172</f>
        <v>0</v>
      </c>
      <c r="Q172" s="202">
        <v>0</v>
      </c>
      <c r="R172" s="202">
        <f>Q172*H172</f>
        <v>0</v>
      </c>
      <c r="S172" s="202">
        <v>0</v>
      </c>
      <c r="T172" s="203">
        <f>S172*H172</f>
        <v>0</v>
      </c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R172" s="204" t="s">
        <v>167</v>
      </c>
      <c r="AT172" s="204" t="s">
        <v>309</v>
      </c>
      <c r="AU172" s="204" t="s">
        <v>124</v>
      </c>
      <c r="AY172" s="15" t="s">
        <v>146</v>
      </c>
      <c r="BE172" s="205">
        <f>IF(N172="základná",J172,0)</f>
        <v>0</v>
      </c>
      <c r="BF172" s="205">
        <f>IF(N172="znížená",J172,0)</f>
        <v>0</v>
      </c>
      <c r="BG172" s="205">
        <f>IF(N172="zákl. prenesená",J172,0)</f>
        <v>0</v>
      </c>
      <c r="BH172" s="205">
        <f>IF(N172="zníž. prenesená",J172,0)</f>
        <v>0</v>
      </c>
      <c r="BI172" s="205">
        <f>IF(N172="nulová",J172,0)</f>
        <v>0</v>
      </c>
      <c r="BJ172" s="15" t="s">
        <v>124</v>
      </c>
      <c r="BK172" s="205">
        <f>ROUND(I172*H172,2)</f>
        <v>0</v>
      </c>
      <c r="BL172" s="15" t="s">
        <v>152</v>
      </c>
      <c r="BM172" s="204" t="s">
        <v>867</v>
      </c>
    </row>
    <row r="173" s="2" customFormat="1" ht="16.5" customHeight="1">
      <c r="A173" s="34"/>
      <c r="B173" s="156"/>
      <c r="C173" s="192" t="s">
        <v>320</v>
      </c>
      <c r="D173" s="192" t="s">
        <v>148</v>
      </c>
      <c r="E173" s="193" t="s">
        <v>868</v>
      </c>
      <c r="F173" s="194" t="s">
        <v>869</v>
      </c>
      <c r="G173" s="195" t="s">
        <v>512</v>
      </c>
      <c r="H173" s="196">
        <v>31</v>
      </c>
      <c r="I173" s="197"/>
      <c r="J173" s="198">
        <f>ROUND(I173*H173,2)</f>
        <v>0</v>
      </c>
      <c r="K173" s="199"/>
      <c r="L173" s="35"/>
      <c r="M173" s="200" t="s">
        <v>1</v>
      </c>
      <c r="N173" s="201" t="s">
        <v>41</v>
      </c>
      <c r="O173" s="78"/>
      <c r="P173" s="202">
        <f>O173*H173</f>
        <v>0</v>
      </c>
      <c r="Q173" s="202">
        <v>0</v>
      </c>
      <c r="R173" s="202">
        <f>Q173*H173</f>
        <v>0</v>
      </c>
      <c r="S173" s="202">
        <v>0</v>
      </c>
      <c r="T173" s="203">
        <f>S173*H173</f>
        <v>0</v>
      </c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R173" s="204" t="s">
        <v>152</v>
      </c>
      <c r="AT173" s="204" t="s">
        <v>148</v>
      </c>
      <c r="AU173" s="204" t="s">
        <v>124</v>
      </c>
      <c r="AY173" s="15" t="s">
        <v>146</v>
      </c>
      <c r="BE173" s="205">
        <f>IF(N173="základná",J173,0)</f>
        <v>0</v>
      </c>
      <c r="BF173" s="205">
        <f>IF(N173="znížená",J173,0)</f>
        <v>0</v>
      </c>
      <c r="BG173" s="205">
        <f>IF(N173="zákl. prenesená",J173,0)</f>
        <v>0</v>
      </c>
      <c r="BH173" s="205">
        <f>IF(N173="zníž. prenesená",J173,0)</f>
        <v>0</v>
      </c>
      <c r="BI173" s="205">
        <f>IF(N173="nulová",J173,0)</f>
        <v>0</v>
      </c>
      <c r="BJ173" s="15" t="s">
        <v>124</v>
      </c>
      <c r="BK173" s="205">
        <f>ROUND(I173*H173,2)</f>
        <v>0</v>
      </c>
      <c r="BL173" s="15" t="s">
        <v>152</v>
      </c>
      <c r="BM173" s="204" t="s">
        <v>870</v>
      </c>
    </row>
    <row r="174" s="2" customFormat="1" ht="16.5" customHeight="1">
      <c r="A174" s="34"/>
      <c r="B174" s="156"/>
      <c r="C174" s="206" t="s">
        <v>238</v>
      </c>
      <c r="D174" s="206" t="s">
        <v>309</v>
      </c>
      <c r="E174" s="207" t="s">
        <v>871</v>
      </c>
      <c r="F174" s="208" t="s">
        <v>869</v>
      </c>
      <c r="G174" s="209" t="s">
        <v>512</v>
      </c>
      <c r="H174" s="210">
        <v>31</v>
      </c>
      <c r="I174" s="211"/>
      <c r="J174" s="212">
        <f>ROUND(I174*H174,2)</f>
        <v>0</v>
      </c>
      <c r="K174" s="213"/>
      <c r="L174" s="214"/>
      <c r="M174" s="215" t="s">
        <v>1</v>
      </c>
      <c r="N174" s="216" t="s">
        <v>41</v>
      </c>
      <c r="O174" s="78"/>
      <c r="P174" s="202">
        <f>O174*H174</f>
        <v>0</v>
      </c>
      <c r="Q174" s="202">
        <v>0</v>
      </c>
      <c r="R174" s="202">
        <f>Q174*H174</f>
        <v>0</v>
      </c>
      <c r="S174" s="202">
        <v>0</v>
      </c>
      <c r="T174" s="203">
        <f>S174*H174</f>
        <v>0</v>
      </c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R174" s="204" t="s">
        <v>167</v>
      </c>
      <c r="AT174" s="204" t="s">
        <v>309</v>
      </c>
      <c r="AU174" s="204" t="s">
        <v>124</v>
      </c>
      <c r="AY174" s="15" t="s">
        <v>146</v>
      </c>
      <c r="BE174" s="205">
        <f>IF(N174="základná",J174,0)</f>
        <v>0</v>
      </c>
      <c r="BF174" s="205">
        <f>IF(N174="znížená",J174,0)</f>
        <v>0</v>
      </c>
      <c r="BG174" s="205">
        <f>IF(N174="zákl. prenesená",J174,0)</f>
        <v>0</v>
      </c>
      <c r="BH174" s="205">
        <f>IF(N174="zníž. prenesená",J174,0)</f>
        <v>0</v>
      </c>
      <c r="BI174" s="205">
        <f>IF(N174="nulová",J174,0)</f>
        <v>0</v>
      </c>
      <c r="BJ174" s="15" t="s">
        <v>124</v>
      </c>
      <c r="BK174" s="205">
        <f>ROUND(I174*H174,2)</f>
        <v>0</v>
      </c>
      <c r="BL174" s="15" t="s">
        <v>152</v>
      </c>
      <c r="BM174" s="204" t="s">
        <v>872</v>
      </c>
    </row>
    <row r="175" s="2" customFormat="1" ht="16.5" customHeight="1">
      <c r="A175" s="34"/>
      <c r="B175" s="156"/>
      <c r="C175" s="192" t="s">
        <v>329</v>
      </c>
      <c r="D175" s="192" t="s">
        <v>148</v>
      </c>
      <c r="E175" s="193" t="s">
        <v>873</v>
      </c>
      <c r="F175" s="194" t="s">
        <v>874</v>
      </c>
      <c r="G175" s="195" t="s">
        <v>512</v>
      </c>
      <c r="H175" s="196">
        <v>1</v>
      </c>
      <c r="I175" s="197"/>
      <c r="J175" s="198">
        <f>ROUND(I175*H175,2)</f>
        <v>0</v>
      </c>
      <c r="K175" s="199"/>
      <c r="L175" s="35"/>
      <c r="M175" s="218" t="s">
        <v>1</v>
      </c>
      <c r="N175" s="219" t="s">
        <v>41</v>
      </c>
      <c r="O175" s="220"/>
      <c r="P175" s="221">
        <f>O175*H175</f>
        <v>0</v>
      </c>
      <c r="Q175" s="221">
        <v>0</v>
      </c>
      <c r="R175" s="221">
        <f>Q175*H175</f>
        <v>0</v>
      </c>
      <c r="S175" s="221">
        <v>0</v>
      </c>
      <c r="T175" s="222">
        <f>S175*H175</f>
        <v>0</v>
      </c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R175" s="204" t="s">
        <v>152</v>
      </c>
      <c r="AT175" s="204" t="s">
        <v>148</v>
      </c>
      <c r="AU175" s="204" t="s">
        <v>124</v>
      </c>
      <c r="AY175" s="15" t="s">
        <v>146</v>
      </c>
      <c r="BE175" s="205">
        <f>IF(N175="základná",J175,0)</f>
        <v>0</v>
      </c>
      <c r="BF175" s="205">
        <f>IF(N175="znížená",J175,0)</f>
        <v>0</v>
      </c>
      <c r="BG175" s="205">
        <f>IF(N175="zákl. prenesená",J175,0)</f>
        <v>0</v>
      </c>
      <c r="BH175" s="205">
        <f>IF(N175="zníž. prenesená",J175,0)</f>
        <v>0</v>
      </c>
      <c r="BI175" s="205">
        <f>IF(N175="nulová",J175,0)</f>
        <v>0</v>
      </c>
      <c r="BJ175" s="15" t="s">
        <v>124</v>
      </c>
      <c r="BK175" s="205">
        <f>ROUND(I175*H175,2)</f>
        <v>0</v>
      </c>
      <c r="BL175" s="15" t="s">
        <v>152</v>
      </c>
      <c r="BM175" s="204" t="s">
        <v>875</v>
      </c>
    </row>
    <row r="176" s="2" customFormat="1" ht="6.96" customHeight="1">
      <c r="A176" s="34"/>
      <c r="B176" s="61"/>
      <c r="C176" s="62"/>
      <c r="D176" s="62"/>
      <c r="E176" s="62"/>
      <c r="F176" s="62"/>
      <c r="G176" s="62"/>
      <c r="H176" s="62"/>
      <c r="I176" s="62"/>
      <c r="J176" s="62"/>
      <c r="K176" s="62"/>
      <c r="L176" s="35"/>
      <c r="M176" s="34"/>
      <c r="O176" s="34"/>
      <c r="P176" s="34"/>
      <c r="Q176" s="34"/>
      <c r="R176" s="34"/>
      <c r="S176" s="34"/>
      <c r="T176" s="34"/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</row>
  </sheetData>
  <autoFilter ref="C127:K175"/>
  <mergeCells count="14">
    <mergeCell ref="E7:H7"/>
    <mergeCell ref="E9:H9"/>
    <mergeCell ref="E18:H18"/>
    <mergeCell ref="E27:H27"/>
    <mergeCell ref="E85:H85"/>
    <mergeCell ref="E87:H87"/>
    <mergeCell ref="D102:F102"/>
    <mergeCell ref="D103:F103"/>
    <mergeCell ref="D104:F104"/>
    <mergeCell ref="D105:F105"/>
    <mergeCell ref="D106:F106"/>
    <mergeCell ref="E118:H118"/>
    <mergeCell ref="E120:H12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4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5" t="s">
        <v>96</v>
      </c>
    </row>
    <row r="3" s="1" customFormat="1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8"/>
      <c r="AT3" s="15" t="s">
        <v>75</v>
      </c>
    </row>
    <row r="4" s="1" customFormat="1" ht="24.96" customHeight="1">
      <c r="B4" s="18"/>
      <c r="D4" s="19" t="s">
        <v>97</v>
      </c>
      <c r="L4" s="18"/>
      <c r="M4" s="121" t="s">
        <v>9</v>
      </c>
      <c r="AT4" s="15" t="s">
        <v>3</v>
      </c>
    </row>
    <row r="5" s="1" customFormat="1" ht="6.96" customHeight="1">
      <c r="B5" s="18"/>
      <c r="L5" s="18"/>
    </row>
    <row r="6" s="1" customFormat="1" ht="12" customHeight="1">
      <c r="B6" s="18"/>
      <c r="D6" s="28" t="s">
        <v>15</v>
      </c>
      <c r="L6" s="18"/>
    </row>
    <row r="7" s="1" customFormat="1" ht="16.5" customHeight="1">
      <c r="B7" s="18"/>
      <c r="E7" s="122" t="str">
        <f>'Rekapitulácia stavby'!K6</f>
        <v>Rekonštrukcia farmy Terezov - Objekt SO.27 - spojovacia chodba</v>
      </c>
      <c r="F7" s="28"/>
      <c r="G7" s="28"/>
      <c r="H7" s="28"/>
      <c r="L7" s="18"/>
    </row>
    <row r="8" s="2" customFormat="1" ht="12" customHeight="1">
      <c r="A8" s="34"/>
      <c r="B8" s="35"/>
      <c r="C8" s="34"/>
      <c r="D8" s="28" t="s">
        <v>98</v>
      </c>
      <c r="E8" s="34"/>
      <c r="F8" s="34"/>
      <c r="G8" s="34"/>
      <c r="H8" s="34"/>
      <c r="I8" s="34"/>
      <c r="J8" s="34"/>
      <c r="K8" s="34"/>
      <c r="L8" s="56"/>
      <c r="S8" s="34"/>
      <c r="T8" s="34"/>
      <c r="U8" s="34"/>
      <c r="V8" s="34"/>
      <c r="W8" s="34"/>
      <c r="X8" s="34"/>
      <c r="Y8" s="34"/>
      <c r="Z8" s="34"/>
      <c r="AA8" s="34"/>
      <c r="AB8" s="34"/>
      <c r="AC8" s="34"/>
      <c r="AD8" s="34"/>
      <c r="AE8" s="34"/>
    </row>
    <row r="9" s="2" customFormat="1" ht="16.5" customHeight="1">
      <c r="A9" s="34"/>
      <c r="B9" s="35"/>
      <c r="C9" s="34"/>
      <c r="D9" s="34"/>
      <c r="E9" s="68" t="s">
        <v>876</v>
      </c>
      <c r="F9" s="34"/>
      <c r="G9" s="34"/>
      <c r="H9" s="34"/>
      <c r="I9" s="34"/>
      <c r="J9" s="34"/>
      <c r="K9" s="34"/>
      <c r="L9" s="56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>
      <c r="A10" s="34"/>
      <c r="B10" s="35"/>
      <c r="C10" s="34"/>
      <c r="D10" s="34"/>
      <c r="E10" s="34"/>
      <c r="F10" s="34"/>
      <c r="G10" s="34"/>
      <c r="H10" s="34"/>
      <c r="I10" s="34"/>
      <c r="J10" s="34"/>
      <c r="K10" s="34"/>
      <c r="L10" s="56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2" customHeight="1">
      <c r="A11" s="34"/>
      <c r="B11" s="35"/>
      <c r="C11" s="34"/>
      <c r="D11" s="28" t="s">
        <v>17</v>
      </c>
      <c r="E11" s="34"/>
      <c r="F11" s="23" t="s">
        <v>1</v>
      </c>
      <c r="G11" s="34"/>
      <c r="H11" s="34"/>
      <c r="I11" s="28" t="s">
        <v>18</v>
      </c>
      <c r="J11" s="23" t="s">
        <v>1</v>
      </c>
      <c r="K11" s="34"/>
      <c r="L11" s="56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 ht="12" customHeight="1">
      <c r="A12" s="34"/>
      <c r="B12" s="35"/>
      <c r="C12" s="34"/>
      <c r="D12" s="28" t="s">
        <v>19</v>
      </c>
      <c r="E12" s="34"/>
      <c r="F12" s="23" t="s">
        <v>20</v>
      </c>
      <c r="G12" s="34"/>
      <c r="H12" s="34"/>
      <c r="I12" s="28" t="s">
        <v>21</v>
      </c>
      <c r="J12" s="70" t="str">
        <f>'Rekapitulácia stavby'!AN8</f>
        <v>12. 9. 2023</v>
      </c>
      <c r="K12" s="34"/>
      <c r="L12" s="56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0.8" customHeight="1">
      <c r="A13" s="34"/>
      <c r="B13" s="35"/>
      <c r="C13" s="34"/>
      <c r="D13" s="34"/>
      <c r="E13" s="34"/>
      <c r="F13" s="34"/>
      <c r="G13" s="34"/>
      <c r="H13" s="34"/>
      <c r="I13" s="34"/>
      <c r="J13" s="34"/>
      <c r="K13" s="34"/>
      <c r="L13" s="56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35"/>
      <c r="C14" s="34"/>
      <c r="D14" s="28" t="s">
        <v>23</v>
      </c>
      <c r="E14" s="34"/>
      <c r="F14" s="34"/>
      <c r="G14" s="34"/>
      <c r="H14" s="34"/>
      <c r="I14" s="28" t="s">
        <v>24</v>
      </c>
      <c r="J14" s="23" t="s">
        <v>1</v>
      </c>
      <c r="K14" s="34"/>
      <c r="L14" s="56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8" customHeight="1">
      <c r="A15" s="34"/>
      <c r="B15" s="35"/>
      <c r="C15" s="34"/>
      <c r="D15" s="34"/>
      <c r="E15" s="23" t="s">
        <v>25</v>
      </c>
      <c r="F15" s="34"/>
      <c r="G15" s="34"/>
      <c r="H15" s="34"/>
      <c r="I15" s="28" t="s">
        <v>26</v>
      </c>
      <c r="J15" s="23" t="s">
        <v>1</v>
      </c>
      <c r="K15" s="34"/>
      <c r="L15" s="56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6.96" customHeight="1">
      <c r="A16" s="34"/>
      <c r="B16" s="35"/>
      <c r="C16" s="34"/>
      <c r="D16" s="34"/>
      <c r="E16" s="34"/>
      <c r="F16" s="34"/>
      <c r="G16" s="34"/>
      <c r="H16" s="34"/>
      <c r="I16" s="34"/>
      <c r="J16" s="34"/>
      <c r="K16" s="34"/>
      <c r="L16" s="56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2" customHeight="1">
      <c r="A17" s="34"/>
      <c r="B17" s="35"/>
      <c r="C17" s="34"/>
      <c r="D17" s="28" t="s">
        <v>27</v>
      </c>
      <c r="E17" s="34"/>
      <c r="F17" s="34"/>
      <c r="G17" s="34"/>
      <c r="H17" s="34"/>
      <c r="I17" s="28" t="s">
        <v>24</v>
      </c>
      <c r="J17" s="29" t="str">
        <f>'Rekapitulácia stavby'!AN13</f>
        <v>Vyplň údaj</v>
      </c>
      <c r="K17" s="34"/>
      <c r="L17" s="56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18" customHeight="1">
      <c r="A18" s="34"/>
      <c r="B18" s="35"/>
      <c r="C18" s="34"/>
      <c r="D18" s="34"/>
      <c r="E18" s="29" t="str">
        <f>'Rekapitulácia stavby'!E14</f>
        <v>Vyplň údaj</v>
      </c>
      <c r="F18" s="23"/>
      <c r="G18" s="23"/>
      <c r="H18" s="23"/>
      <c r="I18" s="28" t="s">
        <v>26</v>
      </c>
      <c r="J18" s="29" t="str">
        <f>'Rekapitulácia stavby'!AN14</f>
        <v>Vyplň údaj</v>
      </c>
      <c r="K18" s="34"/>
      <c r="L18" s="56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6.96" customHeight="1">
      <c r="A19" s="34"/>
      <c r="B19" s="35"/>
      <c r="C19" s="34"/>
      <c r="D19" s="34"/>
      <c r="E19" s="34"/>
      <c r="F19" s="34"/>
      <c r="G19" s="34"/>
      <c r="H19" s="34"/>
      <c r="I19" s="34"/>
      <c r="J19" s="34"/>
      <c r="K19" s="34"/>
      <c r="L19" s="56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2" customHeight="1">
      <c r="A20" s="34"/>
      <c r="B20" s="35"/>
      <c r="C20" s="34"/>
      <c r="D20" s="28" t="s">
        <v>29</v>
      </c>
      <c r="E20" s="34"/>
      <c r="F20" s="34"/>
      <c r="G20" s="34"/>
      <c r="H20" s="34"/>
      <c r="I20" s="28" t="s">
        <v>24</v>
      </c>
      <c r="J20" s="23" t="s">
        <v>1</v>
      </c>
      <c r="K20" s="34"/>
      <c r="L20" s="56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18" customHeight="1">
      <c r="A21" s="34"/>
      <c r="B21" s="35"/>
      <c r="C21" s="34"/>
      <c r="D21" s="34"/>
      <c r="E21" s="23" t="s">
        <v>30</v>
      </c>
      <c r="F21" s="34"/>
      <c r="G21" s="34"/>
      <c r="H21" s="34"/>
      <c r="I21" s="28" t="s">
        <v>26</v>
      </c>
      <c r="J21" s="23" t="s">
        <v>1</v>
      </c>
      <c r="K21" s="34"/>
      <c r="L21" s="56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6.96" customHeight="1">
      <c r="A22" s="34"/>
      <c r="B22" s="35"/>
      <c r="C22" s="34"/>
      <c r="D22" s="34"/>
      <c r="E22" s="34"/>
      <c r="F22" s="34"/>
      <c r="G22" s="34"/>
      <c r="H22" s="34"/>
      <c r="I22" s="34"/>
      <c r="J22" s="34"/>
      <c r="K22" s="34"/>
      <c r="L22" s="56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2" customHeight="1">
      <c r="A23" s="34"/>
      <c r="B23" s="35"/>
      <c r="C23" s="34"/>
      <c r="D23" s="28" t="s">
        <v>32</v>
      </c>
      <c r="E23" s="34"/>
      <c r="F23" s="34"/>
      <c r="G23" s="34"/>
      <c r="H23" s="34"/>
      <c r="I23" s="28" t="s">
        <v>24</v>
      </c>
      <c r="J23" s="23" t="s">
        <v>1</v>
      </c>
      <c r="K23" s="34"/>
      <c r="L23" s="56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18" customHeight="1">
      <c r="A24" s="34"/>
      <c r="B24" s="35"/>
      <c r="C24" s="34"/>
      <c r="D24" s="34"/>
      <c r="E24" s="23" t="s">
        <v>33</v>
      </c>
      <c r="F24" s="34"/>
      <c r="G24" s="34"/>
      <c r="H24" s="34"/>
      <c r="I24" s="28" t="s">
        <v>26</v>
      </c>
      <c r="J24" s="23" t="s">
        <v>1</v>
      </c>
      <c r="K24" s="34"/>
      <c r="L24" s="56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6.96" customHeight="1">
      <c r="A25" s="34"/>
      <c r="B25" s="35"/>
      <c r="C25" s="34"/>
      <c r="D25" s="34"/>
      <c r="E25" s="34"/>
      <c r="F25" s="34"/>
      <c r="G25" s="34"/>
      <c r="H25" s="34"/>
      <c r="I25" s="34"/>
      <c r="J25" s="34"/>
      <c r="K25" s="34"/>
      <c r="L25" s="56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2" customHeight="1">
      <c r="A26" s="34"/>
      <c r="B26" s="35"/>
      <c r="C26" s="34"/>
      <c r="D26" s="28" t="s">
        <v>34</v>
      </c>
      <c r="E26" s="34"/>
      <c r="F26" s="34"/>
      <c r="G26" s="34"/>
      <c r="H26" s="34"/>
      <c r="I26" s="34"/>
      <c r="J26" s="34"/>
      <c r="K26" s="34"/>
      <c r="L26" s="56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8" customFormat="1" ht="16.5" customHeight="1">
      <c r="A27" s="123"/>
      <c r="B27" s="124"/>
      <c r="C27" s="123"/>
      <c r="D27" s="123"/>
      <c r="E27" s="32" t="s">
        <v>1</v>
      </c>
      <c r="F27" s="32"/>
      <c r="G27" s="32"/>
      <c r="H27" s="32"/>
      <c r="I27" s="123"/>
      <c r="J27" s="123"/>
      <c r="K27" s="123"/>
      <c r="L27" s="125"/>
      <c r="S27" s="123"/>
      <c r="T27" s="123"/>
      <c r="U27" s="123"/>
      <c r="V27" s="123"/>
      <c r="W27" s="123"/>
      <c r="X27" s="123"/>
      <c r="Y27" s="123"/>
      <c r="Z27" s="123"/>
      <c r="AA27" s="123"/>
      <c r="AB27" s="123"/>
      <c r="AC27" s="123"/>
      <c r="AD27" s="123"/>
      <c r="AE27" s="123"/>
    </row>
    <row r="28" s="2" customFormat="1" ht="6.96" customHeight="1">
      <c r="A28" s="34"/>
      <c r="B28" s="35"/>
      <c r="C28" s="34"/>
      <c r="D28" s="34"/>
      <c r="E28" s="34"/>
      <c r="F28" s="34"/>
      <c r="G28" s="34"/>
      <c r="H28" s="34"/>
      <c r="I28" s="34"/>
      <c r="J28" s="34"/>
      <c r="K28" s="34"/>
      <c r="L28" s="56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2" customFormat="1" ht="6.96" customHeight="1">
      <c r="A29" s="34"/>
      <c r="B29" s="35"/>
      <c r="C29" s="34"/>
      <c r="D29" s="91"/>
      <c r="E29" s="91"/>
      <c r="F29" s="91"/>
      <c r="G29" s="91"/>
      <c r="H29" s="91"/>
      <c r="I29" s="91"/>
      <c r="J29" s="91"/>
      <c r="K29" s="91"/>
      <c r="L29" s="56"/>
      <c r="S29" s="34"/>
      <c r="T29" s="34"/>
      <c r="U29" s="34"/>
      <c r="V29" s="34"/>
      <c r="W29" s="34"/>
      <c r="X29" s="34"/>
      <c r="Y29" s="34"/>
      <c r="Z29" s="34"/>
      <c r="AA29" s="34"/>
      <c r="AB29" s="34"/>
      <c r="AC29" s="34"/>
      <c r="AD29" s="34"/>
      <c r="AE29" s="34"/>
    </row>
    <row r="30" s="2" customFormat="1" ht="14.4" customHeight="1">
      <c r="A30" s="34"/>
      <c r="B30" s="35"/>
      <c r="C30" s="34"/>
      <c r="D30" s="23" t="s">
        <v>100</v>
      </c>
      <c r="E30" s="34"/>
      <c r="F30" s="34"/>
      <c r="G30" s="34"/>
      <c r="H30" s="34"/>
      <c r="I30" s="34"/>
      <c r="J30" s="126">
        <f>J96</f>
        <v>0</v>
      </c>
      <c r="K30" s="34"/>
      <c r="L30" s="56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14.4" customHeight="1">
      <c r="A31" s="34"/>
      <c r="B31" s="35"/>
      <c r="C31" s="34"/>
      <c r="D31" s="127" t="s">
        <v>101</v>
      </c>
      <c r="E31" s="34"/>
      <c r="F31" s="34"/>
      <c r="G31" s="34"/>
      <c r="H31" s="34"/>
      <c r="I31" s="34"/>
      <c r="J31" s="126">
        <f>J108</f>
        <v>0</v>
      </c>
      <c r="K31" s="34"/>
      <c r="L31" s="56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25.44" customHeight="1">
      <c r="A32" s="34"/>
      <c r="B32" s="35"/>
      <c r="C32" s="34"/>
      <c r="D32" s="128" t="s">
        <v>35</v>
      </c>
      <c r="E32" s="34"/>
      <c r="F32" s="34"/>
      <c r="G32" s="34"/>
      <c r="H32" s="34"/>
      <c r="I32" s="34"/>
      <c r="J32" s="97">
        <f>ROUND(J30 + J31, 2)</f>
        <v>0</v>
      </c>
      <c r="K32" s="34"/>
      <c r="L32" s="56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6.96" customHeight="1">
      <c r="A33" s="34"/>
      <c r="B33" s="35"/>
      <c r="C33" s="34"/>
      <c r="D33" s="91"/>
      <c r="E33" s="91"/>
      <c r="F33" s="91"/>
      <c r="G33" s="91"/>
      <c r="H33" s="91"/>
      <c r="I33" s="91"/>
      <c r="J33" s="91"/>
      <c r="K33" s="91"/>
      <c r="L33" s="56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35"/>
      <c r="C34" s="34"/>
      <c r="D34" s="34"/>
      <c r="E34" s="34"/>
      <c r="F34" s="39" t="s">
        <v>37</v>
      </c>
      <c r="G34" s="34"/>
      <c r="H34" s="34"/>
      <c r="I34" s="39" t="s">
        <v>36</v>
      </c>
      <c r="J34" s="39" t="s">
        <v>38</v>
      </c>
      <c r="K34" s="34"/>
      <c r="L34" s="56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="2" customFormat="1" ht="14.4" customHeight="1">
      <c r="A35" s="34"/>
      <c r="B35" s="35"/>
      <c r="C35" s="34"/>
      <c r="D35" s="129" t="s">
        <v>39</v>
      </c>
      <c r="E35" s="41" t="s">
        <v>40</v>
      </c>
      <c r="F35" s="130">
        <f>ROUND((SUM(BE108:BE115) + SUM(BE135:BE182)),  2)</f>
        <v>0</v>
      </c>
      <c r="G35" s="131"/>
      <c r="H35" s="131"/>
      <c r="I35" s="132">
        <v>0.20000000000000001</v>
      </c>
      <c r="J35" s="130">
        <f>ROUND(((SUM(BE108:BE115) + SUM(BE135:BE182))*I35),  2)</f>
        <v>0</v>
      </c>
      <c r="K35" s="34"/>
      <c r="L35" s="56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="2" customFormat="1" ht="14.4" customHeight="1">
      <c r="A36" s="34"/>
      <c r="B36" s="35"/>
      <c r="C36" s="34"/>
      <c r="D36" s="34"/>
      <c r="E36" s="41" t="s">
        <v>41</v>
      </c>
      <c r="F36" s="130">
        <f>ROUND((SUM(BF108:BF115) + SUM(BF135:BF182)),  2)</f>
        <v>0</v>
      </c>
      <c r="G36" s="131"/>
      <c r="H36" s="131"/>
      <c r="I36" s="132">
        <v>0.20000000000000001</v>
      </c>
      <c r="J36" s="130">
        <f>ROUND(((SUM(BF108:BF115) + SUM(BF135:BF182))*I36),  2)</f>
        <v>0</v>
      </c>
      <c r="K36" s="34"/>
      <c r="L36" s="56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35"/>
      <c r="C37" s="34"/>
      <c r="D37" s="34"/>
      <c r="E37" s="28" t="s">
        <v>42</v>
      </c>
      <c r="F37" s="133">
        <f>ROUND((SUM(BG108:BG115) + SUM(BG135:BG182)),  2)</f>
        <v>0</v>
      </c>
      <c r="G37" s="34"/>
      <c r="H37" s="34"/>
      <c r="I37" s="134">
        <v>0.20000000000000001</v>
      </c>
      <c r="J37" s="133">
        <f>0</f>
        <v>0</v>
      </c>
      <c r="K37" s="34"/>
      <c r="L37" s="56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hidden="1" s="2" customFormat="1" ht="14.4" customHeight="1">
      <c r="A38" s="34"/>
      <c r="B38" s="35"/>
      <c r="C38" s="34"/>
      <c r="D38" s="34"/>
      <c r="E38" s="28" t="s">
        <v>43</v>
      </c>
      <c r="F38" s="133">
        <f>ROUND((SUM(BH108:BH115) + SUM(BH135:BH182)),  2)</f>
        <v>0</v>
      </c>
      <c r="G38" s="34"/>
      <c r="H38" s="34"/>
      <c r="I38" s="134">
        <v>0.20000000000000001</v>
      </c>
      <c r="J38" s="133">
        <f>0</f>
        <v>0</v>
      </c>
      <c r="K38" s="34"/>
      <c r="L38" s="56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hidden="1" s="2" customFormat="1" ht="14.4" customHeight="1">
      <c r="A39" s="34"/>
      <c r="B39" s="35"/>
      <c r="C39" s="34"/>
      <c r="D39" s="34"/>
      <c r="E39" s="41" t="s">
        <v>44</v>
      </c>
      <c r="F39" s="130">
        <f>ROUND((SUM(BI108:BI115) + SUM(BI135:BI182)),  2)</f>
        <v>0</v>
      </c>
      <c r="G39" s="131"/>
      <c r="H39" s="131"/>
      <c r="I39" s="132">
        <v>0</v>
      </c>
      <c r="J39" s="130">
        <f>0</f>
        <v>0</v>
      </c>
      <c r="K39" s="34"/>
      <c r="L39" s="56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6.96" customHeight="1">
      <c r="A40" s="34"/>
      <c r="B40" s="35"/>
      <c r="C40" s="34"/>
      <c r="D40" s="34"/>
      <c r="E40" s="34"/>
      <c r="F40" s="34"/>
      <c r="G40" s="34"/>
      <c r="H40" s="34"/>
      <c r="I40" s="34"/>
      <c r="J40" s="34"/>
      <c r="K40" s="34"/>
      <c r="L40" s="56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2" customFormat="1" ht="25.44" customHeight="1">
      <c r="A41" s="34"/>
      <c r="B41" s="35"/>
      <c r="C41" s="135"/>
      <c r="D41" s="136" t="s">
        <v>45</v>
      </c>
      <c r="E41" s="82"/>
      <c r="F41" s="82"/>
      <c r="G41" s="137" t="s">
        <v>46</v>
      </c>
      <c r="H41" s="138" t="s">
        <v>47</v>
      </c>
      <c r="I41" s="82"/>
      <c r="J41" s="139">
        <f>SUM(J32:J39)</f>
        <v>0</v>
      </c>
      <c r="K41" s="140"/>
      <c r="L41" s="56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="2" customFormat="1" ht="14.4" customHeight="1">
      <c r="A42" s="34"/>
      <c r="B42" s="35"/>
      <c r="C42" s="34"/>
      <c r="D42" s="34"/>
      <c r="E42" s="34"/>
      <c r="F42" s="34"/>
      <c r="G42" s="34"/>
      <c r="H42" s="34"/>
      <c r="I42" s="34"/>
      <c r="J42" s="34"/>
      <c r="K42" s="34"/>
      <c r="L42" s="56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="1" customFormat="1" ht="14.4" customHeight="1">
      <c r="B43" s="18"/>
      <c r="L43" s="18"/>
    </row>
    <row r="44" s="1" customFormat="1" ht="14.4" customHeight="1">
      <c r="B44" s="18"/>
      <c r="L44" s="18"/>
    </row>
    <row r="45" s="1" customFormat="1" ht="14.4" customHeight="1">
      <c r="B45" s="18"/>
      <c r="L45" s="18"/>
    </row>
    <row r="46" s="1" customFormat="1" ht="14.4" customHeight="1">
      <c r="B46" s="18"/>
      <c r="L46" s="18"/>
    </row>
    <row r="47" s="1" customFormat="1" ht="14.4" customHeight="1">
      <c r="B47" s="18"/>
      <c r="L47" s="18"/>
    </row>
    <row r="48" s="1" customFormat="1" ht="14.4" customHeight="1">
      <c r="B48" s="18"/>
      <c r="L48" s="18"/>
    </row>
    <row r="49" s="1" customFormat="1" ht="14.4" customHeight="1">
      <c r="B49" s="18"/>
      <c r="L49" s="18"/>
    </row>
    <row r="50" s="2" customFormat="1" ht="14.4" customHeight="1">
      <c r="B50" s="56"/>
      <c r="D50" s="57" t="s">
        <v>48</v>
      </c>
      <c r="E50" s="58"/>
      <c r="F50" s="58"/>
      <c r="G50" s="57" t="s">
        <v>49</v>
      </c>
      <c r="H50" s="58"/>
      <c r="I50" s="58"/>
      <c r="J50" s="58"/>
      <c r="K50" s="58"/>
      <c r="L50" s="56"/>
    </row>
    <row r="51">
      <c r="B51" s="18"/>
      <c r="L51" s="18"/>
    </row>
    <row r="52">
      <c r="B52" s="18"/>
      <c r="L52" s="18"/>
    </row>
    <row r="53">
      <c r="B53" s="18"/>
      <c r="L53" s="18"/>
    </row>
    <row r="54">
      <c r="B54" s="18"/>
      <c r="L54" s="18"/>
    </row>
    <row r="55">
      <c r="B55" s="18"/>
      <c r="L55" s="18"/>
    </row>
    <row r="56">
      <c r="B56" s="18"/>
      <c r="L56" s="18"/>
    </row>
    <row r="57">
      <c r="B57" s="18"/>
      <c r="L57" s="18"/>
    </row>
    <row r="58">
      <c r="B58" s="18"/>
      <c r="L58" s="18"/>
    </row>
    <row r="59">
      <c r="B59" s="18"/>
      <c r="L59" s="18"/>
    </row>
    <row r="60">
      <c r="B60" s="18"/>
      <c r="L60" s="18"/>
    </row>
    <row r="61" s="2" customFormat="1">
      <c r="A61" s="34"/>
      <c r="B61" s="35"/>
      <c r="C61" s="34"/>
      <c r="D61" s="59" t="s">
        <v>50</v>
      </c>
      <c r="E61" s="37"/>
      <c r="F61" s="141" t="s">
        <v>51</v>
      </c>
      <c r="G61" s="59" t="s">
        <v>50</v>
      </c>
      <c r="H61" s="37"/>
      <c r="I61" s="37"/>
      <c r="J61" s="142" t="s">
        <v>51</v>
      </c>
      <c r="K61" s="37"/>
      <c r="L61" s="56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8"/>
      <c r="L62" s="18"/>
    </row>
    <row r="63">
      <c r="B63" s="18"/>
      <c r="L63" s="18"/>
    </row>
    <row r="64">
      <c r="B64" s="18"/>
      <c r="L64" s="18"/>
    </row>
    <row r="65" s="2" customFormat="1">
      <c r="A65" s="34"/>
      <c r="B65" s="35"/>
      <c r="C65" s="34"/>
      <c r="D65" s="57" t="s">
        <v>52</v>
      </c>
      <c r="E65" s="60"/>
      <c r="F65" s="60"/>
      <c r="G65" s="57" t="s">
        <v>53</v>
      </c>
      <c r="H65" s="60"/>
      <c r="I65" s="60"/>
      <c r="J65" s="60"/>
      <c r="K65" s="60"/>
      <c r="L65" s="56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8"/>
      <c r="L66" s="18"/>
    </row>
    <row r="67">
      <c r="B67" s="18"/>
      <c r="L67" s="18"/>
    </row>
    <row r="68">
      <c r="B68" s="18"/>
      <c r="L68" s="18"/>
    </row>
    <row r="69">
      <c r="B69" s="18"/>
      <c r="L69" s="18"/>
    </row>
    <row r="70">
      <c r="B70" s="18"/>
      <c r="L70" s="18"/>
    </row>
    <row r="71">
      <c r="B71" s="18"/>
      <c r="L71" s="18"/>
    </row>
    <row r="72">
      <c r="B72" s="18"/>
      <c r="L72" s="18"/>
    </row>
    <row r="73">
      <c r="B73" s="18"/>
      <c r="L73" s="18"/>
    </row>
    <row r="74">
      <c r="B74" s="18"/>
      <c r="L74" s="18"/>
    </row>
    <row r="75">
      <c r="B75" s="18"/>
      <c r="L75" s="18"/>
    </row>
    <row r="76" s="2" customFormat="1">
      <c r="A76" s="34"/>
      <c r="B76" s="35"/>
      <c r="C76" s="34"/>
      <c r="D76" s="59" t="s">
        <v>50</v>
      </c>
      <c r="E76" s="37"/>
      <c r="F76" s="141" t="s">
        <v>51</v>
      </c>
      <c r="G76" s="59" t="s">
        <v>50</v>
      </c>
      <c r="H76" s="37"/>
      <c r="I76" s="37"/>
      <c r="J76" s="142" t="s">
        <v>51</v>
      </c>
      <c r="K76" s="37"/>
      <c r="L76" s="56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61"/>
      <c r="C77" s="62"/>
      <c r="D77" s="62"/>
      <c r="E77" s="62"/>
      <c r="F77" s="62"/>
      <c r="G77" s="62"/>
      <c r="H77" s="62"/>
      <c r="I77" s="62"/>
      <c r="J77" s="62"/>
      <c r="K77" s="62"/>
      <c r="L77" s="56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63"/>
      <c r="C81" s="64"/>
      <c r="D81" s="64"/>
      <c r="E81" s="64"/>
      <c r="F81" s="64"/>
      <c r="G81" s="64"/>
      <c r="H81" s="64"/>
      <c r="I81" s="64"/>
      <c r="J81" s="64"/>
      <c r="K81" s="64"/>
      <c r="L81" s="56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102</v>
      </c>
      <c r="D82" s="34"/>
      <c r="E82" s="34"/>
      <c r="F82" s="34"/>
      <c r="G82" s="34"/>
      <c r="H82" s="34"/>
      <c r="I82" s="34"/>
      <c r="J82" s="34"/>
      <c r="K82" s="34"/>
      <c r="L82" s="56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4"/>
      <c r="D83" s="34"/>
      <c r="E83" s="34"/>
      <c r="F83" s="34"/>
      <c r="G83" s="34"/>
      <c r="H83" s="34"/>
      <c r="I83" s="34"/>
      <c r="J83" s="34"/>
      <c r="K83" s="34"/>
      <c r="L83" s="56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15</v>
      </c>
      <c r="D84" s="34"/>
      <c r="E84" s="34"/>
      <c r="F84" s="34"/>
      <c r="G84" s="34"/>
      <c r="H84" s="34"/>
      <c r="I84" s="34"/>
      <c r="J84" s="34"/>
      <c r="K84" s="34"/>
      <c r="L84" s="56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16.5" customHeight="1">
      <c r="A85" s="34"/>
      <c r="B85" s="35"/>
      <c r="C85" s="34"/>
      <c r="D85" s="34"/>
      <c r="E85" s="122" t="str">
        <f>E7</f>
        <v>Rekonštrukcia farmy Terezov - Objekt SO.27 - spojovacia chodba</v>
      </c>
      <c r="F85" s="28"/>
      <c r="G85" s="28"/>
      <c r="H85" s="28"/>
      <c r="I85" s="34"/>
      <c r="J85" s="34"/>
      <c r="K85" s="34"/>
      <c r="L85" s="56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2" customFormat="1" ht="12" customHeight="1">
      <c r="A86" s="34"/>
      <c r="B86" s="35"/>
      <c r="C86" s="28" t="s">
        <v>98</v>
      </c>
      <c r="D86" s="34"/>
      <c r="E86" s="34"/>
      <c r="F86" s="34"/>
      <c r="G86" s="34"/>
      <c r="H86" s="34"/>
      <c r="I86" s="34"/>
      <c r="J86" s="34"/>
      <c r="K86" s="34"/>
      <c r="L86" s="56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</row>
    <row r="87" s="2" customFormat="1" ht="16.5" customHeight="1">
      <c r="A87" s="34"/>
      <c r="B87" s="35"/>
      <c r="C87" s="34"/>
      <c r="D87" s="34"/>
      <c r="E87" s="68" t="str">
        <f>E9</f>
        <v>odvod - Odvodnenie obslužnej komunikácie</v>
      </c>
      <c r="F87" s="34"/>
      <c r="G87" s="34"/>
      <c r="H87" s="34"/>
      <c r="I87" s="34"/>
      <c r="J87" s="34"/>
      <c r="K87" s="34"/>
      <c r="L87" s="56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6.96" customHeight="1">
      <c r="A88" s="34"/>
      <c r="B88" s="35"/>
      <c r="C88" s="34"/>
      <c r="D88" s="34"/>
      <c r="E88" s="34"/>
      <c r="F88" s="34"/>
      <c r="G88" s="34"/>
      <c r="H88" s="34"/>
      <c r="I88" s="34"/>
      <c r="J88" s="34"/>
      <c r="K88" s="34"/>
      <c r="L88" s="56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2" customHeight="1">
      <c r="A89" s="34"/>
      <c r="B89" s="35"/>
      <c r="C89" s="28" t="s">
        <v>19</v>
      </c>
      <c r="D89" s="34"/>
      <c r="E89" s="34"/>
      <c r="F89" s="23" t="str">
        <f>F12</f>
        <v>Kútniky</v>
      </c>
      <c r="G89" s="34"/>
      <c r="H89" s="34"/>
      <c r="I89" s="28" t="s">
        <v>21</v>
      </c>
      <c r="J89" s="70" t="str">
        <f>IF(J12="","",J12)</f>
        <v>12. 9. 2023</v>
      </c>
      <c r="K89" s="34"/>
      <c r="L89" s="56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4"/>
      <c r="D90" s="34"/>
      <c r="E90" s="34"/>
      <c r="F90" s="34"/>
      <c r="G90" s="34"/>
      <c r="H90" s="34"/>
      <c r="I90" s="34"/>
      <c r="J90" s="34"/>
      <c r="K90" s="34"/>
      <c r="L90" s="56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25.65" customHeight="1">
      <c r="A91" s="34"/>
      <c r="B91" s="35"/>
      <c r="C91" s="28" t="s">
        <v>23</v>
      </c>
      <c r="D91" s="34"/>
      <c r="E91" s="34"/>
      <c r="F91" s="23" t="str">
        <f>E15</f>
        <v xml:space="preserve">Poľnohospodárske družstvo Kútniky </v>
      </c>
      <c r="G91" s="34"/>
      <c r="H91" s="34"/>
      <c r="I91" s="28" t="s">
        <v>29</v>
      </c>
      <c r="J91" s="32" t="str">
        <f>E21</f>
        <v xml:space="preserve">Ing.arch. Žalman, CSc </v>
      </c>
      <c r="K91" s="34"/>
      <c r="L91" s="56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15.15" customHeight="1">
      <c r="A92" s="34"/>
      <c r="B92" s="35"/>
      <c r="C92" s="28" t="s">
        <v>27</v>
      </c>
      <c r="D92" s="34"/>
      <c r="E92" s="34"/>
      <c r="F92" s="23" t="str">
        <f>IF(E18="","",E18)</f>
        <v>Vyplň údaj</v>
      </c>
      <c r="G92" s="34"/>
      <c r="H92" s="34"/>
      <c r="I92" s="28" t="s">
        <v>32</v>
      </c>
      <c r="J92" s="32" t="str">
        <f>E24</f>
        <v>Rosoft s.r.o.</v>
      </c>
      <c r="K92" s="34"/>
      <c r="L92" s="56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0.32" customHeight="1">
      <c r="A93" s="34"/>
      <c r="B93" s="35"/>
      <c r="C93" s="34"/>
      <c r="D93" s="34"/>
      <c r="E93" s="34"/>
      <c r="F93" s="34"/>
      <c r="G93" s="34"/>
      <c r="H93" s="34"/>
      <c r="I93" s="34"/>
      <c r="J93" s="34"/>
      <c r="K93" s="34"/>
      <c r="L93" s="56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29.28" customHeight="1">
      <c r="A94" s="34"/>
      <c r="B94" s="35"/>
      <c r="C94" s="143" t="s">
        <v>103</v>
      </c>
      <c r="D94" s="135"/>
      <c r="E94" s="135"/>
      <c r="F94" s="135"/>
      <c r="G94" s="135"/>
      <c r="H94" s="135"/>
      <c r="I94" s="135"/>
      <c r="J94" s="144" t="s">
        <v>104</v>
      </c>
      <c r="K94" s="135"/>
      <c r="L94" s="56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4"/>
      <c r="D95" s="34"/>
      <c r="E95" s="34"/>
      <c r="F95" s="34"/>
      <c r="G95" s="34"/>
      <c r="H95" s="34"/>
      <c r="I95" s="34"/>
      <c r="J95" s="34"/>
      <c r="K95" s="34"/>
      <c r="L95" s="56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2.8" customHeight="1">
      <c r="A96" s="34"/>
      <c r="B96" s="35"/>
      <c r="C96" s="145" t="s">
        <v>105</v>
      </c>
      <c r="D96" s="34"/>
      <c r="E96" s="34"/>
      <c r="F96" s="34"/>
      <c r="G96" s="34"/>
      <c r="H96" s="34"/>
      <c r="I96" s="34"/>
      <c r="J96" s="97">
        <f>J135</f>
        <v>0</v>
      </c>
      <c r="K96" s="34"/>
      <c r="L96" s="56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U96" s="15" t="s">
        <v>106</v>
      </c>
    </row>
    <row r="97" s="9" customFormat="1" ht="24.96" customHeight="1">
      <c r="A97" s="9"/>
      <c r="B97" s="146"/>
      <c r="C97" s="9"/>
      <c r="D97" s="147" t="s">
        <v>107</v>
      </c>
      <c r="E97" s="148"/>
      <c r="F97" s="148"/>
      <c r="G97" s="148"/>
      <c r="H97" s="148"/>
      <c r="I97" s="148"/>
      <c r="J97" s="149">
        <f>J136</f>
        <v>0</v>
      </c>
      <c r="K97" s="9"/>
      <c r="L97" s="146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50"/>
      <c r="C98" s="10"/>
      <c r="D98" s="151" t="s">
        <v>877</v>
      </c>
      <c r="E98" s="152"/>
      <c r="F98" s="152"/>
      <c r="G98" s="152"/>
      <c r="H98" s="152"/>
      <c r="I98" s="152"/>
      <c r="J98" s="153">
        <f>J137</f>
        <v>0</v>
      </c>
      <c r="K98" s="10"/>
      <c r="L98" s="15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50"/>
      <c r="C99" s="10"/>
      <c r="D99" s="151" t="s">
        <v>878</v>
      </c>
      <c r="E99" s="152"/>
      <c r="F99" s="152"/>
      <c r="G99" s="152"/>
      <c r="H99" s="152"/>
      <c r="I99" s="152"/>
      <c r="J99" s="153">
        <f>J148</f>
        <v>0</v>
      </c>
      <c r="K99" s="10"/>
      <c r="L99" s="15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50"/>
      <c r="C100" s="10"/>
      <c r="D100" s="151" t="s">
        <v>112</v>
      </c>
      <c r="E100" s="152"/>
      <c r="F100" s="152"/>
      <c r="G100" s="152"/>
      <c r="H100" s="152"/>
      <c r="I100" s="152"/>
      <c r="J100" s="153">
        <f>J152</f>
        <v>0</v>
      </c>
      <c r="K100" s="10"/>
      <c r="L100" s="15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50"/>
      <c r="C101" s="10"/>
      <c r="D101" s="151" t="s">
        <v>474</v>
      </c>
      <c r="E101" s="152"/>
      <c r="F101" s="152"/>
      <c r="G101" s="152"/>
      <c r="H101" s="152"/>
      <c r="I101" s="152"/>
      <c r="J101" s="153">
        <f>J155</f>
        <v>0</v>
      </c>
      <c r="K101" s="10"/>
      <c r="L101" s="15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50"/>
      <c r="C102" s="10"/>
      <c r="D102" s="151" t="s">
        <v>114</v>
      </c>
      <c r="E102" s="152"/>
      <c r="F102" s="152"/>
      <c r="G102" s="152"/>
      <c r="H102" s="152"/>
      <c r="I102" s="152"/>
      <c r="J102" s="153">
        <f>J172</f>
        <v>0</v>
      </c>
      <c r="K102" s="10"/>
      <c r="L102" s="15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50"/>
      <c r="C103" s="10"/>
      <c r="D103" s="151" t="s">
        <v>879</v>
      </c>
      <c r="E103" s="152"/>
      <c r="F103" s="152"/>
      <c r="G103" s="152"/>
      <c r="H103" s="152"/>
      <c r="I103" s="152"/>
      <c r="J103" s="153">
        <f>J176</f>
        <v>0</v>
      </c>
      <c r="K103" s="10"/>
      <c r="L103" s="15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9" customFormat="1" ht="24.96" customHeight="1">
      <c r="A104" s="9"/>
      <c r="B104" s="146"/>
      <c r="C104" s="9"/>
      <c r="D104" s="147" t="s">
        <v>116</v>
      </c>
      <c r="E104" s="148"/>
      <c r="F104" s="148"/>
      <c r="G104" s="148"/>
      <c r="H104" s="148"/>
      <c r="I104" s="148"/>
      <c r="J104" s="149">
        <f>J178</f>
        <v>0</v>
      </c>
      <c r="K104" s="9"/>
      <c r="L104" s="146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10" customFormat="1" ht="19.92" customHeight="1">
      <c r="A105" s="10"/>
      <c r="B105" s="150"/>
      <c r="C105" s="10"/>
      <c r="D105" s="151" t="s">
        <v>880</v>
      </c>
      <c r="E105" s="152"/>
      <c r="F105" s="152"/>
      <c r="G105" s="152"/>
      <c r="H105" s="152"/>
      <c r="I105" s="152"/>
      <c r="J105" s="153">
        <f>J179</f>
        <v>0</v>
      </c>
      <c r="K105" s="10"/>
      <c r="L105" s="150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2" customFormat="1" ht="21.84" customHeight="1">
      <c r="A106" s="34"/>
      <c r="B106" s="35"/>
      <c r="C106" s="34"/>
      <c r="D106" s="34"/>
      <c r="E106" s="34"/>
      <c r="F106" s="34"/>
      <c r="G106" s="34"/>
      <c r="H106" s="34"/>
      <c r="I106" s="34"/>
      <c r="J106" s="34"/>
      <c r="K106" s="34"/>
      <c r="L106" s="56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="2" customFormat="1" ht="6.96" customHeight="1">
      <c r="A107" s="34"/>
      <c r="B107" s="35"/>
      <c r="C107" s="34"/>
      <c r="D107" s="34"/>
      <c r="E107" s="34"/>
      <c r="F107" s="34"/>
      <c r="G107" s="34"/>
      <c r="H107" s="34"/>
      <c r="I107" s="34"/>
      <c r="J107" s="34"/>
      <c r="K107" s="34"/>
      <c r="L107" s="56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="2" customFormat="1" ht="29.28" customHeight="1">
      <c r="A108" s="34"/>
      <c r="B108" s="35"/>
      <c r="C108" s="145" t="s">
        <v>121</v>
      </c>
      <c r="D108" s="34"/>
      <c r="E108" s="34"/>
      <c r="F108" s="34"/>
      <c r="G108" s="34"/>
      <c r="H108" s="34"/>
      <c r="I108" s="34"/>
      <c r="J108" s="154">
        <f>ROUND(J109 + J110 + J111 + J112 + J113 + J114,2)</f>
        <v>0</v>
      </c>
      <c r="K108" s="34"/>
      <c r="L108" s="56"/>
      <c r="N108" s="155" t="s">
        <v>39</v>
      </c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="2" customFormat="1" ht="18" customHeight="1">
      <c r="A109" s="34"/>
      <c r="B109" s="156"/>
      <c r="C109" s="157"/>
      <c r="D109" s="158" t="s">
        <v>122</v>
      </c>
      <c r="E109" s="159"/>
      <c r="F109" s="159"/>
      <c r="G109" s="157"/>
      <c r="H109" s="157"/>
      <c r="I109" s="157"/>
      <c r="J109" s="160">
        <v>0</v>
      </c>
      <c r="K109" s="157"/>
      <c r="L109" s="161"/>
      <c r="M109" s="162"/>
      <c r="N109" s="163" t="s">
        <v>41</v>
      </c>
      <c r="O109" s="162"/>
      <c r="P109" s="162"/>
      <c r="Q109" s="162"/>
      <c r="R109" s="162"/>
      <c r="S109" s="157"/>
      <c r="T109" s="157"/>
      <c r="U109" s="157"/>
      <c r="V109" s="157"/>
      <c r="W109" s="157"/>
      <c r="X109" s="157"/>
      <c r="Y109" s="157"/>
      <c r="Z109" s="157"/>
      <c r="AA109" s="157"/>
      <c r="AB109" s="157"/>
      <c r="AC109" s="157"/>
      <c r="AD109" s="157"/>
      <c r="AE109" s="157"/>
      <c r="AF109" s="162"/>
      <c r="AG109" s="162"/>
      <c r="AH109" s="162"/>
      <c r="AI109" s="162"/>
      <c r="AJ109" s="162"/>
      <c r="AK109" s="162"/>
      <c r="AL109" s="162"/>
      <c r="AM109" s="162"/>
      <c r="AN109" s="162"/>
      <c r="AO109" s="162"/>
      <c r="AP109" s="162"/>
      <c r="AQ109" s="162"/>
      <c r="AR109" s="162"/>
      <c r="AS109" s="162"/>
      <c r="AT109" s="162"/>
      <c r="AU109" s="162"/>
      <c r="AV109" s="162"/>
      <c r="AW109" s="162"/>
      <c r="AX109" s="162"/>
      <c r="AY109" s="164" t="s">
        <v>123</v>
      </c>
      <c r="AZ109" s="162"/>
      <c r="BA109" s="162"/>
      <c r="BB109" s="162"/>
      <c r="BC109" s="162"/>
      <c r="BD109" s="162"/>
      <c r="BE109" s="165">
        <f>IF(N109="základná",J109,0)</f>
        <v>0</v>
      </c>
      <c r="BF109" s="165">
        <f>IF(N109="znížená",J109,0)</f>
        <v>0</v>
      </c>
      <c r="BG109" s="165">
        <f>IF(N109="zákl. prenesená",J109,0)</f>
        <v>0</v>
      </c>
      <c r="BH109" s="165">
        <f>IF(N109="zníž. prenesená",J109,0)</f>
        <v>0</v>
      </c>
      <c r="BI109" s="165">
        <f>IF(N109="nulová",J109,0)</f>
        <v>0</v>
      </c>
      <c r="BJ109" s="164" t="s">
        <v>124</v>
      </c>
      <c r="BK109" s="162"/>
      <c r="BL109" s="162"/>
      <c r="BM109" s="162"/>
    </row>
    <row r="110" s="2" customFormat="1" ht="18" customHeight="1">
      <c r="A110" s="34"/>
      <c r="B110" s="156"/>
      <c r="C110" s="157"/>
      <c r="D110" s="158" t="s">
        <v>125</v>
      </c>
      <c r="E110" s="159"/>
      <c r="F110" s="159"/>
      <c r="G110" s="157"/>
      <c r="H110" s="157"/>
      <c r="I110" s="157"/>
      <c r="J110" s="160">
        <v>0</v>
      </c>
      <c r="K110" s="157"/>
      <c r="L110" s="161"/>
      <c r="M110" s="162"/>
      <c r="N110" s="163" t="s">
        <v>41</v>
      </c>
      <c r="O110" s="162"/>
      <c r="P110" s="162"/>
      <c r="Q110" s="162"/>
      <c r="R110" s="162"/>
      <c r="S110" s="157"/>
      <c r="T110" s="157"/>
      <c r="U110" s="157"/>
      <c r="V110" s="157"/>
      <c r="W110" s="157"/>
      <c r="X110" s="157"/>
      <c r="Y110" s="157"/>
      <c r="Z110" s="157"/>
      <c r="AA110" s="157"/>
      <c r="AB110" s="157"/>
      <c r="AC110" s="157"/>
      <c r="AD110" s="157"/>
      <c r="AE110" s="157"/>
      <c r="AF110" s="162"/>
      <c r="AG110" s="162"/>
      <c r="AH110" s="162"/>
      <c r="AI110" s="162"/>
      <c r="AJ110" s="162"/>
      <c r="AK110" s="162"/>
      <c r="AL110" s="162"/>
      <c r="AM110" s="162"/>
      <c r="AN110" s="162"/>
      <c r="AO110" s="162"/>
      <c r="AP110" s="162"/>
      <c r="AQ110" s="162"/>
      <c r="AR110" s="162"/>
      <c r="AS110" s="162"/>
      <c r="AT110" s="162"/>
      <c r="AU110" s="162"/>
      <c r="AV110" s="162"/>
      <c r="AW110" s="162"/>
      <c r="AX110" s="162"/>
      <c r="AY110" s="164" t="s">
        <v>123</v>
      </c>
      <c r="AZ110" s="162"/>
      <c r="BA110" s="162"/>
      <c r="BB110" s="162"/>
      <c r="BC110" s="162"/>
      <c r="BD110" s="162"/>
      <c r="BE110" s="165">
        <f>IF(N110="základná",J110,0)</f>
        <v>0</v>
      </c>
      <c r="BF110" s="165">
        <f>IF(N110="znížená",J110,0)</f>
        <v>0</v>
      </c>
      <c r="BG110" s="165">
        <f>IF(N110="zákl. prenesená",J110,0)</f>
        <v>0</v>
      </c>
      <c r="BH110" s="165">
        <f>IF(N110="zníž. prenesená",J110,0)</f>
        <v>0</v>
      </c>
      <c r="BI110" s="165">
        <f>IF(N110="nulová",J110,0)</f>
        <v>0</v>
      </c>
      <c r="BJ110" s="164" t="s">
        <v>124</v>
      </c>
      <c r="BK110" s="162"/>
      <c r="BL110" s="162"/>
      <c r="BM110" s="162"/>
    </row>
    <row r="111" s="2" customFormat="1" ht="18" customHeight="1">
      <c r="A111" s="34"/>
      <c r="B111" s="156"/>
      <c r="C111" s="157"/>
      <c r="D111" s="158" t="s">
        <v>126</v>
      </c>
      <c r="E111" s="159"/>
      <c r="F111" s="159"/>
      <c r="G111" s="157"/>
      <c r="H111" s="157"/>
      <c r="I111" s="157"/>
      <c r="J111" s="160">
        <v>0</v>
      </c>
      <c r="K111" s="157"/>
      <c r="L111" s="161"/>
      <c r="M111" s="162"/>
      <c r="N111" s="163" t="s">
        <v>41</v>
      </c>
      <c r="O111" s="162"/>
      <c r="P111" s="162"/>
      <c r="Q111" s="162"/>
      <c r="R111" s="162"/>
      <c r="S111" s="157"/>
      <c r="T111" s="157"/>
      <c r="U111" s="157"/>
      <c r="V111" s="157"/>
      <c r="W111" s="157"/>
      <c r="X111" s="157"/>
      <c r="Y111" s="157"/>
      <c r="Z111" s="157"/>
      <c r="AA111" s="157"/>
      <c r="AB111" s="157"/>
      <c r="AC111" s="157"/>
      <c r="AD111" s="157"/>
      <c r="AE111" s="157"/>
      <c r="AF111" s="162"/>
      <c r="AG111" s="162"/>
      <c r="AH111" s="162"/>
      <c r="AI111" s="162"/>
      <c r="AJ111" s="162"/>
      <c r="AK111" s="162"/>
      <c r="AL111" s="162"/>
      <c r="AM111" s="162"/>
      <c r="AN111" s="162"/>
      <c r="AO111" s="162"/>
      <c r="AP111" s="162"/>
      <c r="AQ111" s="162"/>
      <c r="AR111" s="162"/>
      <c r="AS111" s="162"/>
      <c r="AT111" s="162"/>
      <c r="AU111" s="162"/>
      <c r="AV111" s="162"/>
      <c r="AW111" s="162"/>
      <c r="AX111" s="162"/>
      <c r="AY111" s="164" t="s">
        <v>123</v>
      </c>
      <c r="AZ111" s="162"/>
      <c r="BA111" s="162"/>
      <c r="BB111" s="162"/>
      <c r="BC111" s="162"/>
      <c r="BD111" s="162"/>
      <c r="BE111" s="165">
        <f>IF(N111="základná",J111,0)</f>
        <v>0</v>
      </c>
      <c r="BF111" s="165">
        <f>IF(N111="znížená",J111,0)</f>
        <v>0</v>
      </c>
      <c r="BG111" s="165">
        <f>IF(N111="zákl. prenesená",J111,0)</f>
        <v>0</v>
      </c>
      <c r="BH111" s="165">
        <f>IF(N111="zníž. prenesená",J111,0)</f>
        <v>0</v>
      </c>
      <c r="BI111" s="165">
        <f>IF(N111="nulová",J111,0)</f>
        <v>0</v>
      </c>
      <c r="BJ111" s="164" t="s">
        <v>124</v>
      </c>
      <c r="BK111" s="162"/>
      <c r="BL111" s="162"/>
      <c r="BM111" s="162"/>
    </row>
    <row r="112" s="2" customFormat="1" ht="18" customHeight="1">
      <c r="A112" s="34"/>
      <c r="B112" s="156"/>
      <c r="C112" s="157"/>
      <c r="D112" s="158" t="s">
        <v>127</v>
      </c>
      <c r="E112" s="159"/>
      <c r="F112" s="159"/>
      <c r="G112" s="157"/>
      <c r="H112" s="157"/>
      <c r="I112" s="157"/>
      <c r="J112" s="160">
        <v>0</v>
      </c>
      <c r="K112" s="157"/>
      <c r="L112" s="161"/>
      <c r="M112" s="162"/>
      <c r="N112" s="163" t="s">
        <v>41</v>
      </c>
      <c r="O112" s="162"/>
      <c r="P112" s="162"/>
      <c r="Q112" s="162"/>
      <c r="R112" s="162"/>
      <c r="S112" s="157"/>
      <c r="T112" s="157"/>
      <c r="U112" s="157"/>
      <c r="V112" s="157"/>
      <c r="W112" s="157"/>
      <c r="X112" s="157"/>
      <c r="Y112" s="157"/>
      <c r="Z112" s="157"/>
      <c r="AA112" s="157"/>
      <c r="AB112" s="157"/>
      <c r="AC112" s="157"/>
      <c r="AD112" s="157"/>
      <c r="AE112" s="157"/>
      <c r="AF112" s="162"/>
      <c r="AG112" s="162"/>
      <c r="AH112" s="162"/>
      <c r="AI112" s="162"/>
      <c r="AJ112" s="162"/>
      <c r="AK112" s="162"/>
      <c r="AL112" s="162"/>
      <c r="AM112" s="162"/>
      <c r="AN112" s="162"/>
      <c r="AO112" s="162"/>
      <c r="AP112" s="162"/>
      <c r="AQ112" s="162"/>
      <c r="AR112" s="162"/>
      <c r="AS112" s="162"/>
      <c r="AT112" s="162"/>
      <c r="AU112" s="162"/>
      <c r="AV112" s="162"/>
      <c r="AW112" s="162"/>
      <c r="AX112" s="162"/>
      <c r="AY112" s="164" t="s">
        <v>123</v>
      </c>
      <c r="AZ112" s="162"/>
      <c r="BA112" s="162"/>
      <c r="BB112" s="162"/>
      <c r="BC112" s="162"/>
      <c r="BD112" s="162"/>
      <c r="BE112" s="165">
        <f>IF(N112="základná",J112,0)</f>
        <v>0</v>
      </c>
      <c r="BF112" s="165">
        <f>IF(N112="znížená",J112,0)</f>
        <v>0</v>
      </c>
      <c r="BG112" s="165">
        <f>IF(N112="zákl. prenesená",J112,0)</f>
        <v>0</v>
      </c>
      <c r="BH112" s="165">
        <f>IF(N112="zníž. prenesená",J112,0)</f>
        <v>0</v>
      </c>
      <c r="BI112" s="165">
        <f>IF(N112="nulová",J112,0)</f>
        <v>0</v>
      </c>
      <c r="BJ112" s="164" t="s">
        <v>124</v>
      </c>
      <c r="BK112" s="162"/>
      <c r="BL112" s="162"/>
      <c r="BM112" s="162"/>
    </row>
    <row r="113" s="2" customFormat="1" ht="18" customHeight="1">
      <c r="A113" s="34"/>
      <c r="B113" s="156"/>
      <c r="C113" s="157"/>
      <c r="D113" s="158" t="s">
        <v>128</v>
      </c>
      <c r="E113" s="159"/>
      <c r="F113" s="159"/>
      <c r="G113" s="157"/>
      <c r="H113" s="157"/>
      <c r="I113" s="157"/>
      <c r="J113" s="160">
        <v>0</v>
      </c>
      <c r="K113" s="157"/>
      <c r="L113" s="161"/>
      <c r="M113" s="162"/>
      <c r="N113" s="163" t="s">
        <v>41</v>
      </c>
      <c r="O113" s="162"/>
      <c r="P113" s="162"/>
      <c r="Q113" s="162"/>
      <c r="R113" s="162"/>
      <c r="S113" s="157"/>
      <c r="T113" s="157"/>
      <c r="U113" s="157"/>
      <c r="V113" s="157"/>
      <c r="W113" s="157"/>
      <c r="X113" s="157"/>
      <c r="Y113" s="157"/>
      <c r="Z113" s="157"/>
      <c r="AA113" s="157"/>
      <c r="AB113" s="157"/>
      <c r="AC113" s="157"/>
      <c r="AD113" s="157"/>
      <c r="AE113" s="157"/>
      <c r="AF113" s="162"/>
      <c r="AG113" s="162"/>
      <c r="AH113" s="162"/>
      <c r="AI113" s="162"/>
      <c r="AJ113" s="162"/>
      <c r="AK113" s="162"/>
      <c r="AL113" s="162"/>
      <c r="AM113" s="162"/>
      <c r="AN113" s="162"/>
      <c r="AO113" s="162"/>
      <c r="AP113" s="162"/>
      <c r="AQ113" s="162"/>
      <c r="AR113" s="162"/>
      <c r="AS113" s="162"/>
      <c r="AT113" s="162"/>
      <c r="AU113" s="162"/>
      <c r="AV113" s="162"/>
      <c r="AW113" s="162"/>
      <c r="AX113" s="162"/>
      <c r="AY113" s="164" t="s">
        <v>123</v>
      </c>
      <c r="AZ113" s="162"/>
      <c r="BA113" s="162"/>
      <c r="BB113" s="162"/>
      <c r="BC113" s="162"/>
      <c r="BD113" s="162"/>
      <c r="BE113" s="165">
        <f>IF(N113="základná",J113,0)</f>
        <v>0</v>
      </c>
      <c r="BF113" s="165">
        <f>IF(N113="znížená",J113,0)</f>
        <v>0</v>
      </c>
      <c r="BG113" s="165">
        <f>IF(N113="zákl. prenesená",J113,0)</f>
        <v>0</v>
      </c>
      <c r="BH113" s="165">
        <f>IF(N113="zníž. prenesená",J113,0)</f>
        <v>0</v>
      </c>
      <c r="BI113" s="165">
        <f>IF(N113="nulová",J113,0)</f>
        <v>0</v>
      </c>
      <c r="BJ113" s="164" t="s">
        <v>124</v>
      </c>
      <c r="BK113" s="162"/>
      <c r="BL113" s="162"/>
      <c r="BM113" s="162"/>
    </row>
    <row r="114" s="2" customFormat="1" ht="18" customHeight="1">
      <c r="A114" s="34"/>
      <c r="B114" s="156"/>
      <c r="C114" s="157"/>
      <c r="D114" s="159" t="s">
        <v>129</v>
      </c>
      <c r="E114" s="157"/>
      <c r="F114" s="157"/>
      <c r="G114" s="157"/>
      <c r="H114" s="157"/>
      <c r="I114" s="157"/>
      <c r="J114" s="160">
        <f>ROUND(J30*T114,2)</f>
        <v>0</v>
      </c>
      <c r="K114" s="157"/>
      <c r="L114" s="161"/>
      <c r="M114" s="162"/>
      <c r="N114" s="163" t="s">
        <v>41</v>
      </c>
      <c r="O114" s="162"/>
      <c r="P114" s="162"/>
      <c r="Q114" s="162"/>
      <c r="R114" s="162"/>
      <c r="S114" s="157"/>
      <c r="T114" s="157"/>
      <c r="U114" s="157"/>
      <c r="V114" s="157"/>
      <c r="W114" s="157"/>
      <c r="X114" s="157"/>
      <c r="Y114" s="157"/>
      <c r="Z114" s="157"/>
      <c r="AA114" s="157"/>
      <c r="AB114" s="157"/>
      <c r="AC114" s="157"/>
      <c r="AD114" s="157"/>
      <c r="AE114" s="157"/>
      <c r="AF114" s="162"/>
      <c r="AG114" s="162"/>
      <c r="AH114" s="162"/>
      <c r="AI114" s="162"/>
      <c r="AJ114" s="162"/>
      <c r="AK114" s="162"/>
      <c r="AL114" s="162"/>
      <c r="AM114" s="162"/>
      <c r="AN114" s="162"/>
      <c r="AO114" s="162"/>
      <c r="AP114" s="162"/>
      <c r="AQ114" s="162"/>
      <c r="AR114" s="162"/>
      <c r="AS114" s="162"/>
      <c r="AT114" s="162"/>
      <c r="AU114" s="162"/>
      <c r="AV114" s="162"/>
      <c r="AW114" s="162"/>
      <c r="AX114" s="162"/>
      <c r="AY114" s="164" t="s">
        <v>130</v>
      </c>
      <c r="AZ114" s="162"/>
      <c r="BA114" s="162"/>
      <c r="BB114" s="162"/>
      <c r="BC114" s="162"/>
      <c r="BD114" s="162"/>
      <c r="BE114" s="165">
        <f>IF(N114="základná",J114,0)</f>
        <v>0</v>
      </c>
      <c r="BF114" s="165">
        <f>IF(N114="znížená",J114,0)</f>
        <v>0</v>
      </c>
      <c r="BG114" s="165">
        <f>IF(N114="zákl. prenesená",J114,0)</f>
        <v>0</v>
      </c>
      <c r="BH114" s="165">
        <f>IF(N114="zníž. prenesená",J114,0)</f>
        <v>0</v>
      </c>
      <c r="BI114" s="165">
        <f>IF(N114="nulová",J114,0)</f>
        <v>0</v>
      </c>
      <c r="BJ114" s="164" t="s">
        <v>124</v>
      </c>
      <c r="BK114" s="162"/>
      <c r="BL114" s="162"/>
      <c r="BM114" s="162"/>
    </row>
    <row r="115" s="2" customFormat="1">
      <c r="A115" s="34"/>
      <c r="B115" s="35"/>
      <c r="C115" s="34"/>
      <c r="D115" s="34"/>
      <c r="E115" s="34"/>
      <c r="F115" s="34"/>
      <c r="G115" s="34"/>
      <c r="H115" s="34"/>
      <c r="I115" s="34"/>
      <c r="J115" s="34"/>
      <c r="K115" s="34"/>
      <c r="L115" s="56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2" customFormat="1" ht="29.28" customHeight="1">
      <c r="A116" s="34"/>
      <c r="B116" s="35"/>
      <c r="C116" s="166" t="s">
        <v>131</v>
      </c>
      <c r="D116" s="135"/>
      <c r="E116" s="135"/>
      <c r="F116" s="135"/>
      <c r="G116" s="135"/>
      <c r="H116" s="135"/>
      <c r="I116" s="135"/>
      <c r="J116" s="167">
        <f>ROUND(J96+J108,2)</f>
        <v>0</v>
      </c>
      <c r="K116" s="135"/>
      <c r="L116" s="56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="2" customFormat="1" ht="6.96" customHeight="1">
      <c r="A117" s="34"/>
      <c r="B117" s="61"/>
      <c r="C117" s="62"/>
      <c r="D117" s="62"/>
      <c r="E117" s="62"/>
      <c r="F117" s="62"/>
      <c r="G117" s="62"/>
      <c r="H117" s="62"/>
      <c r="I117" s="62"/>
      <c r="J117" s="62"/>
      <c r="K117" s="62"/>
      <c r="L117" s="56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21" s="2" customFormat="1" ht="6.96" customHeight="1">
      <c r="A121" s="34"/>
      <c r="B121" s="63"/>
      <c r="C121" s="64"/>
      <c r="D121" s="64"/>
      <c r="E121" s="64"/>
      <c r="F121" s="64"/>
      <c r="G121" s="64"/>
      <c r="H121" s="64"/>
      <c r="I121" s="64"/>
      <c r="J121" s="64"/>
      <c r="K121" s="64"/>
      <c r="L121" s="56"/>
      <c r="S121" s="34"/>
      <c r="T121" s="34"/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</row>
    <row r="122" s="2" customFormat="1" ht="24.96" customHeight="1">
      <c r="A122" s="34"/>
      <c r="B122" s="35"/>
      <c r="C122" s="19" t="s">
        <v>132</v>
      </c>
      <c r="D122" s="34"/>
      <c r="E122" s="34"/>
      <c r="F122" s="34"/>
      <c r="G122" s="34"/>
      <c r="H122" s="34"/>
      <c r="I122" s="34"/>
      <c r="J122" s="34"/>
      <c r="K122" s="34"/>
      <c r="L122" s="56"/>
      <c r="S122" s="34"/>
      <c r="T122" s="34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</row>
    <row r="123" s="2" customFormat="1" ht="6.96" customHeight="1">
      <c r="A123" s="34"/>
      <c r="B123" s="35"/>
      <c r="C123" s="34"/>
      <c r="D123" s="34"/>
      <c r="E123" s="34"/>
      <c r="F123" s="34"/>
      <c r="G123" s="34"/>
      <c r="H123" s="34"/>
      <c r="I123" s="34"/>
      <c r="J123" s="34"/>
      <c r="K123" s="34"/>
      <c r="L123" s="56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</row>
    <row r="124" s="2" customFormat="1" ht="12" customHeight="1">
      <c r="A124" s="34"/>
      <c r="B124" s="35"/>
      <c r="C124" s="28" t="s">
        <v>15</v>
      </c>
      <c r="D124" s="34"/>
      <c r="E124" s="34"/>
      <c r="F124" s="34"/>
      <c r="G124" s="34"/>
      <c r="H124" s="34"/>
      <c r="I124" s="34"/>
      <c r="J124" s="34"/>
      <c r="K124" s="34"/>
      <c r="L124" s="56"/>
      <c r="S124" s="34"/>
      <c r="T124" s="34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</row>
    <row r="125" s="2" customFormat="1" ht="16.5" customHeight="1">
      <c r="A125" s="34"/>
      <c r="B125" s="35"/>
      <c r="C125" s="34"/>
      <c r="D125" s="34"/>
      <c r="E125" s="122" t="str">
        <f>E7</f>
        <v>Rekonštrukcia farmy Terezov - Objekt SO.27 - spojovacia chodba</v>
      </c>
      <c r="F125" s="28"/>
      <c r="G125" s="28"/>
      <c r="H125" s="28"/>
      <c r="I125" s="34"/>
      <c r="J125" s="34"/>
      <c r="K125" s="34"/>
      <c r="L125" s="56"/>
      <c r="S125" s="34"/>
      <c r="T125" s="34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</row>
    <row r="126" s="2" customFormat="1" ht="12" customHeight="1">
      <c r="A126" s="34"/>
      <c r="B126" s="35"/>
      <c r="C126" s="28" t="s">
        <v>98</v>
      </c>
      <c r="D126" s="34"/>
      <c r="E126" s="34"/>
      <c r="F126" s="34"/>
      <c r="G126" s="34"/>
      <c r="H126" s="34"/>
      <c r="I126" s="34"/>
      <c r="J126" s="34"/>
      <c r="K126" s="34"/>
      <c r="L126" s="56"/>
      <c r="S126" s="34"/>
      <c r="T126" s="34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</row>
    <row r="127" s="2" customFormat="1" ht="16.5" customHeight="1">
      <c r="A127" s="34"/>
      <c r="B127" s="35"/>
      <c r="C127" s="34"/>
      <c r="D127" s="34"/>
      <c r="E127" s="68" t="str">
        <f>E9</f>
        <v>odvod - Odvodnenie obslužnej komunikácie</v>
      </c>
      <c r="F127" s="34"/>
      <c r="G127" s="34"/>
      <c r="H127" s="34"/>
      <c r="I127" s="34"/>
      <c r="J127" s="34"/>
      <c r="K127" s="34"/>
      <c r="L127" s="56"/>
      <c r="S127" s="34"/>
      <c r="T127" s="34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</row>
    <row r="128" s="2" customFormat="1" ht="6.96" customHeight="1">
      <c r="A128" s="34"/>
      <c r="B128" s="35"/>
      <c r="C128" s="34"/>
      <c r="D128" s="34"/>
      <c r="E128" s="34"/>
      <c r="F128" s="34"/>
      <c r="G128" s="34"/>
      <c r="H128" s="34"/>
      <c r="I128" s="34"/>
      <c r="J128" s="34"/>
      <c r="K128" s="34"/>
      <c r="L128" s="56"/>
      <c r="S128" s="34"/>
      <c r="T128" s="34"/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</row>
    <row r="129" s="2" customFormat="1" ht="12" customHeight="1">
      <c r="A129" s="34"/>
      <c r="B129" s="35"/>
      <c r="C129" s="28" t="s">
        <v>19</v>
      </c>
      <c r="D129" s="34"/>
      <c r="E129" s="34"/>
      <c r="F129" s="23" t="str">
        <f>F12</f>
        <v>Kútniky</v>
      </c>
      <c r="G129" s="34"/>
      <c r="H129" s="34"/>
      <c r="I129" s="28" t="s">
        <v>21</v>
      </c>
      <c r="J129" s="70" t="str">
        <f>IF(J12="","",J12)</f>
        <v>12. 9. 2023</v>
      </c>
      <c r="K129" s="34"/>
      <c r="L129" s="56"/>
      <c r="S129" s="34"/>
      <c r="T129" s="34"/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</row>
    <row r="130" s="2" customFormat="1" ht="6.96" customHeight="1">
      <c r="A130" s="34"/>
      <c r="B130" s="35"/>
      <c r="C130" s="34"/>
      <c r="D130" s="34"/>
      <c r="E130" s="34"/>
      <c r="F130" s="34"/>
      <c r="G130" s="34"/>
      <c r="H130" s="34"/>
      <c r="I130" s="34"/>
      <c r="J130" s="34"/>
      <c r="K130" s="34"/>
      <c r="L130" s="56"/>
      <c r="S130" s="34"/>
      <c r="T130" s="34"/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</row>
    <row r="131" s="2" customFormat="1" ht="25.65" customHeight="1">
      <c r="A131" s="34"/>
      <c r="B131" s="35"/>
      <c r="C131" s="28" t="s">
        <v>23</v>
      </c>
      <c r="D131" s="34"/>
      <c r="E131" s="34"/>
      <c r="F131" s="23" t="str">
        <f>E15</f>
        <v xml:space="preserve">Poľnohospodárske družstvo Kútniky </v>
      </c>
      <c r="G131" s="34"/>
      <c r="H131" s="34"/>
      <c r="I131" s="28" t="s">
        <v>29</v>
      </c>
      <c r="J131" s="32" t="str">
        <f>E21</f>
        <v xml:space="preserve">Ing.arch. Žalman, CSc </v>
      </c>
      <c r="K131" s="34"/>
      <c r="L131" s="56"/>
      <c r="S131" s="34"/>
      <c r="T131" s="34"/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</row>
    <row r="132" s="2" customFormat="1" ht="15.15" customHeight="1">
      <c r="A132" s="34"/>
      <c r="B132" s="35"/>
      <c r="C132" s="28" t="s">
        <v>27</v>
      </c>
      <c r="D132" s="34"/>
      <c r="E132" s="34"/>
      <c r="F132" s="23" t="str">
        <f>IF(E18="","",E18)</f>
        <v>Vyplň údaj</v>
      </c>
      <c r="G132" s="34"/>
      <c r="H132" s="34"/>
      <c r="I132" s="28" t="s">
        <v>32</v>
      </c>
      <c r="J132" s="32" t="str">
        <f>E24</f>
        <v>Rosoft s.r.o.</v>
      </c>
      <c r="K132" s="34"/>
      <c r="L132" s="56"/>
      <c r="S132" s="34"/>
      <c r="T132" s="34"/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</row>
    <row r="133" s="2" customFormat="1" ht="10.32" customHeight="1">
      <c r="A133" s="34"/>
      <c r="B133" s="35"/>
      <c r="C133" s="34"/>
      <c r="D133" s="34"/>
      <c r="E133" s="34"/>
      <c r="F133" s="34"/>
      <c r="G133" s="34"/>
      <c r="H133" s="34"/>
      <c r="I133" s="34"/>
      <c r="J133" s="34"/>
      <c r="K133" s="34"/>
      <c r="L133" s="56"/>
      <c r="S133" s="34"/>
      <c r="T133" s="34"/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</row>
    <row r="134" s="11" customFormat="1" ht="29.28" customHeight="1">
      <c r="A134" s="168"/>
      <c r="B134" s="169"/>
      <c r="C134" s="170" t="s">
        <v>133</v>
      </c>
      <c r="D134" s="171" t="s">
        <v>60</v>
      </c>
      <c r="E134" s="171" t="s">
        <v>56</v>
      </c>
      <c r="F134" s="171" t="s">
        <v>57</v>
      </c>
      <c r="G134" s="171" t="s">
        <v>134</v>
      </c>
      <c r="H134" s="171" t="s">
        <v>135</v>
      </c>
      <c r="I134" s="171" t="s">
        <v>136</v>
      </c>
      <c r="J134" s="172" t="s">
        <v>104</v>
      </c>
      <c r="K134" s="173" t="s">
        <v>137</v>
      </c>
      <c r="L134" s="174"/>
      <c r="M134" s="87" t="s">
        <v>1</v>
      </c>
      <c r="N134" s="88" t="s">
        <v>39</v>
      </c>
      <c r="O134" s="88" t="s">
        <v>138</v>
      </c>
      <c r="P134" s="88" t="s">
        <v>139</v>
      </c>
      <c r="Q134" s="88" t="s">
        <v>140</v>
      </c>
      <c r="R134" s="88" t="s">
        <v>141</v>
      </c>
      <c r="S134" s="88" t="s">
        <v>142</v>
      </c>
      <c r="T134" s="89" t="s">
        <v>143</v>
      </c>
      <c r="U134" s="168"/>
      <c r="V134" s="168"/>
      <c r="W134" s="168"/>
      <c r="X134" s="168"/>
      <c r="Y134" s="168"/>
      <c r="Z134" s="168"/>
      <c r="AA134" s="168"/>
      <c r="AB134" s="168"/>
      <c r="AC134" s="168"/>
      <c r="AD134" s="168"/>
      <c r="AE134" s="168"/>
    </row>
    <row r="135" s="2" customFormat="1" ht="22.8" customHeight="1">
      <c r="A135" s="34"/>
      <c r="B135" s="35"/>
      <c r="C135" s="94" t="s">
        <v>100</v>
      </c>
      <c r="D135" s="34"/>
      <c r="E135" s="34"/>
      <c r="F135" s="34"/>
      <c r="G135" s="34"/>
      <c r="H135" s="34"/>
      <c r="I135" s="34"/>
      <c r="J135" s="175">
        <f>BK135</f>
        <v>0</v>
      </c>
      <c r="K135" s="34"/>
      <c r="L135" s="35"/>
      <c r="M135" s="90"/>
      <c r="N135" s="74"/>
      <c r="O135" s="91"/>
      <c r="P135" s="176">
        <f>P136+P178</f>
        <v>0</v>
      </c>
      <c r="Q135" s="91"/>
      <c r="R135" s="176">
        <f>R136+R178</f>
        <v>0</v>
      </c>
      <c r="S135" s="91"/>
      <c r="T135" s="177">
        <f>T136+T178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T135" s="15" t="s">
        <v>74</v>
      </c>
      <c r="AU135" s="15" t="s">
        <v>106</v>
      </c>
      <c r="BK135" s="178">
        <f>BK136+BK178</f>
        <v>0</v>
      </c>
    </row>
    <row r="136" s="12" customFormat="1" ht="25.92" customHeight="1">
      <c r="A136" s="12"/>
      <c r="B136" s="179"/>
      <c r="C136" s="12"/>
      <c r="D136" s="180" t="s">
        <v>74</v>
      </c>
      <c r="E136" s="181" t="s">
        <v>144</v>
      </c>
      <c r="F136" s="181" t="s">
        <v>145</v>
      </c>
      <c r="G136" s="12"/>
      <c r="H136" s="12"/>
      <c r="I136" s="182"/>
      <c r="J136" s="183">
        <f>BK136</f>
        <v>0</v>
      </c>
      <c r="K136" s="12"/>
      <c r="L136" s="179"/>
      <c r="M136" s="184"/>
      <c r="N136" s="185"/>
      <c r="O136" s="185"/>
      <c r="P136" s="186">
        <f>P137+P148+P152+P155+P172+P176</f>
        <v>0</v>
      </c>
      <c r="Q136" s="185"/>
      <c r="R136" s="186">
        <f>R137+R148+R152+R155+R172+R176</f>
        <v>0</v>
      </c>
      <c r="S136" s="185"/>
      <c r="T136" s="187">
        <f>T137+T148+T152+T155+T172+T176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180" t="s">
        <v>83</v>
      </c>
      <c r="AT136" s="188" t="s">
        <v>74</v>
      </c>
      <c r="AU136" s="188" t="s">
        <v>75</v>
      </c>
      <c r="AY136" s="180" t="s">
        <v>146</v>
      </c>
      <c r="BK136" s="189">
        <f>BK137+BK148+BK152+BK155+BK172+BK176</f>
        <v>0</v>
      </c>
    </row>
    <row r="137" s="12" customFormat="1" ht="22.8" customHeight="1">
      <c r="A137" s="12"/>
      <c r="B137" s="179"/>
      <c r="C137" s="12"/>
      <c r="D137" s="180" t="s">
        <v>74</v>
      </c>
      <c r="E137" s="190" t="s">
        <v>83</v>
      </c>
      <c r="F137" s="190" t="s">
        <v>881</v>
      </c>
      <c r="G137" s="12"/>
      <c r="H137" s="12"/>
      <c r="I137" s="182"/>
      <c r="J137" s="191">
        <f>BK137</f>
        <v>0</v>
      </c>
      <c r="K137" s="12"/>
      <c r="L137" s="179"/>
      <c r="M137" s="184"/>
      <c r="N137" s="185"/>
      <c r="O137" s="185"/>
      <c r="P137" s="186">
        <f>SUM(P138:P147)</f>
        <v>0</v>
      </c>
      <c r="Q137" s="185"/>
      <c r="R137" s="186">
        <f>SUM(R138:R147)</f>
        <v>0</v>
      </c>
      <c r="S137" s="185"/>
      <c r="T137" s="187">
        <f>SUM(T138:T147)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180" t="s">
        <v>83</v>
      </c>
      <c r="AT137" s="188" t="s">
        <v>74</v>
      </c>
      <c r="AU137" s="188" t="s">
        <v>83</v>
      </c>
      <c r="AY137" s="180" t="s">
        <v>146</v>
      </c>
      <c r="BK137" s="189">
        <f>SUM(BK138:BK147)</f>
        <v>0</v>
      </c>
    </row>
    <row r="138" s="2" customFormat="1" ht="33" customHeight="1">
      <c r="A138" s="34"/>
      <c r="B138" s="156"/>
      <c r="C138" s="192" t="s">
        <v>83</v>
      </c>
      <c r="D138" s="192" t="s">
        <v>148</v>
      </c>
      <c r="E138" s="193" t="s">
        <v>882</v>
      </c>
      <c r="F138" s="194" t="s">
        <v>883</v>
      </c>
      <c r="G138" s="195" t="s">
        <v>151</v>
      </c>
      <c r="H138" s="196">
        <v>1</v>
      </c>
      <c r="I138" s="197"/>
      <c r="J138" s="198">
        <f>ROUND(I138*H138,2)</f>
        <v>0</v>
      </c>
      <c r="K138" s="199"/>
      <c r="L138" s="35"/>
      <c r="M138" s="200" t="s">
        <v>1</v>
      </c>
      <c r="N138" s="201" t="s">
        <v>41</v>
      </c>
      <c r="O138" s="78"/>
      <c r="P138" s="202">
        <f>O138*H138</f>
        <v>0</v>
      </c>
      <c r="Q138" s="202">
        <v>0</v>
      </c>
      <c r="R138" s="202">
        <f>Q138*H138</f>
        <v>0</v>
      </c>
      <c r="S138" s="202">
        <v>0</v>
      </c>
      <c r="T138" s="203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204" t="s">
        <v>152</v>
      </c>
      <c r="AT138" s="204" t="s">
        <v>148</v>
      </c>
      <c r="AU138" s="204" t="s">
        <v>124</v>
      </c>
      <c r="AY138" s="15" t="s">
        <v>146</v>
      </c>
      <c r="BE138" s="205">
        <f>IF(N138="základná",J138,0)</f>
        <v>0</v>
      </c>
      <c r="BF138" s="205">
        <f>IF(N138="znížená",J138,0)</f>
        <v>0</v>
      </c>
      <c r="BG138" s="205">
        <f>IF(N138="zákl. prenesená",J138,0)</f>
        <v>0</v>
      </c>
      <c r="BH138" s="205">
        <f>IF(N138="zníž. prenesená",J138,0)</f>
        <v>0</v>
      </c>
      <c r="BI138" s="205">
        <f>IF(N138="nulová",J138,0)</f>
        <v>0</v>
      </c>
      <c r="BJ138" s="15" t="s">
        <v>124</v>
      </c>
      <c r="BK138" s="205">
        <f>ROUND(I138*H138,2)</f>
        <v>0</v>
      </c>
      <c r="BL138" s="15" t="s">
        <v>152</v>
      </c>
      <c r="BM138" s="204" t="s">
        <v>124</v>
      </c>
    </row>
    <row r="139" s="2" customFormat="1" ht="21.75" customHeight="1">
      <c r="A139" s="34"/>
      <c r="B139" s="156"/>
      <c r="C139" s="192" t="s">
        <v>124</v>
      </c>
      <c r="D139" s="192" t="s">
        <v>148</v>
      </c>
      <c r="E139" s="193" t="s">
        <v>884</v>
      </c>
      <c r="F139" s="194" t="s">
        <v>885</v>
      </c>
      <c r="G139" s="195" t="s">
        <v>156</v>
      </c>
      <c r="H139" s="196">
        <v>1.8999999999999999</v>
      </c>
      <c r="I139" s="197"/>
      <c r="J139" s="198">
        <f>ROUND(I139*H139,2)</f>
        <v>0</v>
      </c>
      <c r="K139" s="199"/>
      <c r="L139" s="35"/>
      <c r="M139" s="200" t="s">
        <v>1</v>
      </c>
      <c r="N139" s="201" t="s">
        <v>41</v>
      </c>
      <c r="O139" s="78"/>
      <c r="P139" s="202">
        <f>O139*H139</f>
        <v>0</v>
      </c>
      <c r="Q139" s="202">
        <v>0</v>
      </c>
      <c r="R139" s="202">
        <f>Q139*H139</f>
        <v>0</v>
      </c>
      <c r="S139" s="202">
        <v>0</v>
      </c>
      <c r="T139" s="203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204" t="s">
        <v>152</v>
      </c>
      <c r="AT139" s="204" t="s">
        <v>148</v>
      </c>
      <c r="AU139" s="204" t="s">
        <v>124</v>
      </c>
      <c r="AY139" s="15" t="s">
        <v>146</v>
      </c>
      <c r="BE139" s="205">
        <f>IF(N139="základná",J139,0)</f>
        <v>0</v>
      </c>
      <c r="BF139" s="205">
        <f>IF(N139="znížená",J139,0)</f>
        <v>0</v>
      </c>
      <c r="BG139" s="205">
        <f>IF(N139="zákl. prenesená",J139,0)</f>
        <v>0</v>
      </c>
      <c r="BH139" s="205">
        <f>IF(N139="zníž. prenesená",J139,0)</f>
        <v>0</v>
      </c>
      <c r="BI139" s="205">
        <f>IF(N139="nulová",J139,0)</f>
        <v>0</v>
      </c>
      <c r="BJ139" s="15" t="s">
        <v>124</v>
      </c>
      <c r="BK139" s="205">
        <f>ROUND(I139*H139,2)</f>
        <v>0</v>
      </c>
      <c r="BL139" s="15" t="s">
        <v>152</v>
      </c>
      <c r="BM139" s="204" t="s">
        <v>152</v>
      </c>
    </row>
    <row r="140" s="2" customFormat="1" ht="24.15" customHeight="1">
      <c r="A140" s="34"/>
      <c r="B140" s="156"/>
      <c r="C140" s="192" t="s">
        <v>158</v>
      </c>
      <c r="D140" s="192" t="s">
        <v>148</v>
      </c>
      <c r="E140" s="193" t="s">
        <v>886</v>
      </c>
      <c r="F140" s="194" t="s">
        <v>483</v>
      </c>
      <c r="G140" s="195" t="s">
        <v>156</v>
      </c>
      <c r="H140" s="196">
        <v>1.8999999999999999</v>
      </c>
      <c r="I140" s="197"/>
      <c r="J140" s="198">
        <f>ROUND(I140*H140,2)</f>
        <v>0</v>
      </c>
      <c r="K140" s="199"/>
      <c r="L140" s="35"/>
      <c r="M140" s="200" t="s">
        <v>1</v>
      </c>
      <c r="N140" s="201" t="s">
        <v>41</v>
      </c>
      <c r="O140" s="78"/>
      <c r="P140" s="202">
        <f>O140*H140</f>
        <v>0</v>
      </c>
      <c r="Q140" s="202">
        <v>0</v>
      </c>
      <c r="R140" s="202">
        <f>Q140*H140</f>
        <v>0</v>
      </c>
      <c r="S140" s="202">
        <v>0</v>
      </c>
      <c r="T140" s="203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204" t="s">
        <v>152</v>
      </c>
      <c r="AT140" s="204" t="s">
        <v>148</v>
      </c>
      <c r="AU140" s="204" t="s">
        <v>124</v>
      </c>
      <c r="AY140" s="15" t="s">
        <v>146</v>
      </c>
      <c r="BE140" s="205">
        <f>IF(N140="základná",J140,0)</f>
        <v>0</v>
      </c>
      <c r="BF140" s="205">
        <f>IF(N140="znížená",J140,0)</f>
        <v>0</v>
      </c>
      <c r="BG140" s="205">
        <f>IF(N140="zákl. prenesená",J140,0)</f>
        <v>0</v>
      </c>
      <c r="BH140" s="205">
        <f>IF(N140="zníž. prenesená",J140,0)</f>
        <v>0</v>
      </c>
      <c r="BI140" s="205">
        <f>IF(N140="nulová",J140,0)</f>
        <v>0</v>
      </c>
      <c r="BJ140" s="15" t="s">
        <v>124</v>
      </c>
      <c r="BK140" s="205">
        <f>ROUND(I140*H140,2)</f>
        <v>0</v>
      </c>
      <c r="BL140" s="15" t="s">
        <v>152</v>
      </c>
      <c r="BM140" s="204" t="s">
        <v>163</v>
      </c>
    </row>
    <row r="141" s="2" customFormat="1" ht="21.75" customHeight="1">
      <c r="A141" s="34"/>
      <c r="B141" s="156"/>
      <c r="C141" s="192" t="s">
        <v>152</v>
      </c>
      <c r="D141" s="192" t="s">
        <v>148</v>
      </c>
      <c r="E141" s="193" t="s">
        <v>485</v>
      </c>
      <c r="F141" s="194" t="s">
        <v>486</v>
      </c>
      <c r="G141" s="195" t="s">
        <v>156</v>
      </c>
      <c r="H141" s="196">
        <v>91.680000000000007</v>
      </c>
      <c r="I141" s="197"/>
      <c r="J141" s="198">
        <f>ROUND(I141*H141,2)</f>
        <v>0</v>
      </c>
      <c r="K141" s="199"/>
      <c r="L141" s="35"/>
      <c r="M141" s="200" t="s">
        <v>1</v>
      </c>
      <c r="N141" s="201" t="s">
        <v>41</v>
      </c>
      <c r="O141" s="78"/>
      <c r="P141" s="202">
        <f>O141*H141</f>
        <v>0</v>
      </c>
      <c r="Q141" s="202">
        <v>0</v>
      </c>
      <c r="R141" s="202">
        <f>Q141*H141</f>
        <v>0</v>
      </c>
      <c r="S141" s="202">
        <v>0</v>
      </c>
      <c r="T141" s="203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204" t="s">
        <v>152</v>
      </c>
      <c r="AT141" s="204" t="s">
        <v>148</v>
      </c>
      <c r="AU141" s="204" t="s">
        <v>124</v>
      </c>
      <c r="AY141" s="15" t="s">
        <v>146</v>
      </c>
      <c r="BE141" s="205">
        <f>IF(N141="základná",J141,0)</f>
        <v>0</v>
      </c>
      <c r="BF141" s="205">
        <f>IF(N141="znížená",J141,0)</f>
        <v>0</v>
      </c>
      <c r="BG141" s="205">
        <f>IF(N141="zákl. prenesená",J141,0)</f>
        <v>0</v>
      </c>
      <c r="BH141" s="205">
        <f>IF(N141="zníž. prenesená",J141,0)</f>
        <v>0</v>
      </c>
      <c r="BI141" s="205">
        <f>IF(N141="nulová",J141,0)</f>
        <v>0</v>
      </c>
      <c r="BJ141" s="15" t="s">
        <v>124</v>
      </c>
      <c r="BK141" s="205">
        <f>ROUND(I141*H141,2)</f>
        <v>0</v>
      </c>
      <c r="BL141" s="15" t="s">
        <v>152</v>
      </c>
      <c r="BM141" s="204" t="s">
        <v>167</v>
      </c>
    </row>
    <row r="142" s="2" customFormat="1" ht="37.8" customHeight="1">
      <c r="A142" s="34"/>
      <c r="B142" s="156"/>
      <c r="C142" s="192" t="s">
        <v>164</v>
      </c>
      <c r="D142" s="192" t="s">
        <v>148</v>
      </c>
      <c r="E142" s="193" t="s">
        <v>488</v>
      </c>
      <c r="F142" s="194" t="s">
        <v>489</v>
      </c>
      <c r="G142" s="195" t="s">
        <v>156</v>
      </c>
      <c r="H142" s="196">
        <v>91.680000000000007</v>
      </c>
      <c r="I142" s="197"/>
      <c r="J142" s="198">
        <f>ROUND(I142*H142,2)</f>
        <v>0</v>
      </c>
      <c r="K142" s="199"/>
      <c r="L142" s="35"/>
      <c r="M142" s="200" t="s">
        <v>1</v>
      </c>
      <c r="N142" s="201" t="s">
        <v>41</v>
      </c>
      <c r="O142" s="78"/>
      <c r="P142" s="202">
        <f>O142*H142</f>
        <v>0</v>
      </c>
      <c r="Q142" s="202">
        <v>0</v>
      </c>
      <c r="R142" s="202">
        <f>Q142*H142</f>
        <v>0</v>
      </c>
      <c r="S142" s="202">
        <v>0</v>
      </c>
      <c r="T142" s="203">
        <f>S142*H142</f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204" t="s">
        <v>152</v>
      </c>
      <c r="AT142" s="204" t="s">
        <v>148</v>
      </c>
      <c r="AU142" s="204" t="s">
        <v>124</v>
      </c>
      <c r="AY142" s="15" t="s">
        <v>146</v>
      </c>
      <c r="BE142" s="205">
        <f>IF(N142="základná",J142,0)</f>
        <v>0</v>
      </c>
      <c r="BF142" s="205">
        <f>IF(N142="znížená",J142,0)</f>
        <v>0</v>
      </c>
      <c r="BG142" s="205">
        <f>IF(N142="zákl. prenesená",J142,0)</f>
        <v>0</v>
      </c>
      <c r="BH142" s="205">
        <f>IF(N142="zníž. prenesená",J142,0)</f>
        <v>0</v>
      </c>
      <c r="BI142" s="205">
        <f>IF(N142="nulová",J142,0)</f>
        <v>0</v>
      </c>
      <c r="BJ142" s="15" t="s">
        <v>124</v>
      </c>
      <c r="BK142" s="205">
        <f>ROUND(I142*H142,2)</f>
        <v>0</v>
      </c>
      <c r="BL142" s="15" t="s">
        <v>152</v>
      </c>
      <c r="BM142" s="204" t="s">
        <v>170</v>
      </c>
    </row>
    <row r="143" s="2" customFormat="1" ht="33" customHeight="1">
      <c r="A143" s="34"/>
      <c r="B143" s="156"/>
      <c r="C143" s="192" t="s">
        <v>163</v>
      </c>
      <c r="D143" s="192" t="s">
        <v>148</v>
      </c>
      <c r="E143" s="193" t="s">
        <v>491</v>
      </c>
      <c r="F143" s="194" t="s">
        <v>492</v>
      </c>
      <c r="G143" s="195" t="s">
        <v>156</v>
      </c>
      <c r="H143" s="196">
        <v>3.0819999999999999</v>
      </c>
      <c r="I143" s="197"/>
      <c r="J143" s="198">
        <f>ROUND(I143*H143,2)</f>
        <v>0</v>
      </c>
      <c r="K143" s="199"/>
      <c r="L143" s="35"/>
      <c r="M143" s="200" t="s">
        <v>1</v>
      </c>
      <c r="N143" s="201" t="s">
        <v>41</v>
      </c>
      <c r="O143" s="78"/>
      <c r="P143" s="202">
        <f>O143*H143</f>
        <v>0</v>
      </c>
      <c r="Q143" s="202">
        <v>0</v>
      </c>
      <c r="R143" s="202">
        <f>Q143*H143</f>
        <v>0</v>
      </c>
      <c r="S143" s="202">
        <v>0</v>
      </c>
      <c r="T143" s="203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204" t="s">
        <v>152</v>
      </c>
      <c r="AT143" s="204" t="s">
        <v>148</v>
      </c>
      <c r="AU143" s="204" t="s">
        <v>124</v>
      </c>
      <c r="AY143" s="15" t="s">
        <v>146</v>
      </c>
      <c r="BE143" s="205">
        <f>IF(N143="základná",J143,0)</f>
        <v>0</v>
      </c>
      <c r="BF143" s="205">
        <f>IF(N143="znížená",J143,0)</f>
        <v>0</v>
      </c>
      <c r="BG143" s="205">
        <f>IF(N143="zákl. prenesená",J143,0)</f>
        <v>0</v>
      </c>
      <c r="BH143" s="205">
        <f>IF(N143="zníž. prenesená",J143,0)</f>
        <v>0</v>
      </c>
      <c r="BI143" s="205">
        <f>IF(N143="nulová",J143,0)</f>
        <v>0</v>
      </c>
      <c r="BJ143" s="15" t="s">
        <v>124</v>
      </c>
      <c r="BK143" s="205">
        <f>ROUND(I143*H143,2)</f>
        <v>0</v>
      </c>
      <c r="BL143" s="15" t="s">
        <v>152</v>
      </c>
      <c r="BM143" s="204" t="s">
        <v>174</v>
      </c>
    </row>
    <row r="144" s="2" customFormat="1" ht="37.8" customHeight="1">
      <c r="A144" s="34"/>
      <c r="B144" s="156"/>
      <c r="C144" s="192" t="s">
        <v>171</v>
      </c>
      <c r="D144" s="192" t="s">
        <v>148</v>
      </c>
      <c r="E144" s="193" t="s">
        <v>494</v>
      </c>
      <c r="F144" s="194" t="s">
        <v>495</v>
      </c>
      <c r="G144" s="195" t="s">
        <v>156</v>
      </c>
      <c r="H144" s="196">
        <v>21.574000000000002</v>
      </c>
      <c r="I144" s="197"/>
      <c r="J144" s="198">
        <f>ROUND(I144*H144,2)</f>
        <v>0</v>
      </c>
      <c r="K144" s="199"/>
      <c r="L144" s="35"/>
      <c r="M144" s="200" t="s">
        <v>1</v>
      </c>
      <c r="N144" s="201" t="s">
        <v>41</v>
      </c>
      <c r="O144" s="78"/>
      <c r="P144" s="202">
        <f>O144*H144</f>
        <v>0</v>
      </c>
      <c r="Q144" s="202">
        <v>0</v>
      </c>
      <c r="R144" s="202">
        <f>Q144*H144</f>
        <v>0</v>
      </c>
      <c r="S144" s="202">
        <v>0</v>
      </c>
      <c r="T144" s="203">
        <f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204" t="s">
        <v>152</v>
      </c>
      <c r="AT144" s="204" t="s">
        <v>148</v>
      </c>
      <c r="AU144" s="204" t="s">
        <v>124</v>
      </c>
      <c r="AY144" s="15" t="s">
        <v>146</v>
      </c>
      <c r="BE144" s="205">
        <f>IF(N144="základná",J144,0)</f>
        <v>0</v>
      </c>
      <c r="BF144" s="205">
        <f>IF(N144="znížená",J144,0)</f>
        <v>0</v>
      </c>
      <c r="BG144" s="205">
        <f>IF(N144="zákl. prenesená",J144,0)</f>
        <v>0</v>
      </c>
      <c r="BH144" s="205">
        <f>IF(N144="zníž. prenesená",J144,0)</f>
        <v>0</v>
      </c>
      <c r="BI144" s="205">
        <f>IF(N144="nulová",J144,0)</f>
        <v>0</v>
      </c>
      <c r="BJ144" s="15" t="s">
        <v>124</v>
      </c>
      <c r="BK144" s="205">
        <f>ROUND(I144*H144,2)</f>
        <v>0</v>
      </c>
      <c r="BL144" s="15" t="s">
        <v>152</v>
      </c>
      <c r="BM144" s="204" t="s">
        <v>198</v>
      </c>
    </row>
    <row r="145" s="2" customFormat="1" ht="24.15" customHeight="1">
      <c r="A145" s="34"/>
      <c r="B145" s="156"/>
      <c r="C145" s="192" t="s">
        <v>167</v>
      </c>
      <c r="D145" s="192" t="s">
        <v>148</v>
      </c>
      <c r="E145" s="193" t="s">
        <v>497</v>
      </c>
      <c r="F145" s="194" t="s">
        <v>498</v>
      </c>
      <c r="G145" s="195" t="s">
        <v>156</v>
      </c>
      <c r="H145" s="196">
        <v>3.0819999999999999</v>
      </c>
      <c r="I145" s="197"/>
      <c r="J145" s="198">
        <f>ROUND(I145*H145,2)</f>
        <v>0</v>
      </c>
      <c r="K145" s="199"/>
      <c r="L145" s="35"/>
      <c r="M145" s="200" t="s">
        <v>1</v>
      </c>
      <c r="N145" s="201" t="s">
        <v>41</v>
      </c>
      <c r="O145" s="78"/>
      <c r="P145" s="202">
        <f>O145*H145</f>
        <v>0</v>
      </c>
      <c r="Q145" s="202">
        <v>0</v>
      </c>
      <c r="R145" s="202">
        <f>Q145*H145</f>
        <v>0</v>
      </c>
      <c r="S145" s="202">
        <v>0</v>
      </c>
      <c r="T145" s="203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204" t="s">
        <v>152</v>
      </c>
      <c r="AT145" s="204" t="s">
        <v>148</v>
      </c>
      <c r="AU145" s="204" t="s">
        <v>124</v>
      </c>
      <c r="AY145" s="15" t="s">
        <v>146</v>
      </c>
      <c r="BE145" s="205">
        <f>IF(N145="základná",J145,0)</f>
        <v>0</v>
      </c>
      <c r="BF145" s="205">
        <f>IF(N145="znížená",J145,0)</f>
        <v>0</v>
      </c>
      <c r="BG145" s="205">
        <f>IF(N145="zákl. prenesená",J145,0)</f>
        <v>0</v>
      </c>
      <c r="BH145" s="205">
        <f>IF(N145="zníž. prenesená",J145,0)</f>
        <v>0</v>
      </c>
      <c r="BI145" s="205">
        <f>IF(N145="nulová",J145,0)</f>
        <v>0</v>
      </c>
      <c r="BJ145" s="15" t="s">
        <v>124</v>
      </c>
      <c r="BK145" s="205">
        <f>ROUND(I145*H145,2)</f>
        <v>0</v>
      </c>
      <c r="BL145" s="15" t="s">
        <v>152</v>
      </c>
      <c r="BM145" s="204" t="s">
        <v>207</v>
      </c>
    </row>
    <row r="146" s="2" customFormat="1" ht="16.5" customHeight="1">
      <c r="A146" s="34"/>
      <c r="B146" s="156"/>
      <c r="C146" s="192" t="s">
        <v>178</v>
      </c>
      <c r="D146" s="192" t="s">
        <v>148</v>
      </c>
      <c r="E146" s="193" t="s">
        <v>500</v>
      </c>
      <c r="F146" s="194" t="s">
        <v>501</v>
      </c>
      <c r="G146" s="195" t="s">
        <v>156</v>
      </c>
      <c r="H146" s="196">
        <v>3.0819999999999999</v>
      </c>
      <c r="I146" s="197"/>
      <c r="J146" s="198">
        <f>ROUND(I146*H146,2)</f>
        <v>0</v>
      </c>
      <c r="K146" s="199"/>
      <c r="L146" s="35"/>
      <c r="M146" s="200" t="s">
        <v>1</v>
      </c>
      <c r="N146" s="201" t="s">
        <v>41</v>
      </c>
      <c r="O146" s="78"/>
      <c r="P146" s="202">
        <f>O146*H146</f>
        <v>0</v>
      </c>
      <c r="Q146" s="202">
        <v>0</v>
      </c>
      <c r="R146" s="202">
        <f>Q146*H146</f>
        <v>0</v>
      </c>
      <c r="S146" s="202">
        <v>0</v>
      </c>
      <c r="T146" s="203">
        <f>S146*H146</f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204" t="s">
        <v>152</v>
      </c>
      <c r="AT146" s="204" t="s">
        <v>148</v>
      </c>
      <c r="AU146" s="204" t="s">
        <v>124</v>
      </c>
      <c r="AY146" s="15" t="s">
        <v>146</v>
      </c>
      <c r="BE146" s="205">
        <f>IF(N146="základná",J146,0)</f>
        <v>0</v>
      </c>
      <c r="BF146" s="205">
        <f>IF(N146="znížená",J146,0)</f>
        <v>0</v>
      </c>
      <c r="BG146" s="205">
        <f>IF(N146="zákl. prenesená",J146,0)</f>
        <v>0</v>
      </c>
      <c r="BH146" s="205">
        <f>IF(N146="zníž. prenesená",J146,0)</f>
        <v>0</v>
      </c>
      <c r="BI146" s="205">
        <f>IF(N146="nulová",J146,0)</f>
        <v>0</v>
      </c>
      <c r="BJ146" s="15" t="s">
        <v>124</v>
      </c>
      <c r="BK146" s="205">
        <f>ROUND(I146*H146,2)</f>
        <v>0</v>
      </c>
      <c r="BL146" s="15" t="s">
        <v>152</v>
      </c>
      <c r="BM146" s="204" t="s">
        <v>215</v>
      </c>
    </row>
    <row r="147" s="2" customFormat="1" ht="24.15" customHeight="1">
      <c r="A147" s="34"/>
      <c r="B147" s="156"/>
      <c r="C147" s="192" t="s">
        <v>170</v>
      </c>
      <c r="D147" s="192" t="s">
        <v>148</v>
      </c>
      <c r="E147" s="193" t="s">
        <v>503</v>
      </c>
      <c r="F147" s="194" t="s">
        <v>504</v>
      </c>
      <c r="G147" s="195" t="s">
        <v>156</v>
      </c>
      <c r="H147" s="196">
        <v>90.498000000000005</v>
      </c>
      <c r="I147" s="197"/>
      <c r="J147" s="198">
        <f>ROUND(I147*H147,2)</f>
        <v>0</v>
      </c>
      <c r="K147" s="199"/>
      <c r="L147" s="35"/>
      <c r="M147" s="200" t="s">
        <v>1</v>
      </c>
      <c r="N147" s="201" t="s">
        <v>41</v>
      </c>
      <c r="O147" s="78"/>
      <c r="P147" s="202">
        <f>O147*H147</f>
        <v>0</v>
      </c>
      <c r="Q147" s="202">
        <v>0</v>
      </c>
      <c r="R147" s="202">
        <f>Q147*H147</f>
        <v>0</v>
      </c>
      <c r="S147" s="202">
        <v>0</v>
      </c>
      <c r="T147" s="203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204" t="s">
        <v>152</v>
      </c>
      <c r="AT147" s="204" t="s">
        <v>148</v>
      </c>
      <c r="AU147" s="204" t="s">
        <v>124</v>
      </c>
      <c r="AY147" s="15" t="s">
        <v>146</v>
      </c>
      <c r="BE147" s="205">
        <f>IF(N147="základná",J147,0)</f>
        <v>0</v>
      </c>
      <c r="BF147" s="205">
        <f>IF(N147="znížená",J147,0)</f>
        <v>0</v>
      </c>
      <c r="BG147" s="205">
        <f>IF(N147="zákl. prenesená",J147,0)</f>
        <v>0</v>
      </c>
      <c r="BH147" s="205">
        <f>IF(N147="zníž. prenesená",J147,0)</f>
        <v>0</v>
      </c>
      <c r="BI147" s="205">
        <f>IF(N147="nulová",J147,0)</f>
        <v>0</v>
      </c>
      <c r="BJ147" s="15" t="s">
        <v>124</v>
      </c>
      <c r="BK147" s="205">
        <f>ROUND(I147*H147,2)</f>
        <v>0</v>
      </c>
      <c r="BL147" s="15" t="s">
        <v>152</v>
      </c>
      <c r="BM147" s="204" t="s">
        <v>7</v>
      </c>
    </row>
    <row r="148" s="12" customFormat="1" ht="22.8" customHeight="1">
      <c r="A148" s="12"/>
      <c r="B148" s="179"/>
      <c r="C148" s="12"/>
      <c r="D148" s="180" t="s">
        <v>74</v>
      </c>
      <c r="E148" s="190" t="s">
        <v>152</v>
      </c>
      <c r="F148" s="190" t="s">
        <v>887</v>
      </c>
      <c r="G148" s="12"/>
      <c r="H148" s="12"/>
      <c r="I148" s="182"/>
      <c r="J148" s="191">
        <f>BK148</f>
        <v>0</v>
      </c>
      <c r="K148" s="12"/>
      <c r="L148" s="179"/>
      <c r="M148" s="184"/>
      <c r="N148" s="185"/>
      <c r="O148" s="185"/>
      <c r="P148" s="186">
        <f>SUM(P149:P151)</f>
        <v>0</v>
      </c>
      <c r="Q148" s="185"/>
      <c r="R148" s="186">
        <f>SUM(R149:R151)</f>
        <v>0</v>
      </c>
      <c r="S148" s="185"/>
      <c r="T148" s="187">
        <f>SUM(T149:T151)</f>
        <v>0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180" t="s">
        <v>83</v>
      </c>
      <c r="AT148" s="188" t="s">
        <v>74</v>
      </c>
      <c r="AU148" s="188" t="s">
        <v>83</v>
      </c>
      <c r="AY148" s="180" t="s">
        <v>146</v>
      </c>
      <c r="BK148" s="189">
        <f>SUM(BK149:BK151)</f>
        <v>0</v>
      </c>
    </row>
    <row r="149" s="2" customFormat="1" ht="37.8" customHeight="1">
      <c r="A149" s="34"/>
      <c r="B149" s="156"/>
      <c r="C149" s="192" t="s">
        <v>186</v>
      </c>
      <c r="D149" s="192" t="s">
        <v>148</v>
      </c>
      <c r="E149" s="193" t="s">
        <v>888</v>
      </c>
      <c r="F149" s="194" t="s">
        <v>889</v>
      </c>
      <c r="G149" s="195" t="s">
        <v>156</v>
      </c>
      <c r="H149" s="196">
        <v>2.46</v>
      </c>
      <c r="I149" s="197"/>
      <c r="J149" s="198">
        <f>ROUND(I149*H149,2)</f>
        <v>0</v>
      </c>
      <c r="K149" s="199"/>
      <c r="L149" s="35"/>
      <c r="M149" s="200" t="s">
        <v>1</v>
      </c>
      <c r="N149" s="201" t="s">
        <v>41</v>
      </c>
      <c r="O149" s="78"/>
      <c r="P149" s="202">
        <f>O149*H149</f>
        <v>0</v>
      </c>
      <c r="Q149" s="202">
        <v>0</v>
      </c>
      <c r="R149" s="202">
        <f>Q149*H149</f>
        <v>0</v>
      </c>
      <c r="S149" s="202">
        <v>0</v>
      </c>
      <c r="T149" s="203">
        <f>S149*H149</f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204" t="s">
        <v>152</v>
      </c>
      <c r="AT149" s="204" t="s">
        <v>148</v>
      </c>
      <c r="AU149" s="204" t="s">
        <v>124</v>
      </c>
      <c r="AY149" s="15" t="s">
        <v>146</v>
      </c>
      <c r="BE149" s="205">
        <f>IF(N149="základná",J149,0)</f>
        <v>0</v>
      </c>
      <c r="BF149" s="205">
        <f>IF(N149="znížená",J149,0)</f>
        <v>0</v>
      </c>
      <c r="BG149" s="205">
        <f>IF(N149="zákl. prenesená",J149,0)</f>
        <v>0</v>
      </c>
      <c r="BH149" s="205">
        <f>IF(N149="zníž. prenesená",J149,0)</f>
        <v>0</v>
      </c>
      <c r="BI149" s="205">
        <f>IF(N149="nulová",J149,0)</f>
        <v>0</v>
      </c>
      <c r="BJ149" s="15" t="s">
        <v>124</v>
      </c>
      <c r="BK149" s="205">
        <f>ROUND(I149*H149,2)</f>
        <v>0</v>
      </c>
      <c r="BL149" s="15" t="s">
        <v>152</v>
      </c>
      <c r="BM149" s="204" t="s">
        <v>231</v>
      </c>
    </row>
    <row r="150" s="2" customFormat="1" ht="33" customHeight="1">
      <c r="A150" s="34"/>
      <c r="B150" s="156"/>
      <c r="C150" s="192" t="s">
        <v>174</v>
      </c>
      <c r="D150" s="192" t="s">
        <v>148</v>
      </c>
      <c r="E150" s="193" t="s">
        <v>640</v>
      </c>
      <c r="F150" s="194" t="s">
        <v>641</v>
      </c>
      <c r="G150" s="195" t="s">
        <v>151</v>
      </c>
      <c r="H150" s="196">
        <v>0.80000000000000004</v>
      </c>
      <c r="I150" s="197"/>
      <c r="J150" s="198">
        <f>ROUND(I150*H150,2)</f>
        <v>0</v>
      </c>
      <c r="K150" s="199"/>
      <c r="L150" s="35"/>
      <c r="M150" s="200" t="s">
        <v>1</v>
      </c>
      <c r="N150" s="201" t="s">
        <v>41</v>
      </c>
      <c r="O150" s="78"/>
      <c r="P150" s="202">
        <f>O150*H150</f>
        <v>0</v>
      </c>
      <c r="Q150" s="202">
        <v>0</v>
      </c>
      <c r="R150" s="202">
        <f>Q150*H150</f>
        <v>0</v>
      </c>
      <c r="S150" s="202">
        <v>0</v>
      </c>
      <c r="T150" s="203">
        <f>S150*H150</f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204" t="s">
        <v>152</v>
      </c>
      <c r="AT150" s="204" t="s">
        <v>148</v>
      </c>
      <c r="AU150" s="204" t="s">
        <v>124</v>
      </c>
      <c r="AY150" s="15" t="s">
        <v>146</v>
      </c>
      <c r="BE150" s="205">
        <f>IF(N150="základná",J150,0)</f>
        <v>0</v>
      </c>
      <c r="BF150" s="205">
        <f>IF(N150="znížená",J150,0)</f>
        <v>0</v>
      </c>
      <c r="BG150" s="205">
        <f>IF(N150="zákl. prenesená",J150,0)</f>
        <v>0</v>
      </c>
      <c r="BH150" s="205">
        <f>IF(N150="zníž. prenesená",J150,0)</f>
        <v>0</v>
      </c>
      <c r="BI150" s="205">
        <f>IF(N150="nulová",J150,0)</f>
        <v>0</v>
      </c>
      <c r="BJ150" s="15" t="s">
        <v>124</v>
      </c>
      <c r="BK150" s="205">
        <f>ROUND(I150*H150,2)</f>
        <v>0</v>
      </c>
      <c r="BL150" s="15" t="s">
        <v>152</v>
      </c>
      <c r="BM150" s="204" t="s">
        <v>197</v>
      </c>
    </row>
    <row r="151" s="2" customFormat="1" ht="24.15" customHeight="1">
      <c r="A151" s="34"/>
      <c r="B151" s="156"/>
      <c r="C151" s="192" t="s">
        <v>194</v>
      </c>
      <c r="D151" s="192" t="s">
        <v>148</v>
      </c>
      <c r="E151" s="193" t="s">
        <v>890</v>
      </c>
      <c r="F151" s="194" t="s">
        <v>891</v>
      </c>
      <c r="G151" s="195" t="s">
        <v>512</v>
      </c>
      <c r="H151" s="196">
        <v>1</v>
      </c>
      <c r="I151" s="197"/>
      <c r="J151" s="198">
        <f>ROUND(I151*H151,2)</f>
        <v>0</v>
      </c>
      <c r="K151" s="199"/>
      <c r="L151" s="35"/>
      <c r="M151" s="200" t="s">
        <v>1</v>
      </c>
      <c r="N151" s="201" t="s">
        <v>41</v>
      </c>
      <c r="O151" s="78"/>
      <c r="P151" s="202">
        <f>O151*H151</f>
        <v>0</v>
      </c>
      <c r="Q151" s="202">
        <v>0</v>
      </c>
      <c r="R151" s="202">
        <f>Q151*H151</f>
        <v>0</v>
      </c>
      <c r="S151" s="202">
        <v>0</v>
      </c>
      <c r="T151" s="203">
        <f>S151*H151</f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204" t="s">
        <v>152</v>
      </c>
      <c r="AT151" s="204" t="s">
        <v>148</v>
      </c>
      <c r="AU151" s="204" t="s">
        <v>124</v>
      </c>
      <c r="AY151" s="15" t="s">
        <v>146</v>
      </c>
      <c r="BE151" s="205">
        <f>IF(N151="základná",J151,0)</f>
        <v>0</v>
      </c>
      <c r="BF151" s="205">
        <f>IF(N151="znížená",J151,0)</f>
        <v>0</v>
      </c>
      <c r="BG151" s="205">
        <f>IF(N151="zákl. prenesená",J151,0)</f>
        <v>0</v>
      </c>
      <c r="BH151" s="205">
        <f>IF(N151="zníž. prenesená",J151,0)</f>
        <v>0</v>
      </c>
      <c r="BI151" s="205">
        <f>IF(N151="nulová",J151,0)</f>
        <v>0</v>
      </c>
      <c r="BJ151" s="15" t="s">
        <v>124</v>
      </c>
      <c r="BK151" s="205">
        <f>ROUND(I151*H151,2)</f>
        <v>0</v>
      </c>
      <c r="BL151" s="15" t="s">
        <v>152</v>
      </c>
      <c r="BM151" s="204" t="s">
        <v>201</v>
      </c>
    </row>
    <row r="152" s="12" customFormat="1" ht="22.8" customHeight="1">
      <c r="A152" s="12"/>
      <c r="B152" s="179"/>
      <c r="C152" s="12"/>
      <c r="D152" s="180" t="s">
        <v>74</v>
      </c>
      <c r="E152" s="190" t="s">
        <v>164</v>
      </c>
      <c r="F152" s="190" t="s">
        <v>244</v>
      </c>
      <c r="G152" s="12"/>
      <c r="H152" s="12"/>
      <c r="I152" s="182"/>
      <c r="J152" s="191">
        <f>BK152</f>
        <v>0</v>
      </c>
      <c r="K152" s="12"/>
      <c r="L152" s="179"/>
      <c r="M152" s="184"/>
      <c r="N152" s="185"/>
      <c r="O152" s="185"/>
      <c r="P152" s="186">
        <f>SUM(P153:P154)</f>
        <v>0</v>
      </c>
      <c r="Q152" s="185"/>
      <c r="R152" s="186">
        <f>SUM(R153:R154)</f>
        <v>0</v>
      </c>
      <c r="S152" s="185"/>
      <c r="T152" s="187">
        <f>SUM(T153:T154)</f>
        <v>0</v>
      </c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R152" s="180" t="s">
        <v>83</v>
      </c>
      <c r="AT152" s="188" t="s">
        <v>74</v>
      </c>
      <c r="AU152" s="188" t="s">
        <v>83</v>
      </c>
      <c r="AY152" s="180" t="s">
        <v>146</v>
      </c>
      <c r="BK152" s="189">
        <f>SUM(BK153:BK154)</f>
        <v>0</v>
      </c>
    </row>
    <row r="153" s="2" customFormat="1" ht="33" customHeight="1">
      <c r="A153" s="34"/>
      <c r="B153" s="156"/>
      <c r="C153" s="192" t="s">
        <v>198</v>
      </c>
      <c r="D153" s="192" t="s">
        <v>148</v>
      </c>
      <c r="E153" s="193" t="s">
        <v>892</v>
      </c>
      <c r="F153" s="194" t="s">
        <v>893</v>
      </c>
      <c r="G153" s="195" t="s">
        <v>156</v>
      </c>
      <c r="H153" s="196">
        <v>0.20000000000000001</v>
      </c>
      <c r="I153" s="197"/>
      <c r="J153" s="198">
        <f>ROUND(I153*H153,2)</f>
        <v>0</v>
      </c>
      <c r="K153" s="199"/>
      <c r="L153" s="35"/>
      <c r="M153" s="200" t="s">
        <v>1</v>
      </c>
      <c r="N153" s="201" t="s">
        <v>41</v>
      </c>
      <c r="O153" s="78"/>
      <c r="P153" s="202">
        <f>O153*H153</f>
        <v>0</v>
      </c>
      <c r="Q153" s="202">
        <v>0</v>
      </c>
      <c r="R153" s="202">
        <f>Q153*H153</f>
        <v>0</v>
      </c>
      <c r="S153" s="202">
        <v>0</v>
      </c>
      <c r="T153" s="203">
        <f>S153*H153</f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204" t="s">
        <v>152</v>
      </c>
      <c r="AT153" s="204" t="s">
        <v>148</v>
      </c>
      <c r="AU153" s="204" t="s">
        <v>124</v>
      </c>
      <c r="AY153" s="15" t="s">
        <v>146</v>
      </c>
      <c r="BE153" s="205">
        <f>IF(N153="základná",J153,0)</f>
        <v>0</v>
      </c>
      <c r="BF153" s="205">
        <f>IF(N153="znížená",J153,0)</f>
        <v>0</v>
      </c>
      <c r="BG153" s="205">
        <f>IF(N153="zákl. prenesená",J153,0)</f>
        <v>0</v>
      </c>
      <c r="BH153" s="205">
        <f>IF(N153="zníž. prenesená",J153,0)</f>
        <v>0</v>
      </c>
      <c r="BI153" s="205">
        <f>IF(N153="nulová",J153,0)</f>
        <v>0</v>
      </c>
      <c r="BJ153" s="15" t="s">
        <v>124</v>
      </c>
      <c r="BK153" s="205">
        <f>ROUND(I153*H153,2)</f>
        <v>0</v>
      </c>
      <c r="BL153" s="15" t="s">
        <v>152</v>
      </c>
      <c r="BM153" s="204" t="s">
        <v>205</v>
      </c>
    </row>
    <row r="154" s="2" customFormat="1" ht="33" customHeight="1">
      <c r="A154" s="34"/>
      <c r="B154" s="156"/>
      <c r="C154" s="192" t="s">
        <v>202</v>
      </c>
      <c r="D154" s="192" t="s">
        <v>148</v>
      </c>
      <c r="E154" s="193" t="s">
        <v>894</v>
      </c>
      <c r="F154" s="194" t="s">
        <v>895</v>
      </c>
      <c r="G154" s="195" t="s">
        <v>156</v>
      </c>
      <c r="H154" s="196">
        <v>0.20000000000000001</v>
      </c>
      <c r="I154" s="197"/>
      <c r="J154" s="198">
        <f>ROUND(I154*H154,2)</f>
        <v>0</v>
      </c>
      <c r="K154" s="199"/>
      <c r="L154" s="35"/>
      <c r="M154" s="200" t="s">
        <v>1</v>
      </c>
      <c r="N154" s="201" t="s">
        <v>41</v>
      </c>
      <c r="O154" s="78"/>
      <c r="P154" s="202">
        <f>O154*H154</f>
        <v>0</v>
      </c>
      <c r="Q154" s="202">
        <v>0</v>
      </c>
      <c r="R154" s="202">
        <f>Q154*H154</f>
        <v>0</v>
      </c>
      <c r="S154" s="202">
        <v>0</v>
      </c>
      <c r="T154" s="203">
        <f>S154*H154</f>
        <v>0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204" t="s">
        <v>152</v>
      </c>
      <c r="AT154" s="204" t="s">
        <v>148</v>
      </c>
      <c r="AU154" s="204" t="s">
        <v>124</v>
      </c>
      <c r="AY154" s="15" t="s">
        <v>146</v>
      </c>
      <c r="BE154" s="205">
        <f>IF(N154="základná",J154,0)</f>
        <v>0</v>
      </c>
      <c r="BF154" s="205">
        <f>IF(N154="znížená",J154,0)</f>
        <v>0</v>
      </c>
      <c r="BG154" s="205">
        <f>IF(N154="zákl. prenesená",J154,0)</f>
        <v>0</v>
      </c>
      <c r="BH154" s="205">
        <f>IF(N154="zníž. prenesená",J154,0)</f>
        <v>0</v>
      </c>
      <c r="BI154" s="205">
        <f>IF(N154="nulová",J154,0)</f>
        <v>0</v>
      </c>
      <c r="BJ154" s="15" t="s">
        <v>124</v>
      </c>
      <c r="BK154" s="205">
        <f>ROUND(I154*H154,2)</f>
        <v>0</v>
      </c>
      <c r="BL154" s="15" t="s">
        <v>152</v>
      </c>
      <c r="BM154" s="204" t="s">
        <v>264</v>
      </c>
    </row>
    <row r="155" s="12" customFormat="1" ht="22.8" customHeight="1">
      <c r="A155" s="12"/>
      <c r="B155" s="179"/>
      <c r="C155" s="12"/>
      <c r="D155" s="180" t="s">
        <v>74</v>
      </c>
      <c r="E155" s="190" t="s">
        <v>167</v>
      </c>
      <c r="F155" s="190" t="s">
        <v>509</v>
      </c>
      <c r="G155" s="12"/>
      <c r="H155" s="12"/>
      <c r="I155" s="182"/>
      <c r="J155" s="191">
        <f>BK155</f>
        <v>0</v>
      </c>
      <c r="K155" s="12"/>
      <c r="L155" s="179"/>
      <c r="M155" s="184"/>
      <c r="N155" s="185"/>
      <c r="O155" s="185"/>
      <c r="P155" s="186">
        <f>SUM(P156:P171)</f>
        <v>0</v>
      </c>
      <c r="Q155" s="185"/>
      <c r="R155" s="186">
        <f>SUM(R156:R171)</f>
        <v>0</v>
      </c>
      <c r="S155" s="185"/>
      <c r="T155" s="187">
        <f>SUM(T156:T171)</f>
        <v>0</v>
      </c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R155" s="180" t="s">
        <v>83</v>
      </c>
      <c r="AT155" s="188" t="s">
        <v>74</v>
      </c>
      <c r="AU155" s="188" t="s">
        <v>83</v>
      </c>
      <c r="AY155" s="180" t="s">
        <v>146</v>
      </c>
      <c r="BK155" s="189">
        <f>SUM(BK156:BK171)</f>
        <v>0</v>
      </c>
    </row>
    <row r="156" s="2" customFormat="1" ht="24.15" customHeight="1">
      <c r="A156" s="34"/>
      <c r="B156" s="156"/>
      <c r="C156" s="192" t="s">
        <v>207</v>
      </c>
      <c r="D156" s="192" t="s">
        <v>148</v>
      </c>
      <c r="E156" s="193" t="s">
        <v>896</v>
      </c>
      <c r="F156" s="194" t="s">
        <v>897</v>
      </c>
      <c r="G156" s="195" t="s">
        <v>512</v>
      </c>
      <c r="H156" s="196">
        <v>2</v>
      </c>
      <c r="I156" s="197"/>
      <c r="J156" s="198">
        <f>ROUND(I156*H156,2)</f>
        <v>0</v>
      </c>
      <c r="K156" s="199"/>
      <c r="L156" s="35"/>
      <c r="M156" s="200" t="s">
        <v>1</v>
      </c>
      <c r="N156" s="201" t="s">
        <v>41</v>
      </c>
      <c r="O156" s="78"/>
      <c r="P156" s="202">
        <f>O156*H156</f>
        <v>0</v>
      </c>
      <c r="Q156" s="202">
        <v>0</v>
      </c>
      <c r="R156" s="202">
        <f>Q156*H156</f>
        <v>0</v>
      </c>
      <c r="S156" s="202">
        <v>0</v>
      </c>
      <c r="T156" s="203">
        <f>S156*H156</f>
        <v>0</v>
      </c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204" t="s">
        <v>152</v>
      </c>
      <c r="AT156" s="204" t="s">
        <v>148</v>
      </c>
      <c r="AU156" s="204" t="s">
        <v>124</v>
      </c>
      <c r="AY156" s="15" t="s">
        <v>146</v>
      </c>
      <c r="BE156" s="205">
        <f>IF(N156="základná",J156,0)</f>
        <v>0</v>
      </c>
      <c r="BF156" s="205">
        <f>IF(N156="znížená",J156,0)</f>
        <v>0</v>
      </c>
      <c r="BG156" s="205">
        <f>IF(N156="zákl. prenesená",J156,0)</f>
        <v>0</v>
      </c>
      <c r="BH156" s="205">
        <f>IF(N156="zníž. prenesená",J156,0)</f>
        <v>0</v>
      </c>
      <c r="BI156" s="205">
        <f>IF(N156="nulová",J156,0)</f>
        <v>0</v>
      </c>
      <c r="BJ156" s="15" t="s">
        <v>124</v>
      </c>
      <c r="BK156" s="205">
        <f>ROUND(I156*H156,2)</f>
        <v>0</v>
      </c>
      <c r="BL156" s="15" t="s">
        <v>152</v>
      </c>
      <c r="BM156" s="204" t="s">
        <v>273</v>
      </c>
    </row>
    <row r="157" s="2" customFormat="1" ht="33" customHeight="1">
      <c r="A157" s="34"/>
      <c r="B157" s="156"/>
      <c r="C157" s="192" t="s">
        <v>211</v>
      </c>
      <c r="D157" s="192" t="s">
        <v>148</v>
      </c>
      <c r="E157" s="193" t="s">
        <v>898</v>
      </c>
      <c r="F157" s="194" t="s">
        <v>899</v>
      </c>
      <c r="G157" s="195" t="s">
        <v>271</v>
      </c>
      <c r="H157" s="196">
        <v>31</v>
      </c>
      <c r="I157" s="197"/>
      <c r="J157" s="198">
        <f>ROUND(I157*H157,2)</f>
        <v>0</v>
      </c>
      <c r="K157" s="199"/>
      <c r="L157" s="35"/>
      <c r="M157" s="200" t="s">
        <v>1</v>
      </c>
      <c r="N157" s="201" t="s">
        <v>41</v>
      </c>
      <c r="O157" s="78"/>
      <c r="P157" s="202">
        <f>O157*H157</f>
        <v>0</v>
      </c>
      <c r="Q157" s="202">
        <v>0</v>
      </c>
      <c r="R157" s="202">
        <f>Q157*H157</f>
        <v>0</v>
      </c>
      <c r="S157" s="202">
        <v>0</v>
      </c>
      <c r="T157" s="203">
        <f>S157*H157</f>
        <v>0</v>
      </c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204" t="s">
        <v>152</v>
      </c>
      <c r="AT157" s="204" t="s">
        <v>148</v>
      </c>
      <c r="AU157" s="204" t="s">
        <v>124</v>
      </c>
      <c r="AY157" s="15" t="s">
        <v>146</v>
      </c>
      <c r="BE157" s="205">
        <f>IF(N157="základná",J157,0)</f>
        <v>0</v>
      </c>
      <c r="BF157" s="205">
        <f>IF(N157="znížená",J157,0)</f>
        <v>0</v>
      </c>
      <c r="BG157" s="205">
        <f>IF(N157="zákl. prenesená",J157,0)</f>
        <v>0</v>
      </c>
      <c r="BH157" s="205">
        <f>IF(N157="zníž. prenesená",J157,0)</f>
        <v>0</v>
      </c>
      <c r="BI157" s="205">
        <f>IF(N157="nulová",J157,0)</f>
        <v>0</v>
      </c>
      <c r="BJ157" s="15" t="s">
        <v>124</v>
      </c>
      <c r="BK157" s="205">
        <f>ROUND(I157*H157,2)</f>
        <v>0</v>
      </c>
      <c r="BL157" s="15" t="s">
        <v>152</v>
      </c>
      <c r="BM157" s="204" t="s">
        <v>285</v>
      </c>
    </row>
    <row r="158" s="2" customFormat="1" ht="24.15" customHeight="1">
      <c r="A158" s="34"/>
      <c r="B158" s="156"/>
      <c r="C158" s="206" t="s">
        <v>215</v>
      </c>
      <c r="D158" s="206" t="s">
        <v>309</v>
      </c>
      <c r="E158" s="207" t="s">
        <v>900</v>
      </c>
      <c r="F158" s="208" t="s">
        <v>901</v>
      </c>
      <c r="G158" s="209" t="s">
        <v>271</v>
      </c>
      <c r="H158" s="210">
        <v>31</v>
      </c>
      <c r="I158" s="211"/>
      <c r="J158" s="212">
        <f>ROUND(I158*H158,2)</f>
        <v>0</v>
      </c>
      <c r="K158" s="213"/>
      <c r="L158" s="214"/>
      <c r="M158" s="215" t="s">
        <v>1</v>
      </c>
      <c r="N158" s="216" t="s">
        <v>41</v>
      </c>
      <c r="O158" s="78"/>
      <c r="P158" s="202">
        <f>O158*H158</f>
        <v>0</v>
      </c>
      <c r="Q158" s="202">
        <v>0</v>
      </c>
      <c r="R158" s="202">
        <f>Q158*H158</f>
        <v>0</v>
      </c>
      <c r="S158" s="202">
        <v>0</v>
      </c>
      <c r="T158" s="203">
        <f>S158*H158</f>
        <v>0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204" t="s">
        <v>167</v>
      </c>
      <c r="AT158" s="204" t="s">
        <v>309</v>
      </c>
      <c r="AU158" s="204" t="s">
        <v>124</v>
      </c>
      <c r="AY158" s="15" t="s">
        <v>146</v>
      </c>
      <c r="BE158" s="205">
        <f>IF(N158="základná",J158,0)</f>
        <v>0</v>
      </c>
      <c r="BF158" s="205">
        <f>IF(N158="znížená",J158,0)</f>
        <v>0</v>
      </c>
      <c r="BG158" s="205">
        <f>IF(N158="zákl. prenesená",J158,0)</f>
        <v>0</v>
      </c>
      <c r="BH158" s="205">
        <f>IF(N158="zníž. prenesená",J158,0)</f>
        <v>0</v>
      </c>
      <c r="BI158" s="205">
        <f>IF(N158="nulová",J158,0)</f>
        <v>0</v>
      </c>
      <c r="BJ158" s="15" t="s">
        <v>124</v>
      </c>
      <c r="BK158" s="205">
        <f>ROUND(I158*H158,2)</f>
        <v>0</v>
      </c>
      <c r="BL158" s="15" t="s">
        <v>152</v>
      </c>
      <c r="BM158" s="204" t="s">
        <v>223</v>
      </c>
    </row>
    <row r="159" s="2" customFormat="1" ht="24.15" customHeight="1">
      <c r="A159" s="34"/>
      <c r="B159" s="156"/>
      <c r="C159" s="206" t="s">
        <v>219</v>
      </c>
      <c r="D159" s="206" t="s">
        <v>309</v>
      </c>
      <c r="E159" s="207" t="s">
        <v>902</v>
      </c>
      <c r="F159" s="208" t="s">
        <v>903</v>
      </c>
      <c r="G159" s="209" t="s">
        <v>512</v>
      </c>
      <c r="H159" s="210">
        <v>2.077</v>
      </c>
      <c r="I159" s="211"/>
      <c r="J159" s="212">
        <f>ROUND(I159*H159,2)</f>
        <v>0</v>
      </c>
      <c r="K159" s="213"/>
      <c r="L159" s="214"/>
      <c r="M159" s="215" t="s">
        <v>1</v>
      </c>
      <c r="N159" s="216" t="s">
        <v>41</v>
      </c>
      <c r="O159" s="78"/>
      <c r="P159" s="202">
        <f>O159*H159</f>
        <v>0</v>
      </c>
      <c r="Q159" s="202">
        <v>0</v>
      </c>
      <c r="R159" s="202">
        <f>Q159*H159</f>
        <v>0</v>
      </c>
      <c r="S159" s="202">
        <v>0</v>
      </c>
      <c r="T159" s="203">
        <f>S159*H159</f>
        <v>0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204" t="s">
        <v>167</v>
      </c>
      <c r="AT159" s="204" t="s">
        <v>309</v>
      </c>
      <c r="AU159" s="204" t="s">
        <v>124</v>
      </c>
      <c r="AY159" s="15" t="s">
        <v>146</v>
      </c>
      <c r="BE159" s="205">
        <f>IF(N159="základná",J159,0)</f>
        <v>0</v>
      </c>
      <c r="BF159" s="205">
        <f>IF(N159="znížená",J159,0)</f>
        <v>0</v>
      </c>
      <c r="BG159" s="205">
        <f>IF(N159="zákl. prenesená",J159,0)</f>
        <v>0</v>
      </c>
      <c r="BH159" s="205">
        <f>IF(N159="zníž. prenesená",J159,0)</f>
        <v>0</v>
      </c>
      <c r="BI159" s="205">
        <f>IF(N159="nulová",J159,0)</f>
        <v>0</v>
      </c>
      <c r="BJ159" s="15" t="s">
        <v>124</v>
      </c>
      <c r="BK159" s="205">
        <f>ROUND(I159*H159,2)</f>
        <v>0</v>
      </c>
      <c r="BL159" s="15" t="s">
        <v>152</v>
      </c>
      <c r="BM159" s="204" t="s">
        <v>300</v>
      </c>
    </row>
    <row r="160" s="2" customFormat="1" ht="24.15" customHeight="1">
      <c r="A160" s="34"/>
      <c r="B160" s="156"/>
      <c r="C160" s="192" t="s">
        <v>7</v>
      </c>
      <c r="D160" s="192" t="s">
        <v>148</v>
      </c>
      <c r="E160" s="193" t="s">
        <v>904</v>
      </c>
      <c r="F160" s="194" t="s">
        <v>905</v>
      </c>
      <c r="G160" s="195" t="s">
        <v>271</v>
      </c>
      <c r="H160" s="196">
        <v>31</v>
      </c>
      <c r="I160" s="197"/>
      <c r="J160" s="198">
        <f>ROUND(I160*H160,2)</f>
        <v>0</v>
      </c>
      <c r="K160" s="199"/>
      <c r="L160" s="35"/>
      <c r="M160" s="200" t="s">
        <v>1</v>
      </c>
      <c r="N160" s="201" t="s">
        <v>41</v>
      </c>
      <c r="O160" s="78"/>
      <c r="P160" s="202">
        <f>O160*H160</f>
        <v>0</v>
      </c>
      <c r="Q160" s="202">
        <v>0</v>
      </c>
      <c r="R160" s="202">
        <f>Q160*H160</f>
        <v>0</v>
      </c>
      <c r="S160" s="202">
        <v>0</v>
      </c>
      <c r="T160" s="203">
        <f>S160*H160</f>
        <v>0</v>
      </c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R160" s="204" t="s">
        <v>152</v>
      </c>
      <c r="AT160" s="204" t="s">
        <v>148</v>
      </c>
      <c r="AU160" s="204" t="s">
        <v>124</v>
      </c>
      <c r="AY160" s="15" t="s">
        <v>146</v>
      </c>
      <c r="BE160" s="205">
        <f>IF(N160="základná",J160,0)</f>
        <v>0</v>
      </c>
      <c r="BF160" s="205">
        <f>IF(N160="znížená",J160,0)</f>
        <v>0</v>
      </c>
      <c r="BG160" s="205">
        <f>IF(N160="zákl. prenesená",J160,0)</f>
        <v>0</v>
      </c>
      <c r="BH160" s="205">
        <f>IF(N160="zníž. prenesená",J160,0)</f>
        <v>0</v>
      </c>
      <c r="BI160" s="205">
        <f>IF(N160="nulová",J160,0)</f>
        <v>0</v>
      </c>
      <c r="BJ160" s="15" t="s">
        <v>124</v>
      </c>
      <c r="BK160" s="205">
        <f>ROUND(I160*H160,2)</f>
        <v>0</v>
      </c>
      <c r="BL160" s="15" t="s">
        <v>152</v>
      </c>
      <c r="BM160" s="204" t="s">
        <v>230</v>
      </c>
    </row>
    <row r="161" s="2" customFormat="1" ht="33" customHeight="1">
      <c r="A161" s="34"/>
      <c r="B161" s="156"/>
      <c r="C161" s="192" t="s">
        <v>227</v>
      </c>
      <c r="D161" s="192" t="s">
        <v>148</v>
      </c>
      <c r="E161" s="193" t="s">
        <v>906</v>
      </c>
      <c r="F161" s="194" t="s">
        <v>907</v>
      </c>
      <c r="G161" s="195" t="s">
        <v>271</v>
      </c>
      <c r="H161" s="196">
        <v>8</v>
      </c>
      <c r="I161" s="197"/>
      <c r="J161" s="198">
        <f>ROUND(I161*H161,2)</f>
        <v>0</v>
      </c>
      <c r="K161" s="199"/>
      <c r="L161" s="35"/>
      <c r="M161" s="200" t="s">
        <v>1</v>
      </c>
      <c r="N161" s="201" t="s">
        <v>41</v>
      </c>
      <c r="O161" s="78"/>
      <c r="P161" s="202">
        <f>O161*H161</f>
        <v>0</v>
      </c>
      <c r="Q161" s="202">
        <v>0</v>
      </c>
      <c r="R161" s="202">
        <f>Q161*H161</f>
        <v>0</v>
      </c>
      <c r="S161" s="202">
        <v>0</v>
      </c>
      <c r="T161" s="203">
        <f>S161*H161</f>
        <v>0</v>
      </c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R161" s="204" t="s">
        <v>152</v>
      </c>
      <c r="AT161" s="204" t="s">
        <v>148</v>
      </c>
      <c r="AU161" s="204" t="s">
        <v>124</v>
      </c>
      <c r="AY161" s="15" t="s">
        <v>146</v>
      </c>
      <c r="BE161" s="205">
        <f>IF(N161="základná",J161,0)</f>
        <v>0</v>
      </c>
      <c r="BF161" s="205">
        <f>IF(N161="znížená",J161,0)</f>
        <v>0</v>
      </c>
      <c r="BG161" s="205">
        <f>IF(N161="zákl. prenesená",J161,0)</f>
        <v>0</v>
      </c>
      <c r="BH161" s="205">
        <f>IF(N161="zníž. prenesená",J161,0)</f>
        <v>0</v>
      </c>
      <c r="BI161" s="205">
        <f>IF(N161="nulová",J161,0)</f>
        <v>0</v>
      </c>
      <c r="BJ161" s="15" t="s">
        <v>124</v>
      </c>
      <c r="BK161" s="205">
        <f>ROUND(I161*H161,2)</f>
        <v>0</v>
      </c>
      <c r="BL161" s="15" t="s">
        <v>152</v>
      </c>
      <c r="BM161" s="204" t="s">
        <v>234</v>
      </c>
    </row>
    <row r="162" s="2" customFormat="1" ht="24.15" customHeight="1">
      <c r="A162" s="34"/>
      <c r="B162" s="156"/>
      <c r="C162" s="206" t="s">
        <v>231</v>
      </c>
      <c r="D162" s="206" t="s">
        <v>309</v>
      </c>
      <c r="E162" s="207" t="s">
        <v>908</v>
      </c>
      <c r="F162" s="208" t="s">
        <v>909</v>
      </c>
      <c r="G162" s="209" t="s">
        <v>512</v>
      </c>
      <c r="H162" s="210">
        <v>8.7439999999999998</v>
      </c>
      <c r="I162" s="211"/>
      <c r="J162" s="212">
        <f>ROUND(I162*H162,2)</f>
        <v>0</v>
      </c>
      <c r="K162" s="213"/>
      <c r="L162" s="214"/>
      <c r="M162" s="215" t="s">
        <v>1</v>
      </c>
      <c r="N162" s="216" t="s">
        <v>41</v>
      </c>
      <c r="O162" s="78"/>
      <c r="P162" s="202">
        <f>O162*H162</f>
        <v>0</v>
      </c>
      <c r="Q162" s="202">
        <v>0</v>
      </c>
      <c r="R162" s="202">
        <f>Q162*H162</f>
        <v>0</v>
      </c>
      <c r="S162" s="202">
        <v>0</v>
      </c>
      <c r="T162" s="203">
        <f>S162*H162</f>
        <v>0</v>
      </c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R162" s="204" t="s">
        <v>167</v>
      </c>
      <c r="AT162" s="204" t="s">
        <v>309</v>
      </c>
      <c r="AU162" s="204" t="s">
        <v>124</v>
      </c>
      <c r="AY162" s="15" t="s">
        <v>146</v>
      </c>
      <c r="BE162" s="205">
        <f>IF(N162="základná",J162,0)</f>
        <v>0</v>
      </c>
      <c r="BF162" s="205">
        <f>IF(N162="znížená",J162,0)</f>
        <v>0</v>
      </c>
      <c r="BG162" s="205">
        <f>IF(N162="zákl. prenesená",J162,0)</f>
        <v>0</v>
      </c>
      <c r="BH162" s="205">
        <f>IF(N162="zníž. prenesená",J162,0)</f>
        <v>0</v>
      </c>
      <c r="BI162" s="205">
        <f>IF(N162="nulová",J162,0)</f>
        <v>0</v>
      </c>
      <c r="BJ162" s="15" t="s">
        <v>124</v>
      </c>
      <c r="BK162" s="205">
        <f>ROUND(I162*H162,2)</f>
        <v>0</v>
      </c>
      <c r="BL162" s="15" t="s">
        <v>152</v>
      </c>
      <c r="BM162" s="204" t="s">
        <v>238</v>
      </c>
    </row>
    <row r="163" s="2" customFormat="1" ht="24.15" customHeight="1">
      <c r="A163" s="34"/>
      <c r="B163" s="156"/>
      <c r="C163" s="192" t="s">
        <v>235</v>
      </c>
      <c r="D163" s="192" t="s">
        <v>148</v>
      </c>
      <c r="E163" s="193" t="s">
        <v>910</v>
      </c>
      <c r="F163" s="194" t="s">
        <v>911</v>
      </c>
      <c r="G163" s="195" t="s">
        <v>512</v>
      </c>
      <c r="H163" s="196">
        <v>1</v>
      </c>
      <c r="I163" s="197"/>
      <c r="J163" s="198">
        <f>ROUND(I163*H163,2)</f>
        <v>0</v>
      </c>
      <c r="K163" s="199"/>
      <c r="L163" s="35"/>
      <c r="M163" s="200" t="s">
        <v>1</v>
      </c>
      <c r="N163" s="201" t="s">
        <v>41</v>
      </c>
      <c r="O163" s="78"/>
      <c r="P163" s="202">
        <f>O163*H163</f>
        <v>0</v>
      </c>
      <c r="Q163" s="202">
        <v>0</v>
      </c>
      <c r="R163" s="202">
        <f>Q163*H163</f>
        <v>0</v>
      </c>
      <c r="S163" s="202">
        <v>0</v>
      </c>
      <c r="T163" s="203">
        <f>S163*H163</f>
        <v>0</v>
      </c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R163" s="204" t="s">
        <v>152</v>
      </c>
      <c r="AT163" s="204" t="s">
        <v>148</v>
      </c>
      <c r="AU163" s="204" t="s">
        <v>124</v>
      </c>
      <c r="AY163" s="15" t="s">
        <v>146</v>
      </c>
      <c r="BE163" s="205">
        <f>IF(N163="základná",J163,0)</f>
        <v>0</v>
      </c>
      <c r="BF163" s="205">
        <f>IF(N163="znížená",J163,0)</f>
        <v>0</v>
      </c>
      <c r="BG163" s="205">
        <f>IF(N163="zákl. prenesená",J163,0)</f>
        <v>0</v>
      </c>
      <c r="BH163" s="205">
        <f>IF(N163="zníž. prenesená",J163,0)</f>
        <v>0</v>
      </c>
      <c r="BI163" s="205">
        <f>IF(N163="nulová",J163,0)</f>
        <v>0</v>
      </c>
      <c r="BJ163" s="15" t="s">
        <v>124</v>
      </c>
      <c r="BK163" s="205">
        <f>ROUND(I163*H163,2)</f>
        <v>0</v>
      </c>
      <c r="BL163" s="15" t="s">
        <v>152</v>
      </c>
      <c r="BM163" s="204" t="s">
        <v>337</v>
      </c>
    </row>
    <row r="164" s="2" customFormat="1" ht="21.75" customHeight="1">
      <c r="A164" s="34"/>
      <c r="B164" s="156"/>
      <c r="C164" s="206" t="s">
        <v>197</v>
      </c>
      <c r="D164" s="206" t="s">
        <v>309</v>
      </c>
      <c r="E164" s="207" t="s">
        <v>912</v>
      </c>
      <c r="F164" s="208" t="s">
        <v>913</v>
      </c>
      <c r="G164" s="209" t="s">
        <v>512</v>
      </c>
      <c r="H164" s="210">
        <v>1.01</v>
      </c>
      <c r="I164" s="211"/>
      <c r="J164" s="212">
        <f>ROUND(I164*H164,2)</f>
        <v>0</v>
      </c>
      <c r="K164" s="213"/>
      <c r="L164" s="214"/>
      <c r="M164" s="215" t="s">
        <v>1</v>
      </c>
      <c r="N164" s="216" t="s">
        <v>41</v>
      </c>
      <c r="O164" s="78"/>
      <c r="P164" s="202">
        <f>O164*H164</f>
        <v>0</v>
      </c>
      <c r="Q164" s="202">
        <v>0</v>
      </c>
      <c r="R164" s="202">
        <f>Q164*H164</f>
        <v>0</v>
      </c>
      <c r="S164" s="202">
        <v>0</v>
      </c>
      <c r="T164" s="203">
        <f>S164*H164</f>
        <v>0</v>
      </c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R164" s="204" t="s">
        <v>167</v>
      </c>
      <c r="AT164" s="204" t="s">
        <v>309</v>
      </c>
      <c r="AU164" s="204" t="s">
        <v>124</v>
      </c>
      <c r="AY164" s="15" t="s">
        <v>146</v>
      </c>
      <c r="BE164" s="205">
        <f>IF(N164="základná",J164,0)</f>
        <v>0</v>
      </c>
      <c r="BF164" s="205">
        <f>IF(N164="znížená",J164,0)</f>
        <v>0</v>
      </c>
      <c r="BG164" s="205">
        <f>IF(N164="zákl. prenesená",J164,0)</f>
        <v>0</v>
      </c>
      <c r="BH164" s="205">
        <f>IF(N164="zníž. prenesená",J164,0)</f>
        <v>0</v>
      </c>
      <c r="BI164" s="205">
        <f>IF(N164="nulová",J164,0)</f>
        <v>0</v>
      </c>
      <c r="BJ164" s="15" t="s">
        <v>124</v>
      </c>
      <c r="BK164" s="205">
        <f>ROUND(I164*H164,2)</f>
        <v>0</v>
      </c>
      <c r="BL164" s="15" t="s">
        <v>152</v>
      </c>
      <c r="BM164" s="204" t="s">
        <v>345</v>
      </c>
    </row>
    <row r="165" s="2" customFormat="1" ht="21.75" customHeight="1">
      <c r="A165" s="34"/>
      <c r="B165" s="156"/>
      <c r="C165" s="206" t="s">
        <v>245</v>
      </c>
      <c r="D165" s="206" t="s">
        <v>309</v>
      </c>
      <c r="E165" s="207" t="s">
        <v>914</v>
      </c>
      <c r="F165" s="208" t="s">
        <v>915</v>
      </c>
      <c r="G165" s="209" t="s">
        <v>512</v>
      </c>
      <c r="H165" s="210">
        <v>1.01</v>
      </c>
      <c r="I165" s="211"/>
      <c r="J165" s="212">
        <f>ROUND(I165*H165,2)</f>
        <v>0</v>
      </c>
      <c r="K165" s="213"/>
      <c r="L165" s="214"/>
      <c r="M165" s="215" t="s">
        <v>1</v>
      </c>
      <c r="N165" s="216" t="s">
        <v>41</v>
      </c>
      <c r="O165" s="78"/>
      <c r="P165" s="202">
        <f>O165*H165</f>
        <v>0</v>
      </c>
      <c r="Q165" s="202">
        <v>0</v>
      </c>
      <c r="R165" s="202">
        <f>Q165*H165</f>
        <v>0</v>
      </c>
      <c r="S165" s="202">
        <v>0</v>
      </c>
      <c r="T165" s="203">
        <f>S165*H165</f>
        <v>0</v>
      </c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R165" s="204" t="s">
        <v>167</v>
      </c>
      <c r="AT165" s="204" t="s">
        <v>309</v>
      </c>
      <c r="AU165" s="204" t="s">
        <v>124</v>
      </c>
      <c r="AY165" s="15" t="s">
        <v>146</v>
      </c>
      <c r="BE165" s="205">
        <f>IF(N165="základná",J165,0)</f>
        <v>0</v>
      </c>
      <c r="BF165" s="205">
        <f>IF(N165="znížená",J165,0)</f>
        <v>0</v>
      </c>
      <c r="BG165" s="205">
        <f>IF(N165="zákl. prenesená",J165,0)</f>
        <v>0</v>
      </c>
      <c r="BH165" s="205">
        <f>IF(N165="zníž. prenesená",J165,0)</f>
        <v>0</v>
      </c>
      <c r="BI165" s="205">
        <f>IF(N165="nulová",J165,0)</f>
        <v>0</v>
      </c>
      <c r="BJ165" s="15" t="s">
        <v>124</v>
      </c>
      <c r="BK165" s="205">
        <f>ROUND(I165*H165,2)</f>
        <v>0</v>
      </c>
      <c r="BL165" s="15" t="s">
        <v>152</v>
      </c>
      <c r="BM165" s="204" t="s">
        <v>353</v>
      </c>
    </row>
    <row r="166" s="2" customFormat="1" ht="21.75" customHeight="1">
      <c r="A166" s="34"/>
      <c r="B166" s="156"/>
      <c r="C166" s="206" t="s">
        <v>201</v>
      </c>
      <c r="D166" s="206" t="s">
        <v>309</v>
      </c>
      <c r="E166" s="207" t="s">
        <v>916</v>
      </c>
      <c r="F166" s="208" t="s">
        <v>917</v>
      </c>
      <c r="G166" s="209" t="s">
        <v>512</v>
      </c>
      <c r="H166" s="210">
        <v>1.01</v>
      </c>
      <c r="I166" s="211"/>
      <c r="J166" s="212">
        <f>ROUND(I166*H166,2)</f>
        <v>0</v>
      </c>
      <c r="K166" s="213"/>
      <c r="L166" s="214"/>
      <c r="M166" s="215" t="s">
        <v>1</v>
      </c>
      <c r="N166" s="216" t="s">
        <v>41</v>
      </c>
      <c r="O166" s="78"/>
      <c r="P166" s="202">
        <f>O166*H166</f>
        <v>0</v>
      </c>
      <c r="Q166" s="202">
        <v>0</v>
      </c>
      <c r="R166" s="202">
        <f>Q166*H166</f>
        <v>0</v>
      </c>
      <c r="S166" s="202">
        <v>0</v>
      </c>
      <c r="T166" s="203">
        <f>S166*H166</f>
        <v>0</v>
      </c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R166" s="204" t="s">
        <v>167</v>
      </c>
      <c r="AT166" s="204" t="s">
        <v>309</v>
      </c>
      <c r="AU166" s="204" t="s">
        <v>124</v>
      </c>
      <c r="AY166" s="15" t="s">
        <v>146</v>
      </c>
      <c r="BE166" s="205">
        <f>IF(N166="základná",J166,0)</f>
        <v>0</v>
      </c>
      <c r="BF166" s="205">
        <f>IF(N166="znížená",J166,0)</f>
        <v>0</v>
      </c>
      <c r="BG166" s="205">
        <f>IF(N166="zákl. prenesená",J166,0)</f>
        <v>0</v>
      </c>
      <c r="BH166" s="205">
        <f>IF(N166="zníž. prenesená",J166,0)</f>
        <v>0</v>
      </c>
      <c r="BI166" s="205">
        <f>IF(N166="nulová",J166,0)</f>
        <v>0</v>
      </c>
      <c r="BJ166" s="15" t="s">
        <v>124</v>
      </c>
      <c r="BK166" s="205">
        <f>ROUND(I166*H166,2)</f>
        <v>0</v>
      </c>
      <c r="BL166" s="15" t="s">
        <v>152</v>
      </c>
      <c r="BM166" s="204" t="s">
        <v>255</v>
      </c>
    </row>
    <row r="167" s="2" customFormat="1" ht="21.75" customHeight="1">
      <c r="A167" s="34"/>
      <c r="B167" s="156"/>
      <c r="C167" s="206" t="s">
        <v>252</v>
      </c>
      <c r="D167" s="206" t="s">
        <v>309</v>
      </c>
      <c r="E167" s="207" t="s">
        <v>918</v>
      </c>
      <c r="F167" s="208" t="s">
        <v>919</v>
      </c>
      <c r="G167" s="209" t="s">
        <v>512</v>
      </c>
      <c r="H167" s="210">
        <v>1.01</v>
      </c>
      <c r="I167" s="211"/>
      <c r="J167" s="212">
        <f>ROUND(I167*H167,2)</f>
        <v>0</v>
      </c>
      <c r="K167" s="213"/>
      <c r="L167" s="214"/>
      <c r="M167" s="215" t="s">
        <v>1</v>
      </c>
      <c r="N167" s="216" t="s">
        <v>41</v>
      </c>
      <c r="O167" s="78"/>
      <c r="P167" s="202">
        <f>O167*H167</f>
        <v>0</v>
      </c>
      <c r="Q167" s="202">
        <v>0</v>
      </c>
      <c r="R167" s="202">
        <f>Q167*H167</f>
        <v>0</v>
      </c>
      <c r="S167" s="202">
        <v>0</v>
      </c>
      <c r="T167" s="203">
        <f>S167*H167</f>
        <v>0</v>
      </c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R167" s="204" t="s">
        <v>167</v>
      </c>
      <c r="AT167" s="204" t="s">
        <v>309</v>
      </c>
      <c r="AU167" s="204" t="s">
        <v>124</v>
      </c>
      <c r="AY167" s="15" t="s">
        <v>146</v>
      </c>
      <c r="BE167" s="205">
        <f>IF(N167="základná",J167,0)</f>
        <v>0</v>
      </c>
      <c r="BF167" s="205">
        <f>IF(N167="znížená",J167,0)</f>
        <v>0</v>
      </c>
      <c r="BG167" s="205">
        <f>IF(N167="zákl. prenesená",J167,0)</f>
        <v>0</v>
      </c>
      <c r="BH167" s="205">
        <f>IF(N167="zníž. prenesená",J167,0)</f>
        <v>0</v>
      </c>
      <c r="BI167" s="205">
        <f>IF(N167="nulová",J167,0)</f>
        <v>0</v>
      </c>
      <c r="BJ167" s="15" t="s">
        <v>124</v>
      </c>
      <c r="BK167" s="205">
        <f>ROUND(I167*H167,2)</f>
        <v>0</v>
      </c>
      <c r="BL167" s="15" t="s">
        <v>152</v>
      </c>
      <c r="BM167" s="204" t="s">
        <v>371</v>
      </c>
    </row>
    <row r="168" s="2" customFormat="1" ht="16.5" customHeight="1">
      <c r="A168" s="34"/>
      <c r="B168" s="156"/>
      <c r="C168" s="206" t="s">
        <v>205</v>
      </c>
      <c r="D168" s="206" t="s">
        <v>309</v>
      </c>
      <c r="E168" s="207" t="s">
        <v>920</v>
      </c>
      <c r="F168" s="208" t="s">
        <v>921</v>
      </c>
      <c r="G168" s="209" t="s">
        <v>512</v>
      </c>
      <c r="H168" s="210">
        <v>1.01</v>
      </c>
      <c r="I168" s="211"/>
      <c r="J168" s="212">
        <f>ROUND(I168*H168,2)</f>
        <v>0</v>
      </c>
      <c r="K168" s="213"/>
      <c r="L168" s="214"/>
      <c r="M168" s="215" t="s">
        <v>1</v>
      </c>
      <c r="N168" s="216" t="s">
        <v>41</v>
      </c>
      <c r="O168" s="78"/>
      <c r="P168" s="202">
        <f>O168*H168</f>
        <v>0</v>
      </c>
      <c r="Q168" s="202">
        <v>0</v>
      </c>
      <c r="R168" s="202">
        <f>Q168*H168</f>
        <v>0</v>
      </c>
      <c r="S168" s="202">
        <v>0</v>
      </c>
      <c r="T168" s="203">
        <f>S168*H168</f>
        <v>0</v>
      </c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R168" s="204" t="s">
        <v>167</v>
      </c>
      <c r="AT168" s="204" t="s">
        <v>309</v>
      </c>
      <c r="AU168" s="204" t="s">
        <v>124</v>
      </c>
      <c r="AY168" s="15" t="s">
        <v>146</v>
      </c>
      <c r="BE168" s="205">
        <f>IF(N168="základná",J168,0)</f>
        <v>0</v>
      </c>
      <c r="BF168" s="205">
        <f>IF(N168="znížená",J168,0)</f>
        <v>0</v>
      </c>
      <c r="BG168" s="205">
        <f>IF(N168="zákl. prenesená",J168,0)</f>
        <v>0</v>
      </c>
      <c r="BH168" s="205">
        <f>IF(N168="zníž. prenesená",J168,0)</f>
        <v>0</v>
      </c>
      <c r="BI168" s="205">
        <f>IF(N168="nulová",J168,0)</f>
        <v>0</v>
      </c>
      <c r="BJ168" s="15" t="s">
        <v>124</v>
      </c>
      <c r="BK168" s="205">
        <f>ROUND(I168*H168,2)</f>
        <v>0</v>
      </c>
      <c r="BL168" s="15" t="s">
        <v>152</v>
      </c>
      <c r="BM168" s="204" t="s">
        <v>379</v>
      </c>
    </row>
    <row r="169" s="2" customFormat="1" ht="24.15" customHeight="1">
      <c r="A169" s="34"/>
      <c r="B169" s="156"/>
      <c r="C169" s="192" t="s">
        <v>260</v>
      </c>
      <c r="D169" s="192" t="s">
        <v>148</v>
      </c>
      <c r="E169" s="193" t="s">
        <v>922</v>
      </c>
      <c r="F169" s="194" t="s">
        <v>923</v>
      </c>
      <c r="G169" s="195" t="s">
        <v>512</v>
      </c>
      <c r="H169" s="196">
        <v>1</v>
      </c>
      <c r="I169" s="197"/>
      <c r="J169" s="198">
        <f>ROUND(I169*H169,2)</f>
        <v>0</v>
      </c>
      <c r="K169" s="199"/>
      <c r="L169" s="35"/>
      <c r="M169" s="200" t="s">
        <v>1</v>
      </c>
      <c r="N169" s="201" t="s">
        <v>41</v>
      </c>
      <c r="O169" s="78"/>
      <c r="P169" s="202">
        <f>O169*H169</f>
        <v>0</v>
      </c>
      <c r="Q169" s="202">
        <v>0</v>
      </c>
      <c r="R169" s="202">
        <f>Q169*H169</f>
        <v>0</v>
      </c>
      <c r="S169" s="202">
        <v>0</v>
      </c>
      <c r="T169" s="203">
        <f>S169*H169</f>
        <v>0</v>
      </c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R169" s="204" t="s">
        <v>152</v>
      </c>
      <c r="AT169" s="204" t="s">
        <v>148</v>
      </c>
      <c r="AU169" s="204" t="s">
        <v>124</v>
      </c>
      <c r="AY169" s="15" t="s">
        <v>146</v>
      </c>
      <c r="BE169" s="205">
        <f>IF(N169="základná",J169,0)</f>
        <v>0</v>
      </c>
      <c r="BF169" s="205">
        <f>IF(N169="znížená",J169,0)</f>
        <v>0</v>
      </c>
      <c r="BG169" s="205">
        <f>IF(N169="zákl. prenesená",J169,0)</f>
        <v>0</v>
      </c>
      <c r="BH169" s="205">
        <f>IF(N169="zníž. prenesená",J169,0)</f>
        <v>0</v>
      </c>
      <c r="BI169" s="205">
        <f>IF(N169="nulová",J169,0)</f>
        <v>0</v>
      </c>
      <c r="BJ169" s="15" t="s">
        <v>124</v>
      </c>
      <c r="BK169" s="205">
        <f>ROUND(I169*H169,2)</f>
        <v>0</v>
      </c>
      <c r="BL169" s="15" t="s">
        <v>152</v>
      </c>
      <c r="BM169" s="204" t="s">
        <v>387</v>
      </c>
    </row>
    <row r="170" s="2" customFormat="1" ht="24.15" customHeight="1">
      <c r="A170" s="34"/>
      <c r="B170" s="156"/>
      <c r="C170" s="206" t="s">
        <v>264</v>
      </c>
      <c r="D170" s="206" t="s">
        <v>309</v>
      </c>
      <c r="E170" s="207" t="s">
        <v>924</v>
      </c>
      <c r="F170" s="208" t="s">
        <v>925</v>
      </c>
      <c r="G170" s="209" t="s">
        <v>512</v>
      </c>
      <c r="H170" s="210">
        <v>1</v>
      </c>
      <c r="I170" s="211"/>
      <c r="J170" s="212">
        <f>ROUND(I170*H170,2)</f>
        <v>0</v>
      </c>
      <c r="K170" s="213"/>
      <c r="L170" s="214"/>
      <c r="M170" s="215" t="s">
        <v>1</v>
      </c>
      <c r="N170" s="216" t="s">
        <v>41</v>
      </c>
      <c r="O170" s="78"/>
      <c r="P170" s="202">
        <f>O170*H170</f>
        <v>0</v>
      </c>
      <c r="Q170" s="202">
        <v>0</v>
      </c>
      <c r="R170" s="202">
        <f>Q170*H170</f>
        <v>0</v>
      </c>
      <c r="S170" s="202">
        <v>0</v>
      </c>
      <c r="T170" s="203">
        <f>S170*H170</f>
        <v>0</v>
      </c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R170" s="204" t="s">
        <v>167</v>
      </c>
      <c r="AT170" s="204" t="s">
        <v>309</v>
      </c>
      <c r="AU170" s="204" t="s">
        <v>124</v>
      </c>
      <c r="AY170" s="15" t="s">
        <v>146</v>
      </c>
      <c r="BE170" s="205">
        <f>IF(N170="základná",J170,0)</f>
        <v>0</v>
      </c>
      <c r="BF170" s="205">
        <f>IF(N170="znížená",J170,0)</f>
        <v>0</v>
      </c>
      <c r="BG170" s="205">
        <f>IF(N170="zákl. prenesená",J170,0)</f>
        <v>0</v>
      </c>
      <c r="BH170" s="205">
        <f>IF(N170="zníž. prenesená",J170,0)</f>
        <v>0</v>
      </c>
      <c r="BI170" s="205">
        <f>IF(N170="nulová",J170,0)</f>
        <v>0</v>
      </c>
      <c r="BJ170" s="15" t="s">
        <v>124</v>
      </c>
      <c r="BK170" s="205">
        <f>ROUND(I170*H170,2)</f>
        <v>0</v>
      </c>
      <c r="BL170" s="15" t="s">
        <v>152</v>
      </c>
      <c r="BM170" s="204" t="s">
        <v>272</v>
      </c>
    </row>
    <row r="171" s="2" customFormat="1" ht="24.15" customHeight="1">
      <c r="A171" s="34"/>
      <c r="B171" s="156"/>
      <c r="C171" s="206" t="s">
        <v>268</v>
      </c>
      <c r="D171" s="206" t="s">
        <v>309</v>
      </c>
      <c r="E171" s="207" t="s">
        <v>926</v>
      </c>
      <c r="F171" s="208" t="s">
        <v>927</v>
      </c>
      <c r="G171" s="209" t="s">
        <v>512</v>
      </c>
      <c r="H171" s="210">
        <v>1</v>
      </c>
      <c r="I171" s="211"/>
      <c r="J171" s="212">
        <f>ROUND(I171*H171,2)</f>
        <v>0</v>
      </c>
      <c r="K171" s="213"/>
      <c r="L171" s="214"/>
      <c r="M171" s="215" t="s">
        <v>1</v>
      </c>
      <c r="N171" s="216" t="s">
        <v>41</v>
      </c>
      <c r="O171" s="78"/>
      <c r="P171" s="202">
        <f>O171*H171</f>
        <v>0</v>
      </c>
      <c r="Q171" s="202">
        <v>0</v>
      </c>
      <c r="R171" s="202">
        <f>Q171*H171</f>
        <v>0</v>
      </c>
      <c r="S171" s="202">
        <v>0</v>
      </c>
      <c r="T171" s="203">
        <f>S171*H171</f>
        <v>0</v>
      </c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R171" s="204" t="s">
        <v>167</v>
      </c>
      <c r="AT171" s="204" t="s">
        <v>309</v>
      </c>
      <c r="AU171" s="204" t="s">
        <v>124</v>
      </c>
      <c r="AY171" s="15" t="s">
        <v>146</v>
      </c>
      <c r="BE171" s="205">
        <f>IF(N171="základná",J171,0)</f>
        <v>0</v>
      </c>
      <c r="BF171" s="205">
        <f>IF(N171="znížená",J171,0)</f>
        <v>0</v>
      </c>
      <c r="BG171" s="205">
        <f>IF(N171="zákl. prenesená",J171,0)</f>
        <v>0</v>
      </c>
      <c r="BH171" s="205">
        <f>IF(N171="zníž. prenesená",J171,0)</f>
        <v>0</v>
      </c>
      <c r="BI171" s="205">
        <f>IF(N171="nulová",J171,0)</f>
        <v>0</v>
      </c>
      <c r="BJ171" s="15" t="s">
        <v>124</v>
      </c>
      <c r="BK171" s="205">
        <f>ROUND(I171*H171,2)</f>
        <v>0</v>
      </c>
      <c r="BL171" s="15" t="s">
        <v>152</v>
      </c>
      <c r="BM171" s="204" t="s">
        <v>276</v>
      </c>
    </row>
    <row r="172" s="12" customFormat="1" ht="22.8" customHeight="1">
      <c r="A172" s="12"/>
      <c r="B172" s="179"/>
      <c r="C172" s="12"/>
      <c r="D172" s="180" t="s">
        <v>74</v>
      </c>
      <c r="E172" s="190" t="s">
        <v>178</v>
      </c>
      <c r="F172" s="190" t="s">
        <v>304</v>
      </c>
      <c r="G172" s="12"/>
      <c r="H172" s="12"/>
      <c r="I172" s="182"/>
      <c r="J172" s="191">
        <f>BK172</f>
        <v>0</v>
      </c>
      <c r="K172" s="12"/>
      <c r="L172" s="179"/>
      <c r="M172" s="184"/>
      <c r="N172" s="185"/>
      <c r="O172" s="185"/>
      <c r="P172" s="186">
        <f>SUM(P173:P175)</f>
        <v>0</v>
      </c>
      <c r="Q172" s="185"/>
      <c r="R172" s="186">
        <f>SUM(R173:R175)</f>
        <v>0</v>
      </c>
      <c r="S172" s="185"/>
      <c r="T172" s="187">
        <f>SUM(T173:T175)</f>
        <v>0</v>
      </c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R172" s="180" t="s">
        <v>83</v>
      </c>
      <c r="AT172" s="188" t="s">
        <v>74</v>
      </c>
      <c r="AU172" s="188" t="s">
        <v>83</v>
      </c>
      <c r="AY172" s="180" t="s">
        <v>146</v>
      </c>
      <c r="BK172" s="189">
        <f>SUM(BK173:BK175)</f>
        <v>0</v>
      </c>
    </row>
    <row r="173" s="2" customFormat="1" ht="24.15" customHeight="1">
      <c r="A173" s="34"/>
      <c r="B173" s="156"/>
      <c r="C173" s="192" t="s">
        <v>273</v>
      </c>
      <c r="D173" s="192" t="s">
        <v>148</v>
      </c>
      <c r="E173" s="193" t="s">
        <v>928</v>
      </c>
      <c r="F173" s="194" t="s">
        <v>929</v>
      </c>
      <c r="G173" s="195" t="s">
        <v>271</v>
      </c>
      <c r="H173" s="196">
        <v>4</v>
      </c>
      <c r="I173" s="197"/>
      <c r="J173" s="198">
        <f>ROUND(I173*H173,2)</f>
        <v>0</v>
      </c>
      <c r="K173" s="199"/>
      <c r="L173" s="35"/>
      <c r="M173" s="200" t="s">
        <v>1</v>
      </c>
      <c r="N173" s="201" t="s">
        <v>41</v>
      </c>
      <c r="O173" s="78"/>
      <c r="P173" s="202">
        <f>O173*H173</f>
        <v>0</v>
      </c>
      <c r="Q173" s="202">
        <v>0</v>
      </c>
      <c r="R173" s="202">
        <f>Q173*H173</f>
        <v>0</v>
      </c>
      <c r="S173" s="202">
        <v>0</v>
      </c>
      <c r="T173" s="203">
        <f>S173*H173</f>
        <v>0</v>
      </c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R173" s="204" t="s">
        <v>152</v>
      </c>
      <c r="AT173" s="204" t="s">
        <v>148</v>
      </c>
      <c r="AU173" s="204" t="s">
        <v>124</v>
      </c>
      <c r="AY173" s="15" t="s">
        <v>146</v>
      </c>
      <c r="BE173" s="205">
        <f>IF(N173="základná",J173,0)</f>
        <v>0</v>
      </c>
      <c r="BF173" s="205">
        <f>IF(N173="znížená",J173,0)</f>
        <v>0</v>
      </c>
      <c r="BG173" s="205">
        <f>IF(N173="zákl. prenesená",J173,0)</f>
        <v>0</v>
      </c>
      <c r="BH173" s="205">
        <f>IF(N173="zníž. prenesená",J173,0)</f>
        <v>0</v>
      </c>
      <c r="BI173" s="205">
        <f>IF(N173="nulová",J173,0)</f>
        <v>0</v>
      </c>
      <c r="BJ173" s="15" t="s">
        <v>124</v>
      </c>
      <c r="BK173" s="205">
        <f>ROUND(I173*H173,2)</f>
        <v>0</v>
      </c>
      <c r="BL173" s="15" t="s">
        <v>152</v>
      </c>
      <c r="BM173" s="204" t="s">
        <v>280</v>
      </c>
    </row>
    <row r="174" s="2" customFormat="1" ht="33" customHeight="1">
      <c r="A174" s="34"/>
      <c r="B174" s="156"/>
      <c r="C174" s="192" t="s">
        <v>277</v>
      </c>
      <c r="D174" s="192" t="s">
        <v>148</v>
      </c>
      <c r="E174" s="193" t="s">
        <v>930</v>
      </c>
      <c r="F174" s="194" t="s">
        <v>931</v>
      </c>
      <c r="G174" s="195" t="s">
        <v>222</v>
      </c>
      <c r="H174" s="196">
        <v>0.22500000000000001</v>
      </c>
      <c r="I174" s="197"/>
      <c r="J174" s="198">
        <f>ROUND(I174*H174,2)</f>
        <v>0</v>
      </c>
      <c r="K174" s="199"/>
      <c r="L174" s="35"/>
      <c r="M174" s="200" t="s">
        <v>1</v>
      </c>
      <c r="N174" s="201" t="s">
        <v>41</v>
      </c>
      <c r="O174" s="78"/>
      <c r="P174" s="202">
        <f>O174*H174</f>
        <v>0</v>
      </c>
      <c r="Q174" s="202">
        <v>0</v>
      </c>
      <c r="R174" s="202">
        <f>Q174*H174</f>
        <v>0</v>
      </c>
      <c r="S174" s="202">
        <v>0</v>
      </c>
      <c r="T174" s="203">
        <f>S174*H174</f>
        <v>0</v>
      </c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R174" s="204" t="s">
        <v>152</v>
      </c>
      <c r="AT174" s="204" t="s">
        <v>148</v>
      </c>
      <c r="AU174" s="204" t="s">
        <v>124</v>
      </c>
      <c r="AY174" s="15" t="s">
        <v>146</v>
      </c>
      <c r="BE174" s="205">
        <f>IF(N174="základná",J174,0)</f>
        <v>0</v>
      </c>
      <c r="BF174" s="205">
        <f>IF(N174="znížená",J174,0)</f>
        <v>0</v>
      </c>
      <c r="BG174" s="205">
        <f>IF(N174="zákl. prenesená",J174,0)</f>
        <v>0</v>
      </c>
      <c r="BH174" s="205">
        <f>IF(N174="zníž. prenesená",J174,0)</f>
        <v>0</v>
      </c>
      <c r="BI174" s="205">
        <f>IF(N174="nulová",J174,0)</f>
        <v>0</v>
      </c>
      <c r="BJ174" s="15" t="s">
        <v>124</v>
      </c>
      <c r="BK174" s="205">
        <f>ROUND(I174*H174,2)</f>
        <v>0</v>
      </c>
      <c r="BL174" s="15" t="s">
        <v>152</v>
      </c>
      <c r="BM174" s="204" t="s">
        <v>288</v>
      </c>
    </row>
    <row r="175" s="2" customFormat="1" ht="24.15" customHeight="1">
      <c r="A175" s="34"/>
      <c r="B175" s="156"/>
      <c r="C175" s="192" t="s">
        <v>285</v>
      </c>
      <c r="D175" s="192" t="s">
        <v>148</v>
      </c>
      <c r="E175" s="193" t="s">
        <v>932</v>
      </c>
      <c r="F175" s="194" t="s">
        <v>933</v>
      </c>
      <c r="G175" s="195" t="s">
        <v>222</v>
      </c>
      <c r="H175" s="196">
        <v>0.22500000000000001</v>
      </c>
      <c r="I175" s="197"/>
      <c r="J175" s="198">
        <f>ROUND(I175*H175,2)</f>
        <v>0</v>
      </c>
      <c r="K175" s="199"/>
      <c r="L175" s="35"/>
      <c r="M175" s="200" t="s">
        <v>1</v>
      </c>
      <c r="N175" s="201" t="s">
        <v>41</v>
      </c>
      <c r="O175" s="78"/>
      <c r="P175" s="202">
        <f>O175*H175</f>
        <v>0</v>
      </c>
      <c r="Q175" s="202">
        <v>0</v>
      </c>
      <c r="R175" s="202">
        <f>Q175*H175</f>
        <v>0</v>
      </c>
      <c r="S175" s="202">
        <v>0</v>
      </c>
      <c r="T175" s="203">
        <f>S175*H175</f>
        <v>0</v>
      </c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R175" s="204" t="s">
        <v>152</v>
      </c>
      <c r="AT175" s="204" t="s">
        <v>148</v>
      </c>
      <c r="AU175" s="204" t="s">
        <v>124</v>
      </c>
      <c r="AY175" s="15" t="s">
        <v>146</v>
      </c>
      <c r="BE175" s="205">
        <f>IF(N175="základná",J175,0)</f>
        <v>0</v>
      </c>
      <c r="BF175" s="205">
        <f>IF(N175="znížená",J175,0)</f>
        <v>0</v>
      </c>
      <c r="BG175" s="205">
        <f>IF(N175="zákl. prenesená",J175,0)</f>
        <v>0</v>
      </c>
      <c r="BH175" s="205">
        <f>IF(N175="zníž. prenesená",J175,0)</f>
        <v>0</v>
      </c>
      <c r="BI175" s="205">
        <f>IF(N175="nulová",J175,0)</f>
        <v>0</v>
      </c>
      <c r="BJ175" s="15" t="s">
        <v>124</v>
      </c>
      <c r="BK175" s="205">
        <f>ROUND(I175*H175,2)</f>
        <v>0</v>
      </c>
      <c r="BL175" s="15" t="s">
        <v>152</v>
      </c>
      <c r="BM175" s="204" t="s">
        <v>292</v>
      </c>
    </row>
    <row r="176" s="12" customFormat="1" ht="22.8" customHeight="1">
      <c r="A176" s="12"/>
      <c r="B176" s="179"/>
      <c r="C176" s="12"/>
      <c r="D176" s="180" t="s">
        <v>74</v>
      </c>
      <c r="E176" s="190" t="s">
        <v>327</v>
      </c>
      <c r="F176" s="190" t="s">
        <v>934</v>
      </c>
      <c r="G176" s="12"/>
      <c r="H176" s="12"/>
      <c r="I176" s="182"/>
      <c r="J176" s="191">
        <f>BK176</f>
        <v>0</v>
      </c>
      <c r="K176" s="12"/>
      <c r="L176" s="179"/>
      <c r="M176" s="184"/>
      <c r="N176" s="185"/>
      <c r="O176" s="185"/>
      <c r="P176" s="186">
        <f>P177</f>
        <v>0</v>
      </c>
      <c r="Q176" s="185"/>
      <c r="R176" s="186">
        <f>R177</f>
        <v>0</v>
      </c>
      <c r="S176" s="185"/>
      <c r="T176" s="187">
        <f>T177</f>
        <v>0</v>
      </c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R176" s="180" t="s">
        <v>83</v>
      </c>
      <c r="AT176" s="188" t="s">
        <v>74</v>
      </c>
      <c r="AU176" s="188" t="s">
        <v>83</v>
      </c>
      <c r="AY176" s="180" t="s">
        <v>146</v>
      </c>
      <c r="BK176" s="189">
        <f>BK177</f>
        <v>0</v>
      </c>
    </row>
    <row r="177" s="2" customFormat="1" ht="33" customHeight="1">
      <c r="A177" s="34"/>
      <c r="B177" s="156"/>
      <c r="C177" s="192" t="s">
        <v>289</v>
      </c>
      <c r="D177" s="192" t="s">
        <v>148</v>
      </c>
      <c r="E177" s="193" t="s">
        <v>517</v>
      </c>
      <c r="F177" s="194" t="s">
        <v>518</v>
      </c>
      <c r="G177" s="195" t="s">
        <v>222</v>
      </c>
      <c r="H177" s="196">
        <v>6.6130000000000004</v>
      </c>
      <c r="I177" s="197"/>
      <c r="J177" s="198">
        <f>ROUND(I177*H177,2)</f>
        <v>0</v>
      </c>
      <c r="K177" s="199"/>
      <c r="L177" s="35"/>
      <c r="M177" s="200" t="s">
        <v>1</v>
      </c>
      <c r="N177" s="201" t="s">
        <v>41</v>
      </c>
      <c r="O177" s="78"/>
      <c r="P177" s="202">
        <f>O177*H177</f>
        <v>0</v>
      </c>
      <c r="Q177" s="202">
        <v>0</v>
      </c>
      <c r="R177" s="202">
        <f>Q177*H177</f>
        <v>0</v>
      </c>
      <c r="S177" s="202">
        <v>0</v>
      </c>
      <c r="T177" s="203">
        <f>S177*H177</f>
        <v>0</v>
      </c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R177" s="204" t="s">
        <v>152</v>
      </c>
      <c r="AT177" s="204" t="s">
        <v>148</v>
      </c>
      <c r="AU177" s="204" t="s">
        <v>124</v>
      </c>
      <c r="AY177" s="15" t="s">
        <v>146</v>
      </c>
      <c r="BE177" s="205">
        <f>IF(N177="základná",J177,0)</f>
        <v>0</v>
      </c>
      <c r="BF177" s="205">
        <f>IF(N177="znížená",J177,0)</f>
        <v>0</v>
      </c>
      <c r="BG177" s="205">
        <f>IF(N177="zákl. prenesená",J177,0)</f>
        <v>0</v>
      </c>
      <c r="BH177" s="205">
        <f>IF(N177="zníž. prenesená",J177,0)</f>
        <v>0</v>
      </c>
      <c r="BI177" s="205">
        <f>IF(N177="nulová",J177,0)</f>
        <v>0</v>
      </c>
      <c r="BJ177" s="15" t="s">
        <v>124</v>
      </c>
      <c r="BK177" s="205">
        <f>ROUND(I177*H177,2)</f>
        <v>0</v>
      </c>
      <c r="BL177" s="15" t="s">
        <v>152</v>
      </c>
      <c r="BM177" s="204" t="s">
        <v>295</v>
      </c>
    </row>
    <row r="178" s="12" customFormat="1" ht="25.92" customHeight="1">
      <c r="A178" s="12"/>
      <c r="B178" s="179"/>
      <c r="C178" s="12"/>
      <c r="D178" s="180" t="s">
        <v>74</v>
      </c>
      <c r="E178" s="181" t="s">
        <v>333</v>
      </c>
      <c r="F178" s="181" t="s">
        <v>334</v>
      </c>
      <c r="G178" s="12"/>
      <c r="H178" s="12"/>
      <c r="I178" s="182"/>
      <c r="J178" s="183">
        <f>BK178</f>
        <v>0</v>
      </c>
      <c r="K178" s="12"/>
      <c r="L178" s="179"/>
      <c r="M178" s="184"/>
      <c r="N178" s="185"/>
      <c r="O178" s="185"/>
      <c r="P178" s="186">
        <f>P179</f>
        <v>0</v>
      </c>
      <c r="Q178" s="185"/>
      <c r="R178" s="186">
        <f>R179</f>
        <v>0</v>
      </c>
      <c r="S178" s="185"/>
      <c r="T178" s="187">
        <f>T179</f>
        <v>0</v>
      </c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R178" s="180" t="s">
        <v>124</v>
      </c>
      <c r="AT178" s="188" t="s">
        <v>74</v>
      </c>
      <c r="AU178" s="188" t="s">
        <v>75</v>
      </c>
      <c r="AY178" s="180" t="s">
        <v>146</v>
      </c>
      <c r="BK178" s="189">
        <f>BK179</f>
        <v>0</v>
      </c>
    </row>
    <row r="179" s="12" customFormat="1" ht="22.8" customHeight="1">
      <c r="A179" s="12"/>
      <c r="B179" s="179"/>
      <c r="C179" s="12"/>
      <c r="D179" s="180" t="s">
        <v>74</v>
      </c>
      <c r="E179" s="190" t="s">
        <v>935</v>
      </c>
      <c r="F179" s="190" t="s">
        <v>936</v>
      </c>
      <c r="G179" s="12"/>
      <c r="H179" s="12"/>
      <c r="I179" s="182"/>
      <c r="J179" s="191">
        <f>BK179</f>
        <v>0</v>
      </c>
      <c r="K179" s="12"/>
      <c r="L179" s="179"/>
      <c r="M179" s="184"/>
      <c r="N179" s="185"/>
      <c r="O179" s="185"/>
      <c r="P179" s="186">
        <f>SUM(P180:P182)</f>
        <v>0</v>
      </c>
      <c r="Q179" s="185"/>
      <c r="R179" s="186">
        <f>SUM(R180:R182)</f>
        <v>0</v>
      </c>
      <c r="S179" s="185"/>
      <c r="T179" s="187">
        <f>SUM(T180:T182)</f>
        <v>0</v>
      </c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R179" s="180" t="s">
        <v>124</v>
      </c>
      <c r="AT179" s="188" t="s">
        <v>74</v>
      </c>
      <c r="AU179" s="188" t="s">
        <v>83</v>
      </c>
      <c r="AY179" s="180" t="s">
        <v>146</v>
      </c>
      <c r="BK179" s="189">
        <f>SUM(BK180:BK182)</f>
        <v>0</v>
      </c>
    </row>
    <row r="180" s="2" customFormat="1" ht="24.15" customHeight="1">
      <c r="A180" s="34"/>
      <c r="B180" s="156"/>
      <c r="C180" s="192" t="s">
        <v>223</v>
      </c>
      <c r="D180" s="192" t="s">
        <v>148</v>
      </c>
      <c r="E180" s="193" t="s">
        <v>937</v>
      </c>
      <c r="F180" s="194" t="s">
        <v>938</v>
      </c>
      <c r="G180" s="195" t="s">
        <v>512</v>
      </c>
      <c r="H180" s="196">
        <v>1</v>
      </c>
      <c r="I180" s="197"/>
      <c r="J180" s="198">
        <f>ROUND(I180*H180,2)</f>
        <v>0</v>
      </c>
      <c r="K180" s="199"/>
      <c r="L180" s="35"/>
      <c r="M180" s="200" t="s">
        <v>1</v>
      </c>
      <c r="N180" s="201" t="s">
        <v>41</v>
      </c>
      <c r="O180" s="78"/>
      <c r="P180" s="202">
        <f>O180*H180</f>
        <v>0</v>
      </c>
      <c r="Q180" s="202">
        <v>0</v>
      </c>
      <c r="R180" s="202">
        <f>Q180*H180</f>
        <v>0</v>
      </c>
      <c r="S180" s="202">
        <v>0</v>
      </c>
      <c r="T180" s="203">
        <f>S180*H180</f>
        <v>0</v>
      </c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R180" s="204" t="s">
        <v>207</v>
      </c>
      <c r="AT180" s="204" t="s">
        <v>148</v>
      </c>
      <c r="AU180" s="204" t="s">
        <v>124</v>
      </c>
      <c r="AY180" s="15" t="s">
        <v>146</v>
      </c>
      <c r="BE180" s="205">
        <f>IF(N180="základná",J180,0)</f>
        <v>0</v>
      </c>
      <c r="BF180" s="205">
        <f>IF(N180="znížená",J180,0)</f>
        <v>0</v>
      </c>
      <c r="BG180" s="205">
        <f>IF(N180="zákl. prenesená",J180,0)</f>
        <v>0</v>
      </c>
      <c r="BH180" s="205">
        <f>IF(N180="zníž. prenesená",J180,0)</f>
        <v>0</v>
      </c>
      <c r="BI180" s="205">
        <f>IF(N180="nulová",J180,0)</f>
        <v>0</v>
      </c>
      <c r="BJ180" s="15" t="s">
        <v>124</v>
      </c>
      <c r="BK180" s="205">
        <f>ROUND(I180*H180,2)</f>
        <v>0</v>
      </c>
      <c r="BL180" s="15" t="s">
        <v>207</v>
      </c>
      <c r="BM180" s="204" t="s">
        <v>439</v>
      </c>
    </row>
    <row r="181" s="2" customFormat="1" ht="24.15" customHeight="1">
      <c r="A181" s="34"/>
      <c r="B181" s="156"/>
      <c r="C181" s="206" t="s">
        <v>296</v>
      </c>
      <c r="D181" s="206" t="s">
        <v>309</v>
      </c>
      <c r="E181" s="207" t="s">
        <v>939</v>
      </c>
      <c r="F181" s="208" t="s">
        <v>940</v>
      </c>
      <c r="G181" s="209" t="s">
        <v>512</v>
      </c>
      <c r="H181" s="210">
        <v>1</v>
      </c>
      <c r="I181" s="211"/>
      <c r="J181" s="212">
        <f>ROUND(I181*H181,2)</f>
        <v>0</v>
      </c>
      <c r="K181" s="213"/>
      <c r="L181" s="214"/>
      <c r="M181" s="215" t="s">
        <v>1</v>
      </c>
      <c r="N181" s="216" t="s">
        <v>41</v>
      </c>
      <c r="O181" s="78"/>
      <c r="P181" s="202">
        <f>O181*H181</f>
        <v>0</v>
      </c>
      <c r="Q181" s="202">
        <v>0</v>
      </c>
      <c r="R181" s="202">
        <f>Q181*H181</f>
        <v>0</v>
      </c>
      <c r="S181" s="202">
        <v>0</v>
      </c>
      <c r="T181" s="203">
        <f>S181*H181</f>
        <v>0</v>
      </c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R181" s="204" t="s">
        <v>273</v>
      </c>
      <c r="AT181" s="204" t="s">
        <v>309</v>
      </c>
      <c r="AU181" s="204" t="s">
        <v>124</v>
      </c>
      <c r="AY181" s="15" t="s">
        <v>146</v>
      </c>
      <c r="BE181" s="205">
        <f>IF(N181="základná",J181,0)</f>
        <v>0</v>
      </c>
      <c r="BF181" s="205">
        <f>IF(N181="znížená",J181,0)</f>
        <v>0</v>
      </c>
      <c r="BG181" s="205">
        <f>IF(N181="zákl. prenesená",J181,0)</f>
        <v>0</v>
      </c>
      <c r="BH181" s="205">
        <f>IF(N181="zníž. prenesená",J181,0)</f>
        <v>0</v>
      </c>
      <c r="BI181" s="205">
        <f>IF(N181="nulová",J181,0)</f>
        <v>0</v>
      </c>
      <c r="BJ181" s="15" t="s">
        <v>124</v>
      </c>
      <c r="BK181" s="205">
        <f>ROUND(I181*H181,2)</f>
        <v>0</v>
      </c>
      <c r="BL181" s="15" t="s">
        <v>207</v>
      </c>
      <c r="BM181" s="204" t="s">
        <v>447</v>
      </c>
    </row>
    <row r="182" s="2" customFormat="1" ht="24.15" customHeight="1">
      <c r="A182" s="34"/>
      <c r="B182" s="156"/>
      <c r="C182" s="192" t="s">
        <v>300</v>
      </c>
      <c r="D182" s="192" t="s">
        <v>148</v>
      </c>
      <c r="E182" s="193" t="s">
        <v>941</v>
      </c>
      <c r="F182" s="194" t="s">
        <v>942</v>
      </c>
      <c r="G182" s="195" t="s">
        <v>367</v>
      </c>
      <c r="H182" s="217"/>
      <c r="I182" s="197"/>
      <c r="J182" s="198">
        <f>ROUND(I182*H182,2)</f>
        <v>0</v>
      </c>
      <c r="K182" s="199"/>
      <c r="L182" s="35"/>
      <c r="M182" s="218" t="s">
        <v>1</v>
      </c>
      <c r="N182" s="219" t="s">
        <v>41</v>
      </c>
      <c r="O182" s="220"/>
      <c r="P182" s="221">
        <f>O182*H182</f>
        <v>0</v>
      </c>
      <c r="Q182" s="221">
        <v>0</v>
      </c>
      <c r="R182" s="221">
        <f>Q182*H182</f>
        <v>0</v>
      </c>
      <c r="S182" s="221">
        <v>0</v>
      </c>
      <c r="T182" s="222">
        <f>S182*H182</f>
        <v>0</v>
      </c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R182" s="204" t="s">
        <v>207</v>
      </c>
      <c r="AT182" s="204" t="s">
        <v>148</v>
      </c>
      <c r="AU182" s="204" t="s">
        <v>124</v>
      </c>
      <c r="AY182" s="15" t="s">
        <v>146</v>
      </c>
      <c r="BE182" s="205">
        <f>IF(N182="základná",J182,0)</f>
        <v>0</v>
      </c>
      <c r="BF182" s="205">
        <f>IF(N182="znížená",J182,0)</f>
        <v>0</v>
      </c>
      <c r="BG182" s="205">
        <f>IF(N182="zákl. prenesená",J182,0)</f>
        <v>0</v>
      </c>
      <c r="BH182" s="205">
        <f>IF(N182="zníž. prenesená",J182,0)</f>
        <v>0</v>
      </c>
      <c r="BI182" s="205">
        <f>IF(N182="nulová",J182,0)</f>
        <v>0</v>
      </c>
      <c r="BJ182" s="15" t="s">
        <v>124</v>
      </c>
      <c r="BK182" s="205">
        <f>ROUND(I182*H182,2)</f>
        <v>0</v>
      </c>
      <c r="BL182" s="15" t="s">
        <v>207</v>
      </c>
      <c r="BM182" s="204" t="s">
        <v>943</v>
      </c>
    </row>
    <row r="183" s="2" customFormat="1" ht="6.96" customHeight="1">
      <c r="A183" s="34"/>
      <c r="B183" s="61"/>
      <c r="C183" s="62"/>
      <c r="D183" s="62"/>
      <c r="E183" s="62"/>
      <c r="F183" s="62"/>
      <c r="G183" s="62"/>
      <c r="H183" s="62"/>
      <c r="I183" s="62"/>
      <c r="J183" s="62"/>
      <c r="K183" s="62"/>
      <c r="L183" s="35"/>
      <c r="M183" s="34"/>
      <c r="O183" s="34"/>
      <c r="P183" s="34"/>
      <c r="Q183" s="34"/>
      <c r="R183" s="34"/>
      <c r="S183" s="34"/>
      <c r="T183" s="34"/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</row>
  </sheetData>
  <autoFilter ref="C134:K182"/>
  <mergeCells count="14">
    <mergeCell ref="E7:H7"/>
    <mergeCell ref="E9:H9"/>
    <mergeCell ref="E18:H18"/>
    <mergeCell ref="E27:H27"/>
    <mergeCell ref="E85:H85"/>
    <mergeCell ref="E87:H87"/>
    <mergeCell ref="D109:F109"/>
    <mergeCell ref="D110:F110"/>
    <mergeCell ref="D111:F111"/>
    <mergeCell ref="D112:F112"/>
    <mergeCell ref="D113:F113"/>
    <mergeCell ref="E125:H125"/>
    <mergeCell ref="E127:H12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JANO2015\Ján</dc:creator>
  <cp:lastModifiedBy>JANO2015\Ján</cp:lastModifiedBy>
  <dcterms:created xsi:type="dcterms:W3CDTF">2023-09-12T10:04:25Z</dcterms:created>
  <dcterms:modified xsi:type="dcterms:W3CDTF">2023-09-12T10:04:29Z</dcterms:modified>
</cp:coreProperties>
</file>