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 archiv\2023\1703510_ štbk -žleb\10_05_další\"/>
    </mc:Choice>
  </mc:AlternateContent>
  <bookViews>
    <workbookView xWindow="0" yWindow="0" windowWidth="0" windowHeight="0"/>
  </bookViews>
  <sheets>
    <sheet name="Rekapitulace stavby" sheetId="1" r:id="rId1"/>
    <sheet name="SO 101.3_u - Stezka pro p..." sheetId="2" r:id="rId2"/>
    <sheet name="SO 201.2_u - Opěrné zdi k..." sheetId="3" r:id="rId3"/>
    <sheet name="SO 401.3_u - Přeložka VO ..." sheetId="4" r:id="rId4"/>
    <sheet name="VON_u - Vedlejší a ostatn..." sheetId="5" r:id="rId5"/>
    <sheet name="SO 101.3_n - Stezka pro p..." sheetId="6" r:id="rId6"/>
    <sheet name="VON_n - Vedlejší a ostatn...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101.3_u - Stezka pro p...'!$C$130:$K$409</definedName>
    <definedName name="_xlnm.Print_Area" localSheetId="1">'SO 101.3_u - Stezka pro p...'!$C$4:$J$41,'SO 101.3_u - Stezka pro p...'!$C$50:$J$76,'SO 101.3_u - Stezka pro p...'!$C$82:$J$110,'SO 101.3_u - Stezka pro p...'!$C$116:$K$409</definedName>
    <definedName name="_xlnm.Print_Titles" localSheetId="1">'SO 101.3_u - Stezka pro p...'!$130:$130</definedName>
    <definedName name="_xlnm._FilterDatabase" localSheetId="2" hidden="1">'SO 201.2_u - Opěrné zdi k...'!$C$129:$K$221</definedName>
    <definedName name="_xlnm.Print_Area" localSheetId="2">'SO 201.2_u - Opěrné zdi k...'!$C$4:$J$41,'SO 201.2_u - Opěrné zdi k...'!$C$50:$J$76,'SO 201.2_u - Opěrné zdi k...'!$C$82:$J$109,'SO 201.2_u - Opěrné zdi k...'!$C$115:$K$221</definedName>
    <definedName name="_xlnm.Print_Titles" localSheetId="2">'SO 201.2_u - Opěrné zdi k...'!$129:$129</definedName>
    <definedName name="_xlnm._FilterDatabase" localSheetId="3" hidden="1">'SO 401.3_u - Přeložka VO ...'!$C$130:$K$183</definedName>
    <definedName name="_xlnm.Print_Area" localSheetId="3">'SO 401.3_u - Přeložka VO ...'!$C$4:$J$41,'SO 401.3_u - Přeložka VO ...'!$C$50:$J$76,'SO 401.3_u - Přeložka VO ...'!$C$82:$J$110,'SO 401.3_u - Přeložka VO ...'!$C$116:$K$183</definedName>
    <definedName name="_xlnm.Print_Titles" localSheetId="3">'SO 401.3_u - Přeložka VO ...'!$130:$130</definedName>
    <definedName name="_xlnm._FilterDatabase" localSheetId="4" hidden="1">'VON_u - Vedlejší a ostatn...'!$C$124:$K$196</definedName>
    <definedName name="_xlnm.Print_Area" localSheetId="4">'VON_u - Vedlejší a ostatn...'!$C$4:$J$41,'VON_u - Vedlejší a ostatn...'!$C$50:$J$76,'VON_u - Vedlejší a ostatn...'!$C$82:$J$104,'VON_u - Vedlejší a ostatn...'!$C$110:$K$196</definedName>
    <definedName name="_xlnm.Print_Titles" localSheetId="4">'VON_u - Vedlejší a ostatn...'!$124:$124</definedName>
    <definedName name="_xlnm._FilterDatabase" localSheetId="5" hidden="1">'SO 101.3_n - Stezka pro p...'!$C$123:$K$169</definedName>
    <definedName name="_xlnm.Print_Area" localSheetId="5">'SO 101.3_n - Stezka pro p...'!$C$4:$J$41,'SO 101.3_n - Stezka pro p...'!$C$50:$J$76,'SO 101.3_n - Stezka pro p...'!$C$82:$J$103,'SO 101.3_n - Stezka pro p...'!$C$109:$K$169</definedName>
    <definedName name="_xlnm.Print_Titles" localSheetId="5">'SO 101.3_n - Stezka pro p...'!$123:$123</definedName>
    <definedName name="_xlnm._FilterDatabase" localSheetId="6" hidden="1">'VON_n - Vedlejší a ostatn...'!$C$122:$K$157</definedName>
    <definedName name="_xlnm.Print_Area" localSheetId="6">'VON_n - Vedlejší a ostatn...'!$C$4:$J$41,'VON_n - Vedlejší a ostatn...'!$C$50:$J$76,'VON_n - Vedlejší a ostatn...'!$C$82:$J$102,'VON_n - Vedlejší a ostatn...'!$C$108:$K$157</definedName>
    <definedName name="_xlnm.Print_Titles" localSheetId="6">'VON_n - Vedlejší a ostatn...'!$122:$122</definedName>
  </definedNames>
  <calcPr/>
</workbook>
</file>

<file path=xl/calcChain.xml><?xml version="1.0" encoding="utf-8"?>
<calcChain xmlns="http://schemas.openxmlformats.org/spreadsheetml/2006/main">
  <c i="7" l="1" r="J39"/>
  <c r="J38"/>
  <c i="1" r="AY102"/>
  <c i="7" r="J37"/>
  <c i="1" r="AX102"/>
  <c i="7" r="BI149"/>
  <c r="BH149"/>
  <c r="BG149"/>
  <c r="BF149"/>
  <c r="T149"/>
  <c r="R149"/>
  <c r="P149"/>
  <c r="BI143"/>
  <c r="BH143"/>
  <c r="BG143"/>
  <c r="BF143"/>
  <c r="T143"/>
  <c r="R143"/>
  <c r="P143"/>
  <c r="BI133"/>
  <c r="BH133"/>
  <c r="BG133"/>
  <c r="BF133"/>
  <c r="T133"/>
  <c r="R133"/>
  <c r="P133"/>
  <c r="BI126"/>
  <c r="BH126"/>
  <c r="BG126"/>
  <c r="BF126"/>
  <c r="T126"/>
  <c r="T125"/>
  <c r="R126"/>
  <c r="R125"/>
  <c r="P126"/>
  <c r="P125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6" r="J39"/>
  <c r="J38"/>
  <c i="1" r="AY101"/>
  <c i="6" r="J37"/>
  <c i="1" r="AX101"/>
  <c i="6"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91"/>
  <c r="E7"/>
  <c r="E112"/>
  <c i="5" r="J39"/>
  <c r="J38"/>
  <c i="1" r="AY99"/>
  <c i="5" r="J37"/>
  <c i="1" r="AX99"/>
  <c i="5" r="BI194"/>
  <c r="BH194"/>
  <c r="BG194"/>
  <c r="BF194"/>
  <c r="T194"/>
  <c r="T193"/>
  <c r="R194"/>
  <c r="R193"/>
  <c r="P194"/>
  <c r="P193"/>
  <c r="BI186"/>
  <c r="BH186"/>
  <c r="BG186"/>
  <c r="BF186"/>
  <c r="T186"/>
  <c r="T185"/>
  <c r="R186"/>
  <c r="R185"/>
  <c r="P186"/>
  <c r="P185"/>
  <c r="BI179"/>
  <c r="BH179"/>
  <c r="BG179"/>
  <c r="BF179"/>
  <c r="T179"/>
  <c r="R179"/>
  <c r="P179"/>
  <c r="BI176"/>
  <c r="BH176"/>
  <c r="BG176"/>
  <c r="BF176"/>
  <c r="T176"/>
  <c r="R176"/>
  <c r="P176"/>
  <c r="BI169"/>
  <c r="BH169"/>
  <c r="BG169"/>
  <c r="BF169"/>
  <c r="T169"/>
  <c r="R169"/>
  <c r="P169"/>
  <c r="BI162"/>
  <c r="BH162"/>
  <c r="BG162"/>
  <c r="BF162"/>
  <c r="T162"/>
  <c r="R162"/>
  <c r="P162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4" r="J39"/>
  <c r="J38"/>
  <c i="1" r="AY98"/>
  <c i="4" r="J37"/>
  <c i="1" r="AX98"/>
  <c i="4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F125"/>
  <c r="E123"/>
  <c r="F91"/>
  <c r="E89"/>
  <c r="J26"/>
  <c r="E26"/>
  <c r="J128"/>
  <c r="J25"/>
  <c r="J23"/>
  <c r="E23"/>
  <c r="J93"/>
  <c r="J22"/>
  <c r="J20"/>
  <c r="E20"/>
  <c r="F128"/>
  <c r="J19"/>
  <c r="J17"/>
  <c r="E17"/>
  <c r="F127"/>
  <c r="J16"/>
  <c r="J14"/>
  <c r="J91"/>
  <c r="E7"/>
  <c r="E85"/>
  <c i="3" r="J39"/>
  <c r="J38"/>
  <c i="1" r="AY97"/>
  <c i="3" r="J37"/>
  <c i="1" r="AX97"/>
  <c i="3"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T200"/>
  <c r="R201"/>
  <c r="R200"/>
  <c r="P201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J127"/>
  <c r="J126"/>
  <c r="F126"/>
  <c r="F124"/>
  <c r="E122"/>
  <c r="J94"/>
  <c r="J93"/>
  <c r="F93"/>
  <c r="F91"/>
  <c r="E89"/>
  <c r="J20"/>
  <c r="E20"/>
  <c r="F94"/>
  <c r="J19"/>
  <c r="J14"/>
  <c r="J124"/>
  <c r="E7"/>
  <c r="E85"/>
  <c i="2" r="J39"/>
  <c r="J38"/>
  <c i="1" r="AY96"/>
  <c i="2" r="J37"/>
  <c i="1" r="AX96"/>
  <c i="2"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T402"/>
  <c r="R403"/>
  <c r="R402"/>
  <c r="P403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2"/>
  <c r="BH372"/>
  <c r="BG372"/>
  <c r="BF372"/>
  <c r="T372"/>
  <c r="R372"/>
  <c r="P372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T231"/>
  <c r="R239"/>
  <c r="R231"/>
  <c r="P239"/>
  <c r="P231"/>
  <c r="BI232"/>
  <c r="BH232"/>
  <c r="BG232"/>
  <c r="BF232"/>
  <c r="T232"/>
  <c r="R232"/>
  <c r="P232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8"/>
  <c r="BH188"/>
  <c r="BG188"/>
  <c r="BF188"/>
  <c r="T188"/>
  <c r="R188"/>
  <c r="P188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128"/>
  <c r="J19"/>
  <c r="J14"/>
  <c r="J125"/>
  <c r="E7"/>
  <c r="E119"/>
  <c i="1" r="L90"/>
  <c r="AM90"/>
  <c r="AM89"/>
  <c r="L89"/>
  <c r="AM87"/>
  <c r="L87"/>
  <c r="L85"/>
  <c r="L84"/>
  <c i="2" r="BK373"/>
  <c r="J372"/>
  <c r="J364"/>
  <c r="J359"/>
  <c r="J320"/>
  <c r="J300"/>
  <c r="BK280"/>
  <c r="J256"/>
  <c r="J225"/>
  <c r="BK206"/>
  <c r="BK181"/>
  <c r="J155"/>
  <c i="1" r="AS100"/>
  <c i="2" r="BK381"/>
  <c r="BK372"/>
  <c r="J367"/>
  <c r="J329"/>
  <c r="BK318"/>
  <c r="J400"/>
  <c r="BK393"/>
  <c r="J373"/>
  <c r="BK355"/>
  <c r="J335"/>
  <c r="BK305"/>
  <c r="BK283"/>
  <c r="BK270"/>
  <c r="J232"/>
  <c r="J223"/>
  <c r="J194"/>
  <c r="BK166"/>
  <c r="BK144"/>
  <c r="BK140"/>
  <c r="BK396"/>
  <c r="J378"/>
  <c r="BK338"/>
  <c r="J322"/>
  <c r="J295"/>
  <c r="J273"/>
  <c r="BK239"/>
  <c r="J206"/>
  <c r="BK194"/>
  <c r="J166"/>
  <c r="J144"/>
  <c i="1" r="AS95"/>
  <c i="3" r="BK192"/>
  <c r="BK159"/>
  <c r="BK140"/>
  <c r="J218"/>
  <c r="BK201"/>
  <c r="J190"/>
  <c r="J182"/>
  <c r="J174"/>
  <c r="BK136"/>
  <c r="BK198"/>
  <c r="BK179"/>
  <c r="J156"/>
  <c r="J142"/>
  <c r="J136"/>
  <c r="BK190"/>
  <c r="J176"/>
  <c r="BK162"/>
  <c r="J151"/>
  <c r="BK141"/>
  <c i="4" r="J181"/>
  <c r="J173"/>
  <c r="BK166"/>
  <c r="BK162"/>
  <c r="BK156"/>
  <c r="J152"/>
  <c r="J146"/>
  <c r="J183"/>
  <c r="BK182"/>
  <c r="BK181"/>
  <c r="J180"/>
  <c r="BK179"/>
  <c r="BK178"/>
  <c r="J177"/>
  <c r="J176"/>
  <c r="BK175"/>
  <c r="J171"/>
  <c r="BK150"/>
  <c r="BK142"/>
  <c r="BK139"/>
  <c r="BK165"/>
  <c r="BK144"/>
  <c r="J136"/>
  <c r="J143"/>
  <c i="5" r="J179"/>
  <c r="J155"/>
  <c r="BK162"/>
  <c r="BK137"/>
  <c r="J176"/>
  <c r="J137"/>
  <c i="6" r="J150"/>
  <c r="BK129"/>
  <c r="BK150"/>
  <c r="BK137"/>
  <c r="BK164"/>
  <c r="J145"/>
  <c r="J127"/>
  <c r="BK145"/>
  <c i="7" r="J133"/>
  <c r="J149"/>
  <c i="2" r="J376"/>
  <c r="BK335"/>
  <c r="BK298"/>
  <c r="J277"/>
  <c r="J248"/>
  <c r="J227"/>
  <c r="J213"/>
  <c r="J200"/>
  <c r="J175"/>
  <c r="BK143"/>
  <c r="J409"/>
  <c r="BK403"/>
  <c r="BK387"/>
  <c r="BK376"/>
  <c r="BK361"/>
  <c r="BK340"/>
  <c r="BK322"/>
  <c r="J309"/>
  <c r="J396"/>
  <c r="J384"/>
  <c r="BK364"/>
  <c r="J345"/>
  <c r="J318"/>
  <c r="BK295"/>
  <c r="J261"/>
  <c r="J239"/>
  <c r="BK200"/>
  <c r="BK177"/>
  <c r="J162"/>
  <c r="J143"/>
  <c r="BK398"/>
  <c r="BK392"/>
  <c r="BK367"/>
  <c r="BK345"/>
  <c r="BK327"/>
  <c r="J305"/>
  <c r="J287"/>
  <c r="J266"/>
  <c r="BK223"/>
  <c r="J211"/>
  <c r="J196"/>
  <c r="J173"/>
  <c r="BK155"/>
  <c i="3" r="BK210"/>
  <c r="J204"/>
  <c r="BK189"/>
  <c r="BK182"/>
  <c r="J162"/>
  <c r="J143"/>
  <c r="BK221"/>
  <c r="J184"/>
  <c r="J171"/>
  <c r="J152"/>
  <c r="J133"/>
  <c r="BK195"/>
  <c r="J172"/>
  <c r="J140"/>
  <c r="BK218"/>
  <c r="BK213"/>
  <c r="BK207"/>
  <c r="J179"/>
  <c r="J159"/>
  <c r="J148"/>
  <c i="4" r="J182"/>
  <c r="J179"/>
  <c r="BK177"/>
  <c r="J174"/>
  <c r="BK168"/>
  <c r="BK164"/>
  <c r="J161"/>
  <c r="J149"/>
  <c r="J137"/>
  <c r="BK173"/>
  <c r="J167"/>
  <c r="J158"/>
  <c r="J151"/>
  <c r="BK137"/>
  <c r="J162"/>
  <c r="BK149"/>
  <c r="BK143"/>
  <c r="J134"/>
  <c r="BK151"/>
  <c r="J144"/>
  <c i="5" r="BK144"/>
  <c r="BK155"/>
  <c r="BK128"/>
  <c r="J186"/>
  <c r="BK150"/>
  <c r="J128"/>
  <c i="6" r="BK139"/>
  <c r="BK153"/>
  <c r="BK141"/>
  <c r="J147"/>
  <c r="BK133"/>
  <c r="J153"/>
  <c r="J129"/>
  <c i="7" r="J143"/>
  <c r="BK143"/>
  <c i="2" r="J393"/>
  <c r="J327"/>
  <c r="BK292"/>
  <c r="J270"/>
  <c r="J245"/>
  <c r="BK215"/>
  <c r="J202"/>
  <c r="BK196"/>
  <c r="BK173"/>
  <c r="J138"/>
  <c r="BK406"/>
  <c r="BK400"/>
  <c r="BK384"/>
  <c r="J355"/>
  <c r="J333"/>
  <c r="BK320"/>
  <c r="J298"/>
  <c r="BK395"/>
  <c r="BK378"/>
  <c r="BK357"/>
  <c r="J338"/>
  <c r="BK309"/>
  <c r="BK277"/>
  <c r="BK256"/>
  <c r="BK225"/>
  <c r="BK213"/>
  <c r="BK198"/>
  <c r="BK175"/>
  <c r="BK152"/>
  <c r="BK138"/>
  <c r="J395"/>
  <c r="J368"/>
  <c r="BK343"/>
  <c r="J324"/>
  <c r="BK300"/>
  <c r="J280"/>
  <c r="BK248"/>
  <c r="BK227"/>
  <c r="J215"/>
  <c r="BK202"/>
  <c r="J181"/>
  <c r="J158"/>
  <c r="BK134"/>
  <c i="3" r="J198"/>
  <c r="BK184"/>
  <c r="BK171"/>
  <c r="BK151"/>
  <c r="BK133"/>
  <c r="BK204"/>
  <c r="BK176"/>
  <c r="J165"/>
  <c r="J141"/>
  <c r="J201"/>
  <c r="J192"/>
  <c r="J168"/>
  <c r="J146"/>
  <c r="J216"/>
  <c r="J210"/>
  <c r="J181"/>
  <c r="BK174"/>
  <c r="BK153"/>
  <c r="BK142"/>
  <c i="4" r="BK180"/>
  <c r="J178"/>
  <c r="J175"/>
  <c r="BK171"/>
  <c r="J165"/>
  <c r="BK159"/>
  <c r="J155"/>
  <c r="BK136"/>
  <c r="BK172"/>
  <c r="J166"/>
  <c r="J156"/>
  <c r="BK152"/>
  <c r="J145"/>
  <c r="BK155"/>
  <c r="BK146"/>
  <c r="J142"/>
  <c r="BK163"/>
  <c r="J159"/>
  <c r="BK147"/>
  <c i="5" r="BK186"/>
  <c r="J133"/>
  <c r="BK176"/>
  <c r="J194"/>
  <c r="J169"/>
  <c r="BK133"/>
  <c i="6" r="J143"/>
  <c r="J169"/>
  <c r="J139"/>
  <c r="BK169"/>
  <c r="BK157"/>
  <c r="J157"/>
  <c r="J141"/>
  <c i="7" r="BK133"/>
  <c r="J126"/>
  <c r="BK126"/>
  <c i="2" r="J403"/>
  <c r="BK368"/>
  <c r="J361"/>
  <c r="J357"/>
  <c r="BK333"/>
  <c r="BK302"/>
  <c r="BK287"/>
  <c r="BK266"/>
  <c r="BK232"/>
  <c r="BK211"/>
  <c r="J198"/>
  <c r="J177"/>
  <c r="J152"/>
  <c r="BK409"/>
  <c r="J406"/>
  <c r="J392"/>
  <c r="J366"/>
  <c r="J343"/>
  <c r="BK324"/>
  <c r="BK312"/>
  <c r="J398"/>
  <c r="J381"/>
  <c r="BK359"/>
  <c r="J340"/>
  <c r="J312"/>
  <c r="J292"/>
  <c r="BK273"/>
  <c r="BK245"/>
  <c r="J219"/>
  <c r="BK204"/>
  <c r="J188"/>
  <c r="BK158"/>
  <c r="J134"/>
  <c r="J387"/>
  <c r="BK366"/>
  <c r="BK329"/>
  <c r="J302"/>
  <c r="J283"/>
  <c r="BK261"/>
  <c r="BK219"/>
  <c r="J204"/>
  <c r="BK188"/>
  <c r="BK162"/>
  <c r="J140"/>
  <c i="3" r="J221"/>
  <c r="J207"/>
  <c r="BK181"/>
  <c r="BK168"/>
  <c r="BK146"/>
  <c r="BK216"/>
  <c r="J195"/>
  <c r="BK185"/>
  <c r="J153"/>
  <c r="BK148"/>
  <c r="J213"/>
  <c r="J185"/>
  <c r="BK165"/>
  <c r="BK152"/>
  <c r="J139"/>
  <c r="J189"/>
  <c r="BK172"/>
  <c r="BK156"/>
  <c r="BK143"/>
  <c r="BK139"/>
  <c i="4" r="BK183"/>
  <c r="BK176"/>
  <c r="J172"/>
  <c r="BK167"/>
  <c r="J163"/>
  <c r="BK158"/>
  <c r="BK154"/>
  <c r="BK174"/>
  <c r="J168"/>
  <c r="J164"/>
  <c r="J154"/>
  <c r="J147"/>
  <c r="BK140"/>
  <c r="BK134"/>
  <c r="BK145"/>
  <c r="J139"/>
  <c r="BK161"/>
  <c r="J150"/>
  <c r="J140"/>
  <c i="5" r="BK169"/>
  <c r="J150"/>
  <c r="BK194"/>
  <c r="J162"/>
  <c r="BK179"/>
  <c r="J144"/>
  <c i="6" r="J161"/>
  <c r="J133"/>
  <c r="BK127"/>
  <c r="BK147"/>
  <c r="BK161"/>
  <c r="J137"/>
  <c r="J164"/>
  <c r="BK143"/>
  <c i="7" r="BK149"/>
  <c i="2" l="1" r="BK133"/>
  <c r="J133"/>
  <c r="J100"/>
  <c r="T244"/>
  <c r="BK286"/>
  <c r="J286"/>
  <c r="J104"/>
  <c r="BK308"/>
  <c r="J308"/>
  <c r="J105"/>
  <c r="T391"/>
  <c r="R405"/>
  <c r="R404"/>
  <c i="3" r="BK132"/>
  <c r="J132"/>
  <c r="J100"/>
  <c r="R145"/>
  <c r="R175"/>
  <c r="BK183"/>
  <c r="J183"/>
  <c r="J103"/>
  <c r="T188"/>
  <c r="BK203"/>
  <c r="J203"/>
  <c r="J107"/>
  <c r="BK217"/>
  <c r="J217"/>
  <c r="J108"/>
  <c i="4" r="BK135"/>
  <c r="J135"/>
  <c r="J101"/>
  <c r="BK138"/>
  <c r="J138"/>
  <c r="J102"/>
  <c r="P141"/>
  <c r="P148"/>
  <c r="P153"/>
  <c r="BK157"/>
  <c r="J157"/>
  <c r="J106"/>
  <c r="BK160"/>
  <c r="J160"/>
  <c r="J107"/>
  <c r="T170"/>
  <c r="T169"/>
  <c i="5" r="BK127"/>
  <c r="J127"/>
  <c r="J100"/>
  <c r="BK161"/>
  <c r="J161"/>
  <c r="J101"/>
  <c i="6" r="R126"/>
  <c r="BK152"/>
  <c r="J152"/>
  <c r="J101"/>
  <c i="2" r="R133"/>
  <c r="P218"/>
  <c r="T218"/>
  <c r="BK244"/>
  <c r="J244"/>
  <c r="J103"/>
  <c r="P286"/>
  <c r="R308"/>
  <c r="P391"/>
  <c r="T405"/>
  <c r="T404"/>
  <c i="3" r="P132"/>
  <c r="P145"/>
  <c r="P175"/>
  <c r="R183"/>
  <c r="BK188"/>
  <c r="J188"/>
  <c r="J104"/>
  <c r="R203"/>
  <c r="R202"/>
  <c r="R217"/>
  <c i="4" r="R135"/>
  <c r="R132"/>
  <c r="R131"/>
  <c r="R138"/>
  <c r="BK141"/>
  <c r="J141"/>
  <c r="J103"/>
  <c r="BK148"/>
  <c r="J148"/>
  <c r="J104"/>
  <c r="BK153"/>
  <c r="J153"/>
  <c r="J105"/>
  <c r="R157"/>
  <c r="T160"/>
  <c r="BK170"/>
  <c r="J170"/>
  <c r="J109"/>
  <c i="5" r="P127"/>
  <c r="P161"/>
  <c i="6" r="P126"/>
  <c r="P152"/>
  <c i="7" r="P132"/>
  <c r="P124"/>
  <c r="P123"/>
  <c i="1" r="AU102"/>
  <c i="2" r="T133"/>
  <c r="R218"/>
  <c r="R244"/>
  <c r="T286"/>
  <c r="P308"/>
  <c r="BK391"/>
  <c r="J391"/>
  <c r="J106"/>
  <c r="BK405"/>
  <c r="J405"/>
  <c r="J109"/>
  <c i="3" r="T132"/>
  <c r="T145"/>
  <c r="T175"/>
  <c r="T183"/>
  <c r="P188"/>
  <c r="P203"/>
  <c r="P202"/>
  <c r="P217"/>
  <c i="4" r="T135"/>
  <c r="T132"/>
  <c r="T131"/>
  <c r="T138"/>
  <c r="T141"/>
  <c r="T148"/>
  <c r="R153"/>
  <c r="P157"/>
  <c r="R160"/>
  <c r="P170"/>
  <c r="P169"/>
  <c i="5" r="R127"/>
  <c r="R161"/>
  <c i="6" r="BK126"/>
  <c r="J126"/>
  <c r="J100"/>
  <c r="T152"/>
  <c i="7" r="R132"/>
  <c r="R124"/>
  <c r="R123"/>
  <c i="2" r="P133"/>
  <c r="P132"/>
  <c r="BK218"/>
  <c r="J218"/>
  <c r="J101"/>
  <c r="P244"/>
  <c r="R286"/>
  <c r="T308"/>
  <c r="R391"/>
  <c r="P405"/>
  <c r="P404"/>
  <c i="3" r="R132"/>
  <c r="BK145"/>
  <c r="J145"/>
  <c r="J101"/>
  <c r="BK175"/>
  <c r="J175"/>
  <c r="J102"/>
  <c r="P183"/>
  <c r="R188"/>
  <c r="T203"/>
  <c r="T202"/>
  <c r="T217"/>
  <c i="4" r="P135"/>
  <c r="P132"/>
  <c r="P131"/>
  <c i="1" r="AU98"/>
  <c i="4" r="P138"/>
  <c r="R141"/>
  <c r="R148"/>
  <c r="T153"/>
  <c r="T157"/>
  <c r="P160"/>
  <c r="R170"/>
  <c r="R169"/>
  <c i="5" r="T127"/>
  <c r="T126"/>
  <c r="T125"/>
  <c r="T161"/>
  <c i="6" r="T126"/>
  <c r="T125"/>
  <c r="T124"/>
  <c r="R152"/>
  <c i="7" r="BK132"/>
  <c r="J132"/>
  <c r="J101"/>
  <c r="T132"/>
  <c r="T124"/>
  <c r="T123"/>
  <c i="6" r="BK168"/>
  <c r="J168"/>
  <c r="J102"/>
  <c i="7" r="BK125"/>
  <c r="BK124"/>
  <c r="J124"/>
  <c r="J99"/>
  <c i="2" r="BK402"/>
  <c r="J402"/>
  <c r="J107"/>
  <c i="5" r="BK185"/>
  <c r="J185"/>
  <c r="J102"/>
  <c i="4" r="BK133"/>
  <c r="J133"/>
  <c r="J100"/>
  <c i="5" r="BK193"/>
  <c r="J193"/>
  <c r="J103"/>
  <c i="2" r="BK231"/>
  <c r="J231"/>
  <c r="J102"/>
  <c i="3" r="BK200"/>
  <c r="J200"/>
  <c r="J105"/>
  <c i="7" r="E85"/>
  <c r="J91"/>
  <c r="F94"/>
  <c r="BE133"/>
  <c r="BE143"/>
  <c r="BE149"/>
  <c r="BE126"/>
  <c i="6" r="E85"/>
  <c r="BE129"/>
  <c r="BE137"/>
  <c r="BE147"/>
  <c r="BE169"/>
  <c r="BE133"/>
  <c r="BE139"/>
  <c r="BE141"/>
  <c r="BE143"/>
  <c r="BE150"/>
  <c r="J118"/>
  <c r="BE127"/>
  <c r="BE145"/>
  <c r="BE153"/>
  <c r="BE161"/>
  <c r="F94"/>
  <c r="BE157"/>
  <c r="BE164"/>
  <c i="5" r="E85"/>
  <c r="J91"/>
  <c r="F94"/>
  <c r="BE155"/>
  <c r="BE194"/>
  <c r="BE137"/>
  <c r="BE162"/>
  <c r="BE176"/>
  <c r="BE133"/>
  <c r="BE179"/>
  <c r="BE186"/>
  <c r="BE128"/>
  <c r="BE144"/>
  <c r="BE150"/>
  <c r="BE169"/>
  <c i="4" r="F93"/>
  <c r="E119"/>
  <c r="BE134"/>
  <c r="BE136"/>
  <c r="BE137"/>
  <c r="BE144"/>
  <c r="BE145"/>
  <c r="BE152"/>
  <c r="BE154"/>
  <c r="BE155"/>
  <c r="BE156"/>
  <c r="BE164"/>
  <c i="3" r="BK202"/>
  <c r="J202"/>
  <c r="J106"/>
  <c i="4" r="J94"/>
  <c r="J127"/>
  <c r="BE140"/>
  <c r="BE150"/>
  <c r="BE151"/>
  <c r="BE158"/>
  <c r="BE159"/>
  <c r="J125"/>
  <c r="BE143"/>
  <c r="BE147"/>
  <c r="BE149"/>
  <c r="BE161"/>
  <c r="BE163"/>
  <c r="BE167"/>
  <c r="BE172"/>
  <c r="BE173"/>
  <c r="BE174"/>
  <c r="BE175"/>
  <c r="BE178"/>
  <c r="BE180"/>
  <c r="BE181"/>
  <c r="BE183"/>
  <c r="F94"/>
  <c r="BE139"/>
  <c r="BE142"/>
  <c r="BE146"/>
  <c r="BE162"/>
  <c r="BE165"/>
  <c r="BE166"/>
  <c r="BE168"/>
  <c r="BE171"/>
  <c r="BE176"/>
  <c r="BE177"/>
  <c r="BE179"/>
  <c r="BE182"/>
  <c i="3" r="J91"/>
  <c r="F127"/>
  <c r="BE136"/>
  <c r="BE140"/>
  <c r="BE141"/>
  <c r="BE151"/>
  <c r="BE179"/>
  <c r="BE182"/>
  <c r="BE201"/>
  <c r="E118"/>
  <c r="BE146"/>
  <c r="BE148"/>
  <c r="BE152"/>
  <c r="BE176"/>
  <c r="BE181"/>
  <c r="BE189"/>
  <c r="BE204"/>
  <c r="BE133"/>
  <c r="BE142"/>
  <c r="BE143"/>
  <c r="BE153"/>
  <c r="BE156"/>
  <c r="BE159"/>
  <c r="BE165"/>
  <c r="BE168"/>
  <c r="BE171"/>
  <c r="BE172"/>
  <c r="BE184"/>
  <c r="BE185"/>
  <c r="BE192"/>
  <c r="BE195"/>
  <c r="BE198"/>
  <c r="BE207"/>
  <c r="BE210"/>
  <c r="BE213"/>
  <c r="BE139"/>
  <c r="BE162"/>
  <c r="BE174"/>
  <c r="BE190"/>
  <c r="BE216"/>
  <c r="BE218"/>
  <c r="BE221"/>
  <c i="2" r="E85"/>
  <c r="J91"/>
  <c r="BE143"/>
  <c r="BE152"/>
  <c r="BE158"/>
  <c r="BE166"/>
  <c r="BE206"/>
  <c r="BE213"/>
  <c r="BE215"/>
  <c r="BE219"/>
  <c r="BE225"/>
  <c r="BE232"/>
  <c r="BE239"/>
  <c r="BE245"/>
  <c r="BE248"/>
  <c r="BE256"/>
  <c r="BE273"/>
  <c r="BE277"/>
  <c r="BE312"/>
  <c r="BE320"/>
  <c r="BE357"/>
  <c r="BE376"/>
  <c r="BE378"/>
  <c r="BE384"/>
  <c r="BE134"/>
  <c r="BE144"/>
  <c r="BE155"/>
  <c r="BE162"/>
  <c r="BE173"/>
  <c r="BE175"/>
  <c r="BE181"/>
  <c r="BE188"/>
  <c r="BE196"/>
  <c r="BE202"/>
  <c r="BE211"/>
  <c r="BE223"/>
  <c r="BE227"/>
  <c r="BE261"/>
  <c r="BE266"/>
  <c r="BE270"/>
  <c r="BE280"/>
  <c r="BE287"/>
  <c r="BE292"/>
  <c r="BE322"/>
  <c r="BE324"/>
  <c r="BE333"/>
  <c r="BE366"/>
  <c r="BE368"/>
  <c r="BE373"/>
  <c r="BE381"/>
  <c r="BE387"/>
  <c r="BE298"/>
  <c r="BE300"/>
  <c r="BE302"/>
  <c r="BE327"/>
  <c r="BE335"/>
  <c r="BE355"/>
  <c r="BE367"/>
  <c r="BE372"/>
  <c r="BE392"/>
  <c r="BE393"/>
  <c r="BE395"/>
  <c r="BE400"/>
  <c r="BE403"/>
  <c r="BE406"/>
  <c r="BE409"/>
  <c r="F94"/>
  <c r="BE138"/>
  <c r="BE140"/>
  <c r="BE177"/>
  <c r="BE194"/>
  <c r="BE198"/>
  <c r="BE200"/>
  <c r="BE204"/>
  <c r="BE283"/>
  <c r="BE295"/>
  <c r="BE305"/>
  <c r="BE309"/>
  <c r="BE318"/>
  <c r="BE329"/>
  <c r="BE338"/>
  <c r="BE340"/>
  <c r="BE343"/>
  <c r="BE345"/>
  <c r="BE359"/>
  <c r="BE361"/>
  <c r="BE364"/>
  <c r="BE396"/>
  <c r="BE398"/>
  <c i="1" r="AS94"/>
  <c i="2" r="F36"/>
  <c i="1" r="BA96"/>
  <c i="2" r="F38"/>
  <c i="1" r="BC96"/>
  <c i="4" r="F36"/>
  <c i="1" r="BA98"/>
  <c i="4" r="J36"/>
  <c i="1" r="AW98"/>
  <c i="5" r="J36"/>
  <c i="1" r="AW99"/>
  <c i="5" r="F39"/>
  <c i="1" r="BD99"/>
  <c i="6" r="F39"/>
  <c i="1" r="BD101"/>
  <c i="7" r="F39"/>
  <c i="1" r="BD102"/>
  <c i="2" r="F37"/>
  <c i="1" r="BB96"/>
  <c i="2" r="J36"/>
  <c i="1" r="AW96"/>
  <c i="3" r="F39"/>
  <c i="1" r="BD97"/>
  <c i="3" r="F36"/>
  <c i="1" r="BA97"/>
  <c i="3" r="F37"/>
  <c i="1" r="BB97"/>
  <c i="4" r="F37"/>
  <c i="1" r="BB98"/>
  <c i="5" r="F37"/>
  <c i="1" r="BB99"/>
  <c i="5" r="F38"/>
  <c i="1" r="BC99"/>
  <c i="6" r="F38"/>
  <c i="1" r="BC101"/>
  <c i="7" r="J36"/>
  <c i="1" r="AW102"/>
  <c i="7" r="F38"/>
  <c i="1" r="BC102"/>
  <c i="2" r="F39"/>
  <c i="1" r="BD96"/>
  <c i="3" r="J36"/>
  <c i="1" r="AW97"/>
  <c i="3" r="F38"/>
  <c i="1" r="BC97"/>
  <c i="4" r="F38"/>
  <c i="1" r="BC98"/>
  <c i="4" r="F39"/>
  <c i="1" r="BD98"/>
  <c i="5" r="F36"/>
  <c i="1" r="BA99"/>
  <c i="6" r="J36"/>
  <c i="1" r="AW101"/>
  <c i="6" r="F37"/>
  <c i="1" r="BB101"/>
  <c i="6" r="F36"/>
  <c i="1" r="BA101"/>
  <c i="7" r="F36"/>
  <c i="1" r="BA102"/>
  <c i="7" r="F37"/>
  <c i="1" r="BB102"/>
  <c i="5" l="1" r="P126"/>
  <c r="P125"/>
  <c i="1" r="AU99"/>
  <c i="6" r="R125"/>
  <c r="R124"/>
  <c i="3" r="R131"/>
  <c r="R130"/>
  <c i="2" r="P131"/>
  <c i="1" r="AU96"/>
  <c i="3" r="P131"/>
  <c r="P130"/>
  <c i="1" r="AU97"/>
  <c i="5" r="R126"/>
  <c r="R125"/>
  <c i="3" r="T131"/>
  <c r="T130"/>
  <c i="2" r="T132"/>
  <c r="T131"/>
  <c i="6" r="P125"/>
  <c r="P124"/>
  <c i="1" r="AU101"/>
  <c i="2" r="R132"/>
  <c r="R131"/>
  <c r="BK404"/>
  <c r="J404"/>
  <c r="J108"/>
  <c i="4" r="BK132"/>
  <c r="J132"/>
  <c r="J99"/>
  <c r="BK169"/>
  <c r="J169"/>
  <c r="J108"/>
  <c i="5" r="BK126"/>
  <c r="J126"/>
  <c r="J99"/>
  <c i="6" r="BK125"/>
  <c r="J125"/>
  <c r="J99"/>
  <c i="2" r="BK132"/>
  <c r="J132"/>
  <c r="J99"/>
  <c i="3" r="BK131"/>
  <c r="J131"/>
  <c r="J99"/>
  <c i="7" r="BK123"/>
  <c r="J123"/>
  <c r="J98"/>
  <c r="J125"/>
  <c r="J100"/>
  <c i="3" r="BK130"/>
  <c r="J130"/>
  <c i="1" r="AU100"/>
  <c i="2" r="F35"/>
  <c i="1" r="AZ96"/>
  <c i="5" r="J35"/>
  <c i="1" r="AV99"/>
  <c r="AT99"/>
  <c r="BD100"/>
  <c r="BA100"/>
  <c r="AW100"/>
  <c i="3" r="F35"/>
  <c i="1" r="AZ97"/>
  <c i="3" r="J32"/>
  <c i="1" r="AG97"/>
  <c i="4" r="F35"/>
  <c i="1" r="AZ98"/>
  <c i="5" r="F35"/>
  <c i="1" r="AZ99"/>
  <c i="6" r="J35"/>
  <c i="1" r="AV101"/>
  <c r="AT101"/>
  <c i="2" r="J35"/>
  <c i="1" r="AV96"/>
  <c r="AT96"/>
  <c r="BA95"/>
  <c i="6" r="F35"/>
  <c i="1" r="AZ101"/>
  <c i="7" r="F35"/>
  <c i="1" r="AZ102"/>
  <c i="3" r="J35"/>
  <c i="1" r="AV97"/>
  <c r="AT97"/>
  <c i="4" r="J35"/>
  <c i="1" r="AV98"/>
  <c r="AT98"/>
  <c r="BC95"/>
  <c r="BD95"/>
  <c r="BB95"/>
  <c r="AX95"/>
  <c r="BC100"/>
  <c r="AY100"/>
  <c r="BB100"/>
  <c r="AX100"/>
  <c i="7" r="J35"/>
  <c i="1" r="AV102"/>
  <c r="AT102"/>
  <c i="2" l="1" r="BK131"/>
  <c r="J131"/>
  <c i="4" r="BK131"/>
  <c r="J131"/>
  <c i="6" r="BK124"/>
  <c r="J124"/>
  <c i="5" r="BK125"/>
  <c r="J125"/>
  <c r="J98"/>
  <c i="1" r="AN97"/>
  <c i="3" r="J98"/>
  <c r="J41"/>
  <c i="1" r="AU95"/>
  <c r="AU94"/>
  <c i="7" r="J32"/>
  <c i="1" r="AG102"/>
  <c i="2" r="J32"/>
  <c i="1" r="AG96"/>
  <c i="6" r="J32"/>
  <c i="1" r="AG101"/>
  <c r="AY95"/>
  <c r="AZ100"/>
  <c r="AV100"/>
  <c r="AT100"/>
  <c r="BB94"/>
  <c r="AX94"/>
  <c i="4" r="J32"/>
  <c i="1" r="AG98"/>
  <c r="AZ95"/>
  <c r="AV95"/>
  <c r="BD94"/>
  <c r="W33"/>
  <c r="BA94"/>
  <c r="W30"/>
  <c r="AW95"/>
  <c r="BC94"/>
  <c r="W32"/>
  <c i="6" l="1" r="J41"/>
  <c i="2" r="J41"/>
  <c i="7" r="J41"/>
  <c i="4" r="J41"/>
  <c i="2" r="J98"/>
  <c i="4" r="J98"/>
  <c i="6" r="J98"/>
  <c i="1" r="AN101"/>
  <c r="AN96"/>
  <c r="AN98"/>
  <c r="AN102"/>
  <c r="AG100"/>
  <c r="AW94"/>
  <c r="AK30"/>
  <c r="AZ94"/>
  <c r="W29"/>
  <c r="AT95"/>
  <c i="5" r="J32"/>
  <c i="1" r="AG99"/>
  <c r="AG95"/>
  <c r="AG94"/>
  <c r="AK26"/>
  <c r="AY94"/>
  <c r="W31"/>
  <c i="5" l="1" r="J41"/>
  <c i="1" r="AN99"/>
  <c r="AN100"/>
  <c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<sst xmlns="http://schemas.openxmlformats.org/spreadsheetml/2006/main">
  <si>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</si>
  <si>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</si>
  <si>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</si>
  <si>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</si>
  <si>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</si>
  <si>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{440e177e-94d5-4d19-acc1-09601d0f9af5}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</si>
  <si>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</si>
  <si>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</si>
  <si>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</si>
  <si>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</si>
  <si>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</si>
  <si>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</si>
  <si>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</si>
  <si>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</si>
  <si>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1703510_3_rev3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</si>
  <si>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</si>
  <si>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</si>
  <si>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Cyklostezka Šternberk - Dolní Žleb - III. etapa</t>
  </si>
  <si>
    <t>KSO:</t>
  </si>
  <si>
    <t>CC-CZ:</t>
  </si>
  <si>
    <t>Místo:</t>
  </si>
  <si>
    <t>Šternberk - Dolní Žleb</t>
  </si>
  <si>
    <t>Datum:</t>
  </si>
  <si>
    <t>18. 2. 2021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</si>
  <si>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</si>
  <si>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</si>
  <si>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</si>
  <si>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</si>
  <si>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</si>
  <si>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</si>
  <si>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</si>
  <si>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</si>
  <si>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</si>
  <si>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25361520</t>
  </si>
  <si>
    <t>Dopravní projektování s.r.o.</t>
  </si>
  <si>
    <t>True</t>
  </si>
  <si>
    <t>Zpracovatel:</t>
  </si>
  <si>
    <t>12678988</t>
  </si>
  <si>
    <t>Ing. Milena Uhlárová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</si>
  <si>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</si>
  <si>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</si>
  <si>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</si>
  <si>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</si>
  <si>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</si>
  <si>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</si>
  <si>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</si>
  <si>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</si>
  <si>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</si>
  <si>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</si>
  <si>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</si>
  <si>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</si>
  <si>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</si>
  <si>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</si>
  <si>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</si>
  <si>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</si>
  <si>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</si>
  <si>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</si>
  <si>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</si>
  <si>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</si>
  <si>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</si>
  <si>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</si>
  <si>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</si>
  <si>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</si>
  <si>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</si>
  <si>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</si>
  <si>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</si>
  <si>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</si>
  <si>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</si>
  <si>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</si>
  <si>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</si>
  <si>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</si>
  <si>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</si>
  <si>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</si>
  <si>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</si>
  <si>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</si>
  <si>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</si>
  <si>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</si>
  <si>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</si>
  <si>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</si>
  <si>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</si>
  <si>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</si>
  <si>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</si>
  <si>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</si>
  <si>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</si>
  <si>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u</t>
  </si>
  <si>
    <t>Uznatelné náklady</t>
  </si>
  <si>
    <t>STA</t>
  </si>
  <si>
    <t>1</t>
  </si>
  <si>
    <t>{da7c20c6-44f2-478e-aea3-ad8d0884fbc5}</t>
  </si>
  <si>
    <t>2</t>
  </si>
  <si>
    <t>/</t>
  </si>
  <si>
    <t>SO 101.3_u</t>
  </si>
  <si>
    <t>Stezka pro pěší a cyklisty km 0,715 - 0,981</t>
  </si>
  <si>
    <t>Soupis</t>
  </si>
  <si>
    <t>{7bd7cd71-e644-4f5d-b658-51c617fd528f}</t>
  </si>
  <si>
    <t>SO 201.2_u</t>
  </si>
  <si>
    <t>Opěrné zdi km 0,868-0,948</t>
  </si>
  <si>
    <t>{9d6682f0-93dd-4b11-aafa-8b0223e6ec09}</t>
  </si>
  <si>
    <t>SO 401.3_u</t>
  </si>
  <si>
    <t>Přeložka VO - 3. úsek</t>
  </si>
  <si>
    <t>{49030597-4acf-4baf-b71e-50812950fd9d}</t>
  </si>
  <si>
    <t>VON_u</t>
  </si>
  <si>
    <t>Vedlejší a ostatní náklady</t>
  </si>
  <si>
    <t>{e962566a-161d-4222-bde9-4270fde06ee8}</t>
  </si>
  <si>
    <t>n</t>
  </si>
  <si>
    <t>Neuznatelné náklady</t>
  </si>
  <si>
    <t>{5114cdcf-219e-46b4-9494-3ee98ae550bc}</t>
  </si>
  <si>
    <t>SO 101.3_n</t>
  </si>
  <si>
    <t>{3d752e61-1ad1-4e3a-b6e5-635c7dec6558}</t>
  </si>
  <si>
    <t>VON_n</t>
  </si>
  <si>
    <t>{f0db169f-ae1a-4282-8e21-a9d39516ba44}</t>
  </si>
  <si>
    <t>KRYCÍ LIST SOUPISU PRACÍ</t>
  </si>
  <si>
    <t>Objekt:</t>
  </si>
  <si>
    <t>u - Uznatelné náklady</t>
  </si>
  <si>
    <t>Soupis:</t>
  </si>
  <si>
    <t>SO 101.3_u - Stezka pro pěší a cyklisty km 0,715 - 0,981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</si>
  <si>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</si>
  <si>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</si>
  <si>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</si>
  <si>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</si>
  <si>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</si>
  <si>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</si>
  <si>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</si>
  <si>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</si>
  <si>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</si>
  <si>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</si>
  <si>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</si>
  <si>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</si>
  <si>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</si>
  <si>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</si>
  <si>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</si>
  <si>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</si>
  <si>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</si>
  <si>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</si>
  <si>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</si>
  <si>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</si>
  <si>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</si>
  <si>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</si>
  <si>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</si>
  <si>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</si>
  <si>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</si>
  <si>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</si>
  <si>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</si>
  <si>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</si>
  <si>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</si>
  <si>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</si>
  <si>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</si>
  <si>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</si>
  <si>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</si>
  <si>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</si>
  <si>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</si>
  <si>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</si>
  <si>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</si>
  <si>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02</t>
  </si>
  <si>
    <t>4</t>
  </si>
  <si>
    <t>1115306896</t>
  </si>
  <si>
    <t>VV</t>
  </si>
  <si>
    <t>odstranění keřů a náletů</t>
  </si>
  <si>
    <t>B.1.2 - chodník Dolní Žleb</t>
  </si>
  <si>
    <t>60</t>
  </si>
  <si>
    <t>112111111</t>
  </si>
  <si>
    <t>Spálení větví všech druhů stromů</t>
  </si>
  <si>
    <t>kus</t>
  </si>
  <si>
    <t>-342408677</t>
  </si>
  <si>
    <t>3</t>
  </si>
  <si>
    <t>112101103</t>
  </si>
  <si>
    <t>Odstranění stromů listnatých průměru kmene přes 500 do 700 mm</t>
  </si>
  <si>
    <t>1379187419</t>
  </si>
  <si>
    <t>B.1.2</t>
  </si>
  <si>
    <t>70</t>
  </si>
  <si>
    <t>112201103</t>
  </si>
  <si>
    <t>Odstranění pařezů D přes 500 do 700 mm</t>
  </si>
  <si>
    <t>-830649988</t>
  </si>
  <si>
    <t>5</t>
  </si>
  <si>
    <t>113107322</t>
  </si>
  <si>
    <t>Odstranění podkladu z kameniva drceného tl přes 100 do 200 mm strojně pl do 50 m2</t>
  </si>
  <si>
    <t>-957510421</t>
  </si>
  <si>
    <t>km 0,715 - 0,755</t>
  </si>
  <si>
    <t>tl. 20cm</t>
  </si>
  <si>
    <t>154,6</t>
  </si>
  <si>
    <t>chodník Dolní Žleb - tl.15 cm</t>
  </si>
  <si>
    <t>18,7</t>
  </si>
  <si>
    <t>Součet</t>
  </si>
  <si>
    <t>6</t>
  </si>
  <si>
    <t>113107341</t>
  </si>
  <si>
    <t>Odstranění podkladu živičného tl 50 mm strojně pl do 50 m2</t>
  </si>
  <si>
    <t>-665409582</t>
  </si>
  <si>
    <t>43,4</t>
  </si>
  <si>
    <t>7</t>
  </si>
  <si>
    <t>113154113</t>
  </si>
  <si>
    <t>Frézování živičného krytu tl 50 mm pruh š 0,5 m pl do 500 m2 bez překážek v trase</t>
  </si>
  <si>
    <t>-1385790218</t>
  </si>
  <si>
    <t>B.1.2 - silnice III/44429</t>
  </si>
  <si>
    <t>20,9+31,6</t>
  </si>
  <si>
    <t>8</t>
  </si>
  <si>
    <t>113202111</t>
  </si>
  <si>
    <t>Vytrhání obrub krajníků obrubníků stojatých</t>
  </si>
  <si>
    <t>m</t>
  </si>
  <si>
    <t>-1287433041</t>
  </si>
  <si>
    <t>chodník Dolní Žleb</t>
  </si>
  <si>
    <t>60,2</t>
  </si>
  <si>
    <t>9</t>
  </si>
  <si>
    <t>121151123</t>
  </si>
  <si>
    <t>Sejmutí ornice plochy přes 500 m2 tl vrstvy do 200 mm strojně</t>
  </si>
  <si>
    <t>1510973745</t>
  </si>
  <si>
    <t>B.1.2, B.1.5</t>
  </si>
  <si>
    <t>viz Výpočty kubatur</t>
  </si>
  <si>
    <t>1094,2</t>
  </si>
  <si>
    <t>10</t>
  </si>
  <si>
    <t>122252203</t>
  </si>
  <si>
    <t>Odkopávky a prokopávky nezapažené pro silnice a dálnice v hornině třídy těžitelnosti I objem do 100 m3 strojně</t>
  </si>
  <si>
    <t>m3</t>
  </si>
  <si>
    <t>-780617431</t>
  </si>
  <si>
    <t>odvézt na skládku</t>
  </si>
  <si>
    <t>30,9</t>
  </si>
  <si>
    <t>výkop pro sanaci</t>
  </si>
  <si>
    <t>154,6*0,3</t>
  </si>
  <si>
    <t>11</t>
  </si>
  <si>
    <t>122452204</t>
  </si>
  <si>
    <t>Odkopávky a prokopávky nezapažené pro silnice a dálnice v hornině třídy těžitelnosti II objem do 500 m3 strojně</t>
  </si>
  <si>
    <t>1132795872</t>
  </si>
  <si>
    <t>784*0,6</t>
  </si>
  <si>
    <t>12</t>
  </si>
  <si>
    <t>122552204</t>
  </si>
  <si>
    <t>Odkopávky a prokopávky nezapažené pro silnice a dálnice v hornině třídy těžitelnosti III objem do 500 m3 strojně</t>
  </si>
  <si>
    <t>904045162</t>
  </si>
  <si>
    <t>784*0,4</t>
  </si>
  <si>
    <t>13</t>
  </si>
  <si>
    <t>131251100</t>
  </si>
  <si>
    <t>Hloubení jam nezapažených v hornině třídy těžitelnosti I skupiny 3 objem do 20 m3 strojně</t>
  </si>
  <si>
    <t>-723664721</t>
  </si>
  <si>
    <t>B.1.8</t>
  </si>
  <si>
    <t>ukotvení zábradlí do bet. patky</t>
  </si>
  <si>
    <t xml:space="preserve"> (0,8*0,3*0,3)*88</t>
  </si>
  <si>
    <t>14</t>
  </si>
  <si>
    <t>132251103</t>
  </si>
  <si>
    <t>Hloubení rýh nezapažených š do 800 mm v hornině třídy těžitelnosti I skupiny 3 objem do 100 m3 strojně</t>
  </si>
  <si>
    <t>-1037186340</t>
  </si>
  <si>
    <t>B.1.2, B.1.4</t>
  </si>
  <si>
    <t>vsakovací žebro</t>
  </si>
  <si>
    <t>(30,0+200,0)*0,3*0,4</t>
  </si>
  <si>
    <t>přípojky vpustí DN 200</t>
  </si>
  <si>
    <t>46*1*0,6</t>
  </si>
  <si>
    <t>162651112</t>
  </si>
  <si>
    <t>Vodorovné přemístění přes 4 000 do 5000 m výkopku/sypaniny z horniny třídy těžitelnosti I skupiny 1 až 3</t>
  </si>
  <si>
    <t>1854116857</t>
  </si>
  <si>
    <t>ornice</t>
  </si>
  <si>
    <t>109,42</t>
  </si>
  <si>
    <t>výkopek</t>
  </si>
  <si>
    <t>77,28+6,336+55,2</t>
  </si>
  <si>
    <t>16</t>
  </si>
  <si>
    <t>162651132</t>
  </si>
  <si>
    <t>Vodorovné přemístění přes 4 000 do 5000 m výkopku/sypaniny z horniny třídy těžitelnosti II skupiny 4 a 5</t>
  </si>
  <si>
    <t>-423920237</t>
  </si>
  <si>
    <t>470,4</t>
  </si>
  <si>
    <t>17</t>
  </si>
  <si>
    <t>162751153</t>
  </si>
  <si>
    <t>Vodorovné přemístění přes 5 000 do 6000 m výkopku/sypaniny z horniny třídy těžitelnosti III skupiny 6 a 7</t>
  </si>
  <si>
    <t>-809478376</t>
  </si>
  <si>
    <t>313,6</t>
  </si>
  <si>
    <t>18</t>
  </si>
  <si>
    <t>167151111</t>
  </si>
  <si>
    <t>Nakládání výkopku z hornin třídy těžitelnosti I skupiny 1 až 3 přes 100 m3</t>
  </si>
  <si>
    <t>-786636076</t>
  </si>
  <si>
    <t>77,28+6,336+55,2+109,42</t>
  </si>
  <si>
    <t>19</t>
  </si>
  <si>
    <t>167151112</t>
  </si>
  <si>
    <t>Nakládání výkopku z hornin třídy těžitelnosti II skupiny 4 a 5 přes 100 m3</t>
  </si>
  <si>
    <t>1900506302</t>
  </si>
  <si>
    <t>20</t>
  </si>
  <si>
    <t>167151113</t>
  </si>
  <si>
    <t>Nakládání výkopku z hornin třídy těžitelnosti III skupiny 6 a 7 přes 100 m3</t>
  </si>
  <si>
    <t>1940355938</t>
  </si>
  <si>
    <t>171201231</t>
  </si>
  <si>
    <t>Poplatek za uložení zeminy a kamení na recyklační skládce (skládkovné) kód odpadu 17 05 04</t>
  </si>
  <si>
    <t>t</t>
  </si>
  <si>
    <t>-482932866</t>
  </si>
  <si>
    <t>(138,916+470,4+313,6)*1,8</t>
  </si>
  <si>
    <t>22</t>
  </si>
  <si>
    <t>174152101</t>
  </si>
  <si>
    <t>Zásyp jam, šachet a rýh do 30 m3 sypaninou se zhutněním při překopech inženýrských sítí</t>
  </si>
  <si>
    <t>2076395970</t>
  </si>
  <si>
    <t>zásyp pod ohumusování vhodnou zeminou</t>
  </si>
  <si>
    <t>vzít z výkopu pro konstrukci</t>
  </si>
  <si>
    <t>2,8</t>
  </si>
  <si>
    <t>23</t>
  </si>
  <si>
    <t>175151101</t>
  </si>
  <si>
    <t>Obsypání potrubí strojně sypaninou bez prohození, uloženou do 3 m</t>
  </si>
  <si>
    <t>1005852222</t>
  </si>
  <si>
    <t>1,5+1,8</t>
  </si>
  <si>
    <t>24</t>
  </si>
  <si>
    <t>M</t>
  </si>
  <si>
    <t>58337331</t>
  </si>
  <si>
    <t>štěrkopísek frakce 0/22</t>
  </si>
  <si>
    <t>-1232295926</t>
  </si>
  <si>
    <t>25</t>
  </si>
  <si>
    <t>181951112</t>
  </si>
  <si>
    <t>Úprava pláně v hornině třídy těžitelnosti I skupiny 1 až 3 se zhutněním strojně</t>
  </si>
  <si>
    <t>589415504</t>
  </si>
  <si>
    <t>917,9</t>
  </si>
  <si>
    <t>Zakládání</t>
  </si>
  <si>
    <t>26</t>
  </si>
  <si>
    <t>211571121</t>
  </si>
  <si>
    <t>Výplň odvodňovacích žeber nebo trativodů kamenivem drobným těženým</t>
  </si>
  <si>
    <t>-1724569173</t>
  </si>
  <si>
    <t>27</t>
  </si>
  <si>
    <t>211971121</t>
  </si>
  <si>
    <t>Zřízení opláštění žeber nebo trativodů geotextilií v rýze nebo zářezu sklonu přes 1:2 š do 2,5 m</t>
  </si>
  <si>
    <t>-341043177</t>
  </si>
  <si>
    <t>2*(0,3+0,4)*230+0,3*0,4*2</t>
  </si>
  <si>
    <t>28</t>
  </si>
  <si>
    <t>69311068</t>
  </si>
  <si>
    <t>geotextilie netkaná separační, ochranná, filtrační, drenážní PP 300g/m2</t>
  </si>
  <si>
    <t>41331045</t>
  </si>
  <si>
    <t>322,240*1,15</t>
  </si>
  <si>
    <t>29</t>
  </si>
  <si>
    <t>275313711</t>
  </si>
  <si>
    <t>Základové patky z betonu tř. C 20/25</t>
  </si>
  <si>
    <t>-2021496970</t>
  </si>
  <si>
    <t>Vodorovné konstrukce</t>
  </si>
  <si>
    <t>30</t>
  </si>
  <si>
    <t>451573111</t>
  </si>
  <si>
    <t>Lože pod potrubí otevřený výkop ze štěrkopísku</t>
  </si>
  <si>
    <t>-1757079247</t>
  </si>
  <si>
    <t>B.1.7</t>
  </si>
  <si>
    <t>do ŠP lože tl. 150 mm - DN 400</t>
  </si>
  <si>
    <t>7,4*0,8*0,15</t>
  </si>
  <si>
    <t>do ŠP lože tl. 150 mm - DN 600</t>
  </si>
  <si>
    <t>5,7*1*0,15</t>
  </si>
  <si>
    <t>31</t>
  </si>
  <si>
    <t>465511227</t>
  </si>
  <si>
    <t>Dlažba z lomového kamene na sucho s vyklínováním a vyplněním spár tl 250 mm</t>
  </si>
  <si>
    <t>-1712899327</t>
  </si>
  <si>
    <t>opevnění břehu lomovým kamenem na sucho</t>
  </si>
  <si>
    <t>s urovnáním líce</t>
  </si>
  <si>
    <t>Komunikace pozemní</t>
  </si>
  <si>
    <t>32</t>
  </si>
  <si>
    <t>564681111</t>
  </si>
  <si>
    <t>Podklad z kameniva hrubého drceného vel. 63-125 mm tl 300 mm</t>
  </si>
  <si>
    <t>-38929755</t>
  </si>
  <si>
    <t>B.1.4 - sanace pláně</t>
  </si>
  <si>
    <t>33</t>
  </si>
  <si>
    <t>564851111</t>
  </si>
  <si>
    <t>Podklad ze štěrkodrtě ŠD tl 150 mm</t>
  </si>
  <si>
    <t>919758639</t>
  </si>
  <si>
    <t>stezka + zámková dlažba + rozšíření silnice</t>
  </si>
  <si>
    <t>fr. 0-32</t>
  </si>
  <si>
    <t>840,2+9,3+35+16</t>
  </si>
  <si>
    <t>fr. 0-63</t>
  </si>
  <si>
    <t>124+20+738,9+35</t>
  </si>
  <si>
    <t>34</t>
  </si>
  <si>
    <t>565155111</t>
  </si>
  <si>
    <t>Asfaltový beton vrstva podkladní ACP 16 (obalované kamenivo OKS) tl 70 mm š do 3 m</t>
  </si>
  <si>
    <t>-293978018</t>
  </si>
  <si>
    <t>ACP 16+, tl. 70 mm</t>
  </si>
  <si>
    <t>stezka + rozšíření silnice</t>
  </si>
  <si>
    <t>840,2+16</t>
  </si>
  <si>
    <t>35</t>
  </si>
  <si>
    <t>573111112</t>
  </si>
  <si>
    <t>Postřik živičný infiltrační s posypem z asfaltu množství 1 kg/m2</t>
  </si>
  <si>
    <t>-1028649631</t>
  </si>
  <si>
    <t>infiltrační postřik 0,8 kg/m2</t>
  </si>
  <si>
    <t>36</t>
  </si>
  <si>
    <t>573211109</t>
  </si>
  <si>
    <t>Postřik živičný spojovací z asfaltu v množství 0,50 kg/m2</t>
  </si>
  <si>
    <t>-41330899</t>
  </si>
  <si>
    <t>stezka + zapravení podél obrubníku</t>
  </si>
  <si>
    <t>840,2+23,2</t>
  </si>
  <si>
    <t>37</t>
  </si>
  <si>
    <t>577134111</t>
  </si>
  <si>
    <t>Asfaltový beton vrstva obrusná ACO 11 (ABS) tř. I tl 40 mm š do 3 m z nemodifikovaného asfaltu</t>
  </si>
  <si>
    <t>1256024289</t>
  </si>
  <si>
    <t>115,5+678,4+11,3+35</t>
  </si>
  <si>
    <t>38</t>
  </si>
  <si>
    <t>577144111</t>
  </si>
  <si>
    <t>Asfaltový beton vrstva obrusná ACO 11 (ABS) tř. I tl 50 mm š do 3 m z nemodifikovaného asfaltu</t>
  </si>
  <si>
    <t>991181166</t>
  </si>
  <si>
    <t>zapravení podél obrubníku</t>
  </si>
  <si>
    <t>(37,8+39,5)*0,3</t>
  </si>
  <si>
    <t>39</t>
  </si>
  <si>
    <t>596212210</t>
  </si>
  <si>
    <t>Kladení zámkové dlažby pozemních komunikací tl 80 mm skupiny A pl do 50 m2</t>
  </si>
  <si>
    <t>-1478337138</t>
  </si>
  <si>
    <t>B.1.2, B.1.4 - varovné pásy</t>
  </si>
  <si>
    <t>4,2+2,8</t>
  </si>
  <si>
    <t>40</t>
  </si>
  <si>
    <t>59245006</t>
  </si>
  <si>
    <t>dlažba tvar obdélník betonová pro nevidomé 200x100x80mm barevná</t>
  </si>
  <si>
    <t>-1735626363</t>
  </si>
  <si>
    <t>bílá</t>
  </si>
  <si>
    <t>7*1,03</t>
  </si>
  <si>
    <t>41</t>
  </si>
  <si>
    <t>637121111</t>
  </si>
  <si>
    <t>Okapový chodník z kačírku tl 100 mm s udusáním</t>
  </si>
  <si>
    <t>889497387</t>
  </si>
  <si>
    <t>B.1.2, B.1.4 - podél zdí - srovnatelná položka</t>
  </si>
  <si>
    <t>180,8*0,2</t>
  </si>
  <si>
    <t>Trubní vedení</t>
  </si>
  <si>
    <t>42</t>
  </si>
  <si>
    <t>891001116</t>
  </si>
  <si>
    <t>Přípojka PVC DN 200 vč. výkopu a zásypu</t>
  </si>
  <si>
    <t>-817220416</t>
  </si>
  <si>
    <t>B.1.2 - pro horskou vpusť za zdí</t>
  </si>
  <si>
    <t>napojit do propustku HDPE DN600 - navrtat potrubí</t>
  </si>
  <si>
    <t>zásyp přípojky v komunikaci 16,6 m3 (46,0*0,6*0,6)</t>
  </si>
  <si>
    <t>46</t>
  </si>
  <si>
    <t>43</t>
  </si>
  <si>
    <t>894812331</t>
  </si>
  <si>
    <t>Revizní a čistící šachta z PP DN 600 šachtová roura korugovaná světlé hloubky 1000 mm</t>
  </si>
  <si>
    <t>-1340699838</t>
  </si>
  <si>
    <t>44</t>
  </si>
  <si>
    <t>894812339</t>
  </si>
  <si>
    <t>Příplatek k rourám revizní a čistící šachty z PP DN 600 za uříznutí šachtové roury</t>
  </si>
  <si>
    <t>-136578858</t>
  </si>
  <si>
    <t>45</t>
  </si>
  <si>
    <t>899103111</t>
  </si>
  <si>
    <t>Osazení poklopů litinových nebo ocelových včetně rámů pro třídu zatížení B125, C250</t>
  </si>
  <si>
    <t>960364301</t>
  </si>
  <si>
    <t>28661935</t>
  </si>
  <si>
    <t xml:space="preserve">poklop šachtový litinový  DN 600 pro třídu zatížení D400</t>
  </si>
  <si>
    <t>1745042763</t>
  </si>
  <si>
    <t>47</t>
  </si>
  <si>
    <t>899331111</t>
  </si>
  <si>
    <t>Výšková úprava uličního vstupu nebo vpusti do 200 mm zvýšením poklopu</t>
  </si>
  <si>
    <t>1040889618</t>
  </si>
  <si>
    <t>48</t>
  </si>
  <si>
    <t>899431111</t>
  </si>
  <si>
    <t>Výšková úprava uličního vstupu nebo vpusti do 200 mm zvýšením krycího hrnce, šoupěte nebo hydrantu</t>
  </si>
  <si>
    <t>-1317717442</t>
  </si>
  <si>
    <t>Ostatní konstrukce a práce, bourání</t>
  </si>
  <si>
    <t>49</t>
  </si>
  <si>
    <t>914000002</t>
  </si>
  <si>
    <t>posunutí stáv. svislého DZ včetně sloupku</t>
  </si>
  <si>
    <t>986448237</t>
  </si>
  <si>
    <t>50</t>
  </si>
  <si>
    <t>914111111</t>
  </si>
  <si>
    <t>Montáž svislé dopravní značky do velikosti 1 m2 objímkami na sloupek nebo konzolu</t>
  </si>
  <si>
    <t>-790629065</t>
  </si>
  <si>
    <t>C9a, C9b - 8 ks zmenšené</t>
  </si>
  <si>
    <t>A19 - 2 ks</t>
  </si>
  <si>
    <t>E3a - 2 ks</t>
  </si>
  <si>
    <t>51</t>
  </si>
  <si>
    <t>40445602</t>
  </si>
  <si>
    <t>výstražné dopravní značky A1-A30, A33 1000mm retroreflexní</t>
  </si>
  <si>
    <t>72084201</t>
  </si>
  <si>
    <t>52</t>
  </si>
  <si>
    <t>40445649</t>
  </si>
  <si>
    <t>dodatkové tabulky E3-E5, E8, E14-E16 500x150mm</t>
  </si>
  <si>
    <t>1824226830</t>
  </si>
  <si>
    <t>53</t>
  </si>
  <si>
    <t>40445620</t>
  </si>
  <si>
    <t>zákazové, příkazové dopravní značky B1-B34, C1-15 700mm</t>
  </si>
  <si>
    <t>782548759</t>
  </si>
  <si>
    <t>54</t>
  </si>
  <si>
    <t>914511111</t>
  </si>
  <si>
    <t>Montáž sloupku dopravních značek délky do 3,5 m s betonovým základem</t>
  </si>
  <si>
    <t>843195925</t>
  </si>
  <si>
    <t>55</t>
  </si>
  <si>
    <t>40445230</t>
  </si>
  <si>
    <t>sloupek pro dopravní značku Zn D 70mm v 3,5m</t>
  </si>
  <si>
    <t>-2045771286</t>
  </si>
  <si>
    <t>56</t>
  </si>
  <si>
    <t>915211112</t>
  </si>
  <si>
    <t>Vodorovné dopravní značení dělící čáry souvislé š 125 mm retroreflexní bílý plast</t>
  </si>
  <si>
    <t>868833532</t>
  </si>
  <si>
    <t>V1a š. 0,125, barva bílá</t>
  </si>
  <si>
    <t>27,6</t>
  </si>
  <si>
    <t>57</t>
  </si>
  <si>
    <t>915611111</t>
  </si>
  <si>
    <t>Předznačení vodorovného liniového značení</t>
  </si>
  <si>
    <t>377551835</t>
  </si>
  <si>
    <t>58</t>
  </si>
  <si>
    <t>916111122</t>
  </si>
  <si>
    <t>Osazení obruby z drobných kostek bez boční opěry do lože z betonu prostého</t>
  </si>
  <si>
    <t>-547701268</t>
  </si>
  <si>
    <t>183,4+60,7+11,0+218,3*2</t>
  </si>
  <si>
    <t>59</t>
  </si>
  <si>
    <t>58381007</t>
  </si>
  <si>
    <t>kostka dlažební žula drobná 8/10</t>
  </si>
  <si>
    <t>-819451485</t>
  </si>
  <si>
    <t>691,7*0,1</t>
  </si>
  <si>
    <t>916111123</t>
  </si>
  <si>
    <t>Osazení obruby z drobných kostek s boční opěrou do lože z betonu prostého</t>
  </si>
  <si>
    <t>1543410492</t>
  </si>
  <si>
    <t>183,4+60,7+11,0</t>
  </si>
  <si>
    <t>61</t>
  </si>
  <si>
    <t>-228823616</t>
  </si>
  <si>
    <t>255,1*0,1</t>
  </si>
  <si>
    <t>62</t>
  </si>
  <si>
    <t>916131213</t>
  </si>
  <si>
    <t>Osazení silničního obrubníku betonového stojatého s boční opěrou do lože z betonu prostého</t>
  </si>
  <si>
    <t>36244392</t>
  </si>
  <si>
    <t>26,6+197,2</t>
  </si>
  <si>
    <t>nájezdový obrubník</t>
  </si>
  <si>
    <t>13,8+14,3</t>
  </si>
  <si>
    <t>přechodové kusy 5L, 6P</t>
  </si>
  <si>
    <t>2+2</t>
  </si>
  <si>
    <t>63</t>
  </si>
  <si>
    <t>59217031</t>
  </si>
  <si>
    <t>obrubník betonový silniční 1000x150x250mm</t>
  </si>
  <si>
    <t>1390167015</t>
  </si>
  <si>
    <t>223,8*1,01</t>
  </si>
  <si>
    <t>64</t>
  </si>
  <si>
    <t>59217029</t>
  </si>
  <si>
    <t>obrubník betonový silniční nájezdový 1000x150x150mm</t>
  </si>
  <si>
    <t>1666148899</t>
  </si>
  <si>
    <t>28,1*1,01</t>
  </si>
  <si>
    <t>65</t>
  </si>
  <si>
    <t>59217030</t>
  </si>
  <si>
    <t>obrubník betonový silniční přechodový 1000x150x150-250mm</t>
  </si>
  <si>
    <t>1167694509</t>
  </si>
  <si>
    <t>4*1,01</t>
  </si>
  <si>
    <t>66</t>
  </si>
  <si>
    <t>916231213</t>
  </si>
  <si>
    <t>Osazení chodníkového obrubníku betonového stojatého s boční opěrou do lože z betonu prostého</t>
  </si>
  <si>
    <t>-1352824042</t>
  </si>
  <si>
    <t>39,0+13,1+225,3+25,4+1,7</t>
  </si>
  <si>
    <t>67</t>
  </si>
  <si>
    <t>59217017</t>
  </si>
  <si>
    <t>obrubník betonový chodníkový 1000x100x250mm</t>
  </si>
  <si>
    <t>1758325441</t>
  </si>
  <si>
    <t>304,5*1,01</t>
  </si>
  <si>
    <t>68</t>
  </si>
  <si>
    <t>919411111</t>
  </si>
  <si>
    <t>Čelo propustku z betonu prostého pro propustek z trub DN 300 až 500</t>
  </si>
  <si>
    <t>-152828563</t>
  </si>
  <si>
    <t>69</t>
  </si>
  <si>
    <t>919411121</t>
  </si>
  <si>
    <t>Čelo propustku z betonu prostého pro propustek z trub DN 600 až 800</t>
  </si>
  <si>
    <t>-1211903495</t>
  </si>
  <si>
    <t>919551112</t>
  </si>
  <si>
    <t>Zřízení propustku z trub plastových PE rýhovaných se spojkami nebo s hrdlem DN 400 mm</t>
  </si>
  <si>
    <t>-963566089</t>
  </si>
  <si>
    <t>do ŠP lože tl. 150 mm, čela seříznout šikmo - 2x, ŠP zásyp tl. 150 mm</t>
  </si>
  <si>
    <t>7,4</t>
  </si>
  <si>
    <t>71</t>
  </si>
  <si>
    <t>56241111</t>
  </si>
  <si>
    <t>trouba HDPE flexibilní 8kPA D 400mm</t>
  </si>
  <si>
    <t>696665064</t>
  </si>
  <si>
    <t>72</t>
  </si>
  <si>
    <t>919551114</t>
  </si>
  <si>
    <t>Zřízení propustku z trub plastových PE rýhovaných se spojkami nebo s hrdlem DN 600 mm</t>
  </si>
  <si>
    <t>1893394084</t>
  </si>
  <si>
    <t>B.1.7 - prodloužení propustku" a "do ŠP lože tl. 150 mm, čela seříznout šikmo - 1x, ŠP zásyp tl. 150 mm</t>
  </si>
  <si>
    <t>5,7</t>
  </si>
  <si>
    <t>73</t>
  </si>
  <si>
    <t>56241113</t>
  </si>
  <si>
    <t>trouba HDPE flexibilní 8kPA D 600mm</t>
  </si>
  <si>
    <t>-574767179</t>
  </si>
  <si>
    <t>74</t>
  </si>
  <si>
    <t>919726122</t>
  </si>
  <si>
    <t>Geotextilie pro ochranu, separaci a filtraci netkaná měrná hm přes 200 do 300 g/m2</t>
  </si>
  <si>
    <t>1794546952</t>
  </si>
  <si>
    <t>75</t>
  </si>
  <si>
    <t>919735100</t>
  </si>
  <si>
    <t>Zalití spáry modifikovanou asfalt.zálivkou</t>
  </si>
  <si>
    <t>246143149</t>
  </si>
  <si>
    <t>255,1</t>
  </si>
  <si>
    <t>76</t>
  </si>
  <si>
    <t>919735112</t>
  </si>
  <si>
    <t>Řezání stávajícího živičného krytu hl přes 50 do 100 mm</t>
  </si>
  <si>
    <t>-1685145580</t>
  </si>
  <si>
    <t>77</t>
  </si>
  <si>
    <t>966008113</t>
  </si>
  <si>
    <t>Bourání trubního propustku DN přes 500 do 800</t>
  </si>
  <si>
    <t>-679527084</t>
  </si>
  <si>
    <t>Ø600</t>
  </si>
  <si>
    <t>997</t>
  </si>
  <si>
    <t>Přesun sutě</t>
  </si>
  <si>
    <t>78</t>
  </si>
  <si>
    <t>997221551</t>
  </si>
  <si>
    <t>Vodorovná doprava suti ze sypkých materiálů do 1 km</t>
  </si>
  <si>
    <t>-1114138989</t>
  </si>
  <si>
    <t>79</t>
  </si>
  <si>
    <t>997221559</t>
  </si>
  <si>
    <t>Příplatek ZKD 1 km u vodorovné dopravy suti ze sypkých materiálů</t>
  </si>
  <si>
    <t>-1242485562</t>
  </si>
  <si>
    <t>79,054*23</t>
  </si>
  <si>
    <t>80</t>
  </si>
  <si>
    <t>997221611</t>
  </si>
  <si>
    <t>Nakládání suti na dopravní prostředky pro vodorovnou dopravu</t>
  </si>
  <si>
    <t>-1728295474</t>
  </si>
  <si>
    <t>81</t>
  </si>
  <si>
    <t>997221861</t>
  </si>
  <si>
    <t>Poplatek za uložení stavebního odpadu na recyklační skládce (skládkovné) z prostého betonu pod kódem 17 01 01</t>
  </si>
  <si>
    <t>1044712164</t>
  </si>
  <si>
    <t>12,341+6,165</t>
  </si>
  <si>
    <t>82</t>
  </si>
  <si>
    <t>997221875</t>
  </si>
  <si>
    <t>Poplatek za uložení stavebního odpadu na recyklační skládce (skládkovné) asfaltového bez obsahu dehtu zatříděného do Katalogu odpadů pod kódem 17 03 02</t>
  </si>
  <si>
    <t>610519254</t>
  </si>
  <si>
    <t>4,253+6,038</t>
  </si>
  <si>
    <t>83</t>
  </si>
  <si>
    <t>997221873</t>
  </si>
  <si>
    <t>Poplatek za uložení stavebního odpadu na recyklační skládce (skládkovné) zeminy a kamení zatříděného do Katalogu odpadů pod kódem 17 05 04</t>
  </si>
  <si>
    <t>-2086592658</t>
  </si>
  <si>
    <t>50,215</t>
  </si>
  <si>
    <t>998</t>
  </si>
  <si>
    <t>Přesun hmot</t>
  </si>
  <si>
    <t>84</t>
  </si>
  <si>
    <t>998225111</t>
  </si>
  <si>
    <t>Přesun hmot pro pozemní komunikace s krytem z kamene, monolitickým betonovým nebo živičným</t>
  </si>
  <si>
    <t>-707365631</t>
  </si>
  <si>
    <t>PSV</t>
  </si>
  <si>
    <t>Práce a dodávky PSV</t>
  </si>
  <si>
    <t>767</t>
  </si>
  <si>
    <t>Konstrukce zámečnické</t>
  </si>
  <si>
    <t>85</t>
  </si>
  <si>
    <t>767000001</t>
  </si>
  <si>
    <t>D+M ocelové konstrukce atyp. vč. povrchové úpravy</t>
  </si>
  <si>
    <t>kg</t>
  </si>
  <si>
    <t>-142868519</t>
  </si>
  <si>
    <t>175,0*14</t>
  </si>
  <si>
    <t>86</t>
  </si>
  <si>
    <t>998767101</t>
  </si>
  <si>
    <t>Přesun hmot tonážní pro zámečnické konstrukce v objektech v do 6 m</t>
  </si>
  <si>
    <t>1752367857</t>
  </si>
  <si>
    <t>SO 201.2_u - Opěrné zdi km 0,868-0,948</t>
  </si>
  <si>
    <t xml:space="preserve">    3 - Svislé a kompletní konstrukce</t>
  </si>
  <si>
    <t xml:space="preserve">    711 - Izolace proti vodě, vlhkosti a plynům</t>
  </si>
  <si>
    <t>122351104</t>
  </si>
  <si>
    <t>Odkopávky a prokopávky nezapažené v hornině třídy těžitelnosti II skupiny 4 objem do 500 m3 strojně</t>
  </si>
  <si>
    <t>-1358537201</t>
  </si>
  <si>
    <t xml:space="preserve"> 25% z 1116,99</t>
  </si>
  <si>
    <t>1116,99*0,25</t>
  </si>
  <si>
    <t>122551105</t>
  </si>
  <si>
    <t>Odkopávky a prokopávky nezapažené v hornině třídy těžitelnosti III skupiny 6 objem do 1000 m3 strojně</t>
  </si>
  <si>
    <t>-560881451</t>
  </si>
  <si>
    <t xml:space="preserve"> 75% z 1116,99</t>
  </si>
  <si>
    <t>1116,99*0,75</t>
  </si>
  <si>
    <t>151101201</t>
  </si>
  <si>
    <t>Zřízení příložného pažení stěn výkopu hl do 4 m</t>
  </si>
  <si>
    <t>-882271740</t>
  </si>
  <si>
    <t>151101211</t>
  </si>
  <si>
    <t>Odstranění příložného pažení stěn hl do 4 m</t>
  </si>
  <si>
    <t>-272517166</t>
  </si>
  <si>
    <t>-1311936480</t>
  </si>
  <si>
    <t>-454507781</t>
  </si>
  <si>
    <t>913214967</t>
  </si>
  <si>
    <t>(837,743+279,248)*1,8</t>
  </si>
  <si>
    <t>212572111</t>
  </si>
  <si>
    <t>Lože pro trativody ze štěrkopísku tříděného</t>
  </si>
  <si>
    <t>911996402</t>
  </si>
  <si>
    <t>0,5*0,1*180</t>
  </si>
  <si>
    <t>212755216</t>
  </si>
  <si>
    <t>Trativody z drenážních trubek plastových flexibilních D 160 mm bez lože</t>
  </si>
  <si>
    <t>-465382566</t>
  </si>
  <si>
    <t xml:space="preserve"> DOD + MONT</t>
  </si>
  <si>
    <t>180</t>
  </si>
  <si>
    <t>224311114</t>
  </si>
  <si>
    <t>Vrty maloprofilové D přes 93 do 156 mm úklon do 45° hl 0 až 25 m hornina III a IV</t>
  </si>
  <si>
    <t>-966713662</t>
  </si>
  <si>
    <t>224511114</t>
  </si>
  <si>
    <t>Vrty maloprofilové D přes 195 do 245 mm úklon do 45° hl 0 až 25 m hornina III a IV</t>
  </si>
  <si>
    <t>-1198188913</t>
  </si>
  <si>
    <t>231111111</t>
  </si>
  <si>
    <t>Zřízení pilot svislých D přes 245 do 450 mm hl od 0 do 30 m bez vytažení pažnic z betonu prostého</t>
  </si>
  <si>
    <t>1781897863</t>
  </si>
  <si>
    <t>osazení svislých mikropilot</t>
  </si>
  <si>
    <t>61,450</t>
  </si>
  <si>
    <t>274321211</t>
  </si>
  <si>
    <t>Základové pasy ze ŽB bez zvýšených nároků na prostředí tř. C 12/15</t>
  </si>
  <si>
    <t>1464798888</t>
  </si>
  <si>
    <t>podkladní beton</t>
  </si>
  <si>
    <t>180*0,7*0,15</t>
  </si>
  <si>
    <t>274322511</t>
  </si>
  <si>
    <t>Základové pasy ze ŽB se zvýšenými nároky na prostředí tř. C 25/30</t>
  </si>
  <si>
    <t>130220821</t>
  </si>
  <si>
    <t>opěrná zeď</t>
  </si>
  <si>
    <t>620,55*0,5</t>
  </si>
  <si>
    <t>274351111</t>
  </si>
  <si>
    <t>Bednění základových pasů tradiční oboustranné</t>
  </si>
  <si>
    <t>1996293939</t>
  </si>
  <si>
    <t>vč. odstranění bednění</t>
  </si>
  <si>
    <t>620,55*2,0</t>
  </si>
  <si>
    <t>274361221</t>
  </si>
  <si>
    <t>Výztuž základových pasů betonářskou ocelí 10 216 (E)</t>
  </si>
  <si>
    <t>2126746412</t>
  </si>
  <si>
    <t>distanční železa - výkr. č. 5, pol. č. 3</t>
  </si>
  <si>
    <t>0,782</t>
  </si>
  <si>
    <t>274361321</t>
  </si>
  <si>
    <t>Výztuž základových pasů betonářskou ocelí 11 375 (EZ)</t>
  </si>
  <si>
    <t>-1011515140</t>
  </si>
  <si>
    <t xml:space="preserve">zajištění hlavy kotvy  -  výkr. č. 5, pol. č. 2</t>
  </si>
  <si>
    <t>0,156</t>
  </si>
  <si>
    <t>274362021</t>
  </si>
  <si>
    <t>Výztuž základových pasů svařovanými sítěmi Kari</t>
  </si>
  <si>
    <t>54668492</t>
  </si>
  <si>
    <t>283111112</t>
  </si>
  <si>
    <t>Zřízení trubkových mikropilot svislých část hladká D přes 80 do 105 mm</t>
  </si>
  <si>
    <t>-1061370935</t>
  </si>
  <si>
    <t>61,45</t>
  </si>
  <si>
    <t>140110620</t>
  </si>
  <si>
    <t>trubka ocelová bezešvá hladká jakost 11 353 89x5mm</t>
  </si>
  <si>
    <t>1327505266</t>
  </si>
  <si>
    <t>Svislé a kompletní konstrukce</t>
  </si>
  <si>
    <t>311101211</t>
  </si>
  <si>
    <t>Vytvoření prostupů do 0,02 m2 ve zdech nosných osazením vložek z trub, dílců, tvarovek</t>
  </si>
  <si>
    <t>-922861269</t>
  </si>
  <si>
    <t>prostup v podkladním betonu</t>
  </si>
  <si>
    <t>28611143</t>
  </si>
  <si>
    <t>trubka kanalizační PVC DN 315x1000mm SN4</t>
  </si>
  <si>
    <t>1922991194</t>
  </si>
  <si>
    <t>54*0,2</t>
  </si>
  <si>
    <t>327211113</t>
  </si>
  <si>
    <t>Zdivo opěrných zdí z nepravidelných kamenů na maltu obj kamene do 0,02 m3 š spáry přes 10 do 20 mm</t>
  </si>
  <si>
    <t>888719881</t>
  </si>
  <si>
    <t>327501111</t>
  </si>
  <si>
    <t>Výplň za opěrami a protimrazové klíny z kameniva drceného nebo těženého</t>
  </si>
  <si>
    <t>903540790</t>
  </si>
  <si>
    <t>1837636969</t>
  </si>
  <si>
    <t>895931111</t>
  </si>
  <si>
    <t>Vpusti kanalizačních horské z betonu prostého C12/15 velikosti 1200/600 mm</t>
  </si>
  <si>
    <t>23175708</t>
  </si>
  <si>
    <t>D+M</t>
  </si>
  <si>
    <t>935111111</t>
  </si>
  <si>
    <t>Osazení příkopového žlabu do štěrkopísku tl 100 mm z betonových tvárnic š 500 mm</t>
  </si>
  <si>
    <t>-477198645</t>
  </si>
  <si>
    <t>59227029</t>
  </si>
  <si>
    <t>žlabovka příkopová betonová 500x680x60mm</t>
  </si>
  <si>
    <t>959310533</t>
  </si>
  <si>
    <t>180*2*1,01</t>
  </si>
  <si>
    <t>953312112</t>
  </si>
  <si>
    <t>Vložky do svislých dilatačních spár z fasádních polystyrénových desek tl. přes 10 do 20 mm</t>
  </si>
  <si>
    <t>522898366</t>
  </si>
  <si>
    <t>DOD+MONT</t>
  </si>
  <si>
    <t>985611111</t>
  </si>
  <si>
    <t>Vrtaná šroubovitá mikropilota pro zvýšení únostnosti základů D 60 mm</t>
  </si>
  <si>
    <t>1074835678</t>
  </si>
  <si>
    <t xml:space="preserve"> např. TITAN 40/20 + injektáž</t>
  </si>
  <si>
    <t>181,5</t>
  </si>
  <si>
    <t>58522150</t>
  </si>
  <si>
    <t>cement portlandský směsný CEM II 32,5MPa</t>
  </si>
  <si>
    <t>1569126579</t>
  </si>
  <si>
    <t>181,5*0,04</t>
  </si>
  <si>
    <t>998153131</t>
  </si>
  <si>
    <t>Přesun hmot pro samostatné zdi a valy zděné z cihel, kamene, tvárnic nebo monolitické v do 12 m</t>
  </si>
  <si>
    <t>132093174</t>
  </si>
  <si>
    <t>711</t>
  </si>
  <si>
    <t>Izolace proti vodě, vlhkosti a plynům</t>
  </si>
  <si>
    <t>711112001</t>
  </si>
  <si>
    <t>Provedení izolace proti zemní vlhkosti svislé za studena nátěrem penetračním</t>
  </si>
  <si>
    <t>2040068725</t>
  </si>
  <si>
    <t>1600</t>
  </si>
  <si>
    <t>11163150</t>
  </si>
  <si>
    <t>lak penetrační asfaltový</t>
  </si>
  <si>
    <t>271984660</t>
  </si>
  <si>
    <t>P</t>
  </si>
  <si>
    <t>Poznámka k položce:_x000d_
Spotřeba 0,3-0,4kg/m2</t>
  </si>
  <si>
    <t>1600*0,00035</t>
  </si>
  <si>
    <t>711112002</t>
  </si>
  <si>
    <t>Provedení izolace proti zemní vlhkosti svislé za studena lakem asfaltovým</t>
  </si>
  <si>
    <t>-511771452</t>
  </si>
  <si>
    <t>800</t>
  </si>
  <si>
    <t>707186888</t>
  </si>
  <si>
    <t>800*0,00045</t>
  </si>
  <si>
    <t>998711101</t>
  </si>
  <si>
    <t>Přesun hmot tonážní pro izolace proti vodě, vlhkosti a plynům v objektech v do 6 m</t>
  </si>
  <si>
    <t>936943002</t>
  </si>
  <si>
    <t>-1077459329</t>
  </si>
  <si>
    <t>šroubované přichycení ke konstrukci</t>
  </si>
  <si>
    <t>180*14</t>
  </si>
  <si>
    <t>352601301</t>
  </si>
  <si>
    <t>SO 401.3_u - Přeložka VO - 3. úsek</t>
  </si>
  <si>
    <t>Šternberk - Žlleb</t>
  </si>
  <si>
    <t xml:space="preserve">    740 - Elektromontáže - zkoušky a revize</t>
  </si>
  <si>
    <t xml:space="preserve">    741 - Elektromontáže - vzdušné vedení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</si>
  <si>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</si>
  <si>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</si>
  <si>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</si>
  <si>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745 - Elektromontáže - rozvody vodičů hliníkových</t>
  </si>
  <si>
    <t xml:space="preserve">    746 - Elektromontáže - soubory pro vodiče</t>
  </si>
  <si>
    <t xml:space="preserve">    748 - Elektromontáže - osvětlovací zařízení a svítidla</t>
  </si>
  <si>
    <t>M - Práce a dodávky M</t>
  </si>
  <si>
    <t xml:space="preserve">    46-M - Zemní práce při extr.mont.pracích</t>
  </si>
  <si>
    <t>740</t>
  </si>
  <si>
    <t>Elektromontáže - zkoušky a revize</t>
  </si>
  <si>
    <t>740991300</t>
  </si>
  <si>
    <t>Celková prohlídka elektrického rozvodu a zařízení do 1 milionu Kč</t>
  </si>
  <si>
    <t>CS ÚRS 2021 01</t>
  </si>
  <si>
    <t>741</t>
  </si>
  <si>
    <t>Elektromontáže - vzdušné vedení</t>
  </si>
  <si>
    <t>741552210</t>
  </si>
  <si>
    <t>Montáž spojů nn tahových spojka vrubová do 50 mm2</t>
  </si>
  <si>
    <t>314521840</t>
  </si>
  <si>
    <t>lanová svorka Pz DIN 741 D 16mm</t>
  </si>
  <si>
    <t>742</t>
  </si>
  <si>
    <t>Elektromontáže - rozvodný systém</t>
  </si>
  <si>
    <t>742311120R</t>
  </si>
  <si>
    <t>Montáž skříň pojistková přípojková typ SP 100</t>
  </si>
  <si>
    <t>357117150</t>
  </si>
  <si>
    <t>skříň přípojková plastová pro koncové připojení 3x100A</t>
  </si>
  <si>
    <t>743</t>
  </si>
  <si>
    <t>Elektromontáže - hrubá montáž</t>
  </si>
  <si>
    <t>743131113</t>
  </si>
  <si>
    <t>Montáž trubka ochranná do krabic plastová tuhá D do 40 mm uložená pevně</t>
  </si>
  <si>
    <t>743612122</t>
  </si>
  <si>
    <t>Montáž vodič uzemňovací drát nebo lano D do 10 mm v průmysl výstavbě</t>
  </si>
  <si>
    <t>354410730</t>
  </si>
  <si>
    <t>drát D 10mm FeZn</t>
  </si>
  <si>
    <t>743622100</t>
  </si>
  <si>
    <t>Montáž svorka hromosvodná se 2 šrouby</t>
  </si>
  <si>
    <t>354418950</t>
  </si>
  <si>
    <t>svorka připojovací k připojení kovových částí</t>
  </si>
  <si>
    <t>354419960</t>
  </si>
  <si>
    <t>svorka odbočovací a spojovací pro spojování kruhových a páskových vodičů, FeZn</t>
  </si>
  <si>
    <t>744</t>
  </si>
  <si>
    <t>Elektromontáže - rozvody vodičů měděných</t>
  </si>
  <si>
    <t>741122223</t>
  </si>
  <si>
    <t>Montáž kabel Cu plný kulatý žíla 4x16 až 25 mm2 uložený volně (např. CYKY)</t>
  </si>
  <si>
    <t>341110800</t>
  </si>
  <si>
    <t>kabel silový s Cu jádrem 1 kV 4x16mm2</t>
  </si>
  <si>
    <t>744441100</t>
  </si>
  <si>
    <t>Montáž kabel Cu plný kulatý žíla 2x1,5 až 6 mm2 uložený pevně (CYKY)</t>
  </si>
  <si>
    <t>341110300</t>
  </si>
  <si>
    <t>kabel silový s Cu jádrem 1 kV 3x1,5mm2</t>
  </si>
  <si>
    <t>745</t>
  </si>
  <si>
    <t>Elektromontáže - rozvody vodičů hliníkových</t>
  </si>
  <si>
    <t>745442010</t>
  </si>
  <si>
    <t>Montáž kabel Al plný nebo laněný kulatý samonosný žíla 4x16 mm2 uložený pevně (AES)</t>
  </si>
  <si>
    <t>341132690R</t>
  </si>
  <si>
    <t xml:space="preserve">kabel silový  AES 2x16</t>
  </si>
  <si>
    <t>745451191-D</t>
  </si>
  <si>
    <t>Demontáž - Nahození kabel Al do 1 kV zavěšený do 0,40 kg s napnutím lana jmenovitě neuvedený</t>
  </si>
  <si>
    <t>746</t>
  </si>
  <si>
    <t>Elektromontáže - soubory pro vodiče</t>
  </si>
  <si>
    <t>746413440</t>
  </si>
  <si>
    <t>Ukončení kabelů 4x16 mm2 smršťovací záklopkou nebo páskem bez letování</t>
  </si>
  <si>
    <t>354363140</t>
  </si>
  <si>
    <t>hlava rozdělovací smršťovaná přímá do 1kV SKE 4f/1+2 kabel 12-32mm/průřez 1,5-35mm</t>
  </si>
  <si>
    <t>748</t>
  </si>
  <si>
    <t>Elektromontáže - osvětlovací zařízení a svítidla</t>
  </si>
  <si>
    <t>748132200R</t>
  </si>
  <si>
    <t>Demontáž svítidla ze stožáru</t>
  </si>
  <si>
    <t>748132300R</t>
  </si>
  <si>
    <t>Montáž svítidla na stožár</t>
  </si>
  <si>
    <t>348444500R</t>
  </si>
  <si>
    <t xml:space="preserve">Led svítidlo -Světelný tok (Svítidlo): 4261 lm Světelný tok (Zdroje:): 5378 lm Výkon svítidla: 38W , IP 66,  uliční na cyklostezku</t>
  </si>
  <si>
    <t>748719211</t>
  </si>
  <si>
    <t>Montáž stožárů osvětlení ocelových samostatně stojících délky do 12 m</t>
  </si>
  <si>
    <t>316740670</t>
  </si>
  <si>
    <t>stožár osvětlovací sadový 133/89/60 Pz v 6m</t>
  </si>
  <si>
    <t>748719211R-D</t>
  </si>
  <si>
    <t>Demontáž stožáru osvětlení</t>
  </si>
  <si>
    <t>748741000</t>
  </si>
  <si>
    <t>Montáž elektrovýzbroje stožárů osvětlení 1 okruh</t>
  </si>
  <si>
    <t>345r1</t>
  </si>
  <si>
    <t>EKM-2045-1D1-4 stožárová výzbroj včetně pojistky</t>
  </si>
  <si>
    <t>Práce a dodávky M</t>
  </si>
  <si>
    <t>46-M</t>
  </si>
  <si>
    <t>Zemní práce při extr.mont.pracích</t>
  </si>
  <si>
    <t>460030193</t>
  </si>
  <si>
    <t>Řezání živičného podkladu nebo krytu při elektromontážích hl přes 10 do 15 cm</t>
  </si>
  <si>
    <t>460131113</t>
  </si>
  <si>
    <t>Hloubení nezapažených jam při elektromontážích ručně v hornině tř I skupiny 3</t>
  </si>
  <si>
    <t>460080012</t>
  </si>
  <si>
    <t>Základové konstrukce při elektromontážích z monolitického betonu tř. C 8/10</t>
  </si>
  <si>
    <t>286112490</t>
  </si>
  <si>
    <t>trubka 250 délka 1 metr pro stožár VO</t>
  </si>
  <si>
    <t>256</t>
  </si>
  <si>
    <t>460150063</t>
  </si>
  <si>
    <t>Hloubení kabelových zapažených i nezapažených rýh ručně š 40 cm, hl 80 cm, v hornině tř 3</t>
  </si>
  <si>
    <t>460421182</t>
  </si>
  <si>
    <t>Kabelové lože z písku pro kabely vn a vvn kryté plastovou fólií š lože přes 25 do 50 cm</t>
  </si>
  <si>
    <t>460470011</t>
  </si>
  <si>
    <t>Provizorní zajištění kabelů ve výkopech při jejich křížení</t>
  </si>
  <si>
    <t>460510054</t>
  </si>
  <si>
    <t>Osazení kabelových prostupů z trub plastových do rýhy bez obsypu průměru do 10 cm</t>
  </si>
  <si>
    <t>286rR1</t>
  </si>
  <si>
    <t>CHRÁNIČKA KOPOFLEX 75</t>
  </si>
  <si>
    <t>460560063</t>
  </si>
  <si>
    <t>Zásyp rýh ručně šířky 40 cm, hloubky 80 cm, z horniny třídy 3</t>
  </si>
  <si>
    <t>460600021</t>
  </si>
  <si>
    <t>Vodorovné přemístění horniny jakékoliv třídy dopravními prostředky při elektromontážích do 50 m</t>
  </si>
  <si>
    <t>460650044</t>
  </si>
  <si>
    <t>Podklad vozovky a chodníku ze štěrkopísku se zhutněním při elektromontážích tl přes 15 do 20 cm</t>
  </si>
  <si>
    <t>460650135</t>
  </si>
  <si>
    <t>Zřízení krytu vozovky a chodníku z litého asfaltu tloušťky do 8 cm</t>
  </si>
  <si>
    <t>VON_u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</si>
  <si>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</si>
  <si>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</si>
  <si>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</si>
  <si>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</si>
  <si>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</si>
  <si>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</si>
  <si>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</si>
  <si>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</si>
  <si>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</si>
  <si>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</si>
  <si>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</si>
  <si>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sbr</t>
  </si>
  <si>
    <t>457693337</t>
  </si>
  <si>
    <t>"Průzkumné, geodetické a projektové práce geodetické práce před výstavbou</t>
  </si>
  <si>
    <t>"Poznámka k položce:</t>
  </si>
  <si>
    <t>"vytýčení hlavních bodů stavby před zahájením stavebních prací</t>
  </si>
  <si>
    <t>012103101</t>
  </si>
  <si>
    <t>Vytýčení inženýrských sítí</t>
  </si>
  <si>
    <t>1640933973</t>
  </si>
  <si>
    <t>"Poznámka k položce:Vytýčení inženýrských sítí dotčených nebo souvisejících se stavbou před nebo v průběhu výstavby</t>
  </si>
  <si>
    <t>012203000</t>
  </si>
  <si>
    <t>Geodetické práce při provádění stavby</t>
  </si>
  <si>
    <t>1460657583</t>
  </si>
  <si>
    <t>"Průzkumné, geodetické a projektové práce geodetické práce při provádění stavby</t>
  </si>
  <si>
    <t>"Dokumentace zakrývaných konstrukcí a liniových staveb geodetickým zaměřením v papírové a elektronické podobě.</t>
  </si>
  <si>
    <t>"Obnova a doplnění vytyčovacích bodů stavby</t>
  </si>
  <si>
    <t>012303000</t>
  </si>
  <si>
    <t>Geodetické práce po výstavbě</t>
  </si>
  <si>
    <t>Kč</t>
  </si>
  <si>
    <t>-779224544</t>
  </si>
  <si>
    <t>"Průzkumné, geodetické a projektové práce geodetické práce po výstavbě</t>
  </si>
  <si>
    <t>"Dokumentace skutečného stavu geodetickým zaměřením v papírové a elektronické podobě</t>
  </si>
  <si>
    <t>013254101</t>
  </si>
  <si>
    <t>Monitoring průběhu výstavby</t>
  </si>
  <si>
    <t>448206805</t>
  </si>
  <si>
    <t>"Fotografie nebo videozáznamy zakrývaných konstrukcí a jiných skutečností rozhodných např. pro vícepráce a méněpráce</t>
  </si>
  <si>
    <t>013254201</t>
  </si>
  <si>
    <t>Pasportizace stávajících objektů</t>
  </si>
  <si>
    <t>-760157949</t>
  </si>
  <si>
    <t>"Pasportizace nemovitostí a objektů včetně pozemních komunikací dotčených stavební činností před zahájením a po dokončení</t>
  </si>
  <si>
    <t>"stavebních prací včetně fotodokumentace nebo videozáznamu.</t>
  </si>
  <si>
    <t>VRN3</t>
  </si>
  <si>
    <t>Zařízení staveniště</t>
  </si>
  <si>
    <t>030001001</t>
  </si>
  <si>
    <t>Náklady na zřízení zařízení staveniště v souladu s ZOV</t>
  </si>
  <si>
    <t>123301859</t>
  </si>
  <si>
    <t>"Základní rozdělení průvodních činností a nákladů zařízení staveniště</t>
  </si>
  <si>
    <t>"Náklady na dokumentaci ZS, příprava území pro ZS včetně odstranění materiálu a konstrukcí, vybudování odběrný míst,</t>
  </si>
  <si>
    <t>"zřízení přípojek energií, vlastní vybudování objektů ZS a provizornich komunikací.</t>
  </si>
  <si>
    <t>030001002</t>
  </si>
  <si>
    <t>Náklady na provoz a údržbu zařízení staveniště</t>
  </si>
  <si>
    <t>1147341051</t>
  </si>
  <si>
    <t>"Náklady na vybavení objektů, náklady na energie, úklid, údržba, osvětlení, oplocení, opravy na objektech ZS, čištění ploch,</t>
  </si>
  <si>
    <t>"zabezpečení staveniště</t>
  </si>
  <si>
    <t>034403000</t>
  </si>
  <si>
    <t>Dopravní značení na staveništi</t>
  </si>
  <si>
    <t>1024</t>
  </si>
  <si>
    <t>1950391457</t>
  </si>
  <si>
    <t>"provizorní dopravní značení (srovnatelná položka)</t>
  </si>
  <si>
    <t>039002000</t>
  </si>
  <si>
    <t>Zrušení zařízení staveniště</t>
  </si>
  <si>
    <t>-1502023703</t>
  </si>
  <si>
    <t>"Hlavní tituly průvodních činností a nákladů zařízení staveniště zrušení zařízení staveniště</t>
  </si>
  <si>
    <t>"odstranění objektu ZS včetně přípojek a jejich odvozu, uvedení pozemku do původního stavu včetně nákladů s tím spojených</t>
  </si>
  <si>
    <t>VRN4</t>
  </si>
  <si>
    <t>Inženýrská činnost</t>
  </si>
  <si>
    <t>049103000</t>
  </si>
  <si>
    <t>Náklady vzniklé v souvislosti s realizací stavby</t>
  </si>
  <si>
    <t>-528427247</t>
  </si>
  <si>
    <t>"Inženýrská činnost zkoušky a ostatní měření , inženýrská činnost ostatní náklady vzniklé v souvislosti s realizací stavby</t>
  </si>
  <si>
    <t>"- vyřízení záborů, žádostí o uzavírky</t>
  </si>
  <si>
    <t>"- vyřízení stanovisek dotčených orgánů ke kolaudaci</t>
  </si>
  <si>
    <t>- celková prohlídka elektrorozvodů</t>
  </si>
  <si>
    <t>VRN7</t>
  </si>
  <si>
    <t>Provozní vlivy</t>
  </si>
  <si>
    <t>079002000</t>
  </si>
  <si>
    <t>Ostatní provozní vlivy</t>
  </si>
  <si>
    <t>-1838714143</t>
  </si>
  <si>
    <t>provádění v prostoru komunikace, provoz chodců</t>
  </si>
  <si>
    <t>n - Neuznatelné náklady</t>
  </si>
  <si>
    <t>SO 101.3_n - Stezka pro pěší a cyklisty km 0,715 - 0,981</t>
  </si>
  <si>
    <t>171000003</t>
  </si>
  <si>
    <t>nákup a dovoz ornice</t>
  </si>
  <si>
    <t>-1285196735</t>
  </si>
  <si>
    <t>42,4*0,1</t>
  </si>
  <si>
    <t>181351003</t>
  </si>
  <si>
    <t>Rozprostření ornice tl vrstvy do 200 mm pl do 100 m2 v rovině nebo ve svahu do 1:5 strojně</t>
  </si>
  <si>
    <t>1016616971</t>
  </si>
  <si>
    <t>42,4</t>
  </si>
  <si>
    <t>181411131</t>
  </si>
  <si>
    <t>Založení parkového trávníku výsevem pl do 1000 m2 v rovině a ve svahu do 1:5</t>
  </si>
  <si>
    <t>-990611346</t>
  </si>
  <si>
    <t>00572410</t>
  </si>
  <si>
    <t>osivo směs travní parková</t>
  </si>
  <si>
    <t>1787886151</t>
  </si>
  <si>
    <t>42,4*0,03*1,03</t>
  </si>
  <si>
    <t>183403114</t>
  </si>
  <si>
    <t>Obdělání půdy kultivátorováním v rovině a svahu do 1:5</t>
  </si>
  <si>
    <t>-491799919</t>
  </si>
  <si>
    <t>183403152</t>
  </si>
  <si>
    <t>Obdělání půdy vláčením v rovině a svahu do 1:5</t>
  </si>
  <si>
    <t>-59935463</t>
  </si>
  <si>
    <t>183403153</t>
  </si>
  <si>
    <t>Obdělání půdy hrabáním v rovině a svahu do 1:5</t>
  </si>
  <si>
    <t>-1583487125</t>
  </si>
  <si>
    <t>183403161</t>
  </si>
  <si>
    <t>Obdělání půdy válením v rovině a svahu do 1:5</t>
  </si>
  <si>
    <t>47108074</t>
  </si>
  <si>
    <t>185803111</t>
  </si>
  <si>
    <t>Ošetření trávníku shrabáním v rovině a svahu do 1:5</t>
  </si>
  <si>
    <t>43252567</t>
  </si>
  <si>
    <t>3x</t>
  </si>
  <si>
    <t>42,4*3</t>
  </si>
  <si>
    <t>185851121</t>
  </si>
  <si>
    <t>Dovoz vody pro zálivku rostlin za vzdálenost do 1000 m</t>
  </si>
  <si>
    <t>-1624448688</t>
  </si>
  <si>
    <t>42,4*0,005*5</t>
  </si>
  <si>
    <t>38,7</t>
  </si>
  <si>
    <t>(37,8+39,5)*0,5</t>
  </si>
  <si>
    <t>938902152</t>
  </si>
  <si>
    <t>Čistění příkopů strojně příkopovou frézou š dna přes 400 mm</t>
  </si>
  <si>
    <t>-1208520834</t>
  </si>
  <si>
    <t>938902452</t>
  </si>
  <si>
    <t>Čištění propustků ručně D přes 500 do 1000 mm při tl nánosu do 25% DN</t>
  </si>
  <si>
    <t>-1122915933</t>
  </si>
  <si>
    <t>vyčištění stáv. propustku DN600</t>
  </si>
  <si>
    <t>VON_n - Vedlejší a ostatní náklady</t>
  </si>
  <si>
    <t>013254000</t>
  </si>
  <si>
    <t>Dokumentace skutečného provedení stavby</t>
  </si>
  <si>
    <t>-1818190774</t>
  </si>
  <si>
    <t>"Průzkumné, geodetické a projektové práce projektové práce dokumentace stavby (výkresová a textová) skutečného provedení stavby</t>
  </si>
  <si>
    <t>"Dokumentace skutečného provedení v rozsahu dle platné vyhlášky na dokumentaci staveb - tiskem a digitálně</t>
  </si>
  <si>
    <t>041403002</t>
  </si>
  <si>
    <t>Náklady na zajištění kolektivní bezpečnosti osob</t>
  </si>
  <si>
    <t>519570449</t>
  </si>
  <si>
    <t>"Náklady zhotovitele na zajištění kolektivní bezpečnosti osob pohybyjících se po staveništi:</t>
  </si>
  <si>
    <t>"-náklady na činnost koordinátora BOZPNáklady na zbudování, údržbu a zrušení:</t>
  </si>
  <si>
    <t>"Náklady na zbudování, údržbu a zrušení:</t>
  </si>
  <si>
    <t>"- komunikací pro pohyb osob po staveništi</t>
  </si>
  <si>
    <t>"- přechodů přes výkopy</t>
  </si>
  <si>
    <t>"- a další prvky kolektivní ochrany osob, pokud nejsou jinde uvedeny</t>
  </si>
  <si>
    <t>090001001</t>
  </si>
  <si>
    <t>Náklady na vyhotovení dokumentace k předání stavby</t>
  </si>
  <si>
    <t>939295129</t>
  </si>
  <si>
    <t>"Náklady na vyhotovení dokumentace k předání stavby</t>
  </si>
  <si>
    <t>"Náklady spojené s vyhotovením, kopírováním a kopletací všech dokumentů požadovaných v SOD a VOP k předání stavby objednateli.</t>
  </si>
  <si>
    <t>090001002</t>
  </si>
  <si>
    <t>Ostatní náklady vyplývající ze znění SOD</t>
  </si>
  <si>
    <t>1711833040</t>
  </si>
  <si>
    <t>"Základní rozdělení průvodních činností a nákladů ostatní náklady</t>
  </si>
  <si>
    <t>"- náklady spojené s pojištěním díla</t>
  </si>
  <si>
    <t>"- náklady na vypracování ohlášení změn a změnových listů</t>
  </si>
  <si>
    <t>"- náklady spojené s předáním díla</t>
  </si>
  <si>
    <t>- náklady na bankovní záruku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</si>
</sst>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1703510_3_rev3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Cyklostezka Šternberk - Dolní Žleb - III. 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Šternberk - Dolní Žleb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18. 2. 2021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Šternberk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Dopravní projektování s.r.o.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>Ing. Milena Uhlárová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ROUND(AG95+AG100,2)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ROUND(AS95+AS100,2)</f>
        <v>0</v>
      </c>
      <c r="AT94" s="114">
        <f>ROUND(SUM(AV94:AW94),2)</f>
        <v>0</v>
      </c>
      <c r="AU94" s="115">
        <f>ROUND(AU95+AU100,5)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ROUND(AZ95+AZ100,2)</f>
        <v>0</v>
      </c>
      <c r="BA94" s="114">
        <f>ROUND(BA95+BA100,2)</f>
        <v>0</v>
      </c>
      <c r="BB94" s="114">
        <f>ROUND(BB95+BB100,2)</f>
        <v>0</v>
      </c>
      <c r="BC94" s="114">
        <f>ROUND(BC95+BC100,2)</f>
        <v>0</v>
      </c>
      <c r="BD94" s="116">
        <f>ROUND(BD95+BD100,2)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7"/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ROUND(SUM(AG96:AG99),2)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86</v>
      </c>
      <c r="AR95" s="126"/>
      <c r="AS95" s="127">
        <f>ROUND(SUM(AS96:AS99),2)</f>
        <v>0</v>
      </c>
      <c r="AT95" s="128">
        <f>ROUND(SUM(AV95:AW95),2)</f>
        <v>0</v>
      </c>
      <c r="AU95" s="129">
        <f>ROUND(SUM(AU96:AU99),5)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ROUND(SUM(AZ96:AZ99),2)</f>
        <v>0</v>
      </c>
      <c r="BA95" s="128">
        <f>ROUND(SUM(BA96:BA99),2)</f>
        <v>0</v>
      </c>
      <c r="BB95" s="128">
        <f>ROUND(SUM(BB96:BB99),2)</f>
        <v>0</v>
      </c>
      <c r="BC95" s="128">
        <f>ROUND(SUM(BC96:BC99),2)</f>
        <v>0</v>
      </c>
      <c r="BD95" s="130">
        <f>ROUND(SUM(BD96:BD99),2)</f>
        <v>0</v>
      </c>
      <c r="BE95" s="7"/>
      <c r="BS95" s="131" t="s">
        <v>79</v>
      </c>
      <c r="BT95" s="131" t="s">
        <v>87</v>
      </c>
      <c r="BU95" s="131" t="s">
        <v>81</v>
      </c>
      <c r="BV95" s="131" t="s">
        <v>82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4" customFormat="1" ht="23.25" customHeight="1">
      <c r="A96" s="132" t="s">
        <v>90</v>
      </c>
      <c r="B96" s="70"/>
      <c r="C96" s="133"/>
      <c r="D96" s="133"/>
      <c r="E96" s="134" t="s">
        <v>91</v>
      </c>
      <c r="F96" s="134"/>
      <c r="G96" s="134"/>
      <c r="H96" s="134"/>
      <c r="I96" s="134"/>
      <c r="J96" s="133"/>
      <c r="K96" s="134" t="s">
        <v>92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101.3_u - Stezka pro p...'!J32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93</v>
      </c>
      <c r="AR96" s="72"/>
      <c r="AS96" s="137">
        <v>0</v>
      </c>
      <c r="AT96" s="138">
        <f>ROUND(SUM(AV96:AW96),2)</f>
        <v>0</v>
      </c>
      <c r="AU96" s="139">
        <f>'SO 101.3_u - Stezka pro p...'!P131</f>
        <v>0</v>
      </c>
      <c r="AV96" s="138">
        <f>'SO 101.3_u - Stezka pro p...'!J35</f>
        <v>0</v>
      </c>
      <c r="AW96" s="138">
        <f>'SO 101.3_u - Stezka pro p...'!J36</f>
        <v>0</v>
      </c>
      <c r="AX96" s="138">
        <f>'SO 101.3_u - Stezka pro p...'!J37</f>
        <v>0</v>
      </c>
      <c r="AY96" s="138">
        <f>'SO 101.3_u - Stezka pro p...'!J38</f>
        <v>0</v>
      </c>
      <c r="AZ96" s="138">
        <f>'SO 101.3_u - Stezka pro p...'!F35</f>
        <v>0</v>
      </c>
      <c r="BA96" s="138">
        <f>'SO 101.3_u - Stezka pro p...'!F36</f>
        <v>0</v>
      </c>
      <c r="BB96" s="138">
        <f>'SO 101.3_u - Stezka pro p...'!F37</f>
        <v>0</v>
      </c>
      <c r="BC96" s="138">
        <f>'SO 101.3_u - Stezka pro p...'!F38</f>
        <v>0</v>
      </c>
      <c r="BD96" s="140">
        <f>'SO 101.3_u - Stezka pro p...'!F39</f>
        <v>0</v>
      </c>
      <c r="BE96" s="4"/>
      <c r="BT96" s="141" t="s">
        <v>89</v>
      </c>
      <c r="BV96" s="141" t="s">
        <v>82</v>
      </c>
      <c r="BW96" s="141" t="s">
        <v>94</v>
      </c>
      <c r="BX96" s="141" t="s">
        <v>88</v>
      </c>
      <c r="CL96" s="141" t="s">
        <v>1</v>
      </c>
    </row>
    <row r="97" s="4" customFormat="1" ht="23.25" customHeight="1">
      <c r="A97" s="132" t="s">
        <v>90</v>
      </c>
      <c r="B97" s="70"/>
      <c r="C97" s="133"/>
      <c r="D97" s="133"/>
      <c r="E97" s="134" t="s">
        <v>95</v>
      </c>
      <c r="F97" s="134"/>
      <c r="G97" s="134"/>
      <c r="H97" s="134"/>
      <c r="I97" s="134"/>
      <c r="J97" s="133"/>
      <c r="K97" s="134" t="s">
        <v>96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201.2_u - Opěrné zdi k...'!J32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93</v>
      </c>
      <c r="AR97" s="72"/>
      <c r="AS97" s="137">
        <v>0</v>
      </c>
      <c r="AT97" s="138">
        <f>ROUND(SUM(AV97:AW97),2)</f>
        <v>0</v>
      </c>
      <c r="AU97" s="139">
        <f>'SO 201.2_u - Opěrné zdi k...'!P130</f>
        <v>0</v>
      </c>
      <c r="AV97" s="138">
        <f>'SO 201.2_u - Opěrné zdi k...'!J35</f>
        <v>0</v>
      </c>
      <c r="AW97" s="138">
        <f>'SO 201.2_u - Opěrné zdi k...'!J36</f>
        <v>0</v>
      </c>
      <c r="AX97" s="138">
        <f>'SO 201.2_u - Opěrné zdi k...'!J37</f>
        <v>0</v>
      </c>
      <c r="AY97" s="138">
        <f>'SO 201.2_u - Opěrné zdi k...'!J38</f>
        <v>0</v>
      </c>
      <c r="AZ97" s="138">
        <f>'SO 201.2_u - Opěrné zdi k...'!F35</f>
        <v>0</v>
      </c>
      <c r="BA97" s="138">
        <f>'SO 201.2_u - Opěrné zdi k...'!F36</f>
        <v>0</v>
      </c>
      <c r="BB97" s="138">
        <f>'SO 201.2_u - Opěrné zdi k...'!F37</f>
        <v>0</v>
      </c>
      <c r="BC97" s="138">
        <f>'SO 201.2_u - Opěrné zdi k...'!F38</f>
        <v>0</v>
      </c>
      <c r="BD97" s="140">
        <f>'SO 201.2_u - Opěrné zdi k...'!F39</f>
        <v>0</v>
      </c>
      <c r="BE97" s="4"/>
      <c r="BT97" s="141" t="s">
        <v>89</v>
      </c>
      <c r="BV97" s="141" t="s">
        <v>82</v>
      </c>
      <c r="BW97" s="141" t="s">
        <v>97</v>
      </c>
      <c r="BX97" s="141" t="s">
        <v>88</v>
      </c>
      <c r="CL97" s="141" t="s">
        <v>1</v>
      </c>
    </row>
    <row r="98" s="4" customFormat="1" ht="23.25" customHeight="1">
      <c r="A98" s="132" t="s">
        <v>90</v>
      </c>
      <c r="B98" s="70"/>
      <c r="C98" s="133"/>
      <c r="D98" s="133"/>
      <c r="E98" s="134" t="s">
        <v>98</v>
      </c>
      <c r="F98" s="134"/>
      <c r="G98" s="134"/>
      <c r="H98" s="134"/>
      <c r="I98" s="134"/>
      <c r="J98" s="133"/>
      <c r="K98" s="134" t="s">
        <v>99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'SO 401.3_u - Přeložka VO 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93</v>
      </c>
      <c r="AR98" s="72"/>
      <c r="AS98" s="137">
        <v>0</v>
      </c>
      <c r="AT98" s="138">
        <f>ROUND(SUM(AV98:AW98),2)</f>
        <v>0</v>
      </c>
      <c r="AU98" s="139">
        <f>'SO 401.3_u - Přeložka VO ...'!P131</f>
        <v>0</v>
      </c>
      <c r="AV98" s="138">
        <f>'SO 401.3_u - Přeložka VO ...'!J35</f>
        <v>0</v>
      </c>
      <c r="AW98" s="138">
        <f>'SO 401.3_u - Přeložka VO ...'!J36</f>
        <v>0</v>
      </c>
      <c r="AX98" s="138">
        <f>'SO 401.3_u - Přeložka VO ...'!J37</f>
        <v>0</v>
      </c>
      <c r="AY98" s="138">
        <f>'SO 401.3_u - Přeložka VO ...'!J38</f>
        <v>0</v>
      </c>
      <c r="AZ98" s="138">
        <f>'SO 401.3_u - Přeložka VO ...'!F35</f>
        <v>0</v>
      </c>
      <c r="BA98" s="138">
        <f>'SO 401.3_u - Přeložka VO ...'!F36</f>
        <v>0</v>
      </c>
      <c r="BB98" s="138">
        <f>'SO 401.3_u - Přeložka VO ...'!F37</f>
        <v>0</v>
      </c>
      <c r="BC98" s="138">
        <f>'SO 401.3_u - Přeložka VO ...'!F38</f>
        <v>0</v>
      </c>
      <c r="BD98" s="140">
        <f>'SO 401.3_u - Přeložka VO ...'!F39</f>
        <v>0</v>
      </c>
      <c r="BE98" s="4"/>
      <c r="BT98" s="141" t="s">
        <v>89</v>
      </c>
      <c r="BV98" s="141" t="s">
        <v>82</v>
      </c>
      <c r="BW98" s="141" t="s">
        <v>100</v>
      </c>
      <c r="BX98" s="141" t="s">
        <v>88</v>
      </c>
      <c r="CL98" s="141" t="s">
        <v>1</v>
      </c>
    </row>
    <row r="99" s="4" customFormat="1" ht="16.5" customHeight="1">
      <c r="A99" s="132" t="s">
        <v>90</v>
      </c>
      <c r="B99" s="70"/>
      <c r="C99" s="133"/>
      <c r="D99" s="133"/>
      <c r="E99" s="134" t="s">
        <v>101</v>
      </c>
      <c r="F99" s="134"/>
      <c r="G99" s="134"/>
      <c r="H99" s="134"/>
      <c r="I99" s="134"/>
      <c r="J99" s="133"/>
      <c r="K99" s="134" t="s">
        <v>102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'VON_u - Vedlejší a ostatn...'!J32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93</v>
      </c>
      <c r="AR99" s="72"/>
      <c r="AS99" s="137">
        <v>0</v>
      </c>
      <c r="AT99" s="138">
        <f>ROUND(SUM(AV99:AW99),2)</f>
        <v>0</v>
      </c>
      <c r="AU99" s="139">
        <f>'VON_u - Vedlejší a ostatn...'!P125</f>
        <v>0</v>
      </c>
      <c r="AV99" s="138">
        <f>'VON_u - Vedlejší a ostatn...'!J35</f>
        <v>0</v>
      </c>
      <c r="AW99" s="138">
        <f>'VON_u - Vedlejší a ostatn...'!J36</f>
        <v>0</v>
      </c>
      <c r="AX99" s="138">
        <f>'VON_u - Vedlejší a ostatn...'!J37</f>
        <v>0</v>
      </c>
      <c r="AY99" s="138">
        <f>'VON_u - Vedlejší a ostatn...'!J38</f>
        <v>0</v>
      </c>
      <c r="AZ99" s="138">
        <f>'VON_u - Vedlejší a ostatn...'!F35</f>
        <v>0</v>
      </c>
      <c r="BA99" s="138">
        <f>'VON_u - Vedlejší a ostatn...'!F36</f>
        <v>0</v>
      </c>
      <c r="BB99" s="138">
        <f>'VON_u - Vedlejší a ostatn...'!F37</f>
        <v>0</v>
      </c>
      <c r="BC99" s="138">
        <f>'VON_u - Vedlejší a ostatn...'!F38</f>
        <v>0</v>
      </c>
      <c r="BD99" s="140">
        <f>'VON_u - Vedlejší a ostatn...'!F39</f>
        <v>0</v>
      </c>
      <c r="BE99" s="4"/>
      <c r="BT99" s="141" t="s">
        <v>89</v>
      </c>
      <c r="BV99" s="141" t="s">
        <v>82</v>
      </c>
      <c r="BW99" s="141" t="s">
        <v>103</v>
      </c>
      <c r="BX99" s="141" t="s">
        <v>88</v>
      </c>
      <c r="CL99" s="141" t="s">
        <v>1</v>
      </c>
    </row>
    <row r="100" s="7" customFormat="1" ht="16.5" customHeight="1">
      <c r="A100" s="7"/>
      <c r="B100" s="119"/>
      <c r="C100" s="120"/>
      <c r="D100" s="121" t="s">
        <v>104</v>
      </c>
      <c r="E100" s="121"/>
      <c r="F100" s="121"/>
      <c r="G100" s="121"/>
      <c r="H100" s="121"/>
      <c r="I100" s="122"/>
      <c r="J100" s="121" t="s">
        <v>105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ROUND(SUM(AG101:AG102),2)</f>
        <v>0</v>
      </c>
      <c r="AH100" s="122"/>
      <c r="AI100" s="122"/>
      <c r="AJ100" s="122"/>
      <c r="AK100" s="122"/>
      <c r="AL100" s="122"/>
      <c r="AM100" s="122"/>
      <c r="AN100" s="124">
        <f>SUM(AG100,AT100)</f>
        <v>0</v>
      </c>
      <c r="AO100" s="122"/>
      <c r="AP100" s="122"/>
      <c r="AQ100" s="125" t="s">
        <v>86</v>
      </c>
      <c r="AR100" s="126"/>
      <c r="AS100" s="127">
        <f>ROUND(SUM(AS101:AS102),2)</f>
        <v>0</v>
      </c>
      <c r="AT100" s="128">
        <f>ROUND(SUM(AV100:AW100),2)</f>
        <v>0</v>
      </c>
      <c r="AU100" s="129">
        <f>ROUND(SUM(AU101:AU102),5)</f>
        <v>0</v>
      </c>
      <c r="AV100" s="128">
        <f>ROUND(AZ100*L29,2)</f>
        <v>0</v>
      </c>
      <c r="AW100" s="128">
        <f>ROUND(BA100*L30,2)</f>
        <v>0</v>
      </c>
      <c r="AX100" s="128">
        <f>ROUND(BB100*L29,2)</f>
        <v>0</v>
      </c>
      <c r="AY100" s="128">
        <f>ROUND(BC100*L30,2)</f>
        <v>0</v>
      </c>
      <c r="AZ100" s="128">
        <f>ROUND(SUM(AZ101:AZ102),2)</f>
        <v>0</v>
      </c>
      <c r="BA100" s="128">
        <f>ROUND(SUM(BA101:BA102),2)</f>
        <v>0</v>
      </c>
      <c r="BB100" s="128">
        <f>ROUND(SUM(BB101:BB102),2)</f>
        <v>0</v>
      </c>
      <c r="BC100" s="128">
        <f>ROUND(SUM(BC101:BC102),2)</f>
        <v>0</v>
      </c>
      <c r="BD100" s="130">
        <f>ROUND(SUM(BD101:BD102),2)</f>
        <v>0</v>
      </c>
      <c r="BE100" s="7"/>
      <c r="BS100" s="131" t="s">
        <v>79</v>
      </c>
      <c r="BT100" s="131" t="s">
        <v>87</v>
      </c>
      <c r="BU100" s="131" t="s">
        <v>81</v>
      </c>
      <c r="BV100" s="131" t="s">
        <v>82</v>
      </c>
      <c r="BW100" s="131" t="s">
        <v>106</v>
      </c>
      <c r="BX100" s="131" t="s">
        <v>5</v>
      </c>
      <c r="CL100" s="131" t="s">
        <v>1</v>
      </c>
      <c r="CM100" s="131" t="s">
        <v>89</v>
      </c>
    </row>
    <row r="101" s="4" customFormat="1" ht="23.25" customHeight="1">
      <c r="A101" s="132" t="s">
        <v>90</v>
      </c>
      <c r="B101" s="70"/>
      <c r="C101" s="133"/>
      <c r="D101" s="133"/>
      <c r="E101" s="134" t="s">
        <v>107</v>
      </c>
      <c r="F101" s="134"/>
      <c r="G101" s="134"/>
      <c r="H101" s="134"/>
      <c r="I101" s="134"/>
      <c r="J101" s="133"/>
      <c r="K101" s="134" t="s">
        <v>92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'SO 101.3_n - Stezka pro p...'!J32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93</v>
      </c>
      <c r="AR101" s="72"/>
      <c r="AS101" s="137">
        <v>0</v>
      </c>
      <c r="AT101" s="138">
        <f>ROUND(SUM(AV101:AW101),2)</f>
        <v>0</v>
      </c>
      <c r="AU101" s="139">
        <f>'SO 101.3_n - Stezka pro p...'!P124</f>
        <v>0</v>
      </c>
      <c r="AV101" s="138">
        <f>'SO 101.3_n - Stezka pro p...'!J35</f>
        <v>0</v>
      </c>
      <c r="AW101" s="138">
        <f>'SO 101.3_n - Stezka pro p...'!J36</f>
        <v>0</v>
      </c>
      <c r="AX101" s="138">
        <f>'SO 101.3_n - Stezka pro p...'!J37</f>
        <v>0</v>
      </c>
      <c r="AY101" s="138">
        <f>'SO 101.3_n - Stezka pro p...'!J38</f>
        <v>0</v>
      </c>
      <c r="AZ101" s="138">
        <f>'SO 101.3_n - Stezka pro p...'!F35</f>
        <v>0</v>
      </c>
      <c r="BA101" s="138">
        <f>'SO 101.3_n - Stezka pro p...'!F36</f>
        <v>0</v>
      </c>
      <c r="BB101" s="138">
        <f>'SO 101.3_n - Stezka pro p...'!F37</f>
        <v>0</v>
      </c>
      <c r="BC101" s="138">
        <f>'SO 101.3_n - Stezka pro p...'!F38</f>
        <v>0</v>
      </c>
      <c r="BD101" s="140">
        <f>'SO 101.3_n - Stezka pro p...'!F39</f>
        <v>0</v>
      </c>
      <c r="BE101" s="4"/>
      <c r="BT101" s="141" t="s">
        <v>89</v>
      </c>
      <c r="BV101" s="141" t="s">
        <v>82</v>
      </c>
      <c r="BW101" s="141" t="s">
        <v>108</v>
      </c>
      <c r="BX101" s="141" t="s">
        <v>106</v>
      </c>
      <c r="CL101" s="141" t="s">
        <v>1</v>
      </c>
    </row>
    <row r="102" s="4" customFormat="1" ht="16.5" customHeight="1">
      <c r="A102" s="132" t="s">
        <v>90</v>
      </c>
      <c r="B102" s="70"/>
      <c r="C102" s="133"/>
      <c r="D102" s="133"/>
      <c r="E102" s="134" t="s">
        <v>109</v>
      </c>
      <c r="F102" s="134"/>
      <c r="G102" s="134"/>
      <c r="H102" s="134"/>
      <c r="I102" s="134"/>
      <c r="J102" s="133"/>
      <c r="K102" s="134" t="s">
        <v>102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'VON_n - Vedlejší a ostatn...'!J32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93</v>
      </c>
      <c r="AR102" s="72"/>
      <c r="AS102" s="142">
        <v>0</v>
      </c>
      <c r="AT102" s="143">
        <f>ROUND(SUM(AV102:AW102),2)</f>
        <v>0</v>
      </c>
      <c r="AU102" s="144">
        <f>'VON_n - Vedlejší a ostatn...'!P123</f>
        <v>0</v>
      </c>
      <c r="AV102" s="143">
        <f>'VON_n - Vedlejší a ostatn...'!J35</f>
        <v>0</v>
      </c>
      <c r="AW102" s="143">
        <f>'VON_n - Vedlejší a ostatn...'!J36</f>
        <v>0</v>
      </c>
      <c r="AX102" s="143">
        <f>'VON_n - Vedlejší a ostatn...'!J37</f>
        <v>0</v>
      </c>
      <c r="AY102" s="143">
        <f>'VON_n - Vedlejší a ostatn...'!J38</f>
        <v>0</v>
      </c>
      <c r="AZ102" s="143">
        <f>'VON_n - Vedlejší a ostatn...'!F35</f>
        <v>0</v>
      </c>
      <c r="BA102" s="143">
        <f>'VON_n - Vedlejší a ostatn...'!F36</f>
        <v>0</v>
      </c>
      <c r="BB102" s="143">
        <f>'VON_n - Vedlejší a ostatn...'!F37</f>
        <v>0</v>
      </c>
      <c r="BC102" s="143">
        <f>'VON_n - Vedlejší a ostatn...'!F38</f>
        <v>0</v>
      </c>
      <c r="BD102" s="145">
        <f>'VON_n - Vedlejší a ostatn...'!F39</f>
        <v>0</v>
      </c>
      <c r="BE102" s="4"/>
      <c r="BT102" s="141" t="s">
        <v>89</v>
      </c>
      <c r="BV102" s="141" t="s">
        <v>82</v>
      </c>
      <c r="BW102" s="141" t="s">
        <v>110</v>
      </c>
      <c r="BX102" s="141" t="s">
        <v>106</v>
      </c>
      <c r="CL102" s="141" t="s">
        <v>1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K8kzK6rt8xqfN7mar/icQtGjTA9bZclrv1pKnxGBKUNFnrLu7cQDjAsJxoIXZDFkky1sHlifcdj8KYaHgWkLBQ==" hashValue="uOPiJE5XC8/uD/zKFoWzhwKdPqzuy5ncuvlcNPRaG05/lkIqAL2Og4pqJXn+Vg1Et18Th+GY3cqzYq84pyOeBg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101.3_u - Stezka pro p...'!C2" display="/"/>
    <hyperlink ref="A97" location="'SO 201.2_u - Opěrné zdi k...'!C2" display="/"/>
    <hyperlink ref="A98" location="'SO 401.3_u - Přeložka VO ...'!C2" display="/"/>
    <hyperlink ref="A99" location="'VON_u - Vedlejší a ostatn...'!C2" display="/"/>
    <hyperlink ref="A101" location="'SO 101.3_n - Stezka pro p...'!C2" display="/"/>
    <hyperlink ref="A102" location="'VON_n - Vedlejší a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113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18. 2. 2021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ROUND((SUM(BE131:BE409)),  2)</f>
        <v>0</v>
      </c>
      <c r="G35" s="38"/>
      <c r="H35" s="38"/>
      <c r="I35" s="164">
        <v>0.20999999999999999</v>
      </c>
      <c r="J35" s="163">
        <f>ROUND(((SUM(BE131:BE409))*I35),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ROUND((SUM(BF131:BF409)),  2)</f>
        <v>0</v>
      </c>
      <c r="G36" s="38"/>
      <c r="H36" s="38"/>
      <c r="I36" s="164">
        <v>0.14999999999999999</v>
      </c>
      <c r="J36" s="163">
        <f>ROUND(((SUM(BF131:BF409))*I36),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ROUND((SUM(BG131:BG409)),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ROUND((SUM(BH131:BH409)),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ROUND((SUM(BI131:BI409)),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101.3_u - Stezka pro pěší a cyklisty km 0,715 - 0,981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18. 2. 2021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122</v>
      </c>
      <c r="E100" s="196"/>
      <c r="F100" s="196"/>
      <c r="G100" s="196"/>
      <c r="H100" s="196"/>
      <c r="I100" s="196"/>
      <c r="J100" s="197">
        <f>J133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123</v>
      </c>
      <c r="E101" s="196"/>
      <c r="F101" s="196"/>
      <c r="G101" s="196"/>
      <c r="H101" s="196"/>
      <c r="I101" s="196"/>
      <c r="J101" s="197">
        <f>J218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124</v>
      </c>
      <c r="E102" s="196"/>
      <c r="F102" s="196"/>
      <c r="G102" s="196"/>
      <c r="H102" s="196"/>
      <c r="I102" s="196"/>
      <c r="J102" s="197">
        <f>J231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125</v>
      </c>
      <c r="E103" s="196"/>
      <c r="F103" s="196"/>
      <c r="G103" s="196"/>
      <c r="H103" s="196"/>
      <c r="I103" s="196"/>
      <c r="J103" s="197">
        <f>J244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126</v>
      </c>
      <c r="E104" s="196"/>
      <c r="F104" s="196"/>
      <c r="G104" s="196"/>
      <c r="H104" s="196"/>
      <c r="I104" s="196"/>
      <c r="J104" s="197">
        <f>J286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127</v>
      </c>
      <c r="E105" s="196"/>
      <c r="F105" s="196"/>
      <c r="G105" s="196"/>
      <c r="H105" s="196"/>
      <c r="I105" s="196"/>
      <c r="J105" s="197">
        <f>J308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128</v>
      </c>
      <c r="E106" s="196"/>
      <c r="F106" s="196"/>
      <c r="G106" s="196"/>
      <c r="H106" s="196"/>
      <c r="I106" s="196"/>
      <c r="J106" s="197">
        <f>J391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129</v>
      </c>
      <c r="E107" s="196"/>
      <c r="F107" s="196"/>
      <c r="G107" s="196"/>
      <c r="H107" s="196"/>
      <c r="I107" s="196"/>
      <c r="J107" s="197">
        <f>J402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130</v>
      </c>
      <c r="E108" s="191"/>
      <c r="F108" s="191"/>
      <c r="G108" s="191"/>
      <c r="H108" s="191"/>
      <c r="I108" s="191"/>
      <c r="J108" s="192">
        <f>J404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4"/>
      <c r="C109" s="133"/>
      <c r="D109" s="195" t="s">
        <v>131</v>
      </c>
      <c r="E109" s="196"/>
      <c r="F109" s="196"/>
      <c r="G109" s="196"/>
      <c r="H109" s="196"/>
      <c r="I109" s="196"/>
      <c r="J109" s="197">
        <f>J405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132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3" t="str">
        <f>E7</f>
        <v>Cyklostezka Šternberk - Dolní Žleb - III. etapa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112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3" t="s">
        <v>113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114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E11</f>
        <v>SO 101.3_u - Stezka pro pěší a cyklisty km 0,715 - 0,981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>Šternberk - Dolní Žleb</v>
      </c>
      <c r="G125" s="40"/>
      <c r="H125" s="40"/>
      <c r="I125" s="32" t="s">
        <v>22</v>
      </c>
      <c r="J125" s="79" t="str">
        <f>IF(J14="","",J14)</f>
        <v>18. 2. 2021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E17</f>
        <v>Město Šternberk</v>
      </c>
      <c r="G127" s="40"/>
      <c r="H127" s="40"/>
      <c r="I127" s="32" t="s">
        <v>32</v>
      </c>
      <c r="J127" s="36" t="str">
        <f>E23</f>
        <v>Dopravní projektování s.r.o.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30</v>
      </c>
      <c r="D128" s="40"/>
      <c r="E128" s="40"/>
      <c r="F128" s="27" t="str">
        <f>IF(E20="","",E20)</f>
        <v>Vyplň údaj</v>
      </c>
      <c r="G128" s="40"/>
      <c r="H128" s="40"/>
      <c r="I128" s="32" t="s">
        <v>36</v>
      </c>
      <c r="J128" s="36" t="str">
        <f>E26</f>
        <v>Ing. Milena Uhlárová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133</v>
      </c>
      <c r="D130" s="202" t="s">
        <v>65</v>
      </c>
      <c r="E130" s="202" t="s">
        <v>61</v>
      </c>
      <c r="F130" s="202" t="s">
        <v>62</v>
      </c>
      <c r="G130" s="202" t="s">
        <v>134</v>
      </c>
      <c r="H130" s="202" t="s">
        <v>135</v>
      </c>
      <c r="I130" s="202" t="s">
        <v>136</v>
      </c>
      <c r="J130" s="202" t="s">
        <v>118</v>
      </c>
      <c r="K130" s="203" t="s">
        <v>137</v>
      </c>
      <c r="L130" s="204"/>
      <c r="M130" s="100" t="s">
        <v>1</v>
      </c>
      <c r="N130" s="101" t="s">
        <v>44</v>
      </c>
      <c r="O130" s="101" t="s">
        <v>138</v>
      </c>
      <c r="P130" s="101" t="s">
        <v>139</v>
      </c>
      <c r="Q130" s="101" t="s">
        <v>140</v>
      </c>
      <c r="R130" s="101" t="s">
        <v>141</v>
      </c>
      <c r="S130" s="101" t="s">
        <v>142</v>
      </c>
      <c r="T130" s="102" t="s">
        <v>143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144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P132+P404</f>
        <v>0</v>
      </c>
      <c r="Q131" s="104"/>
      <c r="R131" s="207">
        <f>R132+R404</f>
        <v>292.41337814000002</v>
      </c>
      <c r="S131" s="104"/>
      <c r="T131" s="208">
        <f>T132+T404</f>
        <v>79.053700000000006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79</v>
      </c>
      <c r="AU131" s="17" t="s">
        <v>120</v>
      </c>
      <c r="BK131" s="209">
        <f>BK132+BK404</f>
        <v>0</v>
      </c>
    </row>
    <row r="132" s="12" customFormat="1" ht="25.92" customHeight="1">
      <c r="A132" s="12"/>
      <c r="B132" s="210"/>
      <c r="C132" s="211"/>
      <c r="D132" s="212" t="s">
        <v>79</v>
      </c>
      <c r="E132" s="213" t="s">
        <v>145</v>
      </c>
      <c r="F132" s="213" t="s">
        <v>146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P133+P218+P231+P244+P286+P308+P391+P402</f>
        <v>0</v>
      </c>
      <c r="Q132" s="218"/>
      <c r="R132" s="219">
        <f>R133+R218+R231+R244+R286+R308+R391+R402</f>
        <v>289.96337814000003</v>
      </c>
      <c r="S132" s="218"/>
      <c r="T132" s="220">
        <f>T133+T218+T231+T244+T286+T308+T391+T402</f>
        <v>79.053700000000006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87</v>
      </c>
      <c r="AT132" s="222" t="s">
        <v>79</v>
      </c>
      <c r="AU132" s="222" t="s">
        <v>80</v>
      </c>
      <c r="AY132" s="221" t="s">
        <v>147</v>
      </c>
      <c r="BK132" s="223">
        <f>BK133+BK218+BK231+BK244+BK286+BK308+BK391+BK402</f>
        <v>0</v>
      </c>
    </row>
    <row r="133" s="12" customFormat="1" ht="22.8" customHeight="1">
      <c r="A133" s="12"/>
      <c r="B133" s="210"/>
      <c r="C133" s="211"/>
      <c r="D133" s="212" t="s">
        <v>79</v>
      </c>
      <c r="E133" s="224" t="s">
        <v>87</v>
      </c>
      <c r="F133" s="224" t="s">
        <v>148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SUM(P134:P217)</f>
        <v>0</v>
      </c>
      <c r="Q133" s="218"/>
      <c r="R133" s="219">
        <f>SUM(R134:R217)</f>
        <v>3.3020999999999998</v>
      </c>
      <c r="S133" s="218"/>
      <c r="T133" s="220">
        <f>SUM(T134:T217)</f>
        <v>72.8887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87</v>
      </c>
      <c r="AT133" s="222" t="s">
        <v>79</v>
      </c>
      <c r="AU133" s="222" t="s">
        <v>87</v>
      </c>
      <c r="AY133" s="221" t="s">
        <v>147</v>
      </c>
      <c r="BK133" s="223">
        <f>SUM(BK134:BK217)</f>
        <v>0</v>
      </c>
    </row>
    <row r="134" s="2" customFormat="1" ht="24.15" customHeight="1">
      <c r="A134" s="38"/>
      <c r="B134" s="39"/>
      <c r="C134" s="226" t="s">
        <v>87</v>
      </c>
      <c r="D134" s="226" t="s">
        <v>149</v>
      </c>
      <c r="E134" s="227" t="s">
        <v>150</v>
      </c>
      <c r="F134" s="228" t="s">
        <v>151</v>
      </c>
      <c r="G134" s="229" t="s">
        <v>152</v>
      </c>
      <c r="H134" s="230">
        <v>60</v>
      </c>
      <c r="I134" s="231"/>
      <c r="J134" s="232">
        <f>ROUND(I134*H134,2)</f>
        <v>0</v>
      </c>
      <c r="K134" s="228" t="s">
        <v>153</v>
      </c>
      <c r="L134" s="44"/>
      <c r="M134" s="233" t="s">
        <v>1</v>
      </c>
      <c r="N134" s="234" t="s">
        <v>45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154</v>
      </c>
      <c r="AT134" s="237" t="s">
        <v>149</v>
      </c>
      <c r="AU134" s="237" t="s">
        <v>89</v>
      </c>
      <c r="AY134" s="17" t="s">
        <v>147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87</v>
      </c>
      <c r="BK134" s="238">
        <f>ROUND(I134*H134,2)</f>
        <v>0</v>
      </c>
      <c r="BL134" s="17" t="s">
        <v>154</v>
      </c>
      <c r="BM134" s="237" t="s">
        <v>155</v>
      </c>
    </row>
    <row r="135" s="13" customFormat="1">
      <c r="A135" s="13"/>
      <c r="B135" s="239"/>
      <c r="C135" s="240"/>
      <c r="D135" s="241" t="s">
        <v>156</v>
      </c>
      <c r="E135" s="242" t="s">
        <v>1</v>
      </c>
      <c r="F135" s="243" t="s">
        <v>157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156</v>
      </c>
      <c r="AU135" s="249" t="s">
        <v>89</v>
      </c>
      <c r="AV135" s="13" t="s">
        <v>87</v>
      </c>
      <c r="AW135" s="13" t="s">
        <v>35</v>
      </c>
      <c r="AX135" s="13" t="s">
        <v>80</v>
      </c>
      <c r="AY135" s="249" t="s">
        <v>147</v>
      </c>
    </row>
    <row r="136" s="13" customFormat="1">
      <c r="A136" s="13"/>
      <c r="B136" s="239"/>
      <c r="C136" s="240"/>
      <c r="D136" s="241" t="s">
        <v>156</v>
      </c>
      <c r="E136" s="242" t="s">
        <v>1</v>
      </c>
      <c r="F136" s="243" t="s">
        <v>158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156</v>
      </c>
      <c r="AU136" s="249" t="s">
        <v>89</v>
      </c>
      <c r="AV136" s="13" t="s">
        <v>87</v>
      </c>
      <c r="AW136" s="13" t="s">
        <v>35</v>
      </c>
      <c r="AX136" s="13" t="s">
        <v>80</v>
      </c>
      <c r="AY136" s="249" t="s">
        <v>147</v>
      </c>
    </row>
    <row r="137" s="14" customFormat="1">
      <c r="A137" s="14"/>
      <c r="B137" s="250"/>
      <c r="C137" s="251"/>
      <c r="D137" s="241" t="s">
        <v>156</v>
      </c>
      <c r="E137" s="252" t="s">
        <v>1</v>
      </c>
      <c r="F137" s="253" t="s">
        <v>159</v>
      </c>
      <c r="G137" s="251"/>
      <c r="H137" s="254">
        <v>60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156</v>
      </c>
      <c r="AU137" s="260" t="s">
        <v>89</v>
      </c>
      <c r="AV137" s="14" t="s">
        <v>89</v>
      </c>
      <c r="AW137" s="14" t="s">
        <v>35</v>
      </c>
      <c r="AX137" s="14" t="s">
        <v>87</v>
      </c>
      <c r="AY137" s="260" t="s">
        <v>147</v>
      </c>
    </row>
    <row r="138" s="2" customFormat="1" ht="16.5" customHeight="1">
      <c r="A138" s="38"/>
      <c r="B138" s="39"/>
      <c r="C138" s="226" t="s">
        <v>89</v>
      </c>
      <c r="D138" s="226" t="s">
        <v>149</v>
      </c>
      <c r="E138" s="227" t="s">
        <v>160</v>
      </c>
      <c r="F138" s="228" t="s">
        <v>161</v>
      </c>
      <c r="G138" s="229" t="s">
        <v>162</v>
      </c>
      <c r="H138" s="230">
        <v>60</v>
      </c>
      <c r="I138" s="231"/>
      <c r="J138" s="232">
        <f>ROUND(I138*H138,2)</f>
        <v>0</v>
      </c>
      <c r="K138" s="228" t="s">
        <v>153</v>
      </c>
      <c r="L138" s="44"/>
      <c r="M138" s="233" t="s">
        <v>1</v>
      </c>
      <c r="N138" s="234" t="s">
        <v>45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154</v>
      </c>
      <c r="AT138" s="237" t="s">
        <v>149</v>
      </c>
      <c r="AU138" s="237" t="s">
        <v>89</v>
      </c>
      <c r="AY138" s="17" t="s">
        <v>147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87</v>
      </c>
      <c r="BK138" s="238">
        <f>ROUND(I138*H138,2)</f>
        <v>0</v>
      </c>
      <c r="BL138" s="17" t="s">
        <v>154</v>
      </c>
      <c r="BM138" s="237" t="s">
        <v>163</v>
      </c>
    </row>
    <row r="139" s="14" customFormat="1">
      <c r="A139" s="14"/>
      <c r="B139" s="250"/>
      <c r="C139" s="251"/>
      <c r="D139" s="241" t="s">
        <v>156</v>
      </c>
      <c r="E139" s="252" t="s">
        <v>1</v>
      </c>
      <c r="F139" s="253" t="s">
        <v>159</v>
      </c>
      <c r="G139" s="251"/>
      <c r="H139" s="254">
        <v>60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156</v>
      </c>
      <c r="AU139" s="260" t="s">
        <v>89</v>
      </c>
      <c r="AV139" s="14" t="s">
        <v>89</v>
      </c>
      <c r="AW139" s="14" t="s">
        <v>35</v>
      </c>
      <c r="AX139" s="14" t="s">
        <v>87</v>
      </c>
      <c r="AY139" s="260" t="s">
        <v>147</v>
      </c>
    </row>
    <row r="140" s="2" customFormat="1" ht="16.5" customHeight="1">
      <c r="A140" s="38"/>
      <c r="B140" s="39"/>
      <c r="C140" s="226" t="s">
        <v>164</v>
      </c>
      <c r="D140" s="226" t="s">
        <v>149</v>
      </c>
      <c r="E140" s="227" t="s">
        <v>165</v>
      </c>
      <c r="F140" s="228" t="s">
        <v>166</v>
      </c>
      <c r="G140" s="229" t="s">
        <v>162</v>
      </c>
      <c r="H140" s="230">
        <v>70</v>
      </c>
      <c r="I140" s="231"/>
      <c r="J140" s="232">
        <f>ROUND(I140*H140,2)</f>
        <v>0</v>
      </c>
      <c r="K140" s="228" t="s">
        <v>153</v>
      </c>
      <c r="L140" s="44"/>
      <c r="M140" s="233" t="s">
        <v>1</v>
      </c>
      <c r="N140" s="234" t="s">
        <v>45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154</v>
      </c>
      <c r="AT140" s="237" t="s">
        <v>149</v>
      </c>
      <c r="AU140" s="237" t="s">
        <v>89</v>
      </c>
      <c r="AY140" s="17" t="s">
        <v>147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87</v>
      </c>
      <c r="BK140" s="238">
        <f>ROUND(I140*H140,2)</f>
        <v>0</v>
      </c>
      <c r="BL140" s="17" t="s">
        <v>154</v>
      </c>
      <c r="BM140" s="237" t="s">
        <v>167</v>
      </c>
    </row>
    <row r="141" s="13" customFormat="1">
      <c r="A141" s="13"/>
      <c r="B141" s="239"/>
      <c r="C141" s="240"/>
      <c r="D141" s="241" t="s">
        <v>156</v>
      </c>
      <c r="E141" s="242" t="s">
        <v>1</v>
      </c>
      <c r="F141" s="243" t="s">
        <v>168</v>
      </c>
      <c r="G141" s="240"/>
      <c r="H141" s="242" t="s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156</v>
      </c>
      <c r="AU141" s="249" t="s">
        <v>89</v>
      </c>
      <c r="AV141" s="13" t="s">
        <v>87</v>
      </c>
      <c r="AW141" s="13" t="s">
        <v>35</v>
      </c>
      <c r="AX141" s="13" t="s">
        <v>80</v>
      </c>
      <c r="AY141" s="249" t="s">
        <v>147</v>
      </c>
    </row>
    <row r="142" s="14" customFormat="1">
      <c r="A142" s="14"/>
      <c r="B142" s="250"/>
      <c r="C142" s="251"/>
      <c r="D142" s="241" t="s">
        <v>156</v>
      </c>
      <c r="E142" s="252" t="s">
        <v>1</v>
      </c>
      <c r="F142" s="253" t="s">
        <v>169</v>
      </c>
      <c r="G142" s="251"/>
      <c r="H142" s="254">
        <v>70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156</v>
      </c>
      <c r="AU142" s="260" t="s">
        <v>89</v>
      </c>
      <c r="AV142" s="14" t="s">
        <v>89</v>
      </c>
      <c r="AW142" s="14" t="s">
        <v>35</v>
      </c>
      <c r="AX142" s="14" t="s">
        <v>87</v>
      </c>
      <c r="AY142" s="260" t="s">
        <v>147</v>
      </c>
    </row>
    <row r="143" s="2" customFormat="1" ht="16.5" customHeight="1">
      <c r="A143" s="38"/>
      <c r="B143" s="39"/>
      <c r="C143" s="226" t="s">
        <v>154</v>
      </c>
      <c r="D143" s="226" t="s">
        <v>149</v>
      </c>
      <c r="E143" s="227" t="s">
        <v>170</v>
      </c>
      <c r="F143" s="228" t="s">
        <v>171</v>
      </c>
      <c r="G143" s="229" t="s">
        <v>162</v>
      </c>
      <c r="H143" s="230">
        <v>70</v>
      </c>
      <c r="I143" s="231"/>
      <c r="J143" s="232">
        <f>ROUND(I143*H143,2)</f>
        <v>0</v>
      </c>
      <c r="K143" s="228" t="s">
        <v>153</v>
      </c>
      <c r="L143" s="44"/>
      <c r="M143" s="233" t="s">
        <v>1</v>
      </c>
      <c r="N143" s="234" t="s">
        <v>45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154</v>
      </c>
      <c r="AT143" s="237" t="s">
        <v>149</v>
      </c>
      <c r="AU143" s="237" t="s">
        <v>89</v>
      </c>
      <c r="AY143" s="17" t="s">
        <v>147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87</v>
      </c>
      <c r="BK143" s="238">
        <f>ROUND(I143*H143,2)</f>
        <v>0</v>
      </c>
      <c r="BL143" s="17" t="s">
        <v>154</v>
      </c>
      <c r="BM143" s="237" t="s">
        <v>172</v>
      </c>
    </row>
    <row r="144" s="2" customFormat="1" ht="16.5" customHeight="1">
      <c r="A144" s="38"/>
      <c r="B144" s="39"/>
      <c r="C144" s="226" t="s">
        <v>173</v>
      </c>
      <c r="D144" s="226" t="s">
        <v>149</v>
      </c>
      <c r="E144" s="227" t="s">
        <v>174</v>
      </c>
      <c r="F144" s="228" t="s">
        <v>175</v>
      </c>
      <c r="G144" s="229" t="s">
        <v>152</v>
      </c>
      <c r="H144" s="230">
        <v>173.30000000000001</v>
      </c>
      <c r="I144" s="231"/>
      <c r="J144" s="232">
        <f>ROUND(I144*H144,2)</f>
        <v>0</v>
      </c>
      <c r="K144" s="228" t="s">
        <v>153</v>
      </c>
      <c r="L144" s="44"/>
      <c r="M144" s="233" t="s">
        <v>1</v>
      </c>
      <c r="N144" s="234" t="s">
        <v>45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0.28999999999999998</v>
      </c>
      <c r="T144" s="236">
        <f>S144*H144</f>
        <v>50.256999999999998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154</v>
      </c>
      <c r="AT144" s="237" t="s">
        <v>149</v>
      </c>
      <c r="AU144" s="237" t="s">
        <v>89</v>
      </c>
      <c r="AY144" s="17" t="s">
        <v>147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87</v>
      </c>
      <c r="BK144" s="238">
        <f>ROUND(I144*H144,2)</f>
        <v>0</v>
      </c>
      <c r="BL144" s="17" t="s">
        <v>154</v>
      </c>
      <c r="BM144" s="237" t="s">
        <v>176</v>
      </c>
    </row>
    <row r="145" s="13" customFormat="1">
      <c r="A145" s="13"/>
      <c r="B145" s="239"/>
      <c r="C145" s="240"/>
      <c r="D145" s="241" t="s">
        <v>156</v>
      </c>
      <c r="E145" s="242" t="s">
        <v>1</v>
      </c>
      <c r="F145" s="243" t="s">
        <v>168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156</v>
      </c>
      <c r="AU145" s="249" t="s">
        <v>89</v>
      </c>
      <c r="AV145" s="13" t="s">
        <v>87</v>
      </c>
      <c r="AW145" s="13" t="s">
        <v>35</v>
      </c>
      <c r="AX145" s="13" t="s">
        <v>80</v>
      </c>
      <c r="AY145" s="249" t="s">
        <v>147</v>
      </c>
    </row>
    <row r="146" s="13" customFormat="1">
      <c r="A146" s="13"/>
      <c r="B146" s="239"/>
      <c r="C146" s="240"/>
      <c r="D146" s="241" t="s">
        <v>156</v>
      </c>
      <c r="E146" s="242" t="s">
        <v>1</v>
      </c>
      <c r="F146" s="243" t="s">
        <v>177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156</v>
      </c>
      <c r="AU146" s="249" t="s">
        <v>89</v>
      </c>
      <c r="AV146" s="13" t="s">
        <v>87</v>
      </c>
      <c r="AW146" s="13" t="s">
        <v>35</v>
      </c>
      <c r="AX146" s="13" t="s">
        <v>80</v>
      </c>
      <c r="AY146" s="249" t="s">
        <v>147</v>
      </c>
    </row>
    <row r="147" s="13" customFormat="1">
      <c r="A147" s="13"/>
      <c r="B147" s="239"/>
      <c r="C147" s="240"/>
      <c r="D147" s="241" t="s">
        <v>156</v>
      </c>
      <c r="E147" s="242" t="s">
        <v>1</v>
      </c>
      <c r="F147" s="243" t="s">
        <v>178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156</v>
      </c>
      <c r="AU147" s="249" t="s">
        <v>89</v>
      </c>
      <c r="AV147" s="13" t="s">
        <v>87</v>
      </c>
      <c r="AW147" s="13" t="s">
        <v>35</v>
      </c>
      <c r="AX147" s="13" t="s">
        <v>80</v>
      </c>
      <c r="AY147" s="249" t="s">
        <v>147</v>
      </c>
    </row>
    <row r="148" s="14" customFormat="1">
      <c r="A148" s="14"/>
      <c r="B148" s="250"/>
      <c r="C148" s="251"/>
      <c r="D148" s="241" t="s">
        <v>156</v>
      </c>
      <c r="E148" s="252" t="s">
        <v>1</v>
      </c>
      <c r="F148" s="253" t="s">
        <v>179</v>
      </c>
      <c r="G148" s="251"/>
      <c r="H148" s="254">
        <v>154.59999999999999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156</v>
      </c>
      <c r="AU148" s="260" t="s">
        <v>89</v>
      </c>
      <c r="AV148" s="14" t="s">
        <v>89</v>
      </c>
      <c r="AW148" s="14" t="s">
        <v>35</v>
      </c>
      <c r="AX148" s="14" t="s">
        <v>80</v>
      </c>
      <c r="AY148" s="260" t="s">
        <v>147</v>
      </c>
    </row>
    <row r="149" s="13" customFormat="1">
      <c r="A149" s="13"/>
      <c r="B149" s="239"/>
      <c r="C149" s="240"/>
      <c r="D149" s="241" t="s">
        <v>156</v>
      </c>
      <c r="E149" s="242" t="s">
        <v>1</v>
      </c>
      <c r="F149" s="243" t="s">
        <v>180</v>
      </c>
      <c r="G149" s="240"/>
      <c r="H149" s="242" t="s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156</v>
      </c>
      <c r="AU149" s="249" t="s">
        <v>89</v>
      </c>
      <c r="AV149" s="13" t="s">
        <v>87</v>
      </c>
      <c r="AW149" s="13" t="s">
        <v>35</v>
      </c>
      <c r="AX149" s="13" t="s">
        <v>80</v>
      </c>
      <c r="AY149" s="249" t="s">
        <v>147</v>
      </c>
    </row>
    <row r="150" s="14" customFormat="1">
      <c r="A150" s="14"/>
      <c r="B150" s="250"/>
      <c r="C150" s="251"/>
      <c r="D150" s="241" t="s">
        <v>156</v>
      </c>
      <c r="E150" s="252" t="s">
        <v>1</v>
      </c>
      <c r="F150" s="253" t="s">
        <v>181</v>
      </c>
      <c r="G150" s="251"/>
      <c r="H150" s="254">
        <v>18.699999999999999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156</v>
      </c>
      <c r="AU150" s="260" t="s">
        <v>89</v>
      </c>
      <c r="AV150" s="14" t="s">
        <v>89</v>
      </c>
      <c r="AW150" s="14" t="s">
        <v>35</v>
      </c>
      <c r="AX150" s="14" t="s">
        <v>80</v>
      </c>
      <c r="AY150" s="260" t="s">
        <v>147</v>
      </c>
    </row>
    <row r="151" s="15" customFormat="1">
      <c r="A151" s="15"/>
      <c r="B151" s="261"/>
      <c r="C151" s="262"/>
      <c r="D151" s="241" t="s">
        <v>156</v>
      </c>
      <c r="E151" s="263" t="s">
        <v>1</v>
      </c>
      <c r="F151" s="264" t="s">
        <v>182</v>
      </c>
      <c r="G151" s="262"/>
      <c r="H151" s="265">
        <v>173.30000000000001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1" t="s">
        <v>156</v>
      </c>
      <c r="AU151" s="271" t="s">
        <v>89</v>
      </c>
      <c r="AV151" s="15" t="s">
        <v>154</v>
      </c>
      <c r="AW151" s="15" t="s">
        <v>35</v>
      </c>
      <c r="AX151" s="15" t="s">
        <v>87</v>
      </c>
      <c r="AY151" s="271" t="s">
        <v>147</v>
      </c>
    </row>
    <row r="152" s="2" customFormat="1" ht="16.5" customHeight="1">
      <c r="A152" s="38"/>
      <c r="B152" s="39"/>
      <c r="C152" s="226" t="s">
        <v>183</v>
      </c>
      <c r="D152" s="226" t="s">
        <v>149</v>
      </c>
      <c r="E152" s="227" t="s">
        <v>184</v>
      </c>
      <c r="F152" s="228" t="s">
        <v>185</v>
      </c>
      <c r="G152" s="229" t="s">
        <v>152</v>
      </c>
      <c r="H152" s="230">
        <v>43.399999999999999</v>
      </c>
      <c r="I152" s="231"/>
      <c r="J152" s="232">
        <f>ROUND(I152*H152,2)</f>
        <v>0</v>
      </c>
      <c r="K152" s="228" t="s">
        <v>153</v>
      </c>
      <c r="L152" s="44"/>
      <c r="M152" s="233" t="s">
        <v>1</v>
      </c>
      <c r="N152" s="234" t="s">
        <v>45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0.098000000000000004</v>
      </c>
      <c r="T152" s="236">
        <f>S152*H152</f>
        <v>4.2531999999999996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154</v>
      </c>
      <c r="AT152" s="237" t="s">
        <v>149</v>
      </c>
      <c r="AU152" s="237" t="s">
        <v>89</v>
      </c>
      <c r="AY152" s="17" t="s">
        <v>147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87</v>
      </c>
      <c r="BK152" s="238">
        <f>ROUND(I152*H152,2)</f>
        <v>0</v>
      </c>
      <c r="BL152" s="17" t="s">
        <v>154</v>
      </c>
      <c r="BM152" s="237" t="s">
        <v>186</v>
      </c>
    </row>
    <row r="153" s="13" customFormat="1">
      <c r="A153" s="13"/>
      <c r="B153" s="239"/>
      <c r="C153" s="240"/>
      <c r="D153" s="241" t="s">
        <v>156</v>
      </c>
      <c r="E153" s="242" t="s">
        <v>1</v>
      </c>
      <c r="F153" s="243" t="s">
        <v>158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156</v>
      </c>
      <c r="AU153" s="249" t="s">
        <v>89</v>
      </c>
      <c r="AV153" s="13" t="s">
        <v>87</v>
      </c>
      <c r="AW153" s="13" t="s">
        <v>35</v>
      </c>
      <c r="AX153" s="13" t="s">
        <v>80</v>
      </c>
      <c r="AY153" s="249" t="s">
        <v>147</v>
      </c>
    </row>
    <row r="154" s="14" customFormat="1">
      <c r="A154" s="14"/>
      <c r="B154" s="250"/>
      <c r="C154" s="251"/>
      <c r="D154" s="241" t="s">
        <v>156</v>
      </c>
      <c r="E154" s="252" t="s">
        <v>1</v>
      </c>
      <c r="F154" s="253" t="s">
        <v>187</v>
      </c>
      <c r="G154" s="251"/>
      <c r="H154" s="254">
        <v>43.399999999999999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156</v>
      </c>
      <c r="AU154" s="260" t="s">
        <v>89</v>
      </c>
      <c r="AV154" s="14" t="s">
        <v>89</v>
      </c>
      <c r="AW154" s="14" t="s">
        <v>35</v>
      </c>
      <c r="AX154" s="14" t="s">
        <v>87</v>
      </c>
      <c r="AY154" s="260" t="s">
        <v>147</v>
      </c>
    </row>
    <row r="155" s="2" customFormat="1" ht="16.5" customHeight="1">
      <c r="A155" s="38"/>
      <c r="B155" s="39"/>
      <c r="C155" s="226" t="s">
        <v>188</v>
      </c>
      <c r="D155" s="226" t="s">
        <v>149</v>
      </c>
      <c r="E155" s="227" t="s">
        <v>189</v>
      </c>
      <c r="F155" s="228" t="s">
        <v>190</v>
      </c>
      <c r="G155" s="229" t="s">
        <v>152</v>
      </c>
      <c r="H155" s="230">
        <v>52.5</v>
      </c>
      <c r="I155" s="231"/>
      <c r="J155" s="232">
        <f>ROUND(I155*H155,2)</f>
        <v>0</v>
      </c>
      <c r="K155" s="228" t="s">
        <v>153</v>
      </c>
      <c r="L155" s="44"/>
      <c r="M155" s="233" t="s">
        <v>1</v>
      </c>
      <c r="N155" s="234" t="s">
        <v>45</v>
      </c>
      <c r="O155" s="91"/>
      <c r="P155" s="235">
        <f>O155*H155</f>
        <v>0</v>
      </c>
      <c r="Q155" s="235">
        <v>4.0000000000000003E-05</v>
      </c>
      <c r="R155" s="235">
        <f>Q155*H155</f>
        <v>0.0021000000000000003</v>
      </c>
      <c r="S155" s="235">
        <v>0.11500000000000001</v>
      </c>
      <c r="T155" s="236">
        <f>S155*H155</f>
        <v>6.0375000000000005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154</v>
      </c>
      <c r="AT155" s="237" t="s">
        <v>149</v>
      </c>
      <c r="AU155" s="237" t="s">
        <v>89</v>
      </c>
      <c r="AY155" s="17" t="s">
        <v>147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87</v>
      </c>
      <c r="BK155" s="238">
        <f>ROUND(I155*H155,2)</f>
        <v>0</v>
      </c>
      <c r="BL155" s="17" t="s">
        <v>154</v>
      </c>
      <c r="BM155" s="237" t="s">
        <v>191</v>
      </c>
    </row>
    <row r="156" s="13" customFormat="1">
      <c r="A156" s="13"/>
      <c r="B156" s="239"/>
      <c r="C156" s="240"/>
      <c r="D156" s="241" t="s">
        <v>156</v>
      </c>
      <c r="E156" s="242" t="s">
        <v>1</v>
      </c>
      <c r="F156" s="243" t="s">
        <v>192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156</v>
      </c>
      <c r="AU156" s="249" t="s">
        <v>89</v>
      </c>
      <c r="AV156" s="13" t="s">
        <v>87</v>
      </c>
      <c r="AW156" s="13" t="s">
        <v>35</v>
      </c>
      <c r="AX156" s="13" t="s">
        <v>80</v>
      </c>
      <c r="AY156" s="249" t="s">
        <v>147</v>
      </c>
    </row>
    <row r="157" s="14" customFormat="1">
      <c r="A157" s="14"/>
      <c r="B157" s="250"/>
      <c r="C157" s="251"/>
      <c r="D157" s="241" t="s">
        <v>156</v>
      </c>
      <c r="E157" s="252" t="s">
        <v>1</v>
      </c>
      <c r="F157" s="253" t="s">
        <v>193</v>
      </c>
      <c r="G157" s="251"/>
      <c r="H157" s="254">
        <v>52.5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156</v>
      </c>
      <c r="AU157" s="260" t="s">
        <v>89</v>
      </c>
      <c r="AV157" s="14" t="s">
        <v>89</v>
      </c>
      <c r="AW157" s="14" t="s">
        <v>35</v>
      </c>
      <c r="AX157" s="14" t="s">
        <v>87</v>
      </c>
      <c r="AY157" s="260" t="s">
        <v>147</v>
      </c>
    </row>
    <row r="158" s="2" customFormat="1" ht="16.5" customHeight="1">
      <c r="A158" s="38"/>
      <c r="B158" s="39"/>
      <c r="C158" s="226" t="s">
        <v>194</v>
      </c>
      <c r="D158" s="226" t="s">
        <v>149</v>
      </c>
      <c r="E158" s="227" t="s">
        <v>195</v>
      </c>
      <c r="F158" s="228" t="s">
        <v>196</v>
      </c>
      <c r="G158" s="229" t="s">
        <v>197</v>
      </c>
      <c r="H158" s="230">
        <v>60.200000000000003</v>
      </c>
      <c r="I158" s="231"/>
      <c r="J158" s="232">
        <f>ROUND(I158*H158,2)</f>
        <v>0</v>
      </c>
      <c r="K158" s="228" t="s">
        <v>153</v>
      </c>
      <c r="L158" s="44"/>
      <c r="M158" s="233" t="s">
        <v>1</v>
      </c>
      <c r="N158" s="234" t="s">
        <v>45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0.20499999999999999</v>
      </c>
      <c r="T158" s="236">
        <f>S158*H158</f>
        <v>12.340999999999999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154</v>
      </c>
      <c r="AT158" s="237" t="s">
        <v>149</v>
      </c>
      <c r="AU158" s="237" t="s">
        <v>89</v>
      </c>
      <c r="AY158" s="17" t="s">
        <v>147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87</v>
      </c>
      <c r="BK158" s="238">
        <f>ROUND(I158*H158,2)</f>
        <v>0</v>
      </c>
      <c r="BL158" s="17" t="s">
        <v>154</v>
      </c>
      <c r="BM158" s="237" t="s">
        <v>198</v>
      </c>
    </row>
    <row r="159" s="13" customFormat="1">
      <c r="A159" s="13"/>
      <c r="B159" s="239"/>
      <c r="C159" s="240"/>
      <c r="D159" s="241" t="s">
        <v>156</v>
      </c>
      <c r="E159" s="242" t="s">
        <v>1</v>
      </c>
      <c r="F159" s="243" t="s">
        <v>168</v>
      </c>
      <c r="G159" s="240"/>
      <c r="H159" s="242" t="s">
        <v>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156</v>
      </c>
      <c r="AU159" s="249" t="s">
        <v>89</v>
      </c>
      <c r="AV159" s="13" t="s">
        <v>87</v>
      </c>
      <c r="AW159" s="13" t="s">
        <v>35</v>
      </c>
      <c r="AX159" s="13" t="s">
        <v>80</v>
      </c>
      <c r="AY159" s="249" t="s">
        <v>147</v>
      </c>
    </row>
    <row r="160" s="13" customFormat="1">
      <c r="A160" s="13"/>
      <c r="B160" s="239"/>
      <c r="C160" s="240"/>
      <c r="D160" s="241" t="s">
        <v>156</v>
      </c>
      <c r="E160" s="242" t="s">
        <v>1</v>
      </c>
      <c r="F160" s="243" t="s">
        <v>199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156</v>
      </c>
      <c r="AU160" s="249" t="s">
        <v>89</v>
      </c>
      <c r="AV160" s="13" t="s">
        <v>87</v>
      </c>
      <c r="AW160" s="13" t="s">
        <v>35</v>
      </c>
      <c r="AX160" s="13" t="s">
        <v>80</v>
      </c>
      <c r="AY160" s="249" t="s">
        <v>147</v>
      </c>
    </row>
    <row r="161" s="14" customFormat="1">
      <c r="A161" s="14"/>
      <c r="B161" s="250"/>
      <c r="C161" s="251"/>
      <c r="D161" s="241" t="s">
        <v>156</v>
      </c>
      <c r="E161" s="252" t="s">
        <v>1</v>
      </c>
      <c r="F161" s="253" t="s">
        <v>200</v>
      </c>
      <c r="G161" s="251"/>
      <c r="H161" s="254">
        <v>60.200000000000003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156</v>
      </c>
      <c r="AU161" s="260" t="s">
        <v>89</v>
      </c>
      <c r="AV161" s="14" t="s">
        <v>89</v>
      </c>
      <c r="AW161" s="14" t="s">
        <v>35</v>
      </c>
      <c r="AX161" s="14" t="s">
        <v>87</v>
      </c>
      <c r="AY161" s="260" t="s">
        <v>147</v>
      </c>
    </row>
    <row r="162" s="2" customFormat="1" ht="16.5" customHeight="1">
      <c r="A162" s="38"/>
      <c r="B162" s="39"/>
      <c r="C162" s="226" t="s">
        <v>201</v>
      </c>
      <c r="D162" s="226" t="s">
        <v>149</v>
      </c>
      <c r="E162" s="227" t="s">
        <v>202</v>
      </c>
      <c r="F162" s="228" t="s">
        <v>203</v>
      </c>
      <c r="G162" s="229" t="s">
        <v>152</v>
      </c>
      <c r="H162" s="230">
        <v>1094.2000000000001</v>
      </c>
      <c r="I162" s="231"/>
      <c r="J162" s="232">
        <f>ROUND(I162*H162,2)</f>
        <v>0</v>
      </c>
      <c r="K162" s="228" t="s">
        <v>153</v>
      </c>
      <c r="L162" s="44"/>
      <c r="M162" s="233" t="s">
        <v>1</v>
      </c>
      <c r="N162" s="234" t="s">
        <v>45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154</v>
      </c>
      <c r="AT162" s="237" t="s">
        <v>149</v>
      </c>
      <c r="AU162" s="237" t="s">
        <v>89</v>
      </c>
      <c r="AY162" s="17" t="s">
        <v>147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87</v>
      </c>
      <c r="BK162" s="238">
        <f>ROUND(I162*H162,2)</f>
        <v>0</v>
      </c>
      <c r="BL162" s="17" t="s">
        <v>154</v>
      </c>
      <c r="BM162" s="237" t="s">
        <v>204</v>
      </c>
    </row>
    <row r="163" s="13" customFormat="1">
      <c r="A163" s="13"/>
      <c r="B163" s="239"/>
      <c r="C163" s="240"/>
      <c r="D163" s="241" t="s">
        <v>156</v>
      </c>
      <c r="E163" s="242" t="s">
        <v>1</v>
      </c>
      <c r="F163" s="243" t="s">
        <v>205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156</v>
      </c>
      <c r="AU163" s="249" t="s">
        <v>89</v>
      </c>
      <c r="AV163" s="13" t="s">
        <v>87</v>
      </c>
      <c r="AW163" s="13" t="s">
        <v>35</v>
      </c>
      <c r="AX163" s="13" t="s">
        <v>80</v>
      </c>
      <c r="AY163" s="249" t="s">
        <v>147</v>
      </c>
    </row>
    <row r="164" s="13" customFormat="1">
      <c r="A164" s="13"/>
      <c r="B164" s="239"/>
      <c r="C164" s="240"/>
      <c r="D164" s="241" t="s">
        <v>156</v>
      </c>
      <c r="E164" s="242" t="s">
        <v>1</v>
      </c>
      <c r="F164" s="243" t="s">
        <v>206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156</v>
      </c>
      <c r="AU164" s="249" t="s">
        <v>89</v>
      </c>
      <c r="AV164" s="13" t="s">
        <v>87</v>
      </c>
      <c r="AW164" s="13" t="s">
        <v>35</v>
      </c>
      <c r="AX164" s="13" t="s">
        <v>80</v>
      </c>
      <c r="AY164" s="249" t="s">
        <v>147</v>
      </c>
    </row>
    <row r="165" s="14" customFormat="1">
      <c r="A165" s="14"/>
      <c r="B165" s="250"/>
      <c r="C165" s="251"/>
      <c r="D165" s="241" t="s">
        <v>156</v>
      </c>
      <c r="E165" s="252" t="s">
        <v>1</v>
      </c>
      <c r="F165" s="253" t="s">
        <v>207</v>
      </c>
      <c r="G165" s="251"/>
      <c r="H165" s="254">
        <v>1094.2000000000001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156</v>
      </c>
      <c r="AU165" s="260" t="s">
        <v>89</v>
      </c>
      <c r="AV165" s="14" t="s">
        <v>89</v>
      </c>
      <c r="AW165" s="14" t="s">
        <v>35</v>
      </c>
      <c r="AX165" s="14" t="s">
        <v>87</v>
      </c>
      <c r="AY165" s="260" t="s">
        <v>147</v>
      </c>
    </row>
    <row r="166" s="2" customFormat="1" ht="21.75" customHeight="1">
      <c r="A166" s="38"/>
      <c r="B166" s="39"/>
      <c r="C166" s="226" t="s">
        <v>208</v>
      </c>
      <c r="D166" s="226" t="s">
        <v>149</v>
      </c>
      <c r="E166" s="227" t="s">
        <v>209</v>
      </c>
      <c r="F166" s="228" t="s">
        <v>210</v>
      </c>
      <c r="G166" s="229" t="s">
        <v>211</v>
      </c>
      <c r="H166" s="230">
        <v>77.280000000000001</v>
      </c>
      <c r="I166" s="231"/>
      <c r="J166" s="232">
        <f>ROUND(I166*H166,2)</f>
        <v>0</v>
      </c>
      <c r="K166" s="228" t="s">
        <v>153</v>
      </c>
      <c r="L166" s="44"/>
      <c r="M166" s="233" t="s">
        <v>1</v>
      </c>
      <c r="N166" s="234" t="s">
        <v>45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154</v>
      </c>
      <c r="AT166" s="237" t="s">
        <v>149</v>
      </c>
      <c r="AU166" s="237" t="s">
        <v>89</v>
      </c>
      <c r="AY166" s="17" t="s">
        <v>147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87</v>
      </c>
      <c r="BK166" s="238">
        <f>ROUND(I166*H166,2)</f>
        <v>0</v>
      </c>
      <c r="BL166" s="17" t="s">
        <v>154</v>
      </c>
      <c r="BM166" s="237" t="s">
        <v>212</v>
      </c>
    </row>
    <row r="167" s="13" customFormat="1">
      <c r="A167" s="13"/>
      <c r="B167" s="239"/>
      <c r="C167" s="240"/>
      <c r="D167" s="241" t="s">
        <v>156</v>
      </c>
      <c r="E167" s="242" t="s">
        <v>1</v>
      </c>
      <c r="F167" s="243" t="s">
        <v>205</v>
      </c>
      <c r="G167" s="240"/>
      <c r="H167" s="242" t="s">
        <v>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156</v>
      </c>
      <c r="AU167" s="249" t="s">
        <v>89</v>
      </c>
      <c r="AV167" s="13" t="s">
        <v>87</v>
      </c>
      <c r="AW167" s="13" t="s">
        <v>35</v>
      </c>
      <c r="AX167" s="13" t="s">
        <v>80</v>
      </c>
      <c r="AY167" s="249" t="s">
        <v>147</v>
      </c>
    </row>
    <row r="168" s="13" customFormat="1">
      <c r="A168" s="13"/>
      <c r="B168" s="239"/>
      <c r="C168" s="240"/>
      <c r="D168" s="241" t="s">
        <v>156</v>
      </c>
      <c r="E168" s="242" t="s">
        <v>1</v>
      </c>
      <c r="F168" s="243" t="s">
        <v>213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156</v>
      </c>
      <c r="AU168" s="249" t="s">
        <v>89</v>
      </c>
      <c r="AV168" s="13" t="s">
        <v>87</v>
      </c>
      <c r="AW168" s="13" t="s">
        <v>35</v>
      </c>
      <c r="AX168" s="13" t="s">
        <v>80</v>
      </c>
      <c r="AY168" s="249" t="s">
        <v>147</v>
      </c>
    </row>
    <row r="169" s="14" customFormat="1">
      <c r="A169" s="14"/>
      <c r="B169" s="250"/>
      <c r="C169" s="251"/>
      <c r="D169" s="241" t="s">
        <v>156</v>
      </c>
      <c r="E169" s="252" t="s">
        <v>1</v>
      </c>
      <c r="F169" s="253" t="s">
        <v>214</v>
      </c>
      <c r="G169" s="251"/>
      <c r="H169" s="254">
        <v>30.899999999999999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156</v>
      </c>
      <c r="AU169" s="260" t="s">
        <v>89</v>
      </c>
      <c r="AV169" s="14" t="s">
        <v>89</v>
      </c>
      <c r="AW169" s="14" t="s">
        <v>35</v>
      </c>
      <c r="AX169" s="14" t="s">
        <v>80</v>
      </c>
      <c r="AY169" s="260" t="s">
        <v>147</v>
      </c>
    </row>
    <row r="170" s="13" customFormat="1">
      <c r="A170" s="13"/>
      <c r="B170" s="239"/>
      <c r="C170" s="240"/>
      <c r="D170" s="241" t="s">
        <v>156</v>
      </c>
      <c r="E170" s="242" t="s">
        <v>1</v>
      </c>
      <c r="F170" s="243" t="s">
        <v>215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156</v>
      </c>
      <c r="AU170" s="249" t="s">
        <v>89</v>
      </c>
      <c r="AV170" s="13" t="s">
        <v>87</v>
      </c>
      <c r="AW170" s="13" t="s">
        <v>35</v>
      </c>
      <c r="AX170" s="13" t="s">
        <v>80</v>
      </c>
      <c r="AY170" s="249" t="s">
        <v>147</v>
      </c>
    </row>
    <row r="171" s="14" customFormat="1">
      <c r="A171" s="14"/>
      <c r="B171" s="250"/>
      <c r="C171" s="251"/>
      <c r="D171" s="241" t="s">
        <v>156</v>
      </c>
      <c r="E171" s="252" t="s">
        <v>1</v>
      </c>
      <c r="F171" s="253" t="s">
        <v>216</v>
      </c>
      <c r="G171" s="251"/>
      <c r="H171" s="254">
        <v>46.380000000000003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156</v>
      </c>
      <c r="AU171" s="260" t="s">
        <v>89</v>
      </c>
      <c r="AV171" s="14" t="s">
        <v>89</v>
      </c>
      <c r="AW171" s="14" t="s">
        <v>35</v>
      </c>
      <c r="AX171" s="14" t="s">
        <v>80</v>
      </c>
      <c r="AY171" s="260" t="s">
        <v>147</v>
      </c>
    </row>
    <row r="172" s="15" customFormat="1">
      <c r="A172" s="15"/>
      <c r="B172" s="261"/>
      <c r="C172" s="262"/>
      <c r="D172" s="241" t="s">
        <v>156</v>
      </c>
      <c r="E172" s="263" t="s">
        <v>1</v>
      </c>
      <c r="F172" s="264" t="s">
        <v>182</v>
      </c>
      <c r="G172" s="262"/>
      <c r="H172" s="265">
        <v>77.280000000000001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1" t="s">
        <v>156</v>
      </c>
      <c r="AU172" s="271" t="s">
        <v>89</v>
      </c>
      <c r="AV172" s="15" t="s">
        <v>154</v>
      </c>
      <c r="AW172" s="15" t="s">
        <v>35</v>
      </c>
      <c r="AX172" s="15" t="s">
        <v>87</v>
      </c>
      <c r="AY172" s="271" t="s">
        <v>147</v>
      </c>
    </row>
    <row r="173" s="2" customFormat="1" ht="24.15" customHeight="1">
      <c r="A173" s="38"/>
      <c r="B173" s="39"/>
      <c r="C173" s="226" t="s">
        <v>217</v>
      </c>
      <c r="D173" s="226" t="s">
        <v>149</v>
      </c>
      <c r="E173" s="227" t="s">
        <v>218</v>
      </c>
      <c r="F173" s="228" t="s">
        <v>219</v>
      </c>
      <c r="G173" s="229" t="s">
        <v>211</v>
      </c>
      <c r="H173" s="230">
        <v>470.39999999999998</v>
      </c>
      <c r="I173" s="231"/>
      <c r="J173" s="232">
        <f>ROUND(I173*H173,2)</f>
        <v>0</v>
      </c>
      <c r="K173" s="228" t="s">
        <v>153</v>
      </c>
      <c r="L173" s="44"/>
      <c r="M173" s="233" t="s">
        <v>1</v>
      </c>
      <c r="N173" s="234" t="s">
        <v>45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154</v>
      </c>
      <c r="AT173" s="237" t="s">
        <v>149</v>
      </c>
      <c r="AU173" s="237" t="s">
        <v>89</v>
      </c>
      <c r="AY173" s="17" t="s">
        <v>147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87</v>
      </c>
      <c r="BK173" s="238">
        <f>ROUND(I173*H173,2)</f>
        <v>0</v>
      </c>
      <c r="BL173" s="17" t="s">
        <v>154</v>
      </c>
      <c r="BM173" s="237" t="s">
        <v>220</v>
      </c>
    </row>
    <row r="174" s="14" customFormat="1">
      <c r="A174" s="14"/>
      <c r="B174" s="250"/>
      <c r="C174" s="251"/>
      <c r="D174" s="241" t="s">
        <v>156</v>
      </c>
      <c r="E174" s="252" t="s">
        <v>1</v>
      </c>
      <c r="F174" s="253" t="s">
        <v>221</v>
      </c>
      <c r="G174" s="251"/>
      <c r="H174" s="254">
        <v>470.39999999999998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156</v>
      </c>
      <c r="AU174" s="260" t="s">
        <v>89</v>
      </c>
      <c r="AV174" s="14" t="s">
        <v>89</v>
      </c>
      <c r="AW174" s="14" t="s">
        <v>35</v>
      </c>
      <c r="AX174" s="14" t="s">
        <v>87</v>
      </c>
      <c r="AY174" s="260" t="s">
        <v>147</v>
      </c>
    </row>
    <row r="175" s="2" customFormat="1" ht="24.15" customHeight="1">
      <c r="A175" s="38"/>
      <c r="B175" s="39"/>
      <c r="C175" s="226" t="s">
        <v>222</v>
      </c>
      <c r="D175" s="226" t="s">
        <v>149</v>
      </c>
      <c r="E175" s="227" t="s">
        <v>223</v>
      </c>
      <c r="F175" s="228" t="s">
        <v>224</v>
      </c>
      <c r="G175" s="229" t="s">
        <v>211</v>
      </c>
      <c r="H175" s="230">
        <v>313.60000000000002</v>
      </c>
      <c r="I175" s="231"/>
      <c r="J175" s="232">
        <f>ROUND(I175*H175,2)</f>
        <v>0</v>
      </c>
      <c r="K175" s="228" t="s">
        <v>153</v>
      </c>
      <c r="L175" s="44"/>
      <c r="M175" s="233" t="s">
        <v>1</v>
      </c>
      <c r="N175" s="234" t="s">
        <v>45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154</v>
      </c>
      <c r="AT175" s="237" t="s">
        <v>149</v>
      </c>
      <c r="AU175" s="237" t="s">
        <v>89</v>
      </c>
      <c r="AY175" s="17" t="s">
        <v>147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87</v>
      </c>
      <c r="BK175" s="238">
        <f>ROUND(I175*H175,2)</f>
        <v>0</v>
      </c>
      <c r="BL175" s="17" t="s">
        <v>154</v>
      </c>
      <c r="BM175" s="237" t="s">
        <v>225</v>
      </c>
    </row>
    <row r="176" s="14" customFormat="1">
      <c r="A176" s="14"/>
      <c r="B176" s="250"/>
      <c r="C176" s="251"/>
      <c r="D176" s="241" t="s">
        <v>156</v>
      </c>
      <c r="E176" s="252" t="s">
        <v>1</v>
      </c>
      <c r="F176" s="253" t="s">
        <v>226</v>
      </c>
      <c r="G176" s="251"/>
      <c r="H176" s="254">
        <v>313.60000000000002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156</v>
      </c>
      <c r="AU176" s="260" t="s">
        <v>89</v>
      </c>
      <c r="AV176" s="14" t="s">
        <v>89</v>
      </c>
      <c r="AW176" s="14" t="s">
        <v>35</v>
      </c>
      <c r="AX176" s="14" t="s">
        <v>87</v>
      </c>
      <c r="AY176" s="260" t="s">
        <v>147</v>
      </c>
    </row>
    <row r="177" s="2" customFormat="1" ht="16.5" customHeight="1">
      <c r="A177" s="38"/>
      <c r="B177" s="39"/>
      <c r="C177" s="226" t="s">
        <v>227</v>
      </c>
      <c r="D177" s="226" t="s">
        <v>149</v>
      </c>
      <c r="E177" s="227" t="s">
        <v>228</v>
      </c>
      <c r="F177" s="228" t="s">
        <v>229</v>
      </c>
      <c r="G177" s="229" t="s">
        <v>211</v>
      </c>
      <c r="H177" s="230">
        <v>6.3360000000000003</v>
      </c>
      <c r="I177" s="231"/>
      <c r="J177" s="232">
        <f>ROUND(I177*H177,2)</f>
        <v>0</v>
      </c>
      <c r="K177" s="228" t="s">
        <v>153</v>
      </c>
      <c r="L177" s="44"/>
      <c r="M177" s="233" t="s">
        <v>1</v>
      </c>
      <c r="N177" s="234" t="s">
        <v>45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154</v>
      </c>
      <c r="AT177" s="237" t="s">
        <v>149</v>
      </c>
      <c r="AU177" s="237" t="s">
        <v>89</v>
      </c>
      <c r="AY177" s="17" t="s">
        <v>147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87</v>
      </c>
      <c r="BK177" s="238">
        <f>ROUND(I177*H177,2)</f>
        <v>0</v>
      </c>
      <c r="BL177" s="17" t="s">
        <v>154</v>
      </c>
      <c r="BM177" s="237" t="s">
        <v>230</v>
      </c>
    </row>
    <row r="178" s="13" customFormat="1">
      <c r="A178" s="13"/>
      <c r="B178" s="239"/>
      <c r="C178" s="240"/>
      <c r="D178" s="241" t="s">
        <v>156</v>
      </c>
      <c r="E178" s="242" t="s">
        <v>1</v>
      </c>
      <c r="F178" s="243" t="s">
        <v>231</v>
      </c>
      <c r="G178" s="240"/>
      <c r="H178" s="242" t="s">
        <v>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156</v>
      </c>
      <c r="AU178" s="249" t="s">
        <v>89</v>
      </c>
      <c r="AV178" s="13" t="s">
        <v>87</v>
      </c>
      <c r="AW178" s="13" t="s">
        <v>35</v>
      </c>
      <c r="AX178" s="13" t="s">
        <v>80</v>
      </c>
      <c r="AY178" s="249" t="s">
        <v>147</v>
      </c>
    </row>
    <row r="179" s="13" customFormat="1">
      <c r="A179" s="13"/>
      <c r="B179" s="239"/>
      <c r="C179" s="240"/>
      <c r="D179" s="241" t="s">
        <v>156</v>
      </c>
      <c r="E179" s="242" t="s">
        <v>1</v>
      </c>
      <c r="F179" s="243" t="s">
        <v>232</v>
      </c>
      <c r="G179" s="240"/>
      <c r="H179" s="242" t="s">
        <v>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156</v>
      </c>
      <c r="AU179" s="249" t="s">
        <v>89</v>
      </c>
      <c r="AV179" s="13" t="s">
        <v>87</v>
      </c>
      <c r="AW179" s="13" t="s">
        <v>35</v>
      </c>
      <c r="AX179" s="13" t="s">
        <v>80</v>
      </c>
      <c r="AY179" s="249" t="s">
        <v>147</v>
      </c>
    </row>
    <row r="180" s="14" customFormat="1">
      <c r="A180" s="14"/>
      <c r="B180" s="250"/>
      <c r="C180" s="251"/>
      <c r="D180" s="241" t="s">
        <v>156</v>
      </c>
      <c r="E180" s="252" t="s">
        <v>1</v>
      </c>
      <c r="F180" s="253" t="s">
        <v>233</v>
      </c>
      <c r="G180" s="251"/>
      <c r="H180" s="254">
        <v>6.3360000000000003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156</v>
      </c>
      <c r="AU180" s="260" t="s">
        <v>89</v>
      </c>
      <c r="AV180" s="14" t="s">
        <v>89</v>
      </c>
      <c r="AW180" s="14" t="s">
        <v>35</v>
      </c>
      <c r="AX180" s="14" t="s">
        <v>87</v>
      </c>
      <c r="AY180" s="260" t="s">
        <v>147</v>
      </c>
    </row>
    <row r="181" s="2" customFormat="1" ht="21.75" customHeight="1">
      <c r="A181" s="38"/>
      <c r="B181" s="39"/>
      <c r="C181" s="226" t="s">
        <v>234</v>
      </c>
      <c r="D181" s="226" t="s">
        <v>149</v>
      </c>
      <c r="E181" s="227" t="s">
        <v>235</v>
      </c>
      <c r="F181" s="228" t="s">
        <v>236</v>
      </c>
      <c r="G181" s="229" t="s">
        <v>211</v>
      </c>
      <c r="H181" s="230">
        <v>55.200000000000003</v>
      </c>
      <c r="I181" s="231"/>
      <c r="J181" s="232">
        <f>ROUND(I181*H181,2)</f>
        <v>0</v>
      </c>
      <c r="K181" s="228" t="s">
        <v>153</v>
      </c>
      <c r="L181" s="44"/>
      <c r="M181" s="233" t="s">
        <v>1</v>
      </c>
      <c r="N181" s="234" t="s">
        <v>45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154</v>
      </c>
      <c r="AT181" s="237" t="s">
        <v>149</v>
      </c>
      <c r="AU181" s="237" t="s">
        <v>89</v>
      </c>
      <c r="AY181" s="17" t="s">
        <v>147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87</v>
      </c>
      <c r="BK181" s="238">
        <f>ROUND(I181*H181,2)</f>
        <v>0</v>
      </c>
      <c r="BL181" s="17" t="s">
        <v>154</v>
      </c>
      <c r="BM181" s="237" t="s">
        <v>237</v>
      </c>
    </row>
    <row r="182" s="13" customFormat="1">
      <c r="A182" s="13"/>
      <c r="B182" s="239"/>
      <c r="C182" s="240"/>
      <c r="D182" s="241" t="s">
        <v>156</v>
      </c>
      <c r="E182" s="242" t="s">
        <v>1</v>
      </c>
      <c r="F182" s="243" t="s">
        <v>238</v>
      </c>
      <c r="G182" s="240"/>
      <c r="H182" s="242" t="s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156</v>
      </c>
      <c r="AU182" s="249" t="s">
        <v>89</v>
      </c>
      <c r="AV182" s="13" t="s">
        <v>87</v>
      </c>
      <c r="AW182" s="13" t="s">
        <v>35</v>
      </c>
      <c r="AX182" s="13" t="s">
        <v>80</v>
      </c>
      <c r="AY182" s="249" t="s">
        <v>147</v>
      </c>
    </row>
    <row r="183" s="13" customFormat="1">
      <c r="A183" s="13"/>
      <c r="B183" s="239"/>
      <c r="C183" s="240"/>
      <c r="D183" s="241" t="s">
        <v>156</v>
      </c>
      <c r="E183" s="242" t="s">
        <v>1</v>
      </c>
      <c r="F183" s="243" t="s">
        <v>239</v>
      </c>
      <c r="G183" s="240"/>
      <c r="H183" s="242" t="s">
        <v>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156</v>
      </c>
      <c r="AU183" s="249" t="s">
        <v>89</v>
      </c>
      <c r="AV183" s="13" t="s">
        <v>87</v>
      </c>
      <c r="AW183" s="13" t="s">
        <v>35</v>
      </c>
      <c r="AX183" s="13" t="s">
        <v>80</v>
      </c>
      <c r="AY183" s="249" t="s">
        <v>147</v>
      </c>
    </row>
    <row r="184" s="14" customFormat="1">
      <c r="A184" s="14"/>
      <c r="B184" s="250"/>
      <c r="C184" s="251"/>
      <c r="D184" s="241" t="s">
        <v>156</v>
      </c>
      <c r="E184" s="252" t="s">
        <v>1</v>
      </c>
      <c r="F184" s="253" t="s">
        <v>240</v>
      </c>
      <c r="G184" s="251"/>
      <c r="H184" s="254">
        <v>27.600000000000001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156</v>
      </c>
      <c r="AU184" s="260" t="s">
        <v>89</v>
      </c>
      <c r="AV184" s="14" t="s">
        <v>89</v>
      </c>
      <c r="AW184" s="14" t="s">
        <v>35</v>
      </c>
      <c r="AX184" s="14" t="s">
        <v>80</v>
      </c>
      <c r="AY184" s="260" t="s">
        <v>147</v>
      </c>
    </row>
    <row r="185" s="13" customFormat="1">
      <c r="A185" s="13"/>
      <c r="B185" s="239"/>
      <c r="C185" s="240"/>
      <c r="D185" s="241" t="s">
        <v>156</v>
      </c>
      <c r="E185" s="242" t="s">
        <v>1</v>
      </c>
      <c r="F185" s="243" t="s">
        <v>241</v>
      </c>
      <c r="G185" s="240"/>
      <c r="H185" s="242" t="s">
        <v>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156</v>
      </c>
      <c r="AU185" s="249" t="s">
        <v>89</v>
      </c>
      <c r="AV185" s="13" t="s">
        <v>87</v>
      </c>
      <c r="AW185" s="13" t="s">
        <v>35</v>
      </c>
      <c r="AX185" s="13" t="s">
        <v>80</v>
      </c>
      <c r="AY185" s="249" t="s">
        <v>147</v>
      </c>
    </row>
    <row r="186" s="14" customFormat="1">
      <c r="A186" s="14"/>
      <c r="B186" s="250"/>
      <c r="C186" s="251"/>
      <c r="D186" s="241" t="s">
        <v>156</v>
      </c>
      <c r="E186" s="252" t="s">
        <v>1</v>
      </c>
      <c r="F186" s="253" t="s">
        <v>242</v>
      </c>
      <c r="G186" s="251"/>
      <c r="H186" s="254">
        <v>27.600000000000001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156</v>
      </c>
      <c r="AU186" s="260" t="s">
        <v>89</v>
      </c>
      <c r="AV186" s="14" t="s">
        <v>89</v>
      </c>
      <c r="AW186" s="14" t="s">
        <v>35</v>
      </c>
      <c r="AX186" s="14" t="s">
        <v>80</v>
      </c>
      <c r="AY186" s="260" t="s">
        <v>147</v>
      </c>
    </row>
    <row r="187" s="15" customFormat="1">
      <c r="A187" s="15"/>
      <c r="B187" s="261"/>
      <c r="C187" s="262"/>
      <c r="D187" s="241" t="s">
        <v>156</v>
      </c>
      <c r="E187" s="263" t="s">
        <v>1</v>
      </c>
      <c r="F187" s="264" t="s">
        <v>182</v>
      </c>
      <c r="G187" s="262"/>
      <c r="H187" s="265">
        <v>55.200000000000003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156</v>
      </c>
      <c r="AU187" s="271" t="s">
        <v>89</v>
      </c>
      <c r="AV187" s="15" t="s">
        <v>154</v>
      </c>
      <c r="AW187" s="15" t="s">
        <v>35</v>
      </c>
      <c r="AX187" s="15" t="s">
        <v>87</v>
      </c>
      <c r="AY187" s="271" t="s">
        <v>147</v>
      </c>
    </row>
    <row r="188" s="2" customFormat="1" ht="21.75" customHeight="1">
      <c r="A188" s="38"/>
      <c r="B188" s="39"/>
      <c r="C188" s="226" t="s">
        <v>8</v>
      </c>
      <c r="D188" s="226" t="s">
        <v>149</v>
      </c>
      <c r="E188" s="227" t="s">
        <v>243</v>
      </c>
      <c r="F188" s="228" t="s">
        <v>244</v>
      </c>
      <c r="G188" s="229" t="s">
        <v>211</v>
      </c>
      <c r="H188" s="230">
        <v>248.23599999999999</v>
      </c>
      <c r="I188" s="231"/>
      <c r="J188" s="232">
        <f>ROUND(I188*H188,2)</f>
        <v>0</v>
      </c>
      <c r="K188" s="228" t="s">
        <v>153</v>
      </c>
      <c r="L188" s="44"/>
      <c r="M188" s="233" t="s">
        <v>1</v>
      </c>
      <c r="N188" s="234" t="s">
        <v>45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154</v>
      </c>
      <c r="AT188" s="237" t="s">
        <v>149</v>
      </c>
      <c r="AU188" s="237" t="s">
        <v>89</v>
      </c>
      <c r="AY188" s="17" t="s">
        <v>147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87</v>
      </c>
      <c r="BK188" s="238">
        <f>ROUND(I188*H188,2)</f>
        <v>0</v>
      </c>
      <c r="BL188" s="17" t="s">
        <v>154</v>
      </c>
      <c r="BM188" s="237" t="s">
        <v>245</v>
      </c>
    </row>
    <row r="189" s="13" customFormat="1">
      <c r="A189" s="13"/>
      <c r="B189" s="239"/>
      <c r="C189" s="240"/>
      <c r="D189" s="241" t="s">
        <v>156</v>
      </c>
      <c r="E189" s="242" t="s">
        <v>1</v>
      </c>
      <c r="F189" s="243" t="s">
        <v>246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156</v>
      </c>
      <c r="AU189" s="249" t="s">
        <v>89</v>
      </c>
      <c r="AV189" s="13" t="s">
        <v>87</v>
      </c>
      <c r="AW189" s="13" t="s">
        <v>35</v>
      </c>
      <c r="AX189" s="13" t="s">
        <v>80</v>
      </c>
      <c r="AY189" s="249" t="s">
        <v>147</v>
      </c>
    </row>
    <row r="190" s="14" customFormat="1">
      <c r="A190" s="14"/>
      <c r="B190" s="250"/>
      <c r="C190" s="251"/>
      <c r="D190" s="241" t="s">
        <v>156</v>
      </c>
      <c r="E190" s="252" t="s">
        <v>1</v>
      </c>
      <c r="F190" s="253" t="s">
        <v>247</v>
      </c>
      <c r="G190" s="251"/>
      <c r="H190" s="254">
        <v>109.42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156</v>
      </c>
      <c r="AU190" s="260" t="s">
        <v>89</v>
      </c>
      <c r="AV190" s="14" t="s">
        <v>89</v>
      </c>
      <c r="AW190" s="14" t="s">
        <v>35</v>
      </c>
      <c r="AX190" s="14" t="s">
        <v>80</v>
      </c>
      <c r="AY190" s="260" t="s">
        <v>147</v>
      </c>
    </row>
    <row r="191" s="13" customFormat="1">
      <c r="A191" s="13"/>
      <c r="B191" s="239"/>
      <c r="C191" s="240"/>
      <c r="D191" s="241" t="s">
        <v>156</v>
      </c>
      <c r="E191" s="242" t="s">
        <v>1</v>
      </c>
      <c r="F191" s="243" t="s">
        <v>248</v>
      </c>
      <c r="G191" s="240"/>
      <c r="H191" s="242" t="s">
        <v>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156</v>
      </c>
      <c r="AU191" s="249" t="s">
        <v>89</v>
      </c>
      <c r="AV191" s="13" t="s">
        <v>87</v>
      </c>
      <c r="AW191" s="13" t="s">
        <v>35</v>
      </c>
      <c r="AX191" s="13" t="s">
        <v>80</v>
      </c>
      <c r="AY191" s="249" t="s">
        <v>147</v>
      </c>
    </row>
    <row r="192" s="14" customFormat="1">
      <c r="A192" s="14"/>
      <c r="B192" s="250"/>
      <c r="C192" s="251"/>
      <c r="D192" s="241" t="s">
        <v>156</v>
      </c>
      <c r="E192" s="252" t="s">
        <v>1</v>
      </c>
      <c r="F192" s="253" t="s">
        <v>249</v>
      </c>
      <c r="G192" s="251"/>
      <c r="H192" s="254">
        <v>138.816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156</v>
      </c>
      <c r="AU192" s="260" t="s">
        <v>89</v>
      </c>
      <c r="AV192" s="14" t="s">
        <v>89</v>
      </c>
      <c r="AW192" s="14" t="s">
        <v>35</v>
      </c>
      <c r="AX192" s="14" t="s">
        <v>80</v>
      </c>
      <c r="AY192" s="260" t="s">
        <v>147</v>
      </c>
    </row>
    <row r="193" s="15" customFormat="1">
      <c r="A193" s="15"/>
      <c r="B193" s="261"/>
      <c r="C193" s="262"/>
      <c r="D193" s="241" t="s">
        <v>156</v>
      </c>
      <c r="E193" s="263" t="s">
        <v>1</v>
      </c>
      <c r="F193" s="264" t="s">
        <v>182</v>
      </c>
      <c r="G193" s="262"/>
      <c r="H193" s="265">
        <v>248.23599999999999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1" t="s">
        <v>156</v>
      </c>
      <c r="AU193" s="271" t="s">
        <v>89</v>
      </c>
      <c r="AV193" s="15" t="s">
        <v>154</v>
      </c>
      <c r="AW193" s="15" t="s">
        <v>35</v>
      </c>
      <c r="AX193" s="15" t="s">
        <v>87</v>
      </c>
      <c r="AY193" s="271" t="s">
        <v>147</v>
      </c>
    </row>
    <row r="194" s="2" customFormat="1" ht="21.75" customHeight="1">
      <c r="A194" s="38"/>
      <c r="B194" s="39"/>
      <c r="C194" s="226" t="s">
        <v>250</v>
      </c>
      <c r="D194" s="226" t="s">
        <v>149</v>
      </c>
      <c r="E194" s="227" t="s">
        <v>251</v>
      </c>
      <c r="F194" s="228" t="s">
        <v>252</v>
      </c>
      <c r="G194" s="229" t="s">
        <v>211</v>
      </c>
      <c r="H194" s="230">
        <v>470.39999999999998</v>
      </c>
      <c r="I194" s="231"/>
      <c r="J194" s="232">
        <f>ROUND(I194*H194,2)</f>
        <v>0</v>
      </c>
      <c r="K194" s="228" t="s">
        <v>153</v>
      </c>
      <c r="L194" s="44"/>
      <c r="M194" s="233" t="s">
        <v>1</v>
      </c>
      <c r="N194" s="234" t="s">
        <v>45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154</v>
      </c>
      <c r="AT194" s="237" t="s">
        <v>149</v>
      </c>
      <c r="AU194" s="237" t="s">
        <v>89</v>
      </c>
      <c r="AY194" s="17" t="s">
        <v>147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87</v>
      </c>
      <c r="BK194" s="238">
        <f>ROUND(I194*H194,2)</f>
        <v>0</v>
      </c>
      <c r="BL194" s="17" t="s">
        <v>154</v>
      </c>
      <c r="BM194" s="237" t="s">
        <v>253</v>
      </c>
    </row>
    <row r="195" s="14" customFormat="1">
      <c r="A195" s="14"/>
      <c r="B195" s="250"/>
      <c r="C195" s="251"/>
      <c r="D195" s="241" t="s">
        <v>156</v>
      </c>
      <c r="E195" s="252" t="s">
        <v>1</v>
      </c>
      <c r="F195" s="253" t="s">
        <v>254</v>
      </c>
      <c r="G195" s="251"/>
      <c r="H195" s="254">
        <v>470.39999999999998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156</v>
      </c>
      <c r="AU195" s="260" t="s">
        <v>89</v>
      </c>
      <c r="AV195" s="14" t="s">
        <v>89</v>
      </c>
      <c r="AW195" s="14" t="s">
        <v>35</v>
      </c>
      <c r="AX195" s="14" t="s">
        <v>87</v>
      </c>
      <c r="AY195" s="260" t="s">
        <v>147</v>
      </c>
    </row>
    <row r="196" s="2" customFormat="1" ht="21.75" customHeight="1">
      <c r="A196" s="38"/>
      <c r="B196" s="39"/>
      <c r="C196" s="226" t="s">
        <v>255</v>
      </c>
      <c r="D196" s="226" t="s">
        <v>149</v>
      </c>
      <c r="E196" s="227" t="s">
        <v>256</v>
      </c>
      <c r="F196" s="228" t="s">
        <v>257</v>
      </c>
      <c r="G196" s="229" t="s">
        <v>211</v>
      </c>
      <c r="H196" s="230">
        <v>313.60000000000002</v>
      </c>
      <c r="I196" s="231"/>
      <c r="J196" s="232">
        <f>ROUND(I196*H196,2)</f>
        <v>0</v>
      </c>
      <c r="K196" s="228" t="s">
        <v>153</v>
      </c>
      <c r="L196" s="44"/>
      <c r="M196" s="233" t="s">
        <v>1</v>
      </c>
      <c r="N196" s="234" t="s">
        <v>45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154</v>
      </c>
      <c r="AT196" s="237" t="s">
        <v>149</v>
      </c>
      <c r="AU196" s="237" t="s">
        <v>89</v>
      </c>
      <c r="AY196" s="17" t="s">
        <v>147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87</v>
      </c>
      <c r="BK196" s="238">
        <f>ROUND(I196*H196,2)</f>
        <v>0</v>
      </c>
      <c r="BL196" s="17" t="s">
        <v>154</v>
      </c>
      <c r="BM196" s="237" t="s">
        <v>258</v>
      </c>
    </row>
    <row r="197" s="14" customFormat="1">
      <c r="A197" s="14"/>
      <c r="B197" s="250"/>
      <c r="C197" s="251"/>
      <c r="D197" s="241" t="s">
        <v>156</v>
      </c>
      <c r="E197" s="252" t="s">
        <v>1</v>
      </c>
      <c r="F197" s="253" t="s">
        <v>259</v>
      </c>
      <c r="G197" s="251"/>
      <c r="H197" s="254">
        <v>313.60000000000002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156</v>
      </c>
      <c r="AU197" s="260" t="s">
        <v>89</v>
      </c>
      <c r="AV197" s="14" t="s">
        <v>89</v>
      </c>
      <c r="AW197" s="14" t="s">
        <v>35</v>
      </c>
      <c r="AX197" s="14" t="s">
        <v>87</v>
      </c>
      <c r="AY197" s="260" t="s">
        <v>147</v>
      </c>
    </row>
    <row r="198" s="2" customFormat="1" ht="16.5" customHeight="1">
      <c r="A198" s="38"/>
      <c r="B198" s="39"/>
      <c r="C198" s="226" t="s">
        <v>260</v>
      </c>
      <c r="D198" s="226" t="s">
        <v>149</v>
      </c>
      <c r="E198" s="227" t="s">
        <v>261</v>
      </c>
      <c r="F198" s="228" t="s">
        <v>262</v>
      </c>
      <c r="G198" s="229" t="s">
        <v>211</v>
      </c>
      <c r="H198" s="230">
        <v>248.23599999999999</v>
      </c>
      <c r="I198" s="231"/>
      <c r="J198" s="232">
        <f>ROUND(I198*H198,2)</f>
        <v>0</v>
      </c>
      <c r="K198" s="228" t="s">
        <v>153</v>
      </c>
      <c r="L198" s="44"/>
      <c r="M198" s="233" t="s">
        <v>1</v>
      </c>
      <c r="N198" s="234" t="s">
        <v>45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154</v>
      </c>
      <c r="AT198" s="237" t="s">
        <v>149</v>
      </c>
      <c r="AU198" s="237" t="s">
        <v>89</v>
      </c>
      <c r="AY198" s="17" t="s">
        <v>147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87</v>
      </c>
      <c r="BK198" s="238">
        <f>ROUND(I198*H198,2)</f>
        <v>0</v>
      </c>
      <c r="BL198" s="17" t="s">
        <v>154</v>
      </c>
      <c r="BM198" s="237" t="s">
        <v>263</v>
      </c>
    </row>
    <row r="199" s="14" customFormat="1">
      <c r="A199" s="14"/>
      <c r="B199" s="250"/>
      <c r="C199" s="251"/>
      <c r="D199" s="241" t="s">
        <v>156</v>
      </c>
      <c r="E199" s="252" t="s">
        <v>1</v>
      </c>
      <c r="F199" s="253" t="s">
        <v>264</v>
      </c>
      <c r="G199" s="251"/>
      <c r="H199" s="254">
        <v>248.23599999999999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156</v>
      </c>
      <c r="AU199" s="260" t="s">
        <v>89</v>
      </c>
      <c r="AV199" s="14" t="s">
        <v>89</v>
      </c>
      <c r="AW199" s="14" t="s">
        <v>35</v>
      </c>
      <c r="AX199" s="14" t="s">
        <v>80</v>
      </c>
      <c r="AY199" s="260" t="s">
        <v>147</v>
      </c>
    </row>
    <row r="200" s="2" customFormat="1" ht="16.5" customHeight="1">
      <c r="A200" s="38"/>
      <c r="B200" s="39"/>
      <c r="C200" s="226" t="s">
        <v>265</v>
      </c>
      <c r="D200" s="226" t="s">
        <v>149</v>
      </c>
      <c r="E200" s="227" t="s">
        <v>266</v>
      </c>
      <c r="F200" s="228" t="s">
        <v>267</v>
      </c>
      <c r="G200" s="229" t="s">
        <v>211</v>
      </c>
      <c r="H200" s="230">
        <v>470.39999999999998</v>
      </c>
      <c r="I200" s="231"/>
      <c r="J200" s="232">
        <f>ROUND(I200*H200,2)</f>
        <v>0</v>
      </c>
      <c r="K200" s="228" t="s">
        <v>153</v>
      </c>
      <c r="L200" s="44"/>
      <c r="M200" s="233" t="s">
        <v>1</v>
      </c>
      <c r="N200" s="234" t="s">
        <v>45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154</v>
      </c>
      <c r="AT200" s="237" t="s">
        <v>149</v>
      </c>
      <c r="AU200" s="237" t="s">
        <v>89</v>
      </c>
      <c r="AY200" s="17" t="s">
        <v>147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87</v>
      </c>
      <c r="BK200" s="238">
        <f>ROUND(I200*H200,2)</f>
        <v>0</v>
      </c>
      <c r="BL200" s="17" t="s">
        <v>154</v>
      </c>
      <c r="BM200" s="237" t="s">
        <v>268</v>
      </c>
    </row>
    <row r="201" s="14" customFormat="1">
      <c r="A201" s="14"/>
      <c r="B201" s="250"/>
      <c r="C201" s="251"/>
      <c r="D201" s="241" t="s">
        <v>156</v>
      </c>
      <c r="E201" s="252" t="s">
        <v>1</v>
      </c>
      <c r="F201" s="253" t="s">
        <v>254</v>
      </c>
      <c r="G201" s="251"/>
      <c r="H201" s="254">
        <v>470.39999999999998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156</v>
      </c>
      <c r="AU201" s="260" t="s">
        <v>89</v>
      </c>
      <c r="AV201" s="14" t="s">
        <v>89</v>
      </c>
      <c r="AW201" s="14" t="s">
        <v>35</v>
      </c>
      <c r="AX201" s="14" t="s">
        <v>87</v>
      </c>
      <c r="AY201" s="260" t="s">
        <v>147</v>
      </c>
    </row>
    <row r="202" s="2" customFormat="1" ht="16.5" customHeight="1">
      <c r="A202" s="38"/>
      <c r="B202" s="39"/>
      <c r="C202" s="226" t="s">
        <v>269</v>
      </c>
      <c r="D202" s="226" t="s">
        <v>149</v>
      </c>
      <c r="E202" s="227" t="s">
        <v>270</v>
      </c>
      <c r="F202" s="228" t="s">
        <v>271</v>
      </c>
      <c r="G202" s="229" t="s">
        <v>211</v>
      </c>
      <c r="H202" s="230">
        <v>313.60000000000002</v>
      </c>
      <c r="I202" s="231"/>
      <c r="J202" s="232">
        <f>ROUND(I202*H202,2)</f>
        <v>0</v>
      </c>
      <c r="K202" s="228" t="s">
        <v>153</v>
      </c>
      <c r="L202" s="44"/>
      <c r="M202" s="233" t="s">
        <v>1</v>
      </c>
      <c r="N202" s="234" t="s">
        <v>45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154</v>
      </c>
      <c r="AT202" s="237" t="s">
        <v>149</v>
      </c>
      <c r="AU202" s="237" t="s">
        <v>89</v>
      </c>
      <c r="AY202" s="17" t="s">
        <v>147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87</v>
      </c>
      <c r="BK202" s="238">
        <f>ROUND(I202*H202,2)</f>
        <v>0</v>
      </c>
      <c r="BL202" s="17" t="s">
        <v>154</v>
      </c>
      <c r="BM202" s="237" t="s">
        <v>272</v>
      </c>
    </row>
    <row r="203" s="14" customFormat="1">
      <c r="A203" s="14"/>
      <c r="B203" s="250"/>
      <c r="C203" s="251"/>
      <c r="D203" s="241" t="s">
        <v>156</v>
      </c>
      <c r="E203" s="252" t="s">
        <v>1</v>
      </c>
      <c r="F203" s="253" t="s">
        <v>259</v>
      </c>
      <c r="G203" s="251"/>
      <c r="H203" s="254">
        <v>313.60000000000002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0" t="s">
        <v>156</v>
      </c>
      <c r="AU203" s="260" t="s">
        <v>89</v>
      </c>
      <c r="AV203" s="14" t="s">
        <v>89</v>
      </c>
      <c r="AW203" s="14" t="s">
        <v>35</v>
      </c>
      <c r="AX203" s="14" t="s">
        <v>87</v>
      </c>
      <c r="AY203" s="260" t="s">
        <v>147</v>
      </c>
    </row>
    <row r="204" s="2" customFormat="1" ht="16.5" customHeight="1">
      <c r="A204" s="38"/>
      <c r="B204" s="39"/>
      <c r="C204" s="226" t="s">
        <v>7</v>
      </c>
      <c r="D204" s="226" t="s">
        <v>149</v>
      </c>
      <c r="E204" s="227" t="s">
        <v>273</v>
      </c>
      <c r="F204" s="228" t="s">
        <v>274</v>
      </c>
      <c r="G204" s="229" t="s">
        <v>275</v>
      </c>
      <c r="H204" s="230">
        <v>1661.249</v>
      </c>
      <c r="I204" s="231"/>
      <c r="J204" s="232">
        <f>ROUND(I204*H204,2)</f>
        <v>0</v>
      </c>
      <c r="K204" s="228" t="s">
        <v>153</v>
      </c>
      <c r="L204" s="44"/>
      <c r="M204" s="233" t="s">
        <v>1</v>
      </c>
      <c r="N204" s="234" t="s">
        <v>45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154</v>
      </c>
      <c r="AT204" s="237" t="s">
        <v>149</v>
      </c>
      <c r="AU204" s="237" t="s">
        <v>89</v>
      </c>
      <c r="AY204" s="17" t="s">
        <v>147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87</v>
      </c>
      <c r="BK204" s="238">
        <f>ROUND(I204*H204,2)</f>
        <v>0</v>
      </c>
      <c r="BL204" s="17" t="s">
        <v>154</v>
      </c>
      <c r="BM204" s="237" t="s">
        <v>276</v>
      </c>
    </row>
    <row r="205" s="14" customFormat="1">
      <c r="A205" s="14"/>
      <c r="B205" s="250"/>
      <c r="C205" s="251"/>
      <c r="D205" s="241" t="s">
        <v>156</v>
      </c>
      <c r="E205" s="252" t="s">
        <v>1</v>
      </c>
      <c r="F205" s="253" t="s">
        <v>277</v>
      </c>
      <c r="G205" s="251"/>
      <c r="H205" s="254">
        <v>1661.249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156</v>
      </c>
      <c r="AU205" s="260" t="s">
        <v>89</v>
      </c>
      <c r="AV205" s="14" t="s">
        <v>89</v>
      </c>
      <c r="AW205" s="14" t="s">
        <v>35</v>
      </c>
      <c r="AX205" s="14" t="s">
        <v>80</v>
      </c>
      <c r="AY205" s="260" t="s">
        <v>147</v>
      </c>
    </row>
    <row r="206" s="2" customFormat="1" ht="16.5" customHeight="1">
      <c r="A206" s="38"/>
      <c r="B206" s="39"/>
      <c r="C206" s="226" t="s">
        <v>278</v>
      </c>
      <c r="D206" s="226" t="s">
        <v>149</v>
      </c>
      <c r="E206" s="227" t="s">
        <v>279</v>
      </c>
      <c r="F206" s="228" t="s">
        <v>280</v>
      </c>
      <c r="G206" s="229" t="s">
        <v>211</v>
      </c>
      <c r="H206" s="230">
        <v>2.7999999999999998</v>
      </c>
      <c r="I206" s="231"/>
      <c r="J206" s="232">
        <f>ROUND(I206*H206,2)</f>
        <v>0</v>
      </c>
      <c r="K206" s="228" t="s">
        <v>153</v>
      </c>
      <c r="L206" s="44"/>
      <c r="M206" s="233" t="s">
        <v>1</v>
      </c>
      <c r="N206" s="234" t="s">
        <v>45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154</v>
      </c>
      <c r="AT206" s="237" t="s">
        <v>149</v>
      </c>
      <c r="AU206" s="237" t="s">
        <v>89</v>
      </c>
      <c r="AY206" s="17" t="s">
        <v>147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87</v>
      </c>
      <c r="BK206" s="238">
        <f>ROUND(I206*H206,2)</f>
        <v>0</v>
      </c>
      <c r="BL206" s="17" t="s">
        <v>154</v>
      </c>
      <c r="BM206" s="237" t="s">
        <v>281</v>
      </c>
    </row>
    <row r="207" s="13" customFormat="1">
      <c r="A207" s="13"/>
      <c r="B207" s="239"/>
      <c r="C207" s="240"/>
      <c r="D207" s="241" t="s">
        <v>156</v>
      </c>
      <c r="E207" s="242" t="s">
        <v>1</v>
      </c>
      <c r="F207" s="243" t="s">
        <v>282</v>
      </c>
      <c r="G207" s="240"/>
      <c r="H207" s="242" t="s">
        <v>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156</v>
      </c>
      <c r="AU207" s="249" t="s">
        <v>89</v>
      </c>
      <c r="AV207" s="13" t="s">
        <v>87</v>
      </c>
      <c r="AW207" s="13" t="s">
        <v>35</v>
      </c>
      <c r="AX207" s="13" t="s">
        <v>80</v>
      </c>
      <c r="AY207" s="249" t="s">
        <v>147</v>
      </c>
    </row>
    <row r="208" s="13" customFormat="1">
      <c r="A208" s="13"/>
      <c r="B208" s="239"/>
      <c r="C208" s="240"/>
      <c r="D208" s="241" t="s">
        <v>156</v>
      </c>
      <c r="E208" s="242" t="s">
        <v>1</v>
      </c>
      <c r="F208" s="243" t="s">
        <v>158</v>
      </c>
      <c r="G208" s="240"/>
      <c r="H208" s="242" t="s">
        <v>1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156</v>
      </c>
      <c r="AU208" s="249" t="s">
        <v>89</v>
      </c>
      <c r="AV208" s="13" t="s">
        <v>87</v>
      </c>
      <c r="AW208" s="13" t="s">
        <v>35</v>
      </c>
      <c r="AX208" s="13" t="s">
        <v>80</v>
      </c>
      <c r="AY208" s="249" t="s">
        <v>147</v>
      </c>
    </row>
    <row r="209" s="13" customFormat="1">
      <c r="A209" s="13"/>
      <c r="B209" s="239"/>
      <c r="C209" s="240"/>
      <c r="D209" s="241" t="s">
        <v>156</v>
      </c>
      <c r="E209" s="242" t="s">
        <v>1</v>
      </c>
      <c r="F209" s="243" t="s">
        <v>283</v>
      </c>
      <c r="G209" s="240"/>
      <c r="H209" s="242" t="s">
        <v>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156</v>
      </c>
      <c r="AU209" s="249" t="s">
        <v>89</v>
      </c>
      <c r="AV209" s="13" t="s">
        <v>87</v>
      </c>
      <c r="AW209" s="13" t="s">
        <v>35</v>
      </c>
      <c r="AX209" s="13" t="s">
        <v>80</v>
      </c>
      <c r="AY209" s="249" t="s">
        <v>147</v>
      </c>
    </row>
    <row r="210" s="14" customFormat="1">
      <c r="A210" s="14"/>
      <c r="B210" s="250"/>
      <c r="C210" s="251"/>
      <c r="D210" s="241" t="s">
        <v>156</v>
      </c>
      <c r="E210" s="252" t="s">
        <v>1</v>
      </c>
      <c r="F210" s="253" t="s">
        <v>284</v>
      </c>
      <c r="G210" s="251"/>
      <c r="H210" s="254">
        <v>2.7999999999999998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0" t="s">
        <v>156</v>
      </c>
      <c r="AU210" s="260" t="s">
        <v>89</v>
      </c>
      <c r="AV210" s="14" t="s">
        <v>89</v>
      </c>
      <c r="AW210" s="14" t="s">
        <v>35</v>
      </c>
      <c r="AX210" s="14" t="s">
        <v>87</v>
      </c>
      <c r="AY210" s="260" t="s">
        <v>147</v>
      </c>
    </row>
    <row r="211" s="2" customFormat="1" ht="16.5" customHeight="1">
      <c r="A211" s="38"/>
      <c r="B211" s="39"/>
      <c r="C211" s="226" t="s">
        <v>285</v>
      </c>
      <c r="D211" s="226" t="s">
        <v>149</v>
      </c>
      <c r="E211" s="227" t="s">
        <v>286</v>
      </c>
      <c r="F211" s="228" t="s">
        <v>287</v>
      </c>
      <c r="G211" s="229" t="s">
        <v>211</v>
      </c>
      <c r="H211" s="230">
        <v>3.2999999999999998</v>
      </c>
      <c r="I211" s="231"/>
      <c r="J211" s="232">
        <f>ROUND(I211*H211,2)</f>
        <v>0</v>
      </c>
      <c r="K211" s="228" t="s">
        <v>153</v>
      </c>
      <c r="L211" s="44"/>
      <c r="M211" s="233" t="s">
        <v>1</v>
      </c>
      <c r="N211" s="234" t="s">
        <v>45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154</v>
      </c>
      <c r="AT211" s="237" t="s">
        <v>149</v>
      </c>
      <c r="AU211" s="237" t="s">
        <v>89</v>
      </c>
      <c r="AY211" s="17" t="s">
        <v>147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87</v>
      </c>
      <c r="BK211" s="238">
        <f>ROUND(I211*H211,2)</f>
        <v>0</v>
      </c>
      <c r="BL211" s="17" t="s">
        <v>154</v>
      </c>
      <c r="BM211" s="237" t="s">
        <v>288</v>
      </c>
    </row>
    <row r="212" s="14" customFormat="1">
      <c r="A212" s="14"/>
      <c r="B212" s="250"/>
      <c r="C212" s="251"/>
      <c r="D212" s="241" t="s">
        <v>156</v>
      </c>
      <c r="E212" s="252" t="s">
        <v>1</v>
      </c>
      <c r="F212" s="253" t="s">
        <v>289</v>
      </c>
      <c r="G212" s="251"/>
      <c r="H212" s="254">
        <v>3.2999999999999998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156</v>
      </c>
      <c r="AU212" s="260" t="s">
        <v>89</v>
      </c>
      <c r="AV212" s="14" t="s">
        <v>89</v>
      </c>
      <c r="AW212" s="14" t="s">
        <v>35</v>
      </c>
      <c r="AX212" s="14" t="s">
        <v>87</v>
      </c>
      <c r="AY212" s="260" t="s">
        <v>147</v>
      </c>
    </row>
    <row r="213" s="2" customFormat="1" ht="16.5" customHeight="1">
      <c r="A213" s="38"/>
      <c r="B213" s="39"/>
      <c r="C213" s="272" t="s">
        <v>290</v>
      </c>
      <c r="D213" s="272" t="s">
        <v>291</v>
      </c>
      <c r="E213" s="273" t="s">
        <v>292</v>
      </c>
      <c r="F213" s="274" t="s">
        <v>293</v>
      </c>
      <c r="G213" s="275" t="s">
        <v>275</v>
      </c>
      <c r="H213" s="276">
        <v>3.2999999999999998</v>
      </c>
      <c r="I213" s="277"/>
      <c r="J213" s="278">
        <f>ROUND(I213*H213,2)</f>
        <v>0</v>
      </c>
      <c r="K213" s="274" t="s">
        <v>153</v>
      </c>
      <c r="L213" s="279"/>
      <c r="M213" s="280" t="s">
        <v>1</v>
      </c>
      <c r="N213" s="281" t="s">
        <v>45</v>
      </c>
      <c r="O213" s="91"/>
      <c r="P213" s="235">
        <f>O213*H213</f>
        <v>0</v>
      </c>
      <c r="Q213" s="235">
        <v>1</v>
      </c>
      <c r="R213" s="235">
        <f>Q213*H213</f>
        <v>3.2999999999999998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194</v>
      </c>
      <c r="AT213" s="237" t="s">
        <v>291</v>
      </c>
      <c r="AU213" s="237" t="s">
        <v>89</v>
      </c>
      <c r="AY213" s="17" t="s">
        <v>147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87</v>
      </c>
      <c r="BK213" s="238">
        <f>ROUND(I213*H213,2)</f>
        <v>0</v>
      </c>
      <c r="BL213" s="17" t="s">
        <v>154</v>
      </c>
      <c r="BM213" s="237" t="s">
        <v>294</v>
      </c>
    </row>
    <row r="214" s="14" customFormat="1">
      <c r="A214" s="14"/>
      <c r="B214" s="250"/>
      <c r="C214" s="251"/>
      <c r="D214" s="241" t="s">
        <v>156</v>
      </c>
      <c r="E214" s="252" t="s">
        <v>1</v>
      </c>
      <c r="F214" s="253" t="s">
        <v>289</v>
      </c>
      <c r="G214" s="251"/>
      <c r="H214" s="254">
        <v>3.2999999999999998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0" t="s">
        <v>156</v>
      </c>
      <c r="AU214" s="260" t="s">
        <v>89</v>
      </c>
      <c r="AV214" s="14" t="s">
        <v>89</v>
      </c>
      <c r="AW214" s="14" t="s">
        <v>35</v>
      </c>
      <c r="AX214" s="14" t="s">
        <v>87</v>
      </c>
      <c r="AY214" s="260" t="s">
        <v>147</v>
      </c>
    </row>
    <row r="215" s="2" customFormat="1" ht="16.5" customHeight="1">
      <c r="A215" s="38"/>
      <c r="B215" s="39"/>
      <c r="C215" s="226" t="s">
        <v>295</v>
      </c>
      <c r="D215" s="226" t="s">
        <v>149</v>
      </c>
      <c r="E215" s="227" t="s">
        <v>296</v>
      </c>
      <c r="F215" s="228" t="s">
        <v>297</v>
      </c>
      <c r="G215" s="229" t="s">
        <v>152</v>
      </c>
      <c r="H215" s="230">
        <v>917.89999999999998</v>
      </c>
      <c r="I215" s="231"/>
      <c r="J215" s="232">
        <f>ROUND(I215*H215,2)</f>
        <v>0</v>
      </c>
      <c r="K215" s="228" t="s">
        <v>153</v>
      </c>
      <c r="L215" s="44"/>
      <c r="M215" s="233" t="s">
        <v>1</v>
      </c>
      <c r="N215" s="234" t="s">
        <v>45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154</v>
      </c>
      <c r="AT215" s="237" t="s">
        <v>149</v>
      </c>
      <c r="AU215" s="237" t="s">
        <v>89</v>
      </c>
      <c r="AY215" s="17" t="s">
        <v>147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87</v>
      </c>
      <c r="BK215" s="238">
        <f>ROUND(I215*H215,2)</f>
        <v>0</v>
      </c>
      <c r="BL215" s="17" t="s">
        <v>154</v>
      </c>
      <c r="BM215" s="237" t="s">
        <v>298</v>
      </c>
    </row>
    <row r="216" s="13" customFormat="1">
      <c r="A216" s="13"/>
      <c r="B216" s="239"/>
      <c r="C216" s="240"/>
      <c r="D216" s="241" t="s">
        <v>156</v>
      </c>
      <c r="E216" s="242" t="s">
        <v>1</v>
      </c>
      <c r="F216" s="243" t="s">
        <v>168</v>
      </c>
      <c r="G216" s="240"/>
      <c r="H216" s="242" t="s">
        <v>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156</v>
      </c>
      <c r="AU216" s="249" t="s">
        <v>89</v>
      </c>
      <c r="AV216" s="13" t="s">
        <v>87</v>
      </c>
      <c r="AW216" s="13" t="s">
        <v>35</v>
      </c>
      <c r="AX216" s="13" t="s">
        <v>80</v>
      </c>
      <c r="AY216" s="249" t="s">
        <v>147</v>
      </c>
    </row>
    <row r="217" s="14" customFormat="1">
      <c r="A217" s="14"/>
      <c r="B217" s="250"/>
      <c r="C217" s="251"/>
      <c r="D217" s="241" t="s">
        <v>156</v>
      </c>
      <c r="E217" s="252" t="s">
        <v>1</v>
      </c>
      <c r="F217" s="253" t="s">
        <v>299</v>
      </c>
      <c r="G217" s="251"/>
      <c r="H217" s="254">
        <v>917.89999999999998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156</v>
      </c>
      <c r="AU217" s="260" t="s">
        <v>89</v>
      </c>
      <c r="AV217" s="14" t="s">
        <v>89</v>
      </c>
      <c r="AW217" s="14" t="s">
        <v>35</v>
      </c>
      <c r="AX217" s="14" t="s">
        <v>87</v>
      </c>
      <c r="AY217" s="260" t="s">
        <v>147</v>
      </c>
    </row>
    <row r="218" s="12" customFormat="1" ht="22.8" customHeight="1">
      <c r="A218" s="12"/>
      <c r="B218" s="210"/>
      <c r="C218" s="211"/>
      <c r="D218" s="212" t="s">
        <v>79</v>
      </c>
      <c r="E218" s="224" t="s">
        <v>89</v>
      </c>
      <c r="F218" s="224" t="s">
        <v>300</v>
      </c>
      <c r="G218" s="211"/>
      <c r="H218" s="211"/>
      <c r="I218" s="214"/>
      <c r="J218" s="225">
        <f>BK218</f>
        <v>0</v>
      </c>
      <c r="K218" s="211"/>
      <c r="L218" s="216"/>
      <c r="M218" s="217"/>
      <c r="N218" s="218"/>
      <c r="O218" s="218"/>
      <c r="P218" s="219">
        <f>SUM(P219:P230)</f>
        <v>0</v>
      </c>
      <c r="Q218" s="218"/>
      <c r="R218" s="219">
        <f>SUM(R219:R230)</f>
        <v>15.755112640000002</v>
      </c>
      <c r="S218" s="218"/>
      <c r="T218" s="220">
        <f>SUM(T219:T230)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1" t="s">
        <v>87</v>
      </c>
      <c r="AT218" s="222" t="s">
        <v>79</v>
      </c>
      <c r="AU218" s="222" t="s">
        <v>87</v>
      </c>
      <c r="AY218" s="221" t="s">
        <v>147</v>
      </c>
      <c r="BK218" s="223">
        <f>SUM(BK219:BK230)</f>
        <v>0</v>
      </c>
    </row>
    <row r="219" s="2" customFormat="1" ht="16.5" customHeight="1">
      <c r="A219" s="38"/>
      <c r="B219" s="39"/>
      <c r="C219" s="226" t="s">
        <v>301</v>
      </c>
      <c r="D219" s="226" t="s">
        <v>149</v>
      </c>
      <c r="E219" s="227" t="s">
        <v>302</v>
      </c>
      <c r="F219" s="228" t="s">
        <v>303</v>
      </c>
      <c r="G219" s="229" t="s">
        <v>211</v>
      </c>
      <c r="H219" s="230">
        <v>27.600000000000001</v>
      </c>
      <c r="I219" s="231"/>
      <c r="J219" s="232">
        <f>ROUND(I219*H219,2)</f>
        <v>0</v>
      </c>
      <c r="K219" s="228" t="s">
        <v>153</v>
      </c>
      <c r="L219" s="44"/>
      <c r="M219" s="233" t="s">
        <v>1</v>
      </c>
      <c r="N219" s="234" t="s">
        <v>45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154</v>
      </c>
      <c r="AT219" s="237" t="s">
        <v>149</v>
      </c>
      <c r="AU219" s="237" t="s">
        <v>89</v>
      </c>
      <c r="AY219" s="17" t="s">
        <v>147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87</v>
      </c>
      <c r="BK219" s="238">
        <f>ROUND(I219*H219,2)</f>
        <v>0</v>
      </c>
      <c r="BL219" s="17" t="s">
        <v>154</v>
      </c>
      <c r="BM219" s="237" t="s">
        <v>304</v>
      </c>
    </row>
    <row r="220" s="13" customFormat="1">
      <c r="A220" s="13"/>
      <c r="B220" s="239"/>
      <c r="C220" s="240"/>
      <c r="D220" s="241" t="s">
        <v>156</v>
      </c>
      <c r="E220" s="242" t="s">
        <v>1</v>
      </c>
      <c r="F220" s="243" t="s">
        <v>238</v>
      </c>
      <c r="G220" s="240"/>
      <c r="H220" s="242" t="s">
        <v>1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156</v>
      </c>
      <c r="AU220" s="249" t="s">
        <v>89</v>
      </c>
      <c r="AV220" s="13" t="s">
        <v>87</v>
      </c>
      <c r="AW220" s="13" t="s">
        <v>35</v>
      </c>
      <c r="AX220" s="13" t="s">
        <v>80</v>
      </c>
      <c r="AY220" s="249" t="s">
        <v>147</v>
      </c>
    </row>
    <row r="221" s="13" customFormat="1">
      <c r="A221" s="13"/>
      <c r="B221" s="239"/>
      <c r="C221" s="240"/>
      <c r="D221" s="241" t="s">
        <v>156</v>
      </c>
      <c r="E221" s="242" t="s">
        <v>1</v>
      </c>
      <c r="F221" s="243" t="s">
        <v>239</v>
      </c>
      <c r="G221" s="240"/>
      <c r="H221" s="242" t="s">
        <v>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156</v>
      </c>
      <c r="AU221" s="249" t="s">
        <v>89</v>
      </c>
      <c r="AV221" s="13" t="s">
        <v>87</v>
      </c>
      <c r="AW221" s="13" t="s">
        <v>35</v>
      </c>
      <c r="AX221" s="13" t="s">
        <v>80</v>
      </c>
      <c r="AY221" s="249" t="s">
        <v>147</v>
      </c>
    </row>
    <row r="222" s="14" customFormat="1">
      <c r="A222" s="14"/>
      <c r="B222" s="250"/>
      <c r="C222" s="251"/>
      <c r="D222" s="241" t="s">
        <v>156</v>
      </c>
      <c r="E222" s="252" t="s">
        <v>1</v>
      </c>
      <c r="F222" s="253" t="s">
        <v>240</v>
      </c>
      <c r="G222" s="251"/>
      <c r="H222" s="254">
        <v>27.600000000000001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156</v>
      </c>
      <c r="AU222" s="260" t="s">
        <v>89</v>
      </c>
      <c r="AV222" s="14" t="s">
        <v>89</v>
      </c>
      <c r="AW222" s="14" t="s">
        <v>35</v>
      </c>
      <c r="AX222" s="14" t="s">
        <v>87</v>
      </c>
      <c r="AY222" s="260" t="s">
        <v>147</v>
      </c>
    </row>
    <row r="223" s="2" customFormat="1" ht="16.5" customHeight="1">
      <c r="A223" s="38"/>
      <c r="B223" s="39"/>
      <c r="C223" s="226" t="s">
        <v>305</v>
      </c>
      <c r="D223" s="226" t="s">
        <v>149</v>
      </c>
      <c r="E223" s="227" t="s">
        <v>306</v>
      </c>
      <c r="F223" s="228" t="s">
        <v>307</v>
      </c>
      <c r="G223" s="229" t="s">
        <v>152</v>
      </c>
      <c r="H223" s="230">
        <v>322.24000000000001</v>
      </c>
      <c r="I223" s="231"/>
      <c r="J223" s="232">
        <f>ROUND(I223*H223,2)</f>
        <v>0</v>
      </c>
      <c r="K223" s="228" t="s">
        <v>153</v>
      </c>
      <c r="L223" s="44"/>
      <c r="M223" s="233" t="s">
        <v>1</v>
      </c>
      <c r="N223" s="234" t="s">
        <v>45</v>
      </c>
      <c r="O223" s="91"/>
      <c r="P223" s="235">
        <f>O223*H223</f>
        <v>0</v>
      </c>
      <c r="Q223" s="235">
        <v>0.00031</v>
      </c>
      <c r="R223" s="235">
        <f>Q223*H223</f>
        <v>0.099894400000000008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154</v>
      </c>
      <c r="AT223" s="237" t="s">
        <v>149</v>
      </c>
      <c r="AU223" s="237" t="s">
        <v>89</v>
      </c>
      <c r="AY223" s="17" t="s">
        <v>147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87</v>
      </c>
      <c r="BK223" s="238">
        <f>ROUND(I223*H223,2)</f>
        <v>0</v>
      </c>
      <c r="BL223" s="17" t="s">
        <v>154</v>
      </c>
      <c r="BM223" s="237" t="s">
        <v>308</v>
      </c>
    </row>
    <row r="224" s="14" customFormat="1">
      <c r="A224" s="14"/>
      <c r="B224" s="250"/>
      <c r="C224" s="251"/>
      <c r="D224" s="241" t="s">
        <v>156</v>
      </c>
      <c r="E224" s="252" t="s">
        <v>1</v>
      </c>
      <c r="F224" s="253" t="s">
        <v>309</v>
      </c>
      <c r="G224" s="251"/>
      <c r="H224" s="254">
        <v>322.24000000000001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156</v>
      </c>
      <c r="AU224" s="260" t="s">
        <v>89</v>
      </c>
      <c r="AV224" s="14" t="s">
        <v>89</v>
      </c>
      <c r="AW224" s="14" t="s">
        <v>35</v>
      </c>
      <c r="AX224" s="14" t="s">
        <v>87</v>
      </c>
      <c r="AY224" s="260" t="s">
        <v>147</v>
      </c>
    </row>
    <row r="225" s="2" customFormat="1" ht="16.5" customHeight="1">
      <c r="A225" s="38"/>
      <c r="B225" s="39"/>
      <c r="C225" s="272" t="s">
        <v>310</v>
      </c>
      <c r="D225" s="272" t="s">
        <v>291</v>
      </c>
      <c r="E225" s="273" t="s">
        <v>311</v>
      </c>
      <c r="F225" s="274" t="s">
        <v>312</v>
      </c>
      <c r="G225" s="275" t="s">
        <v>152</v>
      </c>
      <c r="H225" s="276">
        <v>370.57600000000002</v>
      </c>
      <c r="I225" s="277"/>
      <c r="J225" s="278">
        <f>ROUND(I225*H225,2)</f>
        <v>0</v>
      </c>
      <c r="K225" s="274" t="s">
        <v>153</v>
      </c>
      <c r="L225" s="279"/>
      <c r="M225" s="280" t="s">
        <v>1</v>
      </c>
      <c r="N225" s="281" t="s">
        <v>45</v>
      </c>
      <c r="O225" s="91"/>
      <c r="P225" s="235">
        <f>O225*H225</f>
        <v>0</v>
      </c>
      <c r="Q225" s="235">
        <v>0.00029999999999999997</v>
      </c>
      <c r="R225" s="235">
        <f>Q225*H225</f>
        <v>0.1111728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194</v>
      </c>
      <c r="AT225" s="237" t="s">
        <v>291</v>
      </c>
      <c r="AU225" s="237" t="s">
        <v>89</v>
      </c>
      <c r="AY225" s="17" t="s">
        <v>147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87</v>
      </c>
      <c r="BK225" s="238">
        <f>ROUND(I225*H225,2)</f>
        <v>0</v>
      </c>
      <c r="BL225" s="17" t="s">
        <v>154</v>
      </c>
      <c r="BM225" s="237" t="s">
        <v>313</v>
      </c>
    </row>
    <row r="226" s="14" customFormat="1">
      <c r="A226" s="14"/>
      <c r="B226" s="250"/>
      <c r="C226" s="251"/>
      <c r="D226" s="241" t="s">
        <v>156</v>
      </c>
      <c r="E226" s="252" t="s">
        <v>1</v>
      </c>
      <c r="F226" s="253" t="s">
        <v>314</v>
      </c>
      <c r="G226" s="251"/>
      <c r="H226" s="254">
        <v>370.57600000000002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0" t="s">
        <v>156</v>
      </c>
      <c r="AU226" s="260" t="s">
        <v>89</v>
      </c>
      <c r="AV226" s="14" t="s">
        <v>89</v>
      </c>
      <c r="AW226" s="14" t="s">
        <v>35</v>
      </c>
      <c r="AX226" s="14" t="s">
        <v>87</v>
      </c>
      <c r="AY226" s="260" t="s">
        <v>147</v>
      </c>
    </row>
    <row r="227" s="2" customFormat="1" ht="16.5" customHeight="1">
      <c r="A227" s="38"/>
      <c r="B227" s="39"/>
      <c r="C227" s="226" t="s">
        <v>315</v>
      </c>
      <c r="D227" s="226" t="s">
        <v>149</v>
      </c>
      <c r="E227" s="227" t="s">
        <v>316</v>
      </c>
      <c r="F227" s="228" t="s">
        <v>317</v>
      </c>
      <c r="G227" s="229" t="s">
        <v>211</v>
      </c>
      <c r="H227" s="230">
        <v>6.3360000000000003</v>
      </c>
      <c r="I227" s="231"/>
      <c r="J227" s="232">
        <f>ROUND(I227*H227,2)</f>
        <v>0</v>
      </c>
      <c r="K227" s="228" t="s">
        <v>153</v>
      </c>
      <c r="L227" s="44"/>
      <c r="M227" s="233" t="s">
        <v>1</v>
      </c>
      <c r="N227" s="234" t="s">
        <v>45</v>
      </c>
      <c r="O227" s="91"/>
      <c r="P227" s="235">
        <f>O227*H227</f>
        <v>0</v>
      </c>
      <c r="Q227" s="235">
        <v>2.45329</v>
      </c>
      <c r="R227" s="235">
        <f>Q227*H227</f>
        <v>15.544045440000001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154</v>
      </c>
      <c r="AT227" s="237" t="s">
        <v>149</v>
      </c>
      <c r="AU227" s="237" t="s">
        <v>89</v>
      </c>
      <c r="AY227" s="17" t="s">
        <v>147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87</v>
      </c>
      <c r="BK227" s="238">
        <f>ROUND(I227*H227,2)</f>
        <v>0</v>
      </c>
      <c r="BL227" s="17" t="s">
        <v>154</v>
      </c>
      <c r="BM227" s="237" t="s">
        <v>318</v>
      </c>
    </row>
    <row r="228" s="13" customFormat="1">
      <c r="A228" s="13"/>
      <c r="B228" s="239"/>
      <c r="C228" s="240"/>
      <c r="D228" s="241" t="s">
        <v>156</v>
      </c>
      <c r="E228" s="242" t="s">
        <v>1</v>
      </c>
      <c r="F228" s="243" t="s">
        <v>231</v>
      </c>
      <c r="G228" s="240"/>
      <c r="H228" s="242" t="s">
        <v>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156</v>
      </c>
      <c r="AU228" s="249" t="s">
        <v>89</v>
      </c>
      <c r="AV228" s="13" t="s">
        <v>87</v>
      </c>
      <c r="AW228" s="13" t="s">
        <v>35</v>
      </c>
      <c r="AX228" s="13" t="s">
        <v>80</v>
      </c>
      <c r="AY228" s="249" t="s">
        <v>147</v>
      </c>
    </row>
    <row r="229" s="13" customFormat="1">
      <c r="A229" s="13"/>
      <c r="B229" s="239"/>
      <c r="C229" s="240"/>
      <c r="D229" s="241" t="s">
        <v>156</v>
      </c>
      <c r="E229" s="242" t="s">
        <v>1</v>
      </c>
      <c r="F229" s="243" t="s">
        <v>232</v>
      </c>
      <c r="G229" s="240"/>
      <c r="H229" s="242" t="s">
        <v>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156</v>
      </c>
      <c r="AU229" s="249" t="s">
        <v>89</v>
      </c>
      <c r="AV229" s="13" t="s">
        <v>87</v>
      </c>
      <c r="AW229" s="13" t="s">
        <v>35</v>
      </c>
      <c r="AX229" s="13" t="s">
        <v>80</v>
      </c>
      <c r="AY229" s="249" t="s">
        <v>147</v>
      </c>
    </row>
    <row r="230" s="14" customFormat="1">
      <c r="A230" s="14"/>
      <c r="B230" s="250"/>
      <c r="C230" s="251"/>
      <c r="D230" s="241" t="s">
        <v>156</v>
      </c>
      <c r="E230" s="252" t="s">
        <v>1</v>
      </c>
      <c r="F230" s="253" t="s">
        <v>233</v>
      </c>
      <c r="G230" s="251"/>
      <c r="H230" s="254">
        <v>6.3360000000000003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0" t="s">
        <v>156</v>
      </c>
      <c r="AU230" s="260" t="s">
        <v>89</v>
      </c>
      <c r="AV230" s="14" t="s">
        <v>89</v>
      </c>
      <c r="AW230" s="14" t="s">
        <v>35</v>
      </c>
      <c r="AX230" s="14" t="s">
        <v>87</v>
      </c>
      <c r="AY230" s="260" t="s">
        <v>147</v>
      </c>
    </row>
    <row r="231" s="12" customFormat="1" ht="22.8" customHeight="1">
      <c r="A231" s="12"/>
      <c r="B231" s="210"/>
      <c r="C231" s="211"/>
      <c r="D231" s="212" t="s">
        <v>79</v>
      </c>
      <c r="E231" s="224" t="s">
        <v>154</v>
      </c>
      <c r="F231" s="224" t="s">
        <v>319</v>
      </c>
      <c r="G231" s="211"/>
      <c r="H231" s="211"/>
      <c r="I231" s="214"/>
      <c r="J231" s="225">
        <f>BK231</f>
        <v>0</v>
      </c>
      <c r="K231" s="211"/>
      <c r="L231" s="216"/>
      <c r="M231" s="217"/>
      <c r="N231" s="218"/>
      <c r="O231" s="218"/>
      <c r="P231" s="219">
        <f>SUM(P232:P243)</f>
        <v>0</v>
      </c>
      <c r="Q231" s="218"/>
      <c r="R231" s="219">
        <f>SUM(R232:R243)</f>
        <v>8.7278000000000002</v>
      </c>
      <c r="S231" s="218"/>
      <c r="T231" s="220">
        <f>SUM(T232:T243)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1" t="s">
        <v>87</v>
      </c>
      <c r="AT231" s="222" t="s">
        <v>79</v>
      </c>
      <c r="AU231" s="222" t="s">
        <v>87</v>
      </c>
      <c r="AY231" s="221" t="s">
        <v>147</v>
      </c>
      <c r="BK231" s="223">
        <f>SUM(BK232:BK243)</f>
        <v>0</v>
      </c>
    </row>
    <row r="232" s="2" customFormat="1" ht="16.5" customHeight="1">
      <c r="A232" s="38"/>
      <c r="B232" s="39"/>
      <c r="C232" s="226" t="s">
        <v>320</v>
      </c>
      <c r="D232" s="226" t="s">
        <v>149</v>
      </c>
      <c r="E232" s="227" t="s">
        <v>321</v>
      </c>
      <c r="F232" s="228" t="s">
        <v>322</v>
      </c>
      <c r="G232" s="229" t="s">
        <v>211</v>
      </c>
      <c r="H232" s="230">
        <v>1.7430000000000001</v>
      </c>
      <c r="I232" s="231"/>
      <c r="J232" s="232">
        <f>ROUND(I232*H232,2)</f>
        <v>0</v>
      </c>
      <c r="K232" s="228" t="s">
        <v>153</v>
      </c>
      <c r="L232" s="44"/>
      <c r="M232" s="233" t="s">
        <v>1</v>
      </c>
      <c r="N232" s="234" t="s">
        <v>45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154</v>
      </c>
      <c r="AT232" s="237" t="s">
        <v>149</v>
      </c>
      <c r="AU232" s="237" t="s">
        <v>89</v>
      </c>
      <c r="AY232" s="17" t="s">
        <v>147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87</v>
      </c>
      <c r="BK232" s="238">
        <f>ROUND(I232*H232,2)</f>
        <v>0</v>
      </c>
      <c r="BL232" s="17" t="s">
        <v>154</v>
      </c>
      <c r="BM232" s="237" t="s">
        <v>323</v>
      </c>
    </row>
    <row r="233" s="13" customFormat="1">
      <c r="A233" s="13"/>
      <c r="B233" s="239"/>
      <c r="C233" s="240"/>
      <c r="D233" s="241" t="s">
        <v>156</v>
      </c>
      <c r="E233" s="242" t="s">
        <v>1</v>
      </c>
      <c r="F233" s="243" t="s">
        <v>324</v>
      </c>
      <c r="G233" s="240"/>
      <c r="H233" s="242" t="s">
        <v>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156</v>
      </c>
      <c r="AU233" s="249" t="s">
        <v>89</v>
      </c>
      <c r="AV233" s="13" t="s">
        <v>87</v>
      </c>
      <c r="AW233" s="13" t="s">
        <v>35</v>
      </c>
      <c r="AX233" s="13" t="s">
        <v>80</v>
      </c>
      <c r="AY233" s="249" t="s">
        <v>147</v>
      </c>
    </row>
    <row r="234" s="13" customFormat="1">
      <c r="A234" s="13"/>
      <c r="B234" s="239"/>
      <c r="C234" s="240"/>
      <c r="D234" s="241" t="s">
        <v>156</v>
      </c>
      <c r="E234" s="242" t="s">
        <v>1</v>
      </c>
      <c r="F234" s="243" t="s">
        <v>325</v>
      </c>
      <c r="G234" s="240"/>
      <c r="H234" s="242" t="s">
        <v>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156</v>
      </c>
      <c r="AU234" s="249" t="s">
        <v>89</v>
      </c>
      <c r="AV234" s="13" t="s">
        <v>87</v>
      </c>
      <c r="AW234" s="13" t="s">
        <v>35</v>
      </c>
      <c r="AX234" s="13" t="s">
        <v>80</v>
      </c>
      <c r="AY234" s="249" t="s">
        <v>147</v>
      </c>
    </row>
    <row r="235" s="14" customFormat="1">
      <c r="A235" s="14"/>
      <c r="B235" s="250"/>
      <c r="C235" s="251"/>
      <c r="D235" s="241" t="s">
        <v>156</v>
      </c>
      <c r="E235" s="252" t="s">
        <v>1</v>
      </c>
      <c r="F235" s="253" t="s">
        <v>326</v>
      </c>
      <c r="G235" s="251"/>
      <c r="H235" s="254">
        <v>0.88800000000000001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156</v>
      </c>
      <c r="AU235" s="260" t="s">
        <v>89</v>
      </c>
      <c r="AV235" s="14" t="s">
        <v>89</v>
      </c>
      <c r="AW235" s="14" t="s">
        <v>35</v>
      </c>
      <c r="AX235" s="14" t="s">
        <v>80</v>
      </c>
      <c r="AY235" s="260" t="s">
        <v>147</v>
      </c>
    </row>
    <row r="236" s="13" customFormat="1">
      <c r="A236" s="13"/>
      <c r="B236" s="239"/>
      <c r="C236" s="240"/>
      <c r="D236" s="241" t="s">
        <v>156</v>
      </c>
      <c r="E236" s="242" t="s">
        <v>1</v>
      </c>
      <c r="F236" s="243" t="s">
        <v>327</v>
      </c>
      <c r="G236" s="240"/>
      <c r="H236" s="242" t="s">
        <v>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156</v>
      </c>
      <c r="AU236" s="249" t="s">
        <v>89</v>
      </c>
      <c r="AV236" s="13" t="s">
        <v>87</v>
      </c>
      <c r="AW236" s="13" t="s">
        <v>35</v>
      </c>
      <c r="AX236" s="13" t="s">
        <v>80</v>
      </c>
      <c r="AY236" s="249" t="s">
        <v>147</v>
      </c>
    </row>
    <row r="237" s="14" customFormat="1">
      <c r="A237" s="14"/>
      <c r="B237" s="250"/>
      <c r="C237" s="251"/>
      <c r="D237" s="241" t="s">
        <v>156</v>
      </c>
      <c r="E237" s="252" t="s">
        <v>1</v>
      </c>
      <c r="F237" s="253" t="s">
        <v>328</v>
      </c>
      <c r="G237" s="251"/>
      <c r="H237" s="254">
        <v>0.85499999999999998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156</v>
      </c>
      <c r="AU237" s="260" t="s">
        <v>89</v>
      </c>
      <c r="AV237" s="14" t="s">
        <v>89</v>
      </c>
      <c r="AW237" s="14" t="s">
        <v>35</v>
      </c>
      <c r="AX237" s="14" t="s">
        <v>80</v>
      </c>
      <c r="AY237" s="260" t="s">
        <v>147</v>
      </c>
    </row>
    <row r="238" s="15" customFormat="1">
      <c r="A238" s="15"/>
      <c r="B238" s="261"/>
      <c r="C238" s="262"/>
      <c r="D238" s="241" t="s">
        <v>156</v>
      </c>
      <c r="E238" s="263" t="s">
        <v>1</v>
      </c>
      <c r="F238" s="264" t="s">
        <v>182</v>
      </c>
      <c r="G238" s="262"/>
      <c r="H238" s="265">
        <v>1.7430000000000001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1" t="s">
        <v>156</v>
      </c>
      <c r="AU238" s="271" t="s">
        <v>89</v>
      </c>
      <c r="AV238" s="15" t="s">
        <v>154</v>
      </c>
      <c r="AW238" s="15" t="s">
        <v>35</v>
      </c>
      <c r="AX238" s="15" t="s">
        <v>87</v>
      </c>
      <c r="AY238" s="271" t="s">
        <v>147</v>
      </c>
    </row>
    <row r="239" s="2" customFormat="1" ht="16.5" customHeight="1">
      <c r="A239" s="38"/>
      <c r="B239" s="39"/>
      <c r="C239" s="226" t="s">
        <v>329</v>
      </c>
      <c r="D239" s="226" t="s">
        <v>149</v>
      </c>
      <c r="E239" s="227" t="s">
        <v>330</v>
      </c>
      <c r="F239" s="228" t="s">
        <v>331</v>
      </c>
      <c r="G239" s="229" t="s">
        <v>152</v>
      </c>
      <c r="H239" s="230">
        <v>17</v>
      </c>
      <c r="I239" s="231"/>
      <c r="J239" s="232">
        <f>ROUND(I239*H239,2)</f>
        <v>0</v>
      </c>
      <c r="K239" s="228" t="s">
        <v>153</v>
      </c>
      <c r="L239" s="44"/>
      <c r="M239" s="233" t="s">
        <v>1</v>
      </c>
      <c r="N239" s="234" t="s">
        <v>45</v>
      </c>
      <c r="O239" s="91"/>
      <c r="P239" s="235">
        <f>O239*H239</f>
        <v>0</v>
      </c>
      <c r="Q239" s="235">
        <v>0.51339999999999997</v>
      </c>
      <c r="R239" s="235">
        <f>Q239*H239</f>
        <v>8.7278000000000002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154</v>
      </c>
      <c r="AT239" s="237" t="s">
        <v>149</v>
      </c>
      <c r="AU239" s="237" t="s">
        <v>89</v>
      </c>
      <c r="AY239" s="17" t="s">
        <v>147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87</v>
      </c>
      <c r="BK239" s="238">
        <f>ROUND(I239*H239,2)</f>
        <v>0</v>
      </c>
      <c r="BL239" s="17" t="s">
        <v>154</v>
      </c>
      <c r="BM239" s="237" t="s">
        <v>332</v>
      </c>
    </row>
    <row r="240" s="13" customFormat="1">
      <c r="A240" s="13"/>
      <c r="B240" s="239"/>
      <c r="C240" s="240"/>
      <c r="D240" s="241" t="s">
        <v>156</v>
      </c>
      <c r="E240" s="242" t="s">
        <v>1</v>
      </c>
      <c r="F240" s="243" t="s">
        <v>333</v>
      </c>
      <c r="G240" s="240"/>
      <c r="H240" s="242" t="s">
        <v>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156</v>
      </c>
      <c r="AU240" s="249" t="s">
        <v>89</v>
      </c>
      <c r="AV240" s="13" t="s">
        <v>87</v>
      </c>
      <c r="AW240" s="13" t="s">
        <v>35</v>
      </c>
      <c r="AX240" s="13" t="s">
        <v>80</v>
      </c>
      <c r="AY240" s="249" t="s">
        <v>147</v>
      </c>
    </row>
    <row r="241" s="13" customFormat="1">
      <c r="A241" s="13"/>
      <c r="B241" s="239"/>
      <c r="C241" s="240"/>
      <c r="D241" s="241" t="s">
        <v>156</v>
      </c>
      <c r="E241" s="242" t="s">
        <v>1</v>
      </c>
      <c r="F241" s="243" t="s">
        <v>238</v>
      </c>
      <c r="G241" s="240"/>
      <c r="H241" s="242" t="s">
        <v>1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156</v>
      </c>
      <c r="AU241" s="249" t="s">
        <v>89</v>
      </c>
      <c r="AV241" s="13" t="s">
        <v>87</v>
      </c>
      <c r="AW241" s="13" t="s">
        <v>35</v>
      </c>
      <c r="AX241" s="13" t="s">
        <v>80</v>
      </c>
      <c r="AY241" s="249" t="s">
        <v>147</v>
      </c>
    </row>
    <row r="242" s="13" customFormat="1">
      <c r="A242" s="13"/>
      <c r="B242" s="239"/>
      <c r="C242" s="240"/>
      <c r="D242" s="241" t="s">
        <v>156</v>
      </c>
      <c r="E242" s="242" t="s">
        <v>1</v>
      </c>
      <c r="F242" s="243" t="s">
        <v>334</v>
      </c>
      <c r="G242" s="240"/>
      <c r="H242" s="242" t="s">
        <v>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156</v>
      </c>
      <c r="AU242" s="249" t="s">
        <v>89</v>
      </c>
      <c r="AV242" s="13" t="s">
        <v>87</v>
      </c>
      <c r="AW242" s="13" t="s">
        <v>35</v>
      </c>
      <c r="AX242" s="13" t="s">
        <v>80</v>
      </c>
      <c r="AY242" s="249" t="s">
        <v>147</v>
      </c>
    </row>
    <row r="243" s="14" customFormat="1">
      <c r="A243" s="14"/>
      <c r="B243" s="250"/>
      <c r="C243" s="251"/>
      <c r="D243" s="241" t="s">
        <v>156</v>
      </c>
      <c r="E243" s="252" t="s">
        <v>1</v>
      </c>
      <c r="F243" s="253" t="s">
        <v>255</v>
      </c>
      <c r="G243" s="251"/>
      <c r="H243" s="254">
        <v>17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156</v>
      </c>
      <c r="AU243" s="260" t="s">
        <v>89</v>
      </c>
      <c r="AV243" s="14" t="s">
        <v>89</v>
      </c>
      <c r="AW243" s="14" t="s">
        <v>35</v>
      </c>
      <c r="AX243" s="14" t="s">
        <v>87</v>
      </c>
      <c r="AY243" s="260" t="s">
        <v>147</v>
      </c>
    </row>
    <row r="244" s="12" customFormat="1" ht="22.8" customHeight="1">
      <c r="A244" s="12"/>
      <c r="B244" s="210"/>
      <c r="C244" s="211"/>
      <c r="D244" s="212" t="s">
        <v>79</v>
      </c>
      <c r="E244" s="224" t="s">
        <v>173</v>
      </c>
      <c r="F244" s="224" t="s">
        <v>335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SUM(P245:P285)</f>
        <v>0</v>
      </c>
      <c r="Q244" s="218"/>
      <c r="R244" s="219">
        <f>SUM(R245:R285)</f>
        <v>8.312441999999999</v>
      </c>
      <c r="S244" s="218"/>
      <c r="T244" s="220">
        <f>SUM(T245:T285)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87</v>
      </c>
      <c r="AT244" s="222" t="s">
        <v>79</v>
      </c>
      <c r="AU244" s="222" t="s">
        <v>87</v>
      </c>
      <c r="AY244" s="221" t="s">
        <v>147</v>
      </c>
      <c r="BK244" s="223">
        <f>SUM(BK245:BK285)</f>
        <v>0</v>
      </c>
    </row>
    <row r="245" s="2" customFormat="1" ht="16.5" customHeight="1">
      <c r="A245" s="38"/>
      <c r="B245" s="39"/>
      <c r="C245" s="226" t="s">
        <v>336</v>
      </c>
      <c r="D245" s="226" t="s">
        <v>149</v>
      </c>
      <c r="E245" s="227" t="s">
        <v>337</v>
      </c>
      <c r="F245" s="228" t="s">
        <v>338</v>
      </c>
      <c r="G245" s="229" t="s">
        <v>152</v>
      </c>
      <c r="H245" s="230">
        <v>154.59999999999999</v>
      </c>
      <c r="I245" s="231"/>
      <c r="J245" s="232">
        <f>ROUND(I245*H245,2)</f>
        <v>0</v>
      </c>
      <c r="K245" s="228" t="s">
        <v>153</v>
      </c>
      <c r="L245" s="44"/>
      <c r="M245" s="233" t="s">
        <v>1</v>
      </c>
      <c r="N245" s="234" t="s">
        <v>45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154</v>
      </c>
      <c r="AT245" s="237" t="s">
        <v>149</v>
      </c>
      <c r="AU245" s="237" t="s">
        <v>89</v>
      </c>
      <c r="AY245" s="17" t="s">
        <v>147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87</v>
      </c>
      <c r="BK245" s="238">
        <f>ROUND(I245*H245,2)</f>
        <v>0</v>
      </c>
      <c r="BL245" s="17" t="s">
        <v>154</v>
      </c>
      <c r="BM245" s="237" t="s">
        <v>339</v>
      </c>
    </row>
    <row r="246" s="13" customFormat="1">
      <c r="A246" s="13"/>
      <c r="B246" s="239"/>
      <c r="C246" s="240"/>
      <c r="D246" s="241" t="s">
        <v>156</v>
      </c>
      <c r="E246" s="242" t="s">
        <v>1</v>
      </c>
      <c r="F246" s="243" t="s">
        <v>340</v>
      </c>
      <c r="G246" s="240"/>
      <c r="H246" s="242" t="s">
        <v>1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156</v>
      </c>
      <c r="AU246" s="249" t="s">
        <v>89</v>
      </c>
      <c r="AV246" s="13" t="s">
        <v>87</v>
      </c>
      <c r="AW246" s="13" t="s">
        <v>35</v>
      </c>
      <c r="AX246" s="13" t="s">
        <v>80</v>
      </c>
      <c r="AY246" s="249" t="s">
        <v>147</v>
      </c>
    </row>
    <row r="247" s="14" customFormat="1">
      <c r="A247" s="14"/>
      <c r="B247" s="250"/>
      <c r="C247" s="251"/>
      <c r="D247" s="241" t="s">
        <v>156</v>
      </c>
      <c r="E247" s="252" t="s">
        <v>1</v>
      </c>
      <c r="F247" s="253" t="s">
        <v>179</v>
      </c>
      <c r="G247" s="251"/>
      <c r="H247" s="254">
        <v>154.59999999999999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156</v>
      </c>
      <c r="AU247" s="260" t="s">
        <v>89</v>
      </c>
      <c r="AV247" s="14" t="s">
        <v>89</v>
      </c>
      <c r="AW247" s="14" t="s">
        <v>35</v>
      </c>
      <c r="AX247" s="14" t="s">
        <v>87</v>
      </c>
      <c r="AY247" s="260" t="s">
        <v>147</v>
      </c>
    </row>
    <row r="248" s="2" customFormat="1" ht="16.5" customHeight="1">
      <c r="A248" s="38"/>
      <c r="B248" s="39"/>
      <c r="C248" s="226" t="s">
        <v>341</v>
      </c>
      <c r="D248" s="226" t="s">
        <v>149</v>
      </c>
      <c r="E248" s="227" t="s">
        <v>342</v>
      </c>
      <c r="F248" s="228" t="s">
        <v>343</v>
      </c>
      <c r="G248" s="229" t="s">
        <v>152</v>
      </c>
      <c r="H248" s="230">
        <v>1818.4000000000001</v>
      </c>
      <c r="I248" s="231"/>
      <c r="J248" s="232">
        <f>ROUND(I248*H248,2)</f>
        <v>0</v>
      </c>
      <c r="K248" s="228" t="s">
        <v>153</v>
      </c>
      <c r="L248" s="44"/>
      <c r="M248" s="233" t="s">
        <v>1</v>
      </c>
      <c r="N248" s="234" t="s">
        <v>45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154</v>
      </c>
      <c r="AT248" s="237" t="s">
        <v>149</v>
      </c>
      <c r="AU248" s="237" t="s">
        <v>89</v>
      </c>
      <c r="AY248" s="17" t="s">
        <v>147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87</v>
      </c>
      <c r="BK248" s="238">
        <f>ROUND(I248*H248,2)</f>
        <v>0</v>
      </c>
      <c r="BL248" s="17" t="s">
        <v>154</v>
      </c>
      <c r="BM248" s="237" t="s">
        <v>344</v>
      </c>
    </row>
    <row r="249" s="13" customFormat="1">
      <c r="A249" s="13"/>
      <c r="B249" s="239"/>
      <c r="C249" s="240"/>
      <c r="D249" s="241" t="s">
        <v>156</v>
      </c>
      <c r="E249" s="242" t="s">
        <v>1</v>
      </c>
      <c r="F249" s="243" t="s">
        <v>238</v>
      </c>
      <c r="G249" s="240"/>
      <c r="H249" s="242" t="s">
        <v>1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156</v>
      </c>
      <c r="AU249" s="249" t="s">
        <v>89</v>
      </c>
      <c r="AV249" s="13" t="s">
        <v>87</v>
      </c>
      <c r="AW249" s="13" t="s">
        <v>35</v>
      </c>
      <c r="AX249" s="13" t="s">
        <v>80</v>
      </c>
      <c r="AY249" s="249" t="s">
        <v>147</v>
      </c>
    </row>
    <row r="250" s="13" customFormat="1">
      <c r="A250" s="13"/>
      <c r="B250" s="239"/>
      <c r="C250" s="240"/>
      <c r="D250" s="241" t="s">
        <v>156</v>
      </c>
      <c r="E250" s="242" t="s">
        <v>1</v>
      </c>
      <c r="F250" s="243" t="s">
        <v>345</v>
      </c>
      <c r="G250" s="240"/>
      <c r="H250" s="242" t="s">
        <v>1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156</v>
      </c>
      <c r="AU250" s="249" t="s">
        <v>89</v>
      </c>
      <c r="AV250" s="13" t="s">
        <v>87</v>
      </c>
      <c r="AW250" s="13" t="s">
        <v>35</v>
      </c>
      <c r="AX250" s="13" t="s">
        <v>80</v>
      </c>
      <c r="AY250" s="249" t="s">
        <v>147</v>
      </c>
    </row>
    <row r="251" s="13" customFormat="1">
      <c r="A251" s="13"/>
      <c r="B251" s="239"/>
      <c r="C251" s="240"/>
      <c r="D251" s="241" t="s">
        <v>156</v>
      </c>
      <c r="E251" s="242" t="s">
        <v>1</v>
      </c>
      <c r="F251" s="243" t="s">
        <v>346</v>
      </c>
      <c r="G251" s="240"/>
      <c r="H251" s="242" t="s">
        <v>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156</v>
      </c>
      <c r="AU251" s="249" t="s">
        <v>89</v>
      </c>
      <c r="AV251" s="13" t="s">
        <v>87</v>
      </c>
      <c r="AW251" s="13" t="s">
        <v>35</v>
      </c>
      <c r="AX251" s="13" t="s">
        <v>80</v>
      </c>
      <c r="AY251" s="249" t="s">
        <v>147</v>
      </c>
    </row>
    <row r="252" s="14" customFormat="1">
      <c r="A252" s="14"/>
      <c r="B252" s="250"/>
      <c r="C252" s="251"/>
      <c r="D252" s="241" t="s">
        <v>156</v>
      </c>
      <c r="E252" s="252" t="s">
        <v>1</v>
      </c>
      <c r="F252" s="253" t="s">
        <v>347</v>
      </c>
      <c r="G252" s="251"/>
      <c r="H252" s="254">
        <v>900.5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156</v>
      </c>
      <c r="AU252" s="260" t="s">
        <v>89</v>
      </c>
      <c r="AV252" s="14" t="s">
        <v>89</v>
      </c>
      <c r="AW252" s="14" t="s">
        <v>35</v>
      </c>
      <c r="AX252" s="14" t="s">
        <v>80</v>
      </c>
      <c r="AY252" s="260" t="s">
        <v>147</v>
      </c>
    </row>
    <row r="253" s="13" customFormat="1">
      <c r="A253" s="13"/>
      <c r="B253" s="239"/>
      <c r="C253" s="240"/>
      <c r="D253" s="241" t="s">
        <v>156</v>
      </c>
      <c r="E253" s="242" t="s">
        <v>1</v>
      </c>
      <c r="F253" s="243" t="s">
        <v>348</v>
      </c>
      <c r="G253" s="240"/>
      <c r="H253" s="242" t="s">
        <v>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156</v>
      </c>
      <c r="AU253" s="249" t="s">
        <v>89</v>
      </c>
      <c r="AV253" s="13" t="s">
        <v>87</v>
      </c>
      <c r="AW253" s="13" t="s">
        <v>35</v>
      </c>
      <c r="AX253" s="13" t="s">
        <v>80</v>
      </c>
      <c r="AY253" s="249" t="s">
        <v>147</v>
      </c>
    </row>
    <row r="254" s="14" customFormat="1">
      <c r="A254" s="14"/>
      <c r="B254" s="250"/>
      <c r="C254" s="251"/>
      <c r="D254" s="241" t="s">
        <v>156</v>
      </c>
      <c r="E254" s="252" t="s">
        <v>1</v>
      </c>
      <c r="F254" s="253" t="s">
        <v>349</v>
      </c>
      <c r="G254" s="251"/>
      <c r="H254" s="254">
        <v>917.89999999999998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156</v>
      </c>
      <c r="AU254" s="260" t="s">
        <v>89</v>
      </c>
      <c r="AV254" s="14" t="s">
        <v>89</v>
      </c>
      <c r="AW254" s="14" t="s">
        <v>35</v>
      </c>
      <c r="AX254" s="14" t="s">
        <v>80</v>
      </c>
      <c r="AY254" s="260" t="s">
        <v>147</v>
      </c>
    </row>
    <row r="255" s="15" customFormat="1">
      <c r="A255" s="15"/>
      <c r="B255" s="261"/>
      <c r="C255" s="262"/>
      <c r="D255" s="241" t="s">
        <v>156</v>
      </c>
      <c r="E255" s="263" t="s">
        <v>1</v>
      </c>
      <c r="F255" s="264" t="s">
        <v>182</v>
      </c>
      <c r="G255" s="262"/>
      <c r="H255" s="265">
        <v>1818.4000000000001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1" t="s">
        <v>156</v>
      </c>
      <c r="AU255" s="271" t="s">
        <v>89</v>
      </c>
      <c r="AV255" s="15" t="s">
        <v>154</v>
      </c>
      <c r="AW255" s="15" t="s">
        <v>35</v>
      </c>
      <c r="AX255" s="15" t="s">
        <v>87</v>
      </c>
      <c r="AY255" s="271" t="s">
        <v>147</v>
      </c>
    </row>
    <row r="256" s="2" customFormat="1" ht="16.5" customHeight="1">
      <c r="A256" s="38"/>
      <c r="B256" s="39"/>
      <c r="C256" s="226" t="s">
        <v>350</v>
      </c>
      <c r="D256" s="226" t="s">
        <v>149</v>
      </c>
      <c r="E256" s="227" t="s">
        <v>351</v>
      </c>
      <c r="F256" s="228" t="s">
        <v>352</v>
      </c>
      <c r="G256" s="229" t="s">
        <v>152</v>
      </c>
      <c r="H256" s="230">
        <v>856.20000000000005</v>
      </c>
      <c r="I256" s="231"/>
      <c r="J256" s="232">
        <f>ROUND(I256*H256,2)</f>
        <v>0</v>
      </c>
      <c r="K256" s="228" t="s">
        <v>153</v>
      </c>
      <c r="L256" s="44"/>
      <c r="M256" s="233" t="s">
        <v>1</v>
      </c>
      <c r="N256" s="234" t="s">
        <v>45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154</v>
      </c>
      <c r="AT256" s="237" t="s">
        <v>149</v>
      </c>
      <c r="AU256" s="237" t="s">
        <v>89</v>
      </c>
      <c r="AY256" s="17" t="s">
        <v>147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87</v>
      </c>
      <c r="BK256" s="238">
        <f>ROUND(I256*H256,2)</f>
        <v>0</v>
      </c>
      <c r="BL256" s="17" t="s">
        <v>154</v>
      </c>
      <c r="BM256" s="237" t="s">
        <v>353</v>
      </c>
    </row>
    <row r="257" s="13" customFormat="1">
      <c r="A257" s="13"/>
      <c r="B257" s="239"/>
      <c r="C257" s="240"/>
      <c r="D257" s="241" t="s">
        <v>156</v>
      </c>
      <c r="E257" s="242" t="s">
        <v>1</v>
      </c>
      <c r="F257" s="243" t="s">
        <v>354</v>
      </c>
      <c r="G257" s="240"/>
      <c r="H257" s="242" t="s">
        <v>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156</v>
      </c>
      <c r="AU257" s="249" t="s">
        <v>89</v>
      </c>
      <c r="AV257" s="13" t="s">
        <v>87</v>
      </c>
      <c r="AW257" s="13" t="s">
        <v>35</v>
      </c>
      <c r="AX257" s="13" t="s">
        <v>80</v>
      </c>
      <c r="AY257" s="249" t="s">
        <v>147</v>
      </c>
    </row>
    <row r="258" s="13" customFormat="1">
      <c r="A258" s="13"/>
      <c r="B258" s="239"/>
      <c r="C258" s="240"/>
      <c r="D258" s="241" t="s">
        <v>156</v>
      </c>
      <c r="E258" s="242" t="s">
        <v>1</v>
      </c>
      <c r="F258" s="243" t="s">
        <v>238</v>
      </c>
      <c r="G258" s="240"/>
      <c r="H258" s="242" t="s">
        <v>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156</v>
      </c>
      <c r="AU258" s="249" t="s">
        <v>89</v>
      </c>
      <c r="AV258" s="13" t="s">
        <v>87</v>
      </c>
      <c r="AW258" s="13" t="s">
        <v>35</v>
      </c>
      <c r="AX258" s="13" t="s">
        <v>80</v>
      </c>
      <c r="AY258" s="249" t="s">
        <v>147</v>
      </c>
    </row>
    <row r="259" s="13" customFormat="1">
      <c r="A259" s="13"/>
      <c r="B259" s="239"/>
      <c r="C259" s="240"/>
      <c r="D259" s="241" t="s">
        <v>156</v>
      </c>
      <c r="E259" s="242" t="s">
        <v>1</v>
      </c>
      <c r="F259" s="243" t="s">
        <v>355</v>
      </c>
      <c r="G259" s="240"/>
      <c r="H259" s="242" t="s">
        <v>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156</v>
      </c>
      <c r="AU259" s="249" t="s">
        <v>89</v>
      </c>
      <c r="AV259" s="13" t="s">
        <v>87</v>
      </c>
      <c r="AW259" s="13" t="s">
        <v>35</v>
      </c>
      <c r="AX259" s="13" t="s">
        <v>80</v>
      </c>
      <c r="AY259" s="249" t="s">
        <v>147</v>
      </c>
    </row>
    <row r="260" s="14" customFormat="1">
      <c r="A260" s="14"/>
      <c r="B260" s="250"/>
      <c r="C260" s="251"/>
      <c r="D260" s="241" t="s">
        <v>156</v>
      </c>
      <c r="E260" s="252" t="s">
        <v>1</v>
      </c>
      <c r="F260" s="253" t="s">
        <v>356</v>
      </c>
      <c r="G260" s="251"/>
      <c r="H260" s="254">
        <v>856.20000000000005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156</v>
      </c>
      <c r="AU260" s="260" t="s">
        <v>89</v>
      </c>
      <c r="AV260" s="14" t="s">
        <v>89</v>
      </c>
      <c r="AW260" s="14" t="s">
        <v>35</v>
      </c>
      <c r="AX260" s="14" t="s">
        <v>87</v>
      </c>
      <c r="AY260" s="260" t="s">
        <v>147</v>
      </c>
    </row>
    <row r="261" s="2" customFormat="1" ht="16.5" customHeight="1">
      <c r="A261" s="38"/>
      <c r="B261" s="39"/>
      <c r="C261" s="226" t="s">
        <v>357</v>
      </c>
      <c r="D261" s="226" t="s">
        <v>149</v>
      </c>
      <c r="E261" s="227" t="s">
        <v>358</v>
      </c>
      <c r="F261" s="228" t="s">
        <v>359</v>
      </c>
      <c r="G261" s="229" t="s">
        <v>152</v>
      </c>
      <c r="H261" s="230">
        <v>856.20000000000005</v>
      </c>
      <c r="I261" s="231"/>
      <c r="J261" s="232">
        <f>ROUND(I261*H261,2)</f>
        <v>0</v>
      </c>
      <c r="K261" s="228" t="s">
        <v>153</v>
      </c>
      <c r="L261" s="44"/>
      <c r="M261" s="233" t="s">
        <v>1</v>
      </c>
      <c r="N261" s="234" t="s">
        <v>45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154</v>
      </c>
      <c r="AT261" s="237" t="s">
        <v>149</v>
      </c>
      <c r="AU261" s="237" t="s">
        <v>89</v>
      </c>
      <c r="AY261" s="17" t="s">
        <v>147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87</v>
      </c>
      <c r="BK261" s="238">
        <f>ROUND(I261*H261,2)</f>
        <v>0</v>
      </c>
      <c r="BL261" s="17" t="s">
        <v>154</v>
      </c>
      <c r="BM261" s="237" t="s">
        <v>360</v>
      </c>
    </row>
    <row r="262" s="13" customFormat="1">
      <c r="A262" s="13"/>
      <c r="B262" s="239"/>
      <c r="C262" s="240"/>
      <c r="D262" s="241" t="s">
        <v>156</v>
      </c>
      <c r="E262" s="242" t="s">
        <v>1</v>
      </c>
      <c r="F262" s="243" t="s">
        <v>361</v>
      </c>
      <c r="G262" s="240"/>
      <c r="H262" s="242" t="s">
        <v>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156</v>
      </c>
      <c r="AU262" s="249" t="s">
        <v>89</v>
      </c>
      <c r="AV262" s="13" t="s">
        <v>87</v>
      </c>
      <c r="AW262" s="13" t="s">
        <v>35</v>
      </c>
      <c r="AX262" s="13" t="s">
        <v>80</v>
      </c>
      <c r="AY262" s="249" t="s">
        <v>147</v>
      </c>
    </row>
    <row r="263" s="13" customFormat="1">
      <c r="A263" s="13"/>
      <c r="B263" s="239"/>
      <c r="C263" s="240"/>
      <c r="D263" s="241" t="s">
        <v>156</v>
      </c>
      <c r="E263" s="242" t="s">
        <v>1</v>
      </c>
      <c r="F263" s="243" t="s">
        <v>238</v>
      </c>
      <c r="G263" s="240"/>
      <c r="H263" s="242" t="s">
        <v>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156</v>
      </c>
      <c r="AU263" s="249" t="s">
        <v>89</v>
      </c>
      <c r="AV263" s="13" t="s">
        <v>87</v>
      </c>
      <c r="AW263" s="13" t="s">
        <v>35</v>
      </c>
      <c r="AX263" s="13" t="s">
        <v>80</v>
      </c>
      <c r="AY263" s="249" t="s">
        <v>147</v>
      </c>
    </row>
    <row r="264" s="13" customFormat="1">
      <c r="A264" s="13"/>
      <c r="B264" s="239"/>
      <c r="C264" s="240"/>
      <c r="D264" s="241" t="s">
        <v>156</v>
      </c>
      <c r="E264" s="242" t="s">
        <v>1</v>
      </c>
      <c r="F264" s="243" t="s">
        <v>355</v>
      </c>
      <c r="G264" s="240"/>
      <c r="H264" s="242" t="s">
        <v>1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156</v>
      </c>
      <c r="AU264" s="249" t="s">
        <v>89</v>
      </c>
      <c r="AV264" s="13" t="s">
        <v>87</v>
      </c>
      <c r="AW264" s="13" t="s">
        <v>35</v>
      </c>
      <c r="AX264" s="13" t="s">
        <v>80</v>
      </c>
      <c r="AY264" s="249" t="s">
        <v>147</v>
      </c>
    </row>
    <row r="265" s="14" customFormat="1">
      <c r="A265" s="14"/>
      <c r="B265" s="250"/>
      <c r="C265" s="251"/>
      <c r="D265" s="241" t="s">
        <v>156</v>
      </c>
      <c r="E265" s="252" t="s">
        <v>1</v>
      </c>
      <c r="F265" s="253" t="s">
        <v>356</v>
      </c>
      <c r="G265" s="251"/>
      <c r="H265" s="254">
        <v>856.20000000000005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156</v>
      </c>
      <c r="AU265" s="260" t="s">
        <v>89</v>
      </c>
      <c r="AV265" s="14" t="s">
        <v>89</v>
      </c>
      <c r="AW265" s="14" t="s">
        <v>35</v>
      </c>
      <c r="AX265" s="14" t="s">
        <v>87</v>
      </c>
      <c r="AY265" s="260" t="s">
        <v>147</v>
      </c>
    </row>
    <row r="266" s="2" customFormat="1" ht="16.5" customHeight="1">
      <c r="A266" s="38"/>
      <c r="B266" s="39"/>
      <c r="C266" s="226" t="s">
        <v>362</v>
      </c>
      <c r="D266" s="226" t="s">
        <v>149</v>
      </c>
      <c r="E266" s="227" t="s">
        <v>363</v>
      </c>
      <c r="F266" s="228" t="s">
        <v>364</v>
      </c>
      <c r="G266" s="229" t="s">
        <v>152</v>
      </c>
      <c r="H266" s="230">
        <v>863.39999999999998</v>
      </c>
      <c r="I266" s="231"/>
      <c r="J266" s="232">
        <f>ROUND(I266*H266,2)</f>
        <v>0</v>
      </c>
      <c r="K266" s="228" t="s">
        <v>153</v>
      </c>
      <c r="L266" s="44"/>
      <c r="M266" s="233" t="s">
        <v>1</v>
      </c>
      <c r="N266" s="234" t="s">
        <v>45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154</v>
      </c>
      <c r="AT266" s="237" t="s">
        <v>149</v>
      </c>
      <c r="AU266" s="237" t="s">
        <v>89</v>
      </c>
      <c r="AY266" s="17" t="s">
        <v>147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87</v>
      </c>
      <c r="BK266" s="238">
        <f>ROUND(I266*H266,2)</f>
        <v>0</v>
      </c>
      <c r="BL266" s="17" t="s">
        <v>154</v>
      </c>
      <c r="BM266" s="237" t="s">
        <v>365</v>
      </c>
    </row>
    <row r="267" s="13" customFormat="1">
      <c r="A267" s="13"/>
      <c r="B267" s="239"/>
      <c r="C267" s="240"/>
      <c r="D267" s="241" t="s">
        <v>156</v>
      </c>
      <c r="E267" s="242" t="s">
        <v>1</v>
      </c>
      <c r="F267" s="243" t="s">
        <v>238</v>
      </c>
      <c r="G267" s="240"/>
      <c r="H267" s="242" t="s">
        <v>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156</v>
      </c>
      <c r="AU267" s="249" t="s">
        <v>89</v>
      </c>
      <c r="AV267" s="13" t="s">
        <v>87</v>
      </c>
      <c r="AW267" s="13" t="s">
        <v>35</v>
      </c>
      <c r="AX267" s="13" t="s">
        <v>80</v>
      </c>
      <c r="AY267" s="249" t="s">
        <v>147</v>
      </c>
    </row>
    <row r="268" s="13" customFormat="1">
      <c r="A268" s="13"/>
      <c r="B268" s="239"/>
      <c r="C268" s="240"/>
      <c r="D268" s="241" t="s">
        <v>156</v>
      </c>
      <c r="E268" s="242" t="s">
        <v>1</v>
      </c>
      <c r="F268" s="243" t="s">
        <v>366</v>
      </c>
      <c r="G268" s="240"/>
      <c r="H268" s="242" t="s">
        <v>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156</v>
      </c>
      <c r="AU268" s="249" t="s">
        <v>89</v>
      </c>
      <c r="AV268" s="13" t="s">
        <v>87</v>
      </c>
      <c r="AW268" s="13" t="s">
        <v>35</v>
      </c>
      <c r="AX268" s="13" t="s">
        <v>80</v>
      </c>
      <c r="AY268" s="249" t="s">
        <v>147</v>
      </c>
    </row>
    <row r="269" s="14" customFormat="1">
      <c r="A269" s="14"/>
      <c r="B269" s="250"/>
      <c r="C269" s="251"/>
      <c r="D269" s="241" t="s">
        <v>156</v>
      </c>
      <c r="E269" s="252" t="s">
        <v>1</v>
      </c>
      <c r="F269" s="253" t="s">
        <v>367</v>
      </c>
      <c r="G269" s="251"/>
      <c r="H269" s="254">
        <v>863.39999999999998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0" t="s">
        <v>156</v>
      </c>
      <c r="AU269" s="260" t="s">
        <v>89</v>
      </c>
      <c r="AV269" s="14" t="s">
        <v>89</v>
      </c>
      <c r="AW269" s="14" t="s">
        <v>35</v>
      </c>
      <c r="AX269" s="14" t="s">
        <v>87</v>
      </c>
      <c r="AY269" s="260" t="s">
        <v>147</v>
      </c>
    </row>
    <row r="270" s="2" customFormat="1" ht="21.75" customHeight="1">
      <c r="A270" s="38"/>
      <c r="B270" s="39"/>
      <c r="C270" s="226" t="s">
        <v>368</v>
      </c>
      <c r="D270" s="226" t="s">
        <v>149</v>
      </c>
      <c r="E270" s="227" t="s">
        <v>369</v>
      </c>
      <c r="F270" s="228" t="s">
        <v>370</v>
      </c>
      <c r="G270" s="229" t="s">
        <v>152</v>
      </c>
      <c r="H270" s="230">
        <v>840.20000000000005</v>
      </c>
      <c r="I270" s="231"/>
      <c r="J270" s="232">
        <f>ROUND(I270*H270,2)</f>
        <v>0</v>
      </c>
      <c r="K270" s="228" t="s">
        <v>153</v>
      </c>
      <c r="L270" s="44"/>
      <c r="M270" s="233" t="s">
        <v>1</v>
      </c>
      <c r="N270" s="234" t="s">
        <v>45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154</v>
      </c>
      <c r="AT270" s="237" t="s">
        <v>149</v>
      </c>
      <c r="AU270" s="237" t="s">
        <v>89</v>
      </c>
      <c r="AY270" s="17" t="s">
        <v>147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87</v>
      </c>
      <c r="BK270" s="238">
        <f>ROUND(I270*H270,2)</f>
        <v>0</v>
      </c>
      <c r="BL270" s="17" t="s">
        <v>154</v>
      </c>
      <c r="BM270" s="237" t="s">
        <v>371</v>
      </c>
    </row>
    <row r="271" s="13" customFormat="1">
      <c r="A271" s="13"/>
      <c r="B271" s="239"/>
      <c r="C271" s="240"/>
      <c r="D271" s="241" t="s">
        <v>156</v>
      </c>
      <c r="E271" s="242" t="s">
        <v>1</v>
      </c>
      <c r="F271" s="243" t="s">
        <v>238</v>
      </c>
      <c r="G271" s="240"/>
      <c r="H271" s="242" t="s">
        <v>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156</v>
      </c>
      <c r="AU271" s="249" t="s">
        <v>89</v>
      </c>
      <c r="AV271" s="13" t="s">
        <v>87</v>
      </c>
      <c r="AW271" s="13" t="s">
        <v>35</v>
      </c>
      <c r="AX271" s="13" t="s">
        <v>80</v>
      </c>
      <c r="AY271" s="249" t="s">
        <v>147</v>
      </c>
    </row>
    <row r="272" s="14" customFormat="1">
      <c r="A272" s="14"/>
      <c r="B272" s="250"/>
      <c r="C272" s="251"/>
      <c r="D272" s="241" t="s">
        <v>156</v>
      </c>
      <c r="E272" s="252" t="s">
        <v>1</v>
      </c>
      <c r="F272" s="253" t="s">
        <v>372</v>
      </c>
      <c r="G272" s="251"/>
      <c r="H272" s="254">
        <v>840.20000000000005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156</v>
      </c>
      <c r="AU272" s="260" t="s">
        <v>89</v>
      </c>
      <c r="AV272" s="14" t="s">
        <v>89</v>
      </c>
      <c r="AW272" s="14" t="s">
        <v>35</v>
      </c>
      <c r="AX272" s="14" t="s">
        <v>87</v>
      </c>
      <c r="AY272" s="260" t="s">
        <v>147</v>
      </c>
    </row>
    <row r="273" s="2" customFormat="1" ht="21.75" customHeight="1">
      <c r="A273" s="38"/>
      <c r="B273" s="39"/>
      <c r="C273" s="226" t="s">
        <v>373</v>
      </c>
      <c r="D273" s="226" t="s">
        <v>149</v>
      </c>
      <c r="E273" s="227" t="s">
        <v>374</v>
      </c>
      <c r="F273" s="228" t="s">
        <v>375</v>
      </c>
      <c r="G273" s="229" t="s">
        <v>152</v>
      </c>
      <c r="H273" s="230">
        <v>23.190000000000001</v>
      </c>
      <c r="I273" s="231"/>
      <c r="J273" s="232">
        <f>ROUND(I273*H273,2)</f>
        <v>0</v>
      </c>
      <c r="K273" s="228" t="s">
        <v>153</v>
      </c>
      <c r="L273" s="44"/>
      <c r="M273" s="233" t="s">
        <v>1</v>
      </c>
      <c r="N273" s="234" t="s">
        <v>45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154</v>
      </c>
      <c r="AT273" s="237" t="s">
        <v>149</v>
      </c>
      <c r="AU273" s="237" t="s">
        <v>89</v>
      </c>
      <c r="AY273" s="17" t="s">
        <v>147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87</v>
      </c>
      <c r="BK273" s="238">
        <f>ROUND(I273*H273,2)</f>
        <v>0</v>
      </c>
      <c r="BL273" s="17" t="s">
        <v>154</v>
      </c>
      <c r="BM273" s="237" t="s">
        <v>376</v>
      </c>
    </row>
    <row r="274" s="13" customFormat="1">
      <c r="A274" s="13"/>
      <c r="B274" s="239"/>
      <c r="C274" s="240"/>
      <c r="D274" s="241" t="s">
        <v>156</v>
      </c>
      <c r="E274" s="242" t="s">
        <v>1</v>
      </c>
      <c r="F274" s="243" t="s">
        <v>238</v>
      </c>
      <c r="G274" s="240"/>
      <c r="H274" s="242" t="s">
        <v>1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156</v>
      </c>
      <c r="AU274" s="249" t="s">
        <v>89</v>
      </c>
      <c r="AV274" s="13" t="s">
        <v>87</v>
      </c>
      <c r="AW274" s="13" t="s">
        <v>35</v>
      </c>
      <c r="AX274" s="13" t="s">
        <v>80</v>
      </c>
      <c r="AY274" s="249" t="s">
        <v>147</v>
      </c>
    </row>
    <row r="275" s="13" customFormat="1">
      <c r="A275" s="13"/>
      <c r="B275" s="239"/>
      <c r="C275" s="240"/>
      <c r="D275" s="241" t="s">
        <v>156</v>
      </c>
      <c r="E275" s="242" t="s">
        <v>1</v>
      </c>
      <c r="F275" s="243" t="s">
        <v>377</v>
      </c>
      <c r="G275" s="240"/>
      <c r="H275" s="242" t="s">
        <v>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156</v>
      </c>
      <c r="AU275" s="249" t="s">
        <v>89</v>
      </c>
      <c r="AV275" s="13" t="s">
        <v>87</v>
      </c>
      <c r="AW275" s="13" t="s">
        <v>35</v>
      </c>
      <c r="AX275" s="13" t="s">
        <v>80</v>
      </c>
      <c r="AY275" s="249" t="s">
        <v>147</v>
      </c>
    </row>
    <row r="276" s="14" customFormat="1">
      <c r="A276" s="14"/>
      <c r="B276" s="250"/>
      <c r="C276" s="251"/>
      <c r="D276" s="241" t="s">
        <v>156</v>
      </c>
      <c r="E276" s="252" t="s">
        <v>1</v>
      </c>
      <c r="F276" s="253" t="s">
        <v>378</v>
      </c>
      <c r="G276" s="251"/>
      <c r="H276" s="254">
        <v>23.190000000000001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156</v>
      </c>
      <c r="AU276" s="260" t="s">
        <v>89</v>
      </c>
      <c r="AV276" s="14" t="s">
        <v>89</v>
      </c>
      <c r="AW276" s="14" t="s">
        <v>35</v>
      </c>
      <c r="AX276" s="14" t="s">
        <v>87</v>
      </c>
      <c r="AY276" s="260" t="s">
        <v>147</v>
      </c>
    </row>
    <row r="277" s="2" customFormat="1" ht="16.5" customHeight="1">
      <c r="A277" s="38"/>
      <c r="B277" s="39"/>
      <c r="C277" s="226" t="s">
        <v>379</v>
      </c>
      <c r="D277" s="226" t="s">
        <v>149</v>
      </c>
      <c r="E277" s="227" t="s">
        <v>380</v>
      </c>
      <c r="F277" s="228" t="s">
        <v>381</v>
      </c>
      <c r="G277" s="229" t="s">
        <v>152</v>
      </c>
      <c r="H277" s="230">
        <v>7</v>
      </c>
      <c r="I277" s="231"/>
      <c r="J277" s="232">
        <f>ROUND(I277*H277,2)</f>
        <v>0</v>
      </c>
      <c r="K277" s="228" t="s">
        <v>153</v>
      </c>
      <c r="L277" s="44"/>
      <c r="M277" s="233" t="s">
        <v>1</v>
      </c>
      <c r="N277" s="234" t="s">
        <v>45</v>
      </c>
      <c r="O277" s="91"/>
      <c r="P277" s="235">
        <f>O277*H277</f>
        <v>0</v>
      </c>
      <c r="Q277" s="235">
        <v>0.10362</v>
      </c>
      <c r="R277" s="235">
        <f>Q277*H277</f>
        <v>0.72533999999999998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154</v>
      </c>
      <c r="AT277" s="237" t="s">
        <v>149</v>
      </c>
      <c r="AU277" s="237" t="s">
        <v>89</v>
      </c>
      <c r="AY277" s="17" t="s">
        <v>147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87</v>
      </c>
      <c r="BK277" s="238">
        <f>ROUND(I277*H277,2)</f>
        <v>0</v>
      </c>
      <c r="BL277" s="17" t="s">
        <v>154</v>
      </c>
      <c r="BM277" s="237" t="s">
        <v>382</v>
      </c>
    </row>
    <row r="278" s="13" customFormat="1">
      <c r="A278" s="13"/>
      <c r="B278" s="239"/>
      <c r="C278" s="240"/>
      <c r="D278" s="241" t="s">
        <v>156</v>
      </c>
      <c r="E278" s="242" t="s">
        <v>1</v>
      </c>
      <c r="F278" s="243" t="s">
        <v>383</v>
      </c>
      <c r="G278" s="240"/>
      <c r="H278" s="242" t="s">
        <v>1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156</v>
      </c>
      <c r="AU278" s="249" t="s">
        <v>89</v>
      </c>
      <c r="AV278" s="13" t="s">
        <v>87</v>
      </c>
      <c r="AW278" s="13" t="s">
        <v>35</v>
      </c>
      <c r="AX278" s="13" t="s">
        <v>80</v>
      </c>
      <c r="AY278" s="249" t="s">
        <v>147</v>
      </c>
    </row>
    <row r="279" s="14" customFormat="1">
      <c r="A279" s="14"/>
      <c r="B279" s="250"/>
      <c r="C279" s="251"/>
      <c r="D279" s="241" t="s">
        <v>156</v>
      </c>
      <c r="E279" s="252" t="s">
        <v>1</v>
      </c>
      <c r="F279" s="253" t="s">
        <v>384</v>
      </c>
      <c r="G279" s="251"/>
      <c r="H279" s="254">
        <v>7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0" t="s">
        <v>156</v>
      </c>
      <c r="AU279" s="260" t="s">
        <v>89</v>
      </c>
      <c r="AV279" s="14" t="s">
        <v>89</v>
      </c>
      <c r="AW279" s="14" t="s">
        <v>35</v>
      </c>
      <c r="AX279" s="14" t="s">
        <v>87</v>
      </c>
      <c r="AY279" s="260" t="s">
        <v>147</v>
      </c>
    </row>
    <row r="280" s="2" customFormat="1" ht="16.5" customHeight="1">
      <c r="A280" s="38"/>
      <c r="B280" s="39"/>
      <c r="C280" s="272" t="s">
        <v>385</v>
      </c>
      <c r="D280" s="272" t="s">
        <v>291</v>
      </c>
      <c r="E280" s="273" t="s">
        <v>386</v>
      </c>
      <c r="F280" s="274" t="s">
        <v>387</v>
      </c>
      <c r="G280" s="275" t="s">
        <v>152</v>
      </c>
      <c r="H280" s="276">
        <v>7.21</v>
      </c>
      <c r="I280" s="277"/>
      <c r="J280" s="278">
        <f>ROUND(I280*H280,2)</f>
        <v>0</v>
      </c>
      <c r="K280" s="274" t="s">
        <v>153</v>
      </c>
      <c r="L280" s="279"/>
      <c r="M280" s="280" t="s">
        <v>1</v>
      </c>
      <c r="N280" s="281" t="s">
        <v>45</v>
      </c>
      <c r="O280" s="91"/>
      <c r="P280" s="235">
        <f>O280*H280</f>
        <v>0</v>
      </c>
      <c r="Q280" s="235">
        <v>0.13100000000000001</v>
      </c>
      <c r="R280" s="235">
        <f>Q280*H280</f>
        <v>0.94451000000000007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194</v>
      </c>
      <c r="AT280" s="237" t="s">
        <v>291</v>
      </c>
      <c r="AU280" s="237" t="s">
        <v>89</v>
      </c>
      <c r="AY280" s="17" t="s">
        <v>147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87</v>
      </c>
      <c r="BK280" s="238">
        <f>ROUND(I280*H280,2)</f>
        <v>0</v>
      </c>
      <c r="BL280" s="17" t="s">
        <v>154</v>
      </c>
      <c r="BM280" s="237" t="s">
        <v>388</v>
      </c>
    </row>
    <row r="281" s="13" customFormat="1">
      <c r="A281" s="13"/>
      <c r="B281" s="239"/>
      <c r="C281" s="240"/>
      <c r="D281" s="241" t="s">
        <v>156</v>
      </c>
      <c r="E281" s="242" t="s">
        <v>1</v>
      </c>
      <c r="F281" s="243" t="s">
        <v>389</v>
      </c>
      <c r="G281" s="240"/>
      <c r="H281" s="242" t="s">
        <v>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156</v>
      </c>
      <c r="AU281" s="249" t="s">
        <v>89</v>
      </c>
      <c r="AV281" s="13" t="s">
        <v>87</v>
      </c>
      <c r="AW281" s="13" t="s">
        <v>35</v>
      </c>
      <c r="AX281" s="13" t="s">
        <v>80</v>
      </c>
      <c r="AY281" s="249" t="s">
        <v>147</v>
      </c>
    </row>
    <row r="282" s="14" customFormat="1">
      <c r="A282" s="14"/>
      <c r="B282" s="250"/>
      <c r="C282" s="251"/>
      <c r="D282" s="241" t="s">
        <v>156</v>
      </c>
      <c r="E282" s="252" t="s">
        <v>1</v>
      </c>
      <c r="F282" s="253" t="s">
        <v>390</v>
      </c>
      <c r="G282" s="251"/>
      <c r="H282" s="254">
        <v>7.21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156</v>
      </c>
      <c r="AU282" s="260" t="s">
        <v>89</v>
      </c>
      <c r="AV282" s="14" t="s">
        <v>89</v>
      </c>
      <c r="AW282" s="14" t="s">
        <v>35</v>
      </c>
      <c r="AX282" s="14" t="s">
        <v>87</v>
      </c>
      <c r="AY282" s="260" t="s">
        <v>147</v>
      </c>
    </row>
    <row r="283" s="2" customFormat="1" ht="16.5" customHeight="1">
      <c r="A283" s="38"/>
      <c r="B283" s="39"/>
      <c r="C283" s="226" t="s">
        <v>391</v>
      </c>
      <c r="D283" s="226" t="s">
        <v>149</v>
      </c>
      <c r="E283" s="227" t="s">
        <v>392</v>
      </c>
      <c r="F283" s="228" t="s">
        <v>393</v>
      </c>
      <c r="G283" s="229" t="s">
        <v>152</v>
      </c>
      <c r="H283" s="230">
        <v>36.159999999999997</v>
      </c>
      <c r="I283" s="231"/>
      <c r="J283" s="232">
        <f>ROUND(I283*H283,2)</f>
        <v>0</v>
      </c>
      <c r="K283" s="228" t="s">
        <v>153</v>
      </c>
      <c r="L283" s="44"/>
      <c r="M283" s="233" t="s">
        <v>1</v>
      </c>
      <c r="N283" s="234" t="s">
        <v>45</v>
      </c>
      <c r="O283" s="91"/>
      <c r="P283" s="235">
        <f>O283*H283</f>
        <v>0</v>
      </c>
      <c r="Q283" s="235">
        <v>0.1837</v>
      </c>
      <c r="R283" s="235">
        <f>Q283*H283</f>
        <v>6.6425919999999996</v>
      </c>
      <c r="S283" s="235">
        <v>0</v>
      </c>
      <c r="T283" s="23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7" t="s">
        <v>154</v>
      </c>
      <c r="AT283" s="237" t="s">
        <v>149</v>
      </c>
      <c r="AU283" s="237" t="s">
        <v>89</v>
      </c>
      <c r="AY283" s="17" t="s">
        <v>147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87</v>
      </c>
      <c r="BK283" s="238">
        <f>ROUND(I283*H283,2)</f>
        <v>0</v>
      </c>
      <c r="BL283" s="17" t="s">
        <v>154</v>
      </c>
      <c r="BM283" s="237" t="s">
        <v>394</v>
      </c>
    </row>
    <row r="284" s="13" customFormat="1">
      <c r="A284" s="13"/>
      <c r="B284" s="239"/>
      <c r="C284" s="240"/>
      <c r="D284" s="241" t="s">
        <v>156</v>
      </c>
      <c r="E284" s="242" t="s">
        <v>1</v>
      </c>
      <c r="F284" s="243" t="s">
        <v>395</v>
      </c>
      <c r="G284" s="240"/>
      <c r="H284" s="242" t="s">
        <v>1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156</v>
      </c>
      <c r="AU284" s="249" t="s">
        <v>89</v>
      </c>
      <c r="AV284" s="13" t="s">
        <v>87</v>
      </c>
      <c r="AW284" s="13" t="s">
        <v>35</v>
      </c>
      <c r="AX284" s="13" t="s">
        <v>80</v>
      </c>
      <c r="AY284" s="249" t="s">
        <v>147</v>
      </c>
    </row>
    <row r="285" s="14" customFormat="1">
      <c r="A285" s="14"/>
      <c r="B285" s="250"/>
      <c r="C285" s="251"/>
      <c r="D285" s="241" t="s">
        <v>156</v>
      </c>
      <c r="E285" s="252" t="s">
        <v>1</v>
      </c>
      <c r="F285" s="253" t="s">
        <v>396</v>
      </c>
      <c r="G285" s="251"/>
      <c r="H285" s="254">
        <v>36.159999999999997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0" t="s">
        <v>156</v>
      </c>
      <c r="AU285" s="260" t="s">
        <v>89</v>
      </c>
      <c r="AV285" s="14" t="s">
        <v>89</v>
      </c>
      <c r="AW285" s="14" t="s">
        <v>35</v>
      </c>
      <c r="AX285" s="14" t="s">
        <v>87</v>
      </c>
      <c r="AY285" s="260" t="s">
        <v>147</v>
      </c>
    </row>
    <row r="286" s="12" customFormat="1" ht="22.8" customHeight="1">
      <c r="A286" s="12"/>
      <c r="B286" s="210"/>
      <c r="C286" s="211"/>
      <c r="D286" s="212" t="s">
        <v>79</v>
      </c>
      <c r="E286" s="224" t="s">
        <v>194</v>
      </c>
      <c r="F286" s="224" t="s">
        <v>397</v>
      </c>
      <c r="G286" s="211"/>
      <c r="H286" s="211"/>
      <c r="I286" s="214"/>
      <c r="J286" s="225">
        <f>BK286</f>
        <v>0</v>
      </c>
      <c r="K286" s="211"/>
      <c r="L286" s="216"/>
      <c r="M286" s="217"/>
      <c r="N286" s="218"/>
      <c r="O286" s="218"/>
      <c r="P286" s="219">
        <f>SUM(P287:P307)</f>
        <v>0</v>
      </c>
      <c r="Q286" s="218"/>
      <c r="R286" s="219">
        <f>SUM(R287:R307)</f>
        <v>2.3193400000000004</v>
      </c>
      <c r="S286" s="218"/>
      <c r="T286" s="220">
        <f>SUM(T287:T307)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1" t="s">
        <v>87</v>
      </c>
      <c r="AT286" s="222" t="s">
        <v>79</v>
      </c>
      <c r="AU286" s="222" t="s">
        <v>87</v>
      </c>
      <c r="AY286" s="221" t="s">
        <v>147</v>
      </c>
      <c r="BK286" s="223">
        <f>SUM(BK287:BK307)</f>
        <v>0</v>
      </c>
    </row>
    <row r="287" s="2" customFormat="1" ht="16.5" customHeight="1">
      <c r="A287" s="38"/>
      <c r="B287" s="39"/>
      <c r="C287" s="226" t="s">
        <v>398</v>
      </c>
      <c r="D287" s="226" t="s">
        <v>149</v>
      </c>
      <c r="E287" s="227" t="s">
        <v>399</v>
      </c>
      <c r="F287" s="228" t="s">
        <v>400</v>
      </c>
      <c r="G287" s="229" t="s">
        <v>197</v>
      </c>
      <c r="H287" s="230">
        <v>46</v>
      </c>
      <c r="I287" s="231"/>
      <c r="J287" s="232">
        <f>ROUND(I287*H287,2)</f>
        <v>0</v>
      </c>
      <c r="K287" s="228" t="s">
        <v>1</v>
      </c>
      <c r="L287" s="44"/>
      <c r="M287" s="233" t="s">
        <v>1</v>
      </c>
      <c r="N287" s="234" t="s">
        <v>45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154</v>
      </c>
      <c r="AT287" s="237" t="s">
        <v>149</v>
      </c>
      <c r="AU287" s="237" t="s">
        <v>89</v>
      </c>
      <c r="AY287" s="17" t="s">
        <v>147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87</v>
      </c>
      <c r="BK287" s="238">
        <f>ROUND(I287*H287,2)</f>
        <v>0</v>
      </c>
      <c r="BL287" s="17" t="s">
        <v>154</v>
      </c>
      <c r="BM287" s="237" t="s">
        <v>401</v>
      </c>
    </row>
    <row r="288" s="13" customFormat="1">
      <c r="A288" s="13"/>
      <c r="B288" s="239"/>
      <c r="C288" s="240"/>
      <c r="D288" s="241" t="s">
        <v>156</v>
      </c>
      <c r="E288" s="242" t="s">
        <v>1</v>
      </c>
      <c r="F288" s="243" t="s">
        <v>402</v>
      </c>
      <c r="G288" s="240"/>
      <c r="H288" s="242" t="s">
        <v>1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156</v>
      </c>
      <c r="AU288" s="249" t="s">
        <v>89</v>
      </c>
      <c r="AV288" s="13" t="s">
        <v>87</v>
      </c>
      <c r="AW288" s="13" t="s">
        <v>35</v>
      </c>
      <c r="AX288" s="13" t="s">
        <v>80</v>
      </c>
      <c r="AY288" s="249" t="s">
        <v>147</v>
      </c>
    </row>
    <row r="289" s="13" customFormat="1">
      <c r="A289" s="13"/>
      <c r="B289" s="239"/>
      <c r="C289" s="240"/>
      <c r="D289" s="241" t="s">
        <v>156</v>
      </c>
      <c r="E289" s="242" t="s">
        <v>1</v>
      </c>
      <c r="F289" s="243" t="s">
        <v>403</v>
      </c>
      <c r="G289" s="240"/>
      <c r="H289" s="242" t="s">
        <v>1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156</v>
      </c>
      <c r="AU289" s="249" t="s">
        <v>89</v>
      </c>
      <c r="AV289" s="13" t="s">
        <v>87</v>
      </c>
      <c r="AW289" s="13" t="s">
        <v>35</v>
      </c>
      <c r="AX289" s="13" t="s">
        <v>80</v>
      </c>
      <c r="AY289" s="249" t="s">
        <v>147</v>
      </c>
    </row>
    <row r="290" s="13" customFormat="1">
      <c r="A290" s="13"/>
      <c r="B290" s="239"/>
      <c r="C290" s="240"/>
      <c r="D290" s="241" t="s">
        <v>156</v>
      </c>
      <c r="E290" s="242" t="s">
        <v>1</v>
      </c>
      <c r="F290" s="243" t="s">
        <v>404</v>
      </c>
      <c r="G290" s="240"/>
      <c r="H290" s="242" t="s">
        <v>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156</v>
      </c>
      <c r="AU290" s="249" t="s">
        <v>89</v>
      </c>
      <c r="AV290" s="13" t="s">
        <v>87</v>
      </c>
      <c r="AW290" s="13" t="s">
        <v>35</v>
      </c>
      <c r="AX290" s="13" t="s">
        <v>80</v>
      </c>
      <c r="AY290" s="249" t="s">
        <v>147</v>
      </c>
    </row>
    <row r="291" s="14" customFormat="1">
      <c r="A291" s="14"/>
      <c r="B291" s="250"/>
      <c r="C291" s="251"/>
      <c r="D291" s="241" t="s">
        <v>156</v>
      </c>
      <c r="E291" s="252" t="s">
        <v>1</v>
      </c>
      <c r="F291" s="253" t="s">
        <v>405</v>
      </c>
      <c r="G291" s="251"/>
      <c r="H291" s="254">
        <v>46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0" t="s">
        <v>156</v>
      </c>
      <c r="AU291" s="260" t="s">
        <v>89</v>
      </c>
      <c r="AV291" s="14" t="s">
        <v>89</v>
      </c>
      <c r="AW291" s="14" t="s">
        <v>35</v>
      </c>
      <c r="AX291" s="14" t="s">
        <v>87</v>
      </c>
      <c r="AY291" s="260" t="s">
        <v>147</v>
      </c>
    </row>
    <row r="292" s="2" customFormat="1" ht="16.5" customHeight="1">
      <c r="A292" s="38"/>
      <c r="B292" s="39"/>
      <c r="C292" s="226" t="s">
        <v>406</v>
      </c>
      <c r="D292" s="226" t="s">
        <v>149</v>
      </c>
      <c r="E292" s="227" t="s">
        <v>407</v>
      </c>
      <c r="F292" s="228" t="s">
        <v>408</v>
      </c>
      <c r="G292" s="229" t="s">
        <v>162</v>
      </c>
      <c r="H292" s="230">
        <v>3</v>
      </c>
      <c r="I292" s="231"/>
      <c r="J292" s="232">
        <f>ROUND(I292*H292,2)</f>
        <v>0</v>
      </c>
      <c r="K292" s="228" t="s">
        <v>153</v>
      </c>
      <c r="L292" s="44"/>
      <c r="M292" s="233" t="s">
        <v>1</v>
      </c>
      <c r="N292" s="234" t="s">
        <v>45</v>
      </c>
      <c r="O292" s="91"/>
      <c r="P292" s="235">
        <f>O292*H292</f>
        <v>0</v>
      </c>
      <c r="Q292" s="235">
        <v>0.012120000000000001</v>
      </c>
      <c r="R292" s="235">
        <f>Q292*H292</f>
        <v>0.036360000000000003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154</v>
      </c>
      <c r="AT292" s="237" t="s">
        <v>149</v>
      </c>
      <c r="AU292" s="237" t="s">
        <v>89</v>
      </c>
      <c r="AY292" s="17" t="s">
        <v>147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87</v>
      </c>
      <c r="BK292" s="238">
        <f>ROUND(I292*H292,2)</f>
        <v>0</v>
      </c>
      <c r="BL292" s="17" t="s">
        <v>154</v>
      </c>
      <c r="BM292" s="237" t="s">
        <v>409</v>
      </c>
    </row>
    <row r="293" s="13" customFormat="1">
      <c r="A293" s="13"/>
      <c r="B293" s="239"/>
      <c r="C293" s="240"/>
      <c r="D293" s="241" t="s">
        <v>156</v>
      </c>
      <c r="E293" s="242" t="s">
        <v>1</v>
      </c>
      <c r="F293" s="243" t="s">
        <v>168</v>
      </c>
      <c r="G293" s="240"/>
      <c r="H293" s="242" t="s">
        <v>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156</v>
      </c>
      <c r="AU293" s="249" t="s">
        <v>89</v>
      </c>
      <c r="AV293" s="13" t="s">
        <v>87</v>
      </c>
      <c r="AW293" s="13" t="s">
        <v>35</v>
      </c>
      <c r="AX293" s="13" t="s">
        <v>80</v>
      </c>
      <c r="AY293" s="249" t="s">
        <v>147</v>
      </c>
    </row>
    <row r="294" s="14" customFormat="1">
      <c r="A294" s="14"/>
      <c r="B294" s="250"/>
      <c r="C294" s="251"/>
      <c r="D294" s="241" t="s">
        <v>156</v>
      </c>
      <c r="E294" s="252" t="s">
        <v>1</v>
      </c>
      <c r="F294" s="253" t="s">
        <v>164</v>
      </c>
      <c r="G294" s="251"/>
      <c r="H294" s="254">
        <v>3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0" t="s">
        <v>156</v>
      </c>
      <c r="AU294" s="260" t="s">
        <v>89</v>
      </c>
      <c r="AV294" s="14" t="s">
        <v>89</v>
      </c>
      <c r="AW294" s="14" t="s">
        <v>35</v>
      </c>
      <c r="AX294" s="14" t="s">
        <v>87</v>
      </c>
      <c r="AY294" s="260" t="s">
        <v>147</v>
      </c>
    </row>
    <row r="295" s="2" customFormat="1" ht="16.5" customHeight="1">
      <c r="A295" s="38"/>
      <c r="B295" s="39"/>
      <c r="C295" s="226" t="s">
        <v>410</v>
      </c>
      <c r="D295" s="226" t="s">
        <v>149</v>
      </c>
      <c r="E295" s="227" t="s">
        <v>411</v>
      </c>
      <c r="F295" s="228" t="s">
        <v>412</v>
      </c>
      <c r="G295" s="229" t="s">
        <v>162</v>
      </c>
      <c r="H295" s="230">
        <v>3</v>
      </c>
      <c r="I295" s="231"/>
      <c r="J295" s="232">
        <f>ROUND(I295*H295,2)</f>
        <v>0</v>
      </c>
      <c r="K295" s="228" t="s">
        <v>153</v>
      </c>
      <c r="L295" s="44"/>
      <c r="M295" s="233" t="s">
        <v>1</v>
      </c>
      <c r="N295" s="234" t="s">
        <v>45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154</v>
      </c>
      <c r="AT295" s="237" t="s">
        <v>149</v>
      </c>
      <c r="AU295" s="237" t="s">
        <v>89</v>
      </c>
      <c r="AY295" s="17" t="s">
        <v>147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87</v>
      </c>
      <c r="BK295" s="238">
        <f>ROUND(I295*H295,2)</f>
        <v>0</v>
      </c>
      <c r="BL295" s="17" t="s">
        <v>154</v>
      </c>
      <c r="BM295" s="237" t="s">
        <v>413</v>
      </c>
    </row>
    <row r="296" s="13" customFormat="1">
      <c r="A296" s="13"/>
      <c r="B296" s="239"/>
      <c r="C296" s="240"/>
      <c r="D296" s="241" t="s">
        <v>156</v>
      </c>
      <c r="E296" s="242" t="s">
        <v>1</v>
      </c>
      <c r="F296" s="243" t="s">
        <v>168</v>
      </c>
      <c r="G296" s="240"/>
      <c r="H296" s="242" t="s">
        <v>1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156</v>
      </c>
      <c r="AU296" s="249" t="s">
        <v>89</v>
      </c>
      <c r="AV296" s="13" t="s">
        <v>87</v>
      </c>
      <c r="AW296" s="13" t="s">
        <v>35</v>
      </c>
      <c r="AX296" s="13" t="s">
        <v>80</v>
      </c>
      <c r="AY296" s="249" t="s">
        <v>147</v>
      </c>
    </row>
    <row r="297" s="14" customFormat="1">
      <c r="A297" s="14"/>
      <c r="B297" s="250"/>
      <c r="C297" s="251"/>
      <c r="D297" s="241" t="s">
        <v>156</v>
      </c>
      <c r="E297" s="252" t="s">
        <v>1</v>
      </c>
      <c r="F297" s="253" t="s">
        <v>164</v>
      </c>
      <c r="G297" s="251"/>
      <c r="H297" s="254">
        <v>3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156</v>
      </c>
      <c r="AU297" s="260" t="s">
        <v>89</v>
      </c>
      <c r="AV297" s="14" t="s">
        <v>89</v>
      </c>
      <c r="AW297" s="14" t="s">
        <v>35</v>
      </c>
      <c r="AX297" s="14" t="s">
        <v>87</v>
      </c>
      <c r="AY297" s="260" t="s">
        <v>147</v>
      </c>
    </row>
    <row r="298" s="2" customFormat="1" ht="16.5" customHeight="1">
      <c r="A298" s="38"/>
      <c r="B298" s="39"/>
      <c r="C298" s="226" t="s">
        <v>414</v>
      </c>
      <c r="D298" s="226" t="s">
        <v>149</v>
      </c>
      <c r="E298" s="227" t="s">
        <v>415</v>
      </c>
      <c r="F298" s="228" t="s">
        <v>416</v>
      </c>
      <c r="G298" s="229" t="s">
        <v>162</v>
      </c>
      <c r="H298" s="230">
        <v>3</v>
      </c>
      <c r="I298" s="231"/>
      <c r="J298" s="232">
        <f>ROUND(I298*H298,2)</f>
        <v>0</v>
      </c>
      <c r="K298" s="228" t="s">
        <v>153</v>
      </c>
      <c r="L298" s="44"/>
      <c r="M298" s="233" t="s">
        <v>1</v>
      </c>
      <c r="N298" s="234" t="s">
        <v>45</v>
      </c>
      <c r="O298" s="91"/>
      <c r="P298" s="235">
        <f>O298*H298</f>
        <v>0</v>
      </c>
      <c r="Q298" s="235">
        <v>0.21734000000000001</v>
      </c>
      <c r="R298" s="235">
        <f>Q298*H298</f>
        <v>0.65202000000000004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154</v>
      </c>
      <c r="AT298" s="237" t="s">
        <v>149</v>
      </c>
      <c r="AU298" s="237" t="s">
        <v>89</v>
      </c>
      <c r="AY298" s="17" t="s">
        <v>147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87</v>
      </c>
      <c r="BK298" s="238">
        <f>ROUND(I298*H298,2)</f>
        <v>0</v>
      </c>
      <c r="BL298" s="17" t="s">
        <v>154</v>
      </c>
      <c r="BM298" s="237" t="s">
        <v>417</v>
      </c>
    </row>
    <row r="299" s="14" customFormat="1">
      <c r="A299" s="14"/>
      <c r="B299" s="250"/>
      <c r="C299" s="251"/>
      <c r="D299" s="241" t="s">
        <v>156</v>
      </c>
      <c r="E299" s="252" t="s">
        <v>1</v>
      </c>
      <c r="F299" s="253" t="s">
        <v>164</v>
      </c>
      <c r="G299" s="251"/>
      <c r="H299" s="254">
        <v>3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0" t="s">
        <v>156</v>
      </c>
      <c r="AU299" s="260" t="s">
        <v>89</v>
      </c>
      <c r="AV299" s="14" t="s">
        <v>89</v>
      </c>
      <c r="AW299" s="14" t="s">
        <v>35</v>
      </c>
      <c r="AX299" s="14" t="s">
        <v>87</v>
      </c>
      <c r="AY299" s="260" t="s">
        <v>147</v>
      </c>
    </row>
    <row r="300" s="2" customFormat="1" ht="16.5" customHeight="1">
      <c r="A300" s="38"/>
      <c r="B300" s="39"/>
      <c r="C300" s="272" t="s">
        <v>405</v>
      </c>
      <c r="D300" s="272" t="s">
        <v>291</v>
      </c>
      <c r="E300" s="273" t="s">
        <v>418</v>
      </c>
      <c r="F300" s="274" t="s">
        <v>419</v>
      </c>
      <c r="G300" s="275" t="s">
        <v>162</v>
      </c>
      <c r="H300" s="276">
        <v>3</v>
      </c>
      <c r="I300" s="277"/>
      <c r="J300" s="278">
        <f>ROUND(I300*H300,2)</f>
        <v>0</v>
      </c>
      <c r="K300" s="274" t="s">
        <v>153</v>
      </c>
      <c r="L300" s="279"/>
      <c r="M300" s="280" t="s">
        <v>1</v>
      </c>
      <c r="N300" s="281" t="s">
        <v>45</v>
      </c>
      <c r="O300" s="91"/>
      <c r="P300" s="235">
        <f>O300*H300</f>
        <v>0</v>
      </c>
      <c r="Q300" s="235">
        <v>0.19600000000000001</v>
      </c>
      <c r="R300" s="235">
        <f>Q300*H300</f>
        <v>0.58800000000000008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194</v>
      </c>
      <c r="AT300" s="237" t="s">
        <v>291</v>
      </c>
      <c r="AU300" s="237" t="s">
        <v>89</v>
      </c>
      <c r="AY300" s="17" t="s">
        <v>147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87</v>
      </c>
      <c r="BK300" s="238">
        <f>ROUND(I300*H300,2)</f>
        <v>0</v>
      </c>
      <c r="BL300" s="17" t="s">
        <v>154</v>
      </c>
      <c r="BM300" s="237" t="s">
        <v>420</v>
      </c>
    </row>
    <row r="301" s="14" customFormat="1">
      <c r="A301" s="14"/>
      <c r="B301" s="250"/>
      <c r="C301" s="251"/>
      <c r="D301" s="241" t="s">
        <v>156</v>
      </c>
      <c r="E301" s="252" t="s">
        <v>1</v>
      </c>
      <c r="F301" s="253" t="s">
        <v>164</v>
      </c>
      <c r="G301" s="251"/>
      <c r="H301" s="254">
        <v>3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156</v>
      </c>
      <c r="AU301" s="260" t="s">
        <v>89</v>
      </c>
      <c r="AV301" s="14" t="s">
        <v>89</v>
      </c>
      <c r="AW301" s="14" t="s">
        <v>35</v>
      </c>
      <c r="AX301" s="14" t="s">
        <v>87</v>
      </c>
      <c r="AY301" s="260" t="s">
        <v>147</v>
      </c>
    </row>
    <row r="302" s="2" customFormat="1" ht="16.5" customHeight="1">
      <c r="A302" s="38"/>
      <c r="B302" s="39"/>
      <c r="C302" s="226" t="s">
        <v>421</v>
      </c>
      <c r="D302" s="226" t="s">
        <v>149</v>
      </c>
      <c r="E302" s="227" t="s">
        <v>422</v>
      </c>
      <c r="F302" s="228" t="s">
        <v>423</v>
      </c>
      <c r="G302" s="229" t="s">
        <v>162</v>
      </c>
      <c r="H302" s="230">
        <v>1</v>
      </c>
      <c r="I302" s="231"/>
      <c r="J302" s="232">
        <f>ROUND(I302*H302,2)</f>
        <v>0</v>
      </c>
      <c r="K302" s="228" t="s">
        <v>153</v>
      </c>
      <c r="L302" s="44"/>
      <c r="M302" s="233" t="s">
        <v>1</v>
      </c>
      <c r="N302" s="234" t="s">
        <v>45</v>
      </c>
      <c r="O302" s="91"/>
      <c r="P302" s="235">
        <f>O302*H302</f>
        <v>0</v>
      </c>
      <c r="Q302" s="235">
        <v>0.42080000000000001</v>
      </c>
      <c r="R302" s="235">
        <f>Q302*H302</f>
        <v>0.42080000000000001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154</v>
      </c>
      <c r="AT302" s="237" t="s">
        <v>149</v>
      </c>
      <c r="AU302" s="237" t="s">
        <v>89</v>
      </c>
      <c r="AY302" s="17" t="s">
        <v>147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87</v>
      </c>
      <c r="BK302" s="238">
        <f>ROUND(I302*H302,2)</f>
        <v>0</v>
      </c>
      <c r="BL302" s="17" t="s">
        <v>154</v>
      </c>
      <c r="BM302" s="237" t="s">
        <v>424</v>
      </c>
    </row>
    <row r="303" s="13" customFormat="1">
      <c r="A303" s="13"/>
      <c r="B303" s="239"/>
      <c r="C303" s="240"/>
      <c r="D303" s="241" t="s">
        <v>156</v>
      </c>
      <c r="E303" s="242" t="s">
        <v>1</v>
      </c>
      <c r="F303" s="243" t="s">
        <v>168</v>
      </c>
      <c r="G303" s="240"/>
      <c r="H303" s="242" t="s">
        <v>1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156</v>
      </c>
      <c r="AU303" s="249" t="s">
        <v>89</v>
      </c>
      <c r="AV303" s="13" t="s">
        <v>87</v>
      </c>
      <c r="AW303" s="13" t="s">
        <v>35</v>
      </c>
      <c r="AX303" s="13" t="s">
        <v>80</v>
      </c>
      <c r="AY303" s="249" t="s">
        <v>147</v>
      </c>
    </row>
    <row r="304" s="14" customFormat="1">
      <c r="A304" s="14"/>
      <c r="B304" s="250"/>
      <c r="C304" s="251"/>
      <c r="D304" s="241" t="s">
        <v>156</v>
      </c>
      <c r="E304" s="252" t="s">
        <v>1</v>
      </c>
      <c r="F304" s="253" t="s">
        <v>87</v>
      </c>
      <c r="G304" s="251"/>
      <c r="H304" s="254">
        <v>1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0" t="s">
        <v>156</v>
      </c>
      <c r="AU304" s="260" t="s">
        <v>89</v>
      </c>
      <c r="AV304" s="14" t="s">
        <v>89</v>
      </c>
      <c r="AW304" s="14" t="s">
        <v>35</v>
      </c>
      <c r="AX304" s="14" t="s">
        <v>87</v>
      </c>
      <c r="AY304" s="260" t="s">
        <v>147</v>
      </c>
    </row>
    <row r="305" s="2" customFormat="1" ht="21.75" customHeight="1">
      <c r="A305" s="38"/>
      <c r="B305" s="39"/>
      <c r="C305" s="226" t="s">
        <v>425</v>
      </c>
      <c r="D305" s="226" t="s">
        <v>149</v>
      </c>
      <c r="E305" s="227" t="s">
        <v>426</v>
      </c>
      <c r="F305" s="228" t="s">
        <v>427</v>
      </c>
      <c r="G305" s="229" t="s">
        <v>162</v>
      </c>
      <c r="H305" s="230">
        <v>2</v>
      </c>
      <c r="I305" s="231"/>
      <c r="J305" s="232">
        <f>ROUND(I305*H305,2)</f>
        <v>0</v>
      </c>
      <c r="K305" s="228" t="s">
        <v>153</v>
      </c>
      <c r="L305" s="44"/>
      <c r="M305" s="233" t="s">
        <v>1</v>
      </c>
      <c r="N305" s="234" t="s">
        <v>45</v>
      </c>
      <c r="O305" s="91"/>
      <c r="P305" s="235">
        <f>O305*H305</f>
        <v>0</v>
      </c>
      <c r="Q305" s="235">
        <v>0.31108000000000002</v>
      </c>
      <c r="R305" s="235">
        <f>Q305*H305</f>
        <v>0.62216000000000005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154</v>
      </c>
      <c r="AT305" s="237" t="s">
        <v>149</v>
      </c>
      <c r="AU305" s="237" t="s">
        <v>89</v>
      </c>
      <c r="AY305" s="17" t="s">
        <v>147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87</v>
      </c>
      <c r="BK305" s="238">
        <f>ROUND(I305*H305,2)</f>
        <v>0</v>
      </c>
      <c r="BL305" s="17" t="s">
        <v>154</v>
      </c>
      <c r="BM305" s="237" t="s">
        <v>428</v>
      </c>
    </row>
    <row r="306" s="13" customFormat="1">
      <c r="A306" s="13"/>
      <c r="B306" s="239"/>
      <c r="C306" s="240"/>
      <c r="D306" s="241" t="s">
        <v>156</v>
      </c>
      <c r="E306" s="242" t="s">
        <v>1</v>
      </c>
      <c r="F306" s="243" t="s">
        <v>168</v>
      </c>
      <c r="G306" s="240"/>
      <c r="H306" s="242" t="s">
        <v>1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156</v>
      </c>
      <c r="AU306" s="249" t="s">
        <v>89</v>
      </c>
      <c r="AV306" s="13" t="s">
        <v>87</v>
      </c>
      <c r="AW306" s="13" t="s">
        <v>35</v>
      </c>
      <c r="AX306" s="13" t="s">
        <v>80</v>
      </c>
      <c r="AY306" s="249" t="s">
        <v>147</v>
      </c>
    </row>
    <row r="307" s="14" customFormat="1">
      <c r="A307" s="14"/>
      <c r="B307" s="250"/>
      <c r="C307" s="251"/>
      <c r="D307" s="241" t="s">
        <v>156</v>
      </c>
      <c r="E307" s="252" t="s">
        <v>1</v>
      </c>
      <c r="F307" s="253" t="s">
        <v>89</v>
      </c>
      <c r="G307" s="251"/>
      <c r="H307" s="254">
        <v>2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156</v>
      </c>
      <c r="AU307" s="260" t="s">
        <v>89</v>
      </c>
      <c r="AV307" s="14" t="s">
        <v>89</v>
      </c>
      <c r="AW307" s="14" t="s">
        <v>35</v>
      </c>
      <c r="AX307" s="14" t="s">
        <v>87</v>
      </c>
      <c r="AY307" s="260" t="s">
        <v>147</v>
      </c>
    </row>
    <row r="308" s="12" customFormat="1" ht="22.8" customHeight="1">
      <c r="A308" s="12"/>
      <c r="B308" s="210"/>
      <c r="C308" s="211"/>
      <c r="D308" s="212" t="s">
        <v>79</v>
      </c>
      <c r="E308" s="224" t="s">
        <v>201</v>
      </c>
      <c r="F308" s="224" t="s">
        <v>429</v>
      </c>
      <c r="G308" s="211"/>
      <c r="H308" s="211"/>
      <c r="I308" s="214"/>
      <c r="J308" s="225">
        <f>BK308</f>
        <v>0</v>
      </c>
      <c r="K308" s="211"/>
      <c r="L308" s="216"/>
      <c r="M308" s="217"/>
      <c r="N308" s="218"/>
      <c r="O308" s="218"/>
      <c r="P308" s="219">
        <f>SUM(P309:P390)</f>
        <v>0</v>
      </c>
      <c r="Q308" s="218"/>
      <c r="R308" s="219">
        <f>SUM(R309:R390)</f>
        <v>251.5465835</v>
      </c>
      <c r="S308" s="218"/>
      <c r="T308" s="220">
        <f>SUM(T309:T390)</f>
        <v>6.1650000000000009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1" t="s">
        <v>87</v>
      </c>
      <c r="AT308" s="222" t="s">
        <v>79</v>
      </c>
      <c r="AU308" s="222" t="s">
        <v>87</v>
      </c>
      <c r="AY308" s="221" t="s">
        <v>147</v>
      </c>
      <c r="BK308" s="223">
        <f>SUM(BK309:BK390)</f>
        <v>0</v>
      </c>
    </row>
    <row r="309" s="2" customFormat="1" ht="16.5" customHeight="1">
      <c r="A309" s="38"/>
      <c r="B309" s="39"/>
      <c r="C309" s="226" t="s">
        <v>430</v>
      </c>
      <c r="D309" s="226" t="s">
        <v>149</v>
      </c>
      <c r="E309" s="227" t="s">
        <v>431</v>
      </c>
      <c r="F309" s="228" t="s">
        <v>432</v>
      </c>
      <c r="G309" s="229" t="s">
        <v>162</v>
      </c>
      <c r="H309" s="230">
        <v>2</v>
      </c>
      <c r="I309" s="231"/>
      <c r="J309" s="232">
        <f>ROUND(I309*H309,2)</f>
        <v>0</v>
      </c>
      <c r="K309" s="228" t="s">
        <v>1</v>
      </c>
      <c r="L309" s="44"/>
      <c r="M309" s="233" t="s">
        <v>1</v>
      </c>
      <c r="N309" s="234" t="s">
        <v>45</v>
      </c>
      <c r="O309" s="91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154</v>
      </c>
      <c r="AT309" s="237" t="s">
        <v>149</v>
      </c>
      <c r="AU309" s="237" t="s">
        <v>89</v>
      </c>
      <c r="AY309" s="17" t="s">
        <v>147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87</v>
      </c>
      <c r="BK309" s="238">
        <f>ROUND(I309*H309,2)</f>
        <v>0</v>
      </c>
      <c r="BL309" s="17" t="s">
        <v>154</v>
      </c>
      <c r="BM309" s="237" t="s">
        <v>433</v>
      </c>
    </row>
    <row r="310" s="13" customFormat="1">
      <c r="A310" s="13"/>
      <c r="B310" s="239"/>
      <c r="C310" s="240"/>
      <c r="D310" s="241" t="s">
        <v>156</v>
      </c>
      <c r="E310" s="242" t="s">
        <v>1</v>
      </c>
      <c r="F310" s="243" t="s">
        <v>168</v>
      </c>
      <c r="G310" s="240"/>
      <c r="H310" s="242" t="s">
        <v>1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156</v>
      </c>
      <c r="AU310" s="249" t="s">
        <v>89</v>
      </c>
      <c r="AV310" s="13" t="s">
        <v>87</v>
      </c>
      <c r="AW310" s="13" t="s">
        <v>35</v>
      </c>
      <c r="AX310" s="13" t="s">
        <v>80</v>
      </c>
      <c r="AY310" s="249" t="s">
        <v>147</v>
      </c>
    </row>
    <row r="311" s="14" customFormat="1">
      <c r="A311" s="14"/>
      <c r="B311" s="250"/>
      <c r="C311" s="251"/>
      <c r="D311" s="241" t="s">
        <v>156</v>
      </c>
      <c r="E311" s="252" t="s">
        <v>1</v>
      </c>
      <c r="F311" s="253" t="s">
        <v>89</v>
      </c>
      <c r="G311" s="251"/>
      <c r="H311" s="254">
        <v>2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0" t="s">
        <v>156</v>
      </c>
      <c r="AU311" s="260" t="s">
        <v>89</v>
      </c>
      <c r="AV311" s="14" t="s">
        <v>89</v>
      </c>
      <c r="AW311" s="14" t="s">
        <v>35</v>
      </c>
      <c r="AX311" s="14" t="s">
        <v>87</v>
      </c>
      <c r="AY311" s="260" t="s">
        <v>147</v>
      </c>
    </row>
    <row r="312" s="2" customFormat="1" ht="16.5" customHeight="1">
      <c r="A312" s="38"/>
      <c r="B312" s="39"/>
      <c r="C312" s="226" t="s">
        <v>434</v>
      </c>
      <c r="D312" s="226" t="s">
        <v>149</v>
      </c>
      <c r="E312" s="227" t="s">
        <v>435</v>
      </c>
      <c r="F312" s="228" t="s">
        <v>436</v>
      </c>
      <c r="G312" s="229" t="s">
        <v>162</v>
      </c>
      <c r="H312" s="230">
        <v>12</v>
      </c>
      <c r="I312" s="231"/>
      <c r="J312" s="232">
        <f>ROUND(I312*H312,2)</f>
        <v>0</v>
      </c>
      <c r="K312" s="228" t="s">
        <v>153</v>
      </c>
      <c r="L312" s="44"/>
      <c r="M312" s="233" t="s">
        <v>1</v>
      </c>
      <c r="N312" s="234" t="s">
        <v>45</v>
      </c>
      <c r="O312" s="91"/>
      <c r="P312" s="235">
        <f>O312*H312</f>
        <v>0</v>
      </c>
      <c r="Q312" s="235">
        <v>0.00069999999999999999</v>
      </c>
      <c r="R312" s="235">
        <f>Q312*H312</f>
        <v>0.0083999999999999995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154</v>
      </c>
      <c r="AT312" s="237" t="s">
        <v>149</v>
      </c>
      <c r="AU312" s="237" t="s">
        <v>89</v>
      </c>
      <c r="AY312" s="17" t="s">
        <v>147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87</v>
      </c>
      <c r="BK312" s="238">
        <f>ROUND(I312*H312,2)</f>
        <v>0</v>
      </c>
      <c r="BL312" s="17" t="s">
        <v>154</v>
      </c>
      <c r="BM312" s="237" t="s">
        <v>437</v>
      </c>
    </row>
    <row r="313" s="13" customFormat="1">
      <c r="A313" s="13"/>
      <c r="B313" s="239"/>
      <c r="C313" s="240"/>
      <c r="D313" s="241" t="s">
        <v>156</v>
      </c>
      <c r="E313" s="242" t="s">
        <v>1</v>
      </c>
      <c r="F313" s="243" t="s">
        <v>168</v>
      </c>
      <c r="G313" s="240"/>
      <c r="H313" s="242" t="s">
        <v>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156</v>
      </c>
      <c r="AU313" s="249" t="s">
        <v>89</v>
      </c>
      <c r="AV313" s="13" t="s">
        <v>87</v>
      </c>
      <c r="AW313" s="13" t="s">
        <v>35</v>
      </c>
      <c r="AX313" s="13" t="s">
        <v>80</v>
      </c>
      <c r="AY313" s="249" t="s">
        <v>147</v>
      </c>
    </row>
    <row r="314" s="13" customFormat="1">
      <c r="A314" s="13"/>
      <c r="B314" s="239"/>
      <c r="C314" s="240"/>
      <c r="D314" s="241" t="s">
        <v>156</v>
      </c>
      <c r="E314" s="242" t="s">
        <v>1</v>
      </c>
      <c r="F314" s="243" t="s">
        <v>438</v>
      </c>
      <c r="G314" s="240"/>
      <c r="H314" s="242" t="s">
        <v>1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156</v>
      </c>
      <c r="AU314" s="249" t="s">
        <v>89</v>
      </c>
      <c r="AV314" s="13" t="s">
        <v>87</v>
      </c>
      <c r="AW314" s="13" t="s">
        <v>35</v>
      </c>
      <c r="AX314" s="13" t="s">
        <v>80</v>
      </c>
      <c r="AY314" s="249" t="s">
        <v>147</v>
      </c>
    </row>
    <row r="315" s="13" customFormat="1">
      <c r="A315" s="13"/>
      <c r="B315" s="239"/>
      <c r="C315" s="240"/>
      <c r="D315" s="241" t="s">
        <v>156</v>
      </c>
      <c r="E315" s="242" t="s">
        <v>1</v>
      </c>
      <c r="F315" s="243" t="s">
        <v>439</v>
      </c>
      <c r="G315" s="240"/>
      <c r="H315" s="242" t="s">
        <v>1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156</v>
      </c>
      <c r="AU315" s="249" t="s">
        <v>89</v>
      </c>
      <c r="AV315" s="13" t="s">
        <v>87</v>
      </c>
      <c r="AW315" s="13" t="s">
        <v>35</v>
      </c>
      <c r="AX315" s="13" t="s">
        <v>80</v>
      </c>
      <c r="AY315" s="249" t="s">
        <v>147</v>
      </c>
    </row>
    <row r="316" s="13" customFormat="1">
      <c r="A316" s="13"/>
      <c r="B316" s="239"/>
      <c r="C316" s="240"/>
      <c r="D316" s="241" t="s">
        <v>156</v>
      </c>
      <c r="E316" s="242" t="s">
        <v>1</v>
      </c>
      <c r="F316" s="243" t="s">
        <v>440</v>
      </c>
      <c r="G316" s="240"/>
      <c r="H316" s="242" t="s">
        <v>1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156</v>
      </c>
      <c r="AU316" s="249" t="s">
        <v>89</v>
      </c>
      <c r="AV316" s="13" t="s">
        <v>87</v>
      </c>
      <c r="AW316" s="13" t="s">
        <v>35</v>
      </c>
      <c r="AX316" s="13" t="s">
        <v>80</v>
      </c>
      <c r="AY316" s="249" t="s">
        <v>147</v>
      </c>
    </row>
    <row r="317" s="14" customFormat="1">
      <c r="A317" s="14"/>
      <c r="B317" s="250"/>
      <c r="C317" s="251"/>
      <c r="D317" s="241" t="s">
        <v>156</v>
      </c>
      <c r="E317" s="252" t="s">
        <v>1</v>
      </c>
      <c r="F317" s="253" t="s">
        <v>222</v>
      </c>
      <c r="G317" s="251"/>
      <c r="H317" s="254">
        <v>12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156</v>
      </c>
      <c r="AU317" s="260" t="s">
        <v>89</v>
      </c>
      <c r="AV317" s="14" t="s">
        <v>89</v>
      </c>
      <c r="AW317" s="14" t="s">
        <v>35</v>
      </c>
      <c r="AX317" s="14" t="s">
        <v>87</v>
      </c>
      <c r="AY317" s="260" t="s">
        <v>147</v>
      </c>
    </row>
    <row r="318" s="2" customFormat="1" ht="16.5" customHeight="1">
      <c r="A318" s="38"/>
      <c r="B318" s="39"/>
      <c r="C318" s="272" t="s">
        <v>441</v>
      </c>
      <c r="D318" s="272" t="s">
        <v>291</v>
      </c>
      <c r="E318" s="273" t="s">
        <v>442</v>
      </c>
      <c r="F318" s="274" t="s">
        <v>443</v>
      </c>
      <c r="G318" s="275" t="s">
        <v>162</v>
      </c>
      <c r="H318" s="276">
        <v>2</v>
      </c>
      <c r="I318" s="277"/>
      <c r="J318" s="278">
        <f>ROUND(I318*H318,2)</f>
        <v>0</v>
      </c>
      <c r="K318" s="274" t="s">
        <v>153</v>
      </c>
      <c r="L318" s="279"/>
      <c r="M318" s="280" t="s">
        <v>1</v>
      </c>
      <c r="N318" s="281" t="s">
        <v>45</v>
      </c>
      <c r="O318" s="91"/>
      <c r="P318" s="235">
        <f>O318*H318</f>
        <v>0</v>
      </c>
      <c r="Q318" s="235">
        <v>0.0050000000000000001</v>
      </c>
      <c r="R318" s="235">
        <f>Q318*H318</f>
        <v>0.01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194</v>
      </c>
      <c r="AT318" s="237" t="s">
        <v>291</v>
      </c>
      <c r="AU318" s="237" t="s">
        <v>89</v>
      </c>
      <c r="AY318" s="17" t="s">
        <v>147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87</v>
      </c>
      <c r="BK318" s="238">
        <f>ROUND(I318*H318,2)</f>
        <v>0</v>
      </c>
      <c r="BL318" s="17" t="s">
        <v>154</v>
      </c>
      <c r="BM318" s="237" t="s">
        <v>444</v>
      </c>
    </row>
    <row r="319" s="14" customFormat="1">
      <c r="A319" s="14"/>
      <c r="B319" s="250"/>
      <c r="C319" s="251"/>
      <c r="D319" s="241" t="s">
        <v>156</v>
      </c>
      <c r="E319" s="252" t="s">
        <v>1</v>
      </c>
      <c r="F319" s="253" t="s">
        <v>89</v>
      </c>
      <c r="G319" s="251"/>
      <c r="H319" s="254">
        <v>2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0" t="s">
        <v>156</v>
      </c>
      <c r="AU319" s="260" t="s">
        <v>89</v>
      </c>
      <c r="AV319" s="14" t="s">
        <v>89</v>
      </c>
      <c r="AW319" s="14" t="s">
        <v>35</v>
      </c>
      <c r="AX319" s="14" t="s">
        <v>87</v>
      </c>
      <c r="AY319" s="260" t="s">
        <v>147</v>
      </c>
    </row>
    <row r="320" s="2" customFormat="1" ht="16.5" customHeight="1">
      <c r="A320" s="38"/>
      <c r="B320" s="39"/>
      <c r="C320" s="272" t="s">
        <v>445</v>
      </c>
      <c r="D320" s="272" t="s">
        <v>291</v>
      </c>
      <c r="E320" s="273" t="s">
        <v>446</v>
      </c>
      <c r="F320" s="274" t="s">
        <v>447</v>
      </c>
      <c r="G320" s="275" t="s">
        <v>162</v>
      </c>
      <c r="H320" s="276">
        <v>2</v>
      </c>
      <c r="I320" s="277"/>
      <c r="J320" s="278">
        <f>ROUND(I320*H320,2)</f>
        <v>0</v>
      </c>
      <c r="K320" s="274" t="s">
        <v>153</v>
      </c>
      <c r="L320" s="279"/>
      <c r="M320" s="280" t="s">
        <v>1</v>
      </c>
      <c r="N320" s="281" t="s">
        <v>45</v>
      </c>
      <c r="O320" s="91"/>
      <c r="P320" s="235">
        <f>O320*H320</f>
        <v>0</v>
      </c>
      <c r="Q320" s="235">
        <v>0.00089999999999999998</v>
      </c>
      <c r="R320" s="235">
        <f>Q320*H320</f>
        <v>0.0018</v>
      </c>
      <c r="S320" s="235">
        <v>0</v>
      </c>
      <c r="T320" s="23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194</v>
      </c>
      <c r="AT320" s="237" t="s">
        <v>291</v>
      </c>
      <c r="AU320" s="237" t="s">
        <v>89</v>
      </c>
      <c r="AY320" s="17" t="s">
        <v>147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87</v>
      </c>
      <c r="BK320" s="238">
        <f>ROUND(I320*H320,2)</f>
        <v>0</v>
      </c>
      <c r="BL320" s="17" t="s">
        <v>154</v>
      </c>
      <c r="BM320" s="237" t="s">
        <v>448</v>
      </c>
    </row>
    <row r="321" s="14" customFormat="1">
      <c r="A321" s="14"/>
      <c r="B321" s="250"/>
      <c r="C321" s="251"/>
      <c r="D321" s="241" t="s">
        <v>156</v>
      </c>
      <c r="E321" s="252" t="s">
        <v>1</v>
      </c>
      <c r="F321" s="253" t="s">
        <v>89</v>
      </c>
      <c r="G321" s="251"/>
      <c r="H321" s="254">
        <v>2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156</v>
      </c>
      <c r="AU321" s="260" t="s">
        <v>89</v>
      </c>
      <c r="AV321" s="14" t="s">
        <v>89</v>
      </c>
      <c r="AW321" s="14" t="s">
        <v>35</v>
      </c>
      <c r="AX321" s="14" t="s">
        <v>87</v>
      </c>
      <c r="AY321" s="260" t="s">
        <v>147</v>
      </c>
    </row>
    <row r="322" s="2" customFormat="1" ht="16.5" customHeight="1">
      <c r="A322" s="38"/>
      <c r="B322" s="39"/>
      <c r="C322" s="272" t="s">
        <v>449</v>
      </c>
      <c r="D322" s="272" t="s">
        <v>291</v>
      </c>
      <c r="E322" s="273" t="s">
        <v>450</v>
      </c>
      <c r="F322" s="274" t="s">
        <v>451</v>
      </c>
      <c r="G322" s="275" t="s">
        <v>162</v>
      </c>
      <c r="H322" s="276">
        <v>8</v>
      </c>
      <c r="I322" s="277"/>
      <c r="J322" s="278">
        <f>ROUND(I322*H322,2)</f>
        <v>0</v>
      </c>
      <c r="K322" s="274" t="s">
        <v>153</v>
      </c>
      <c r="L322" s="279"/>
      <c r="M322" s="280" t="s">
        <v>1</v>
      </c>
      <c r="N322" s="281" t="s">
        <v>45</v>
      </c>
      <c r="O322" s="91"/>
      <c r="P322" s="235">
        <f>O322*H322</f>
        <v>0</v>
      </c>
      <c r="Q322" s="235">
        <v>0.0025000000000000001</v>
      </c>
      <c r="R322" s="235">
        <f>Q322*H322</f>
        <v>0.02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194</v>
      </c>
      <c r="AT322" s="237" t="s">
        <v>291</v>
      </c>
      <c r="AU322" s="237" t="s">
        <v>89</v>
      </c>
      <c r="AY322" s="17" t="s">
        <v>147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87</v>
      </c>
      <c r="BK322" s="238">
        <f>ROUND(I322*H322,2)</f>
        <v>0</v>
      </c>
      <c r="BL322" s="17" t="s">
        <v>154</v>
      </c>
      <c r="BM322" s="237" t="s">
        <v>452</v>
      </c>
    </row>
    <row r="323" s="14" customFormat="1">
      <c r="A323" s="14"/>
      <c r="B323" s="250"/>
      <c r="C323" s="251"/>
      <c r="D323" s="241" t="s">
        <v>156</v>
      </c>
      <c r="E323" s="252" t="s">
        <v>1</v>
      </c>
      <c r="F323" s="253" t="s">
        <v>194</v>
      </c>
      <c r="G323" s="251"/>
      <c r="H323" s="254">
        <v>8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0" t="s">
        <v>156</v>
      </c>
      <c r="AU323" s="260" t="s">
        <v>89</v>
      </c>
      <c r="AV323" s="14" t="s">
        <v>89</v>
      </c>
      <c r="AW323" s="14" t="s">
        <v>35</v>
      </c>
      <c r="AX323" s="14" t="s">
        <v>87</v>
      </c>
      <c r="AY323" s="260" t="s">
        <v>147</v>
      </c>
    </row>
    <row r="324" s="2" customFormat="1" ht="16.5" customHeight="1">
      <c r="A324" s="38"/>
      <c r="B324" s="39"/>
      <c r="C324" s="226" t="s">
        <v>453</v>
      </c>
      <c r="D324" s="226" t="s">
        <v>149</v>
      </c>
      <c r="E324" s="227" t="s">
        <v>454</v>
      </c>
      <c r="F324" s="228" t="s">
        <v>455</v>
      </c>
      <c r="G324" s="229" t="s">
        <v>162</v>
      </c>
      <c r="H324" s="230">
        <v>10</v>
      </c>
      <c r="I324" s="231"/>
      <c r="J324" s="232">
        <f>ROUND(I324*H324,2)</f>
        <v>0</v>
      </c>
      <c r="K324" s="228" t="s">
        <v>153</v>
      </c>
      <c r="L324" s="44"/>
      <c r="M324" s="233" t="s">
        <v>1</v>
      </c>
      <c r="N324" s="234" t="s">
        <v>45</v>
      </c>
      <c r="O324" s="91"/>
      <c r="P324" s="235">
        <f>O324*H324</f>
        <v>0</v>
      </c>
      <c r="Q324" s="235">
        <v>0.10940999999999999</v>
      </c>
      <c r="R324" s="235">
        <f>Q324*H324</f>
        <v>1.0940999999999999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154</v>
      </c>
      <c r="AT324" s="237" t="s">
        <v>149</v>
      </c>
      <c r="AU324" s="237" t="s">
        <v>89</v>
      </c>
      <c r="AY324" s="17" t="s">
        <v>147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87</v>
      </c>
      <c r="BK324" s="238">
        <f>ROUND(I324*H324,2)</f>
        <v>0</v>
      </c>
      <c r="BL324" s="17" t="s">
        <v>154</v>
      </c>
      <c r="BM324" s="237" t="s">
        <v>456</v>
      </c>
    </row>
    <row r="325" s="13" customFormat="1">
      <c r="A325" s="13"/>
      <c r="B325" s="239"/>
      <c r="C325" s="240"/>
      <c r="D325" s="241" t="s">
        <v>156</v>
      </c>
      <c r="E325" s="242" t="s">
        <v>1</v>
      </c>
      <c r="F325" s="243" t="s">
        <v>168</v>
      </c>
      <c r="G325" s="240"/>
      <c r="H325" s="242" t="s">
        <v>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156</v>
      </c>
      <c r="AU325" s="249" t="s">
        <v>89</v>
      </c>
      <c r="AV325" s="13" t="s">
        <v>87</v>
      </c>
      <c r="AW325" s="13" t="s">
        <v>35</v>
      </c>
      <c r="AX325" s="13" t="s">
        <v>80</v>
      </c>
      <c r="AY325" s="249" t="s">
        <v>147</v>
      </c>
    </row>
    <row r="326" s="14" customFormat="1">
      <c r="A326" s="14"/>
      <c r="B326" s="250"/>
      <c r="C326" s="251"/>
      <c r="D326" s="241" t="s">
        <v>156</v>
      </c>
      <c r="E326" s="252" t="s">
        <v>1</v>
      </c>
      <c r="F326" s="253" t="s">
        <v>208</v>
      </c>
      <c r="G326" s="251"/>
      <c r="H326" s="254">
        <v>10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0" t="s">
        <v>156</v>
      </c>
      <c r="AU326" s="260" t="s">
        <v>89</v>
      </c>
      <c r="AV326" s="14" t="s">
        <v>89</v>
      </c>
      <c r="AW326" s="14" t="s">
        <v>35</v>
      </c>
      <c r="AX326" s="14" t="s">
        <v>87</v>
      </c>
      <c r="AY326" s="260" t="s">
        <v>147</v>
      </c>
    </row>
    <row r="327" s="2" customFormat="1" ht="16.5" customHeight="1">
      <c r="A327" s="38"/>
      <c r="B327" s="39"/>
      <c r="C327" s="272" t="s">
        <v>457</v>
      </c>
      <c r="D327" s="272" t="s">
        <v>291</v>
      </c>
      <c r="E327" s="273" t="s">
        <v>458</v>
      </c>
      <c r="F327" s="274" t="s">
        <v>459</v>
      </c>
      <c r="G327" s="275" t="s">
        <v>162</v>
      </c>
      <c r="H327" s="276">
        <v>10</v>
      </c>
      <c r="I327" s="277"/>
      <c r="J327" s="278">
        <f>ROUND(I327*H327,2)</f>
        <v>0</v>
      </c>
      <c r="K327" s="274" t="s">
        <v>153</v>
      </c>
      <c r="L327" s="279"/>
      <c r="M327" s="280" t="s">
        <v>1</v>
      </c>
      <c r="N327" s="281" t="s">
        <v>45</v>
      </c>
      <c r="O327" s="91"/>
      <c r="P327" s="235">
        <f>O327*H327</f>
        <v>0</v>
      </c>
      <c r="Q327" s="235">
        <v>0.0064999999999999997</v>
      </c>
      <c r="R327" s="235">
        <f>Q327*H327</f>
        <v>0.065000000000000002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194</v>
      </c>
      <c r="AT327" s="237" t="s">
        <v>291</v>
      </c>
      <c r="AU327" s="237" t="s">
        <v>89</v>
      </c>
      <c r="AY327" s="17" t="s">
        <v>147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87</v>
      </c>
      <c r="BK327" s="238">
        <f>ROUND(I327*H327,2)</f>
        <v>0</v>
      </c>
      <c r="BL327" s="17" t="s">
        <v>154</v>
      </c>
      <c r="BM327" s="237" t="s">
        <v>460</v>
      </c>
    </row>
    <row r="328" s="14" customFormat="1">
      <c r="A328" s="14"/>
      <c r="B328" s="250"/>
      <c r="C328" s="251"/>
      <c r="D328" s="241" t="s">
        <v>156</v>
      </c>
      <c r="E328" s="252" t="s">
        <v>1</v>
      </c>
      <c r="F328" s="253" t="s">
        <v>208</v>
      </c>
      <c r="G328" s="251"/>
      <c r="H328" s="254">
        <v>10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156</v>
      </c>
      <c r="AU328" s="260" t="s">
        <v>89</v>
      </c>
      <c r="AV328" s="14" t="s">
        <v>89</v>
      </c>
      <c r="AW328" s="14" t="s">
        <v>35</v>
      </c>
      <c r="AX328" s="14" t="s">
        <v>87</v>
      </c>
      <c r="AY328" s="260" t="s">
        <v>147</v>
      </c>
    </row>
    <row r="329" s="2" customFormat="1" ht="16.5" customHeight="1">
      <c r="A329" s="38"/>
      <c r="B329" s="39"/>
      <c r="C329" s="226" t="s">
        <v>461</v>
      </c>
      <c r="D329" s="226" t="s">
        <v>149</v>
      </c>
      <c r="E329" s="227" t="s">
        <v>462</v>
      </c>
      <c r="F329" s="228" t="s">
        <v>463</v>
      </c>
      <c r="G329" s="229" t="s">
        <v>197</v>
      </c>
      <c r="H329" s="230">
        <v>27.600000000000001</v>
      </c>
      <c r="I329" s="231"/>
      <c r="J329" s="232">
        <f>ROUND(I329*H329,2)</f>
        <v>0</v>
      </c>
      <c r="K329" s="228" t="s">
        <v>153</v>
      </c>
      <c r="L329" s="44"/>
      <c r="M329" s="233" t="s">
        <v>1</v>
      </c>
      <c r="N329" s="234" t="s">
        <v>45</v>
      </c>
      <c r="O329" s="91"/>
      <c r="P329" s="235">
        <f>O329*H329</f>
        <v>0</v>
      </c>
      <c r="Q329" s="235">
        <v>0.00033</v>
      </c>
      <c r="R329" s="235">
        <f>Q329*H329</f>
        <v>0.0091079999999999998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154</v>
      </c>
      <c r="AT329" s="237" t="s">
        <v>149</v>
      </c>
      <c r="AU329" s="237" t="s">
        <v>89</v>
      </c>
      <c r="AY329" s="17" t="s">
        <v>147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87</v>
      </c>
      <c r="BK329" s="238">
        <f>ROUND(I329*H329,2)</f>
        <v>0</v>
      </c>
      <c r="BL329" s="17" t="s">
        <v>154</v>
      </c>
      <c r="BM329" s="237" t="s">
        <v>464</v>
      </c>
    </row>
    <row r="330" s="13" customFormat="1">
      <c r="A330" s="13"/>
      <c r="B330" s="239"/>
      <c r="C330" s="240"/>
      <c r="D330" s="241" t="s">
        <v>156</v>
      </c>
      <c r="E330" s="242" t="s">
        <v>1</v>
      </c>
      <c r="F330" s="243" t="s">
        <v>168</v>
      </c>
      <c r="G330" s="240"/>
      <c r="H330" s="242" t="s">
        <v>1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156</v>
      </c>
      <c r="AU330" s="249" t="s">
        <v>89</v>
      </c>
      <c r="AV330" s="13" t="s">
        <v>87</v>
      </c>
      <c r="AW330" s="13" t="s">
        <v>35</v>
      </c>
      <c r="AX330" s="13" t="s">
        <v>80</v>
      </c>
      <c r="AY330" s="249" t="s">
        <v>147</v>
      </c>
    </row>
    <row r="331" s="13" customFormat="1">
      <c r="A331" s="13"/>
      <c r="B331" s="239"/>
      <c r="C331" s="240"/>
      <c r="D331" s="241" t="s">
        <v>156</v>
      </c>
      <c r="E331" s="242" t="s">
        <v>1</v>
      </c>
      <c r="F331" s="243" t="s">
        <v>465</v>
      </c>
      <c r="G331" s="240"/>
      <c r="H331" s="242" t="s">
        <v>1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156</v>
      </c>
      <c r="AU331" s="249" t="s">
        <v>89</v>
      </c>
      <c r="AV331" s="13" t="s">
        <v>87</v>
      </c>
      <c r="AW331" s="13" t="s">
        <v>35</v>
      </c>
      <c r="AX331" s="13" t="s">
        <v>80</v>
      </c>
      <c r="AY331" s="249" t="s">
        <v>147</v>
      </c>
    </row>
    <row r="332" s="14" customFormat="1">
      <c r="A332" s="14"/>
      <c r="B332" s="250"/>
      <c r="C332" s="251"/>
      <c r="D332" s="241" t="s">
        <v>156</v>
      </c>
      <c r="E332" s="252" t="s">
        <v>1</v>
      </c>
      <c r="F332" s="253" t="s">
        <v>466</v>
      </c>
      <c r="G332" s="251"/>
      <c r="H332" s="254">
        <v>27.600000000000001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0" t="s">
        <v>156</v>
      </c>
      <c r="AU332" s="260" t="s">
        <v>89</v>
      </c>
      <c r="AV332" s="14" t="s">
        <v>89</v>
      </c>
      <c r="AW332" s="14" t="s">
        <v>35</v>
      </c>
      <c r="AX332" s="14" t="s">
        <v>87</v>
      </c>
      <c r="AY332" s="260" t="s">
        <v>147</v>
      </c>
    </row>
    <row r="333" s="2" customFormat="1" ht="16.5" customHeight="1">
      <c r="A333" s="38"/>
      <c r="B333" s="39"/>
      <c r="C333" s="226" t="s">
        <v>467</v>
      </c>
      <c r="D333" s="226" t="s">
        <v>149</v>
      </c>
      <c r="E333" s="227" t="s">
        <v>468</v>
      </c>
      <c r="F333" s="228" t="s">
        <v>469</v>
      </c>
      <c r="G333" s="229" t="s">
        <v>197</v>
      </c>
      <c r="H333" s="230">
        <v>27.600000000000001</v>
      </c>
      <c r="I333" s="231"/>
      <c r="J333" s="232">
        <f>ROUND(I333*H333,2)</f>
        <v>0</v>
      </c>
      <c r="K333" s="228" t="s">
        <v>153</v>
      </c>
      <c r="L333" s="44"/>
      <c r="M333" s="233" t="s">
        <v>1</v>
      </c>
      <c r="N333" s="234" t="s">
        <v>45</v>
      </c>
      <c r="O333" s="91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154</v>
      </c>
      <c r="AT333" s="237" t="s">
        <v>149</v>
      </c>
      <c r="AU333" s="237" t="s">
        <v>89</v>
      </c>
      <c r="AY333" s="17" t="s">
        <v>147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87</v>
      </c>
      <c r="BK333" s="238">
        <f>ROUND(I333*H333,2)</f>
        <v>0</v>
      </c>
      <c r="BL333" s="17" t="s">
        <v>154</v>
      </c>
      <c r="BM333" s="237" t="s">
        <v>470</v>
      </c>
    </row>
    <row r="334" s="14" customFormat="1">
      <c r="A334" s="14"/>
      <c r="B334" s="250"/>
      <c r="C334" s="251"/>
      <c r="D334" s="241" t="s">
        <v>156</v>
      </c>
      <c r="E334" s="252" t="s">
        <v>1</v>
      </c>
      <c r="F334" s="253" t="s">
        <v>466</v>
      </c>
      <c r="G334" s="251"/>
      <c r="H334" s="254">
        <v>27.600000000000001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156</v>
      </c>
      <c r="AU334" s="260" t="s">
        <v>89</v>
      </c>
      <c r="AV334" s="14" t="s">
        <v>89</v>
      </c>
      <c r="AW334" s="14" t="s">
        <v>35</v>
      </c>
      <c r="AX334" s="14" t="s">
        <v>87</v>
      </c>
      <c r="AY334" s="260" t="s">
        <v>147</v>
      </c>
    </row>
    <row r="335" s="2" customFormat="1" ht="16.5" customHeight="1">
      <c r="A335" s="38"/>
      <c r="B335" s="39"/>
      <c r="C335" s="226" t="s">
        <v>471</v>
      </c>
      <c r="D335" s="226" t="s">
        <v>149</v>
      </c>
      <c r="E335" s="227" t="s">
        <v>472</v>
      </c>
      <c r="F335" s="228" t="s">
        <v>473</v>
      </c>
      <c r="G335" s="229" t="s">
        <v>197</v>
      </c>
      <c r="H335" s="230">
        <v>691.70000000000005</v>
      </c>
      <c r="I335" s="231"/>
      <c r="J335" s="232">
        <f>ROUND(I335*H335,2)</f>
        <v>0</v>
      </c>
      <c r="K335" s="228" t="s">
        <v>153</v>
      </c>
      <c r="L335" s="44"/>
      <c r="M335" s="233" t="s">
        <v>1</v>
      </c>
      <c r="N335" s="234" t="s">
        <v>45</v>
      </c>
      <c r="O335" s="91"/>
      <c r="P335" s="235">
        <f>O335*H335</f>
        <v>0</v>
      </c>
      <c r="Q335" s="235">
        <v>0.071900000000000006</v>
      </c>
      <c r="R335" s="235">
        <f>Q335*H335</f>
        <v>49.733230000000006</v>
      </c>
      <c r="S335" s="235">
        <v>0</v>
      </c>
      <c r="T335" s="23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154</v>
      </c>
      <c r="AT335" s="237" t="s">
        <v>149</v>
      </c>
      <c r="AU335" s="237" t="s">
        <v>89</v>
      </c>
      <c r="AY335" s="17" t="s">
        <v>147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87</v>
      </c>
      <c r="BK335" s="238">
        <f>ROUND(I335*H335,2)</f>
        <v>0</v>
      </c>
      <c r="BL335" s="17" t="s">
        <v>154</v>
      </c>
      <c r="BM335" s="237" t="s">
        <v>474</v>
      </c>
    </row>
    <row r="336" s="13" customFormat="1">
      <c r="A336" s="13"/>
      <c r="B336" s="239"/>
      <c r="C336" s="240"/>
      <c r="D336" s="241" t="s">
        <v>156</v>
      </c>
      <c r="E336" s="242" t="s">
        <v>1</v>
      </c>
      <c r="F336" s="243" t="s">
        <v>238</v>
      </c>
      <c r="G336" s="240"/>
      <c r="H336" s="242" t="s">
        <v>1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156</v>
      </c>
      <c r="AU336" s="249" t="s">
        <v>89</v>
      </c>
      <c r="AV336" s="13" t="s">
        <v>87</v>
      </c>
      <c r="AW336" s="13" t="s">
        <v>35</v>
      </c>
      <c r="AX336" s="13" t="s">
        <v>80</v>
      </c>
      <c r="AY336" s="249" t="s">
        <v>147</v>
      </c>
    </row>
    <row r="337" s="14" customFormat="1">
      <c r="A337" s="14"/>
      <c r="B337" s="250"/>
      <c r="C337" s="251"/>
      <c r="D337" s="241" t="s">
        <v>156</v>
      </c>
      <c r="E337" s="252" t="s">
        <v>1</v>
      </c>
      <c r="F337" s="253" t="s">
        <v>475</v>
      </c>
      <c r="G337" s="251"/>
      <c r="H337" s="254">
        <v>691.70000000000005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156</v>
      </c>
      <c r="AU337" s="260" t="s">
        <v>89</v>
      </c>
      <c r="AV337" s="14" t="s">
        <v>89</v>
      </c>
      <c r="AW337" s="14" t="s">
        <v>35</v>
      </c>
      <c r="AX337" s="14" t="s">
        <v>87</v>
      </c>
      <c r="AY337" s="260" t="s">
        <v>147</v>
      </c>
    </row>
    <row r="338" s="2" customFormat="1" ht="16.5" customHeight="1">
      <c r="A338" s="38"/>
      <c r="B338" s="39"/>
      <c r="C338" s="272" t="s">
        <v>476</v>
      </c>
      <c r="D338" s="272" t="s">
        <v>291</v>
      </c>
      <c r="E338" s="273" t="s">
        <v>477</v>
      </c>
      <c r="F338" s="274" t="s">
        <v>478</v>
      </c>
      <c r="G338" s="275" t="s">
        <v>152</v>
      </c>
      <c r="H338" s="276">
        <v>69.170000000000002</v>
      </c>
      <c r="I338" s="277"/>
      <c r="J338" s="278">
        <f>ROUND(I338*H338,2)</f>
        <v>0</v>
      </c>
      <c r="K338" s="274" t="s">
        <v>153</v>
      </c>
      <c r="L338" s="279"/>
      <c r="M338" s="280" t="s">
        <v>1</v>
      </c>
      <c r="N338" s="281" t="s">
        <v>45</v>
      </c>
      <c r="O338" s="91"/>
      <c r="P338" s="235">
        <f>O338*H338</f>
        <v>0</v>
      </c>
      <c r="Q338" s="235">
        <v>0.222</v>
      </c>
      <c r="R338" s="235">
        <f>Q338*H338</f>
        <v>15.355740000000001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194</v>
      </c>
      <c r="AT338" s="237" t="s">
        <v>291</v>
      </c>
      <c r="AU338" s="237" t="s">
        <v>89</v>
      </c>
      <c r="AY338" s="17" t="s">
        <v>147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87</v>
      </c>
      <c r="BK338" s="238">
        <f>ROUND(I338*H338,2)</f>
        <v>0</v>
      </c>
      <c r="BL338" s="17" t="s">
        <v>154</v>
      </c>
      <c r="BM338" s="237" t="s">
        <v>479</v>
      </c>
    </row>
    <row r="339" s="14" customFormat="1">
      <c r="A339" s="14"/>
      <c r="B339" s="250"/>
      <c r="C339" s="251"/>
      <c r="D339" s="241" t="s">
        <v>156</v>
      </c>
      <c r="E339" s="252" t="s">
        <v>1</v>
      </c>
      <c r="F339" s="253" t="s">
        <v>480</v>
      </c>
      <c r="G339" s="251"/>
      <c r="H339" s="254">
        <v>69.170000000000002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156</v>
      </c>
      <c r="AU339" s="260" t="s">
        <v>89</v>
      </c>
      <c r="AV339" s="14" t="s">
        <v>89</v>
      </c>
      <c r="AW339" s="14" t="s">
        <v>35</v>
      </c>
      <c r="AX339" s="14" t="s">
        <v>87</v>
      </c>
      <c r="AY339" s="260" t="s">
        <v>147</v>
      </c>
    </row>
    <row r="340" s="2" customFormat="1" ht="16.5" customHeight="1">
      <c r="A340" s="38"/>
      <c r="B340" s="39"/>
      <c r="C340" s="226" t="s">
        <v>159</v>
      </c>
      <c r="D340" s="226" t="s">
        <v>149</v>
      </c>
      <c r="E340" s="227" t="s">
        <v>481</v>
      </c>
      <c r="F340" s="228" t="s">
        <v>482</v>
      </c>
      <c r="G340" s="229" t="s">
        <v>197</v>
      </c>
      <c r="H340" s="230">
        <v>255.09999999999999</v>
      </c>
      <c r="I340" s="231"/>
      <c r="J340" s="232">
        <f>ROUND(I340*H340,2)</f>
        <v>0</v>
      </c>
      <c r="K340" s="228" t="s">
        <v>153</v>
      </c>
      <c r="L340" s="44"/>
      <c r="M340" s="233" t="s">
        <v>1</v>
      </c>
      <c r="N340" s="234" t="s">
        <v>45</v>
      </c>
      <c r="O340" s="91"/>
      <c r="P340" s="235">
        <f>O340*H340</f>
        <v>0</v>
      </c>
      <c r="Q340" s="235">
        <v>0.089779999999999999</v>
      </c>
      <c r="R340" s="235">
        <f>Q340*H340</f>
        <v>22.902877999999998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154</v>
      </c>
      <c r="AT340" s="237" t="s">
        <v>149</v>
      </c>
      <c r="AU340" s="237" t="s">
        <v>89</v>
      </c>
      <c r="AY340" s="17" t="s">
        <v>147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87</v>
      </c>
      <c r="BK340" s="238">
        <f>ROUND(I340*H340,2)</f>
        <v>0</v>
      </c>
      <c r="BL340" s="17" t="s">
        <v>154</v>
      </c>
      <c r="BM340" s="237" t="s">
        <v>483</v>
      </c>
    </row>
    <row r="341" s="13" customFormat="1">
      <c r="A341" s="13"/>
      <c r="B341" s="239"/>
      <c r="C341" s="240"/>
      <c r="D341" s="241" t="s">
        <v>156</v>
      </c>
      <c r="E341" s="242" t="s">
        <v>1</v>
      </c>
      <c r="F341" s="243" t="s">
        <v>238</v>
      </c>
      <c r="G341" s="240"/>
      <c r="H341" s="242" t="s">
        <v>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156</v>
      </c>
      <c r="AU341" s="249" t="s">
        <v>89</v>
      </c>
      <c r="AV341" s="13" t="s">
        <v>87</v>
      </c>
      <c r="AW341" s="13" t="s">
        <v>35</v>
      </c>
      <c r="AX341" s="13" t="s">
        <v>80</v>
      </c>
      <c r="AY341" s="249" t="s">
        <v>147</v>
      </c>
    </row>
    <row r="342" s="14" customFormat="1">
      <c r="A342" s="14"/>
      <c r="B342" s="250"/>
      <c r="C342" s="251"/>
      <c r="D342" s="241" t="s">
        <v>156</v>
      </c>
      <c r="E342" s="252" t="s">
        <v>1</v>
      </c>
      <c r="F342" s="253" t="s">
        <v>484</v>
      </c>
      <c r="G342" s="251"/>
      <c r="H342" s="254">
        <v>255.09999999999999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156</v>
      </c>
      <c r="AU342" s="260" t="s">
        <v>89</v>
      </c>
      <c r="AV342" s="14" t="s">
        <v>89</v>
      </c>
      <c r="AW342" s="14" t="s">
        <v>35</v>
      </c>
      <c r="AX342" s="14" t="s">
        <v>87</v>
      </c>
      <c r="AY342" s="260" t="s">
        <v>147</v>
      </c>
    </row>
    <row r="343" s="2" customFormat="1" ht="16.5" customHeight="1">
      <c r="A343" s="38"/>
      <c r="B343" s="39"/>
      <c r="C343" s="272" t="s">
        <v>485</v>
      </c>
      <c r="D343" s="272" t="s">
        <v>291</v>
      </c>
      <c r="E343" s="273" t="s">
        <v>477</v>
      </c>
      <c r="F343" s="274" t="s">
        <v>478</v>
      </c>
      <c r="G343" s="275" t="s">
        <v>152</v>
      </c>
      <c r="H343" s="276">
        <v>25.510000000000002</v>
      </c>
      <c r="I343" s="277"/>
      <c r="J343" s="278">
        <f>ROUND(I343*H343,2)</f>
        <v>0</v>
      </c>
      <c r="K343" s="274" t="s">
        <v>153</v>
      </c>
      <c r="L343" s="279"/>
      <c r="M343" s="280" t="s">
        <v>1</v>
      </c>
      <c r="N343" s="281" t="s">
        <v>45</v>
      </c>
      <c r="O343" s="91"/>
      <c r="P343" s="235">
        <f>O343*H343</f>
        <v>0</v>
      </c>
      <c r="Q343" s="235">
        <v>0.222</v>
      </c>
      <c r="R343" s="235">
        <f>Q343*H343</f>
        <v>5.6632200000000008</v>
      </c>
      <c r="S343" s="235">
        <v>0</v>
      </c>
      <c r="T343" s="23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194</v>
      </c>
      <c r="AT343" s="237" t="s">
        <v>291</v>
      </c>
      <c r="AU343" s="237" t="s">
        <v>89</v>
      </c>
      <c r="AY343" s="17" t="s">
        <v>147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87</v>
      </c>
      <c r="BK343" s="238">
        <f>ROUND(I343*H343,2)</f>
        <v>0</v>
      </c>
      <c r="BL343" s="17" t="s">
        <v>154</v>
      </c>
      <c r="BM343" s="237" t="s">
        <v>486</v>
      </c>
    </row>
    <row r="344" s="14" customFormat="1">
      <c r="A344" s="14"/>
      <c r="B344" s="250"/>
      <c r="C344" s="251"/>
      <c r="D344" s="241" t="s">
        <v>156</v>
      </c>
      <c r="E344" s="252" t="s">
        <v>1</v>
      </c>
      <c r="F344" s="253" t="s">
        <v>487</v>
      </c>
      <c r="G344" s="251"/>
      <c r="H344" s="254">
        <v>25.510000000000002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0" t="s">
        <v>156</v>
      </c>
      <c r="AU344" s="260" t="s">
        <v>89</v>
      </c>
      <c r="AV344" s="14" t="s">
        <v>89</v>
      </c>
      <c r="AW344" s="14" t="s">
        <v>35</v>
      </c>
      <c r="AX344" s="14" t="s">
        <v>87</v>
      </c>
      <c r="AY344" s="260" t="s">
        <v>147</v>
      </c>
    </row>
    <row r="345" s="2" customFormat="1" ht="16.5" customHeight="1">
      <c r="A345" s="38"/>
      <c r="B345" s="39"/>
      <c r="C345" s="226" t="s">
        <v>488</v>
      </c>
      <c r="D345" s="226" t="s">
        <v>149</v>
      </c>
      <c r="E345" s="227" t="s">
        <v>489</v>
      </c>
      <c r="F345" s="228" t="s">
        <v>490</v>
      </c>
      <c r="G345" s="229" t="s">
        <v>197</v>
      </c>
      <c r="H345" s="230">
        <v>255.90000000000001</v>
      </c>
      <c r="I345" s="231"/>
      <c r="J345" s="232">
        <f>ROUND(I345*H345,2)</f>
        <v>0</v>
      </c>
      <c r="K345" s="228" t="s">
        <v>153</v>
      </c>
      <c r="L345" s="44"/>
      <c r="M345" s="233" t="s">
        <v>1</v>
      </c>
      <c r="N345" s="234" t="s">
        <v>45</v>
      </c>
      <c r="O345" s="91"/>
      <c r="P345" s="235">
        <f>O345*H345</f>
        <v>0</v>
      </c>
      <c r="Q345" s="235">
        <v>0.15540000000000001</v>
      </c>
      <c r="R345" s="235">
        <f>Q345*H345</f>
        <v>39.766860000000001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154</v>
      </c>
      <c r="AT345" s="237" t="s">
        <v>149</v>
      </c>
      <c r="AU345" s="237" t="s">
        <v>89</v>
      </c>
      <c r="AY345" s="17" t="s">
        <v>147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87</v>
      </c>
      <c r="BK345" s="238">
        <f>ROUND(I345*H345,2)</f>
        <v>0</v>
      </c>
      <c r="BL345" s="17" t="s">
        <v>154</v>
      </c>
      <c r="BM345" s="237" t="s">
        <v>491</v>
      </c>
    </row>
    <row r="346" s="13" customFormat="1">
      <c r="A346" s="13"/>
      <c r="B346" s="239"/>
      <c r="C346" s="240"/>
      <c r="D346" s="241" t="s">
        <v>156</v>
      </c>
      <c r="E346" s="242" t="s">
        <v>1</v>
      </c>
      <c r="F346" s="243" t="s">
        <v>238</v>
      </c>
      <c r="G346" s="240"/>
      <c r="H346" s="242" t="s">
        <v>1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156</v>
      </c>
      <c r="AU346" s="249" t="s">
        <v>89</v>
      </c>
      <c r="AV346" s="13" t="s">
        <v>87</v>
      </c>
      <c r="AW346" s="13" t="s">
        <v>35</v>
      </c>
      <c r="AX346" s="13" t="s">
        <v>80</v>
      </c>
      <c r="AY346" s="249" t="s">
        <v>147</v>
      </c>
    </row>
    <row r="347" s="14" customFormat="1">
      <c r="A347" s="14"/>
      <c r="B347" s="250"/>
      <c r="C347" s="251"/>
      <c r="D347" s="241" t="s">
        <v>156</v>
      </c>
      <c r="E347" s="252" t="s">
        <v>1</v>
      </c>
      <c r="F347" s="253" t="s">
        <v>492</v>
      </c>
      <c r="G347" s="251"/>
      <c r="H347" s="254">
        <v>223.80000000000001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0" t="s">
        <v>156</v>
      </c>
      <c r="AU347" s="260" t="s">
        <v>89</v>
      </c>
      <c r="AV347" s="14" t="s">
        <v>89</v>
      </c>
      <c r="AW347" s="14" t="s">
        <v>35</v>
      </c>
      <c r="AX347" s="14" t="s">
        <v>80</v>
      </c>
      <c r="AY347" s="260" t="s">
        <v>147</v>
      </c>
    </row>
    <row r="348" s="13" customFormat="1">
      <c r="A348" s="13"/>
      <c r="B348" s="239"/>
      <c r="C348" s="240"/>
      <c r="D348" s="241" t="s">
        <v>156</v>
      </c>
      <c r="E348" s="242" t="s">
        <v>1</v>
      </c>
      <c r="F348" s="243" t="s">
        <v>493</v>
      </c>
      <c r="G348" s="240"/>
      <c r="H348" s="242" t="s">
        <v>1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156</v>
      </c>
      <c r="AU348" s="249" t="s">
        <v>89</v>
      </c>
      <c r="AV348" s="13" t="s">
        <v>87</v>
      </c>
      <c r="AW348" s="13" t="s">
        <v>35</v>
      </c>
      <c r="AX348" s="13" t="s">
        <v>80</v>
      </c>
      <c r="AY348" s="249" t="s">
        <v>147</v>
      </c>
    </row>
    <row r="349" s="13" customFormat="1">
      <c r="A349" s="13"/>
      <c r="B349" s="239"/>
      <c r="C349" s="240"/>
      <c r="D349" s="241" t="s">
        <v>156</v>
      </c>
      <c r="E349" s="242" t="s">
        <v>1</v>
      </c>
      <c r="F349" s="243" t="s">
        <v>238</v>
      </c>
      <c r="G349" s="240"/>
      <c r="H349" s="242" t="s">
        <v>1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156</v>
      </c>
      <c r="AU349" s="249" t="s">
        <v>89</v>
      </c>
      <c r="AV349" s="13" t="s">
        <v>87</v>
      </c>
      <c r="AW349" s="13" t="s">
        <v>35</v>
      </c>
      <c r="AX349" s="13" t="s">
        <v>80</v>
      </c>
      <c r="AY349" s="249" t="s">
        <v>147</v>
      </c>
    </row>
    <row r="350" s="14" customFormat="1">
      <c r="A350" s="14"/>
      <c r="B350" s="250"/>
      <c r="C350" s="251"/>
      <c r="D350" s="241" t="s">
        <v>156</v>
      </c>
      <c r="E350" s="252" t="s">
        <v>1</v>
      </c>
      <c r="F350" s="253" t="s">
        <v>494</v>
      </c>
      <c r="G350" s="251"/>
      <c r="H350" s="254">
        <v>28.100000000000001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156</v>
      </c>
      <c r="AU350" s="260" t="s">
        <v>89</v>
      </c>
      <c r="AV350" s="14" t="s">
        <v>89</v>
      </c>
      <c r="AW350" s="14" t="s">
        <v>35</v>
      </c>
      <c r="AX350" s="14" t="s">
        <v>80</v>
      </c>
      <c r="AY350" s="260" t="s">
        <v>147</v>
      </c>
    </row>
    <row r="351" s="13" customFormat="1">
      <c r="A351" s="13"/>
      <c r="B351" s="239"/>
      <c r="C351" s="240"/>
      <c r="D351" s="241" t="s">
        <v>156</v>
      </c>
      <c r="E351" s="242" t="s">
        <v>1</v>
      </c>
      <c r="F351" s="243" t="s">
        <v>495</v>
      </c>
      <c r="G351" s="240"/>
      <c r="H351" s="242" t="s">
        <v>1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156</v>
      </c>
      <c r="AU351" s="249" t="s">
        <v>89</v>
      </c>
      <c r="AV351" s="13" t="s">
        <v>87</v>
      </c>
      <c r="AW351" s="13" t="s">
        <v>35</v>
      </c>
      <c r="AX351" s="13" t="s">
        <v>80</v>
      </c>
      <c r="AY351" s="249" t="s">
        <v>147</v>
      </c>
    </row>
    <row r="352" s="13" customFormat="1">
      <c r="A352" s="13"/>
      <c r="B352" s="239"/>
      <c r="C352" s="240"/>
      <c r="D352" s="241" t="s">
        <v>156</v>
      </c>
      <c r="E352" s="242" t="s">
        <v>1</v>
      </c>
      <c r="F352" s="243" t="s">
        <v>168</v>
      </c>
      <c r="G352" s="240"/>
      <c r="H352" s="242" t="s">
        <v>1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156</v>
      </c>
      <c r="AU352" s="249" t="s">
        <v>89</v>
      </c>
      <c r="AV352" s="13" t="s">
        <v>87</v>
      </c>
      <c r="AW352" s="13" t="s">
        <v>35</v>
      </c>
      <c r="AX352" s="13" t="s">
        <v>80</v>
      </c>
      <c r="AY352" s="249" t="s">
        <v>147</v>
      </c>
    </row>
    <row r="353" s="14" customFormat="1">
      <c r="A353" s="14"/>
      <c r="B353" s="250"/>
      <c r="C353" s="251"/>
      <c r="D353" s="241" t="s">
        <v>156</v>
      </c>
      <c r="E353" s="252" t="s">
        <v>1</v>
      </c>
      <c r="F353" s="253" t="s">
        <v>496</v>
      </c>
      <c r="G353" s="251"/>
      <c r="H353" s="254">
        <v>4</v>
      </c>
      <c r="I353" s="255"/>
      <c r="J353" s="251"/>
      <c r="K353" s="251"/>
      <c r="L353" s="256"/>
      <c r="M353" s="257"/>
      <c r="N353" s="258"/>
      <c r="O353" s="258"/>
      <c r="P353" s="258"/>
      <c r="Q353" s="258"/>
      <c r="R353" s="258"/>
      <c r="S353" s="258"/>
      <c r="T353" s="25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0" t="s">
        <v>156</v>
      </c>
      <c r="AU353" s="260" t="s">
        <v>89</v>
      </c>
      <c r="AV353" s="14" t="s">
        <v>89</v>
      </c>
      <c r="AW353" s="14" t="s">
        <v>35</v>
      </c>
      <c r="AX353" s="14" t="s">
        <v>80</v>
      </c>
      <c r="AY353" s="260" t="s">
        <v>147</v>
      </c>
    </row>
    <row r="354" s="15" customFormat="1">
      <c r="A354" s="15"/>
      <c r="B354" s="261"/>
      <c r="C354" s="262"/>
      <c r="D354" s="241" t="s">
        <v>156</v>
      </c>
      <c r="E354" s="263" t="s">
        <v>1</v>
      </c>
      <c r="F354" s="264" t="s">
        <v>182</v>
      </c>
      <c r="G354" s="262"/>
      <c r="H354" s="265">
        <v>255.90000000000001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1" t="s">
        <v>156</v>
      </c>
      <c r="AU354" s="271" t="s">
        <v>89</v>
      </c>
      <c r="AV354" s="15" t="s">
        <v>154</v>
      </c>
      <c r="AW354" s="15" t="s">
        <v>35</v>
      </c>
      <c r="AX354" s="15" t="s">
        <v>87</v>
      </c>
      <c r="AY354" s="271" t="s">
        <v>147</v>
      </c>
    </row>
    <row r="355" s="2" customFormat="1" ht="16.5" customHeight="1">
      <c r="A355" s="38"/>
      <c r="B355" s="39"/>
      <c r="C355" s="272" t="s">
        <v>497</v>
      </c>
      <c r="D355" s="272" t="s">
        <v>291</v>
      </c>
      <c r="E355" s="273" t="s">
        <v>498</v>
      </c>
      <c r="F355" s="274" t="s">
        <v>499</v>
      </c>
      <c r="G355" s="275" t="s">
        <v>197</v>
      </c>
      <c r="H355" s="276">
        <v>226.03800000000001</v>
      </c>
      <c r="I355" s="277"/>
      <c r="J355" s="278">
        <f>ROUND(I355*H355,2)</f>
        <v>0</v>
      </c>
      <c r="K355" s="274" t="s">
        <v>153</v>
      </c>
      <c r="L355" s="279"/>
      <c r="M355" s="280" t="s">
        <v>1</v>
      </c>
      <c r="N355" s="281" t="s">
        <v>45</v>
      </c>
      <c r="O355" s="91"/>
      <c r="P355" s="235">
        <f>O355*H355</f>
        <v>0</v>
      </c>
      <c r="Q355" s="235">
        <v>0.080000000000000002</v>
      </c>
      <c r="R355" s="235">
        <f>Q355*H355</f>
        <v>18.08304</v>
      </c>
      <c r="S355" s="235">
        <v>0</v>
      </c>
      <c r="T355" s="23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7" t="s">
        <v>194</v>
      </c>
      <c r="AT355" s="237" t="s">
        <v>291</v>
      </c>
      <c r="AU355" s="237" t="s">
        <v>89</v>
      </c>
      <c r="AY355" s="17" t="s">
        <v>147</v>
      </c>
      <c r="BE355" s="238">
        <f>IF(N355="základní",J355,0)</f>
        <v>0</v>
      </c>
      <c r="BF355" s="238">
        <f>IF(N355="snížená",J355,0)</f>
        <v>0</v>
      </c>
      <c r="BG355" s="238">
        <f>IF(N355="zákl. přenesená",J355,0)</f>
        <v>0</v>
      </c>
      <c r="BH355" s="238">
        <f>IF(N355="sníž. přenesená",J355,0)</f>
        <v>0</v>
      </c>
      <c r="BI355" s="238">
        <f>IF(N355="nulová",J355,0)</f>
        <v>0</v>
      </c>
      <c r="BJ355" s="17" t="s">
        <v>87</v>
      </c>
      <c r="BK355" s="238">
        <f>ROUND(I355*H355,2)</f>
        <v>0</v>
      </c>
      <c r="BL355" s="17" t="s">
        <v>154</v>
      </c>
      <c r="BM355" s="237" t="s">
        <v>500</v>
      </c>
    </row>
    <row r="356" s="14" customFormat="1">
      <c r="A356" s="14"/>
      <c r="B356" s="250"/>
      <c r="C356" s="251"/>
      <c r="D356" s="241" t="s">
        <v>156</v>
      </c>
      <c r="E356" s="252" t="s">
        <v>1</v>
      </c>
      <c r="F356" s="253" t="s">
        <v>501</v>
      </c>
      <c r="G356" s="251"/>
      <c r="H356" s="254">
        <v>226.03800000000001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0" t="s">
        <v>156</v>
      </c>
      <c r="AU356" s="260" t="s">
        <v>89</v>
      </c>
      <c r="AV356" s="14" t="s">
        <v>89</v>
      </c>
      <c r="AW356" s="14" t="s">
        <v>35</v>
      </c>
      <c r="AX356" s="14" t="s">
        <v>87</v>
      </c>
      <c r="AY356" s="260" t="s">
        <v>147</v>
      </c>
    </row>
    <row r="357" s="2" customFormat="1" ht="16.5" customHeight="1">
      <c r="A357" s="38"/>
      <c r="B357" s="39"/>
      <c r="C357" s="272" t="s">
        <v>502</v>
      </c>
      <c r="D357" s="272" t="s">
        <v>291</v>
      </c>
      <c r="E357" s="273" t="s">
        <v>503</v>
      </c>
      <c r="F357" s="274" t="s">
        <v>504</v>
      </c>
      <c r="G357" s="275" t="s">
        <v>197</v>
      </c>
      <c r="H357" s="276">
        <v>28.381</v>
      </c>
      <c r="I357" s="277"/>
      <c r="J357" s="278">
        <f>ROUND(I357*H357,2)</f>
        <v>0</v>
      </c>
      <c r="K357" s="274" t="s">
        <v>153</v>
      </c>
      <c r="L357" s="279"/>
      <c r="M357" s="280" t="s">
        <v>1</v>
      </c>
      <c r="N357" s="281" t="s">
        <v>45</v>
      </c>
      <c r="O357" s="91"/>
      <c r="P357" s="235">
        <f>O357*H357</f>
        <v>0</v>
      </c>
      <c r="Q357" s="235">
        <v>0.048300000000000003</v>
      </c>
      <c r="R357" s="235">
        <f>Q357*H357</f>
        <v>1.3708023</v>
      </c>
      <c r="S357" s="235">
        <v>0</v>
      </c>
      <c r="T357" s="23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7" t="s">
        <v>194</v>
      </c>
      <c r="AT357" s="237" t="s">
        <v>291</v>
      </c>
      <c r="AU357" s="237" t="s">
        <v>89</v>
      </c>
      <c r="AY357" s="17" t="s">
        <v>147</v>
      </c>
      <c r="BE357" s="238">
        <f>IF(N357="základní",J357,0)</f>
        <v>0</v>
      </c>
      <c r="BF357" s="238">
        <f>IF(N357="snížená",J357,0)</f>
        <v>0</v>
      </c>
      <c r="BG357" s="238">
        <f>IF(N357="zákl. přenesená",J357,0)</f>
        <v>0</v>
      </c>
      <c r="BH357" s="238">
        <f>IF(N357="sníž. přenesená",J357,0)</f>
        <v>0</v>
      </c>
      <c r="BI357" s="238">
        <f>IF(N357="nulová",J357,0)</f>
        <v>0</v>
      </c>
      <c r="BJ357" s="17" t="s">
        <v>87</v>
      </c>
      <c r="BK357" s="238">
        <f>ROUND(I357*H357,2)</f>
        <v>0</v>
      </c>
      <c r="BL357" s="17" t="s">
        <v>154</v>
      </c>
      <c r="BM357" s="237" t="s">
        <v>505</v>
      </c>
    </row>
    <row r="358" s="14" customFormat="1">
      <c r="A358" s="14"/>
      <c r="B358" s="250"/>
      <c r="C358" s="251"/>
      <c r="D358" s="241" t="s">
        <v>156</v>
      </c>
      <c r="E358" s="252" t="s">
        <v>1</v>
      </c>
      <c r="F358" s="253" t="s">
        <v>506</v>
      </c>
      <c r="G358" s="251"/>
      <c r="H358" s="254">
        <v>28.381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156</v>
      </c>
      <c r="AU358" s="260" t="s">
        <v>89</v>
      </c>
      <c r="AV358" s="14" t="s">
        <v>89</v>
      </c>
      <c r="AW358" s="14" t="s">
        <v>35</v>
      </c>
      <c r="AX358" s="14" t="s">
        <v>87</v>
      </c>
      <c r="AY358" s="260" t="s">
        <v>147</v>
      </c>
    </row>
    <row r="359" s="2" customFormat="1" ht="16.5" customHeight="1">
      <c r="A359" s="38"/>
      <c r="B359" s="39"/>
      <c r="C359" s="272" t="s">
        <v>507</v>
      </c>
      <c r="D359" s="272" t="s">
        <v>291</v>
      </c>
      <c r="E359" s="273" t="s">
        <v>508</v>
      </c>
      <c r="F359" s="274" t="s">
        <v>509</v>
      </c>
      <c r="G359" s="275" t="s">
        <v>197</v>
      </c>
      <c r="H359" s="276">
        <v>4.04</v>
      </c>
      <c r="I359" s="277"/>
      <c r="J359" s="278">
        <f>ROUND(I359*H359,2)</f>
        <v>0</v>
      </c>
      <c r="K359" s="274" t="s">
        <v>153</v>
      </c>
      <c r="L359" s="279"/>
      <c r="M359" s="280" t="s">
        <v>1</v>
      </c>
      <c r="N359" s="281" t="s">
        <v>45</v>
      </c>
      <c r="O359" s="91"/>
      <c r="P359" s="235">
        <f>O359*H359</f>
        <v>0</v>
      </c>
      <c r="Q359" s="235">
        <v>0.065670000000000006</v>
      </c>
      <c r="R359" s="235">
        <f>Q359*H359</f>
        <v>0.26530680000000001</v>
      </c>
      <c r="S359" s="235">
        <v>0</v>
      </c>
      <c r="T359" s="23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7" t="s">
        <v>194</v>
      </c>
      <c r="AT359" s="237" t="s">
        <v>291</v>
      </c>
      <c r="AU359" s="237" t="s">
        <v>89</v>
      </c>
      <c r="AY359" s="17" t="s">
        <v>147</v>
      </c>
      <c r="BE359" s="238">
        <f>IF(N359="základní",J359,0)</f>
        <v>0</v>
      </c>
      <c r="BF359" s="238">
        <f>IF(N359="snížená",J359,0)</f>
        <v>0</v>
      </c>
      <c r="BG359" s="238">
        <f>IF(N359="zákl. přenesená",J359,0)</f>
        <v>0</v>
      </c>
      <c r="BH359" s="238">
        <f>IF(N359="sníž. přenesená",J359,0)</f>
        <v>0</v>
      </c>
      <c r="BI359" s="238">
        <f>IF(N359="nulová",J359,0)</f>
        <v>0</v>
      </c>
      <c r="BJ359" s="17" t="s">
        <v>87</v>
      </c>
      <c r="BK359" s="238">
        <f>ROUND(I359*H359,2)</f>
        <v>0</v>
      </c>
      <c r="BL359" s="17" t="s">
        <v>154</v>
      </c>
      <c r="BM359" s="237" t="s">
        <v>510</v>
      </c>
    </row>
    <row r="360" s="14" customFormat="1">
      <c r="A360" s="14"/>
      <c r="B360" s="250"/>
      <c r="C360" s="251"/>
      <c r="D360" s="241" t="s">
        <v>156</v>
      </c>
      <c r="E360" s="252" t="s">
        <v>1</v>
      </c>
      <c r="F360" s="253" t="s">
        <v>511</v>
      </c>
      <c r="G360" s="251"/>
      <c r="H360" s="254">
        <v>4.04</v>
      </c>
      <c r="I360" s="255"/>
      <c r="J360" s="251"/>
      <c r="K360" s="251"/>
      <c r="L360" s="256"/>
      <c r="M360" s="257"/>
      <c r="N360" s="258"/>
      <c r="O360" s="258"/>
      <c r="P360" s="258"/>
      <c r="Q360" s="258"/>
      <c r="R360" s="258"/>
      <c r="S360" s="258"/>
      <c r="T360" s="25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0" t="s">
        <v>156</v>
      </c>
      <c r="AU360" s="260" t="s">
        <v>89</v>
      </c>
      <c r="AV360" s="14" t="s">
        <v>89</v>
      </c>
      <c r="AW360" s="14" t="s">
        <v>35</v>
      </c>
      <c r="AX360" s="14" t="s">
        <v>87</v>
      </c>
      <c r="AY360" s="260" t="s">
        <v>147</v>
      </c>
    </row>
    <row r="361" s="2" customFormat="1" ht="16.5" customHeight="1">
      <c r="A361" s="38"/>
      <c r="B361" s="39"/>
      <c r="C361" s="226" t="s">
        <v>512</v>
      </c>
      <c r="D361" s="226" t="s">
        <v>149</v>
      </c>
      <c r="E361" s="227" t="s">
        <v>513</v>
      </c>
      <c r="F361" s="228" t="s">
        <v>514</v>
      </c>
      <c r="G361" s="229" t="s">
        <v>197</v>
      </c>
      <c r="H361" s="230">
        <v>304.5</v>
      </c>
      <c r="I361" s="231"/>
      <c r="J361" s="232">
        <f>ROUND(I361*H361,2)</f>
        <v>0</v>
      </c>
      <c r="K361" s="228" t="s">
        <v>153</v>
      </c>
      <c r="L361" s="44"/>
      <c r="M361" s="233" t="s">
        <v>1</v>
      </c>
      <c r="N361" s="234" t="s">
        <v>45</v>
      </c>
      <c r="O361" s="91"/>
      <c r="P361" s="235">
        <f>O361*H361</f>
        <v>0</v>
      </c>
      <c r="Q361" s="235">
        <v>0.1295</v>
      </c>
      <c r="R361" s="235">
        <f>Q361*H361</f>
        <v>39.432749999999999</v>
      </c>
      <c r="S361" s="235">
        <v>0</v>
      </c>
      <c r="T361" s="23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7" t="s">
        <v>154</v>
      </c>
      <c r="AT361" s="237" t="s">
        <v>149</v>
      </c>
      <c r="AU361" s="237" t="s">
        <v>89</v>
      </c>
      <c r="AY361" s="17" t="s">
        <v>147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87</v>
      </c>
      <c r="BK361" s="238">
        <f>ROUND(I361*H361,2)</f>
        <v>0</v>
      </c>
      <c r="BL361" s="17" t="s">
        <v>154</v>
      </c>
      <c r="BM361" s="237" t="s">
        <v>515</v>
      </c>
    </row>
    <row r="362" s="13" customFormat="1">
      <c r="A362" s="13"/>
      <c r="B362" s="239"/>
      <c r="C362" s="240"/>
      <c r="D362" s="241" t="s">
        <v>156</v>
      </c>
      <c r="E362" s="242" t="s">
        <v>1</v>
      </c>
      <c r="F362" s="243" t="s">
        <v>238</v>
      </c>
      <c r="G362" s="240"/>
      <c r="H362" s="242" t="s">
        <v>1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156</v>
      </c>
      <c r="AU362" s="249" t="s">
        <v>89</v>
      </c>
      <c r="AV362" s="13" t="s">
        <v>87</v>
      </c>
      <c r="AW362" s="13" t="s">
        <v>35</v>
      </c>
      <c r="AX362" s="13" t="s">
        <v>80</v>
      </c>
      <c r="AY362" s="249" t="s">
        <v>147</v>
      </c>
    </row>
    <row r="363" s="14" customFormat="1">
      <c r="A363" s="14"/>
      <c r="B363" s="250"/>
      <c r="C363" s="251"/>
      <c r="D363" s="241" t="s">
        <v>156</v>
      </c>
      <c r="E363" s="252" t="s">
        <v>1</v>
      </c>
      <c r="F363" s="253" t="s">
        <v>516</v>
      </c>
      <c r="G363" s="251"/>
      <c r="H363" s="254">
        <v>304.5</v>
      </c>
      <c r="I363" s="255"/>
      <c r="J363" s="251"/>
      <c r="K363" s="251"/>
      <c r="L363" s="256"/>
      <c r="M363" s="257"/>
      <c r="N363" s="258"/>
      <c r="O363" s="258"/>
      <c r="P363" s="258"/>
      <c r="Q363" s="258"/>
      <c r="R363" s="258"/>
      <c r="S363" s="258"/>
      <c r="T363" s="25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0" t="s">
        <v>156</v>
      </c>
      <c r="AU363" s="260" t="s">
        <v>89</v>
      </c>
      <c r="AV363" s="14" t="s">
        <v>89</v>
      </c>
      <c r="AW363" s="14" t="s">
        <v>35</v>
      </c>
      <c r="AX363" s="14" t="s">
        <v>87</v>
      </c>
      <c r="AY363" s="260" t="s">
        <v>147</v>
      </c>
    </row>
    <row r="364" s="2" customFormat="1" ht="16.5" customHeight="1">
      <c r="A364" s="38"/>
      <c r="B364" s="39"/>
      <c r="C364" s="272" t="s">
        <v>517</v>
      </c>
      <c r="D364" s="272" t="s">
        <v>291</v>
      </c>
      <c r="E364" s="273" t="s">
        <v>518</v>
      </c>
      <c r="F364" s="274" t="s">
        <v>519</v>
      </c>
      <c r="G364" s="275" t="s">
        <v>197</v>
      </c>
      <c r="H364" s="276">
        <v>307.54500000000002</v>
      </c>
      <c r="I364" s="277"/>
      <c r="J364" s="278">
        <f>ROUND(I364*H364,2)</f>
        <v>0</v>
      </c>
      <c r="K364" s="274" t="s">
        <v>153</v>
      </c>
      <c r="L364" s="279"/>
      <c r="M364" s="280" t="s">
        <v>1</v>
      </c>
      <c r="N364" s="281" t="s">
        <v>45</v>
      </c>
      <c r="O364" s="91"/>
      <c r="P364" s="235">
        <f>O364*H364</f>
        <v>0</v>
      </c>
      <c r="Q364" s="235">
        <v>0.056120000000000003</v>
      </c>
      <c r="R364" s="235">
        <f>Q364*H364</f>
        <v>17.259425400000001</v>
      </c>
      <c r="S364" s="235">
        <v>0</v>
      </c>
      <c r="T364" s="23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7" t="s">
        <v>194</v>
      </c>
      <c r="AT364" s="237" t="s">
        <v>291</v>
      </c>
      <c r="AU364" s="237" t="s">
        <v>89</v>
      </c>
      <c r="AY364" s="17" t="s">
        <v>147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7" t="s">
        <v>87</v>
      </c>
      <c r="BK364" s="238">
        <f>ROUND(I364*H364,2)</f>
        <v>0</v>
      </c>
      <c r="BL364" s="17" t="s">
        <v>154</v>
      </c>
      <c r="BM364" s="237" t="s">
        <v>520</v>
      </c>
    </row>
    <row r="365" s="14" customFormat="1">
      <c r="A365" s="14"/>
      <c r="B365" s="250"/>
      <c r="C365" s="251"/>
      <c r="D365" s="241" t="s">
        <v>156</v>
      </c>
      <c r="E365" s="252" t="s">
        <v>1</v>
      </c>
      <c r="F365" s="253" t="s">
        <v>521</v>
      </c>
      <c r="G365" s="251"/>
      <c r="H365" s="254">
        <v>307.54500000000002</v>
      </c>
      <c r="I365" s="255"/>
      <c r="J365" s="251"/>
      <c r="K365" s="251"/>
      <c r="L365" s="256"/>
      <c r="M365" s="257"/>
      <c r="N365" s="258"/>
      <c r="O365" s="258"/>
      <c r="P365" s="258"/>
      <c r="Q365" s="258"/>
      <c r="R365" s="258"/>
      <c r="S365" s="258"/>
      <c r="T365" s="25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0" t="s">
        <v>156</v>
      </c>
      <c r="AU365" s="260" t="s">
        <v>89</v>
      </c>
      <c r="AV365" s="14" t="s">
        <v>89</v>
      </c>
      <c r="AW365" s="14" t="s">
        <v>35</v>
      </c>
      <c r="AX365" s="14" t="s">
        <v>87</v>
      </c>
      <c r="AY365" s="260" t="s">
        <v>147</v>
      </c>
    </row>
    <row r="366" s="2" customFormat="1" ht="16.5" customHeight="1">
      <c r="A366" s="38"/>
      <c r="B366" s="39"/>
      <c r="C366" s="226" t="s">
        <v>522</v>
      </c>
      <c r="D366" s="226" t="s">
        <v>149</v>
      </c>
      <c r="E366" s="227" t="s">
        <v>523</v>
      </c>
      <c r="F366" s="228" t="s">
        <v>524</v>
      </c>
      <c r="G366" s="229" t="s">
        <v>162</v>
      </c>
      <c r="H366" s="230">
        <v>2</v>
      </c>
      <c r="I366" s="231"/>
      <c r="J366" s="232">
        <f>ROUND(I366*H366,2)</f>
        <v>0</v>
      </c>
      <c r="K366" s="228" t="s">
        <v>153</v>
      </c>
      <c r="L366" s="44"/>
      <c r="M366" s="233" t="s">
        <v>1</v>
      </c>
      <c r="N366" s="234" t="s">
        <v>45</v>
      </c>
      <c r="O366" s="91"/>
      <c r="P366" s="235">
        <f>O366*H366</f>
        <v>0</v>
      </c>
      <c r="Q366" s="235">
        <v>5.8003900000000002</v>
      </c>
      <c r="R366" s="235">
        <f>Q366*H366</f>
        <v>11.60078</v>
      </c>
      <c r="S366" s="235">
        <v>0</v>
      </c>
      <c r="T366" s="23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7" t="s">
        <v>154</v>
      </c>
      <c r="AT366" s="237" t="s">
        <v>149</v>
      </c>
      <c r="AU366" s="237" t="s">
        <v>89</v>
      </c>
      <c r="AY366" s="17" t="s">
        <v>147</v>
      </c>
      <c r="BE366" s="238">
        <f>IF(N366="základní",J366,0)</f>
        <v>0</v>
      </c>
      <c r="BF366" s="238">
        <f>IF(N366="snížená",J366,0)</f>
        <v>0</v>
      </c>
      <c r="BG366" s="238">
        <f>IF(N366="zákl. přenesená",J366,0)</f>
        <v>0</v>
      </c>
      <c r="BH366" s="238">
        <f>IF(N366="sníž. přenesená",J366,0)</f>
        <v>0</v>
      </c>
      <c r="BI366" s="238">
        <f>IF(N366="nulová",J366,0)</f>
        <v>0</v>
      </c>
      <c r="BJ366" s="17" t="s">
        <v>87</v>
      </c>
      <c r="BK366" s="238">
        <f>ROUND(I366*H366,2)</f>
        <v>0</v>
      </c>
      <c r="BL366" s="17" t="s">
        <v>154</v>
      </c>
      <c r="BM366" s="237" t="s">
        <v>525</v>
      </c>
    </row>
    <row r="367" s="2" customFormat="1" ht="16.5" customHeight="1">
      <c r="A367" s="38"/>
      <c r="B367" s="39"/>
      <c r="C367" s="226" t="s">
        <v>526</v>
      </c>
      <c r="D367" s="226" t="s">
        <v>149</v>
      </c>
      <c r="E367" s="227" t="s">
        <v>527</v>
      </c>
      <c r="F367" s="228" t="s">
        <v>528</v>
      </c>
      <c r="G367" s="229" t="s">
        <v>162</v>
      </c>
      <c r="H367" s="230">
        <v>2</v>
      </c>
      <c r="I367" s="231"/>
      <c r="J367" s="232">
        <f>ROUND(I367*H367,2)</f>
        <v>0</v>
      </c>
      <c r="K367" s="228" t="s">
        <v>153</v>
      </c>
      <c r="L367" s="44"/>
      <c r="M367" s="233" t="s">
        <v>1</v>
      </c>
      <c r="N367" s="234" t="s">
        <v>45</v>
      </c>
      <c r="O367" s="91"/>
      <c r="P367" s="235">
        <f>O367*H367</f>
        <v>0</v>
      </c>
      <c r="Q367" s="235">
        <v>14.14974</v>
      </c>
      <c r="R367" s="235">
        <f>Q367*H367</f>
        <v>28.299479999999999</v>
      </c>
      <c r="S367" s="235">
        <v>0</v>
      </c>
      <c r="T367" s="23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7" t="s">
        <v>154</v>
      </c>
      <c r="AT367" s="237" t="s">
        <v>149</v>
      </c>
      <c r="AU367" s="237" t="s">
        <v>89</v>
      </c>
      <c r="AY367" s="17" t="s">
        <v>147</v>
      </c>
      <c r="BE367" s="238">
        <f>IF(N367="základní",J367,0)</f>
        <v>0</v>
      </c>
      <c r="BF367" s="238">
        <f>IF(N367="snížená",J367,0)</f>
        <v>0</v>
      </c>
      <c r="BG367" s="238">
        <f>IF(N367="zákl. přenesená",J367,0)</f>
        <v>0</v>
      </c>
      <c r="BH367" s="238">
        <f>IF(N367="sníž. přenesená",J367,0)</f>
        <v>0</v>
      </c>
      <c r="BI367" s="238">
        <f>IF(N367="nulová",J367,0)</f>
        <v>0</v>
      </c>
      <c r="BJ367" s="17" t="s">
        <v>87</v>
      </c>
      <c r="BK367" s="238">
        <f>ROUND(I367*H367,2)</f>
        <v>0</v>
      </c>
      <c r="BL367" s="17" t="s">
        <v>154</v>
      </c>
      <c r="BM367" s="237" t="s">
        <v>529</v>
      </c>
    </row>
    <row r="368" s="2" customFormat="1" ht="16.5" customHeight="1">
      <c r="A368" s="38"/>
      <c r="B368" s="39"/>
      <c r="C368" s="226" t="s">
        <v>169</v>
      </c>
      <c r="D368" s="226" t="s">
        <v>149</v>
      </c>
      <c r="E368" s="227" t="s">
        <v>530</v>
      </c>
      <c r="F368" s="228" t="s">
        <v>531</v>
      </c>
      <c r="G368" s="229" t="s">
        <v>197</v>
      </c>
      <c r="H368" s="230">
        <v>7.4000000000000004</v>
      </c>
      <c r="I368" s="231"/>
      <c r="J368" s="232">
        <f>ROUND(I368*H368,2)</f>
        <v>0</v>
      </c>
      <c r="K368" s="228" t="s">
        <v>153</v>
      </c>
      <c r="L368" s="44"/>
      <c r="M368" s="233" t="s">
        <v>1</v>
      </c>
      <c r="N368" s="234" t="s">
        <v>45</v>
      </c>
      <c r="O368" s="91"/>
      <c r="P368" s="235">
        <f>O368*H368</f>
        <v>0</v>
      </c>
      <c r="Q368" s="235">
        <v>0</v>
      </c>
      <c r="R368" s="235">
        <f>Q368*H368</f>
        <v>0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154</v>
      </c>
      <c r="AT368" s="237" t="s">
        <v>149</v>
      </c>
      <c r="AU368" s="237" t="s">
        <v>89</v>
      </c>
      <c r="AY368" s="17" t="s">
        <v>147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87</v>
      </c>
      <c r="BK368" s="238">
        <f>ROUND(I368*H368,2)</f>
        <v>0</v>
      </c>
      <c r="BL368" s="17" t="s">
        <v>154</v>
      </c>
      <c r="BM368" s="237" t="s">
        <v>532</v>
      </c>
    </row>
    <row r="369" s="13" customFormat="1">
      <c r="A369" s="13"/>
      <c r="B369" s="239"/>
      <c r="C369" s="240"/>
      <c r="D369" s="241" t="s">
        <v>156</v>
      </c>
      <c r="E369" s="242" t="s">
        <v>1</v>
      </c>
      <c r="F369" s="243" t="s">
        <v>324</v>
      </c>
      <c r="G369" s="240"/>
      <c r="H369" s="242" t="s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156</v>
      </c>
      <c r="AU369" s="249" t="s">
        <v>89</v>
      </c>
      <c r="AV369" s="13" t="s">
        <v>87</v>
      </c>
      <c r="AW369" s="13" t="s">
        <v>35</v>
      </c>
      <c r="AX369" s="13" t="s">
        <v>80</v>
      </c>
      <c r="AY369" s="249" t="s">
        <v>147</v>
      </c>
    </row>
    <row r="370" s="13" customFormat="1">
      <c r="A370" s="13"/>
      <c r="B370" s="239"/>
      <c r="C370" s="240"/>
      <c r="D370" s="241" t="s">
        <v>156</v>
      </c>
      <c r="E370" s="242" t="s">
        <v>1</v>
      </c>
      <c r="F370" s="243" t="s">
        <v>533</v>
      </c>
      <c r="G370" s="240"/>
      <c r="H370" s="242" t="s">
        <v>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156</v>
      </c>
      <c r="AU370" s="249" t="s">
        <v>89</v>
      </c>
      <c r="AV370" s="13" t="s">
        <v>87</v>
      </c>
      <c r="AW370" s="13" t="s">
        <v>35</v>
      </c>
      <c r="AX370" s="13" t="s">
        <v>80</v>
      </c>
      <c r="AY370" s="249" t="s">
        <v>147</v>
      </c>
    </row>
    <row r="371" s="14" customFormat="1">
      <c r="A371" s="14"/>
      <c r="B371" s="250"/>
      <c r="C371" s="251"/>
      <c r="D371" s="241" t="s">
        <v>156</v>
      </c>
      <c r="E371" s="252" t="s">
        <v>1</v>
      </c>
      <c r="F371" s="253" t="s">
        <v>534</v>
      </c>
      <c r="G371" s="251"/>
      <c r="H371" s="254">
        <v>7.4000000000000004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156</v>
      </c>
      <c r="AU371" s="260" t="s">
        <v>89</v>
      </c>
      <c r="AV371" s="14" t="s">
        <v>89</v>
      </c>
      <c r="AW371" s="14" t="s">
        <v>35</v>
      </c>
      <c r="AX371" s="14" t="s">
        <v>87</v>
      </c>
      <c r="AY371" s="260" t="s">
        <v>147</v>
      </c>
    </row>
    <row r="372" s="2" customFormat="1" ht="16.5" customHeight="1">
      <c r="A372" s="38"/>
      <c r="B372" s="39"/>
      <c r="C372" s="272" t="s">
        <v>535</v>
      </c>
      <c r="D372" s="272" t="s">
        <v>291</v>
      </c>
      <c r="E372" s="273" t="s">
        <v>536</v>
      </c>
      <c r="F372" s="274" t="s">
        <v>537</v>
      </c>
      <c r="G372" s="275" t="s">
        <v>197</v>
      </c>
      <c r="H372" s="276">
        <v>7.4000000000000004</v>
      </c>
      <c r="I372" s="277"/>
      <c r="J372" s="278">
        <f>ROUND(I372*H372,2)</f>
        <v>0</v>
      </c>
      <c r="K372" s="274" t="s">
        <v>153</v>
      </c>
      <c r="L372" s="279"/>
      <c r="M372" s="280" t="s">
        <v>1</v>
      </c>
      <c r="N372" s="281" t="s">
        <v>45</v>
      </c>
      <c r="O372" s="91"/>
      <c r="P372" s="235">
        <f>O372*H372</f>
        <v>0</v>
      </c>
      <c r="Q372" s="235">
        <v>0.0086999999999999994</v>
      </c>
      <c r="R372" s="235">
        <f>Q372*H372</f>
        <v>0.064379999999999993</v>
      </c>
      <c r="S372" s="235">
        <v>0</v>
      </c>
      <c r="T372" s="23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194</v>
      </c>
      <c r="AT372" s="237" t="s">
        <v>291</v>
      </c>
      <c r="AU372" s="237" t="s">
        <v>89</v>
      </c>
      <c r="AY372" s="17" t="s">
        <v>147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87</v>
      </c>
      <c r="BK372" s="238">
        <f>ROUND(I372*H372,2)</f>
        <v>0</v>
      </c>
      <c r="BL372" s="17" t="s">
        <v>154</v>
      </c>
      <c r="BM372" s="237" t="s">
        <v>538</v>
      </c>
    </row>
    <row r="373" s="2" customFormat="1" ht="16.5" customHeight="1">
      <c r="A373" s="38"/>
      <c r="B373" s="39"/>
      <c r="C373" s="226" t="s">
        <v>539</v>
      </c>
      <c r="D373" s="226" t="s">
        <v>149</v>
      </c>
      <c r="E373" s="227" t="s">
        <v>540</v>
      </c>
      <c r="F373" s="228" t="s">
        <v>541</v>
      </c>
      <c r="G373" s="229" t="s">
        <v>197</v>
      </c>
      <c r="H373" s="230">
        <v>5.7000000000000002</v>
      </c>
      <c r="I373" s="231"/>
      <c r="J373" s="232">
        <f>ROUND(I373*H373,2)</f>
        <v>0</v>
      </c>
      <c r="K373" s="228" t="s">
        <v>153</v>
      </c>
      <c r="L373" s="44"/>
      <c r="M373" s="233" t="s">
        <v>1</v>
      </c>
      <c r="N373" s="234" t="s">
        <v>45</v>
      </c>
      <c r="O373" s="91"/>
      <c r="P373" s="235">
        <f>O373*H373</f>
        <v>0</v>
      </c>
      <c r="Q373" s="235">
        <v>0</v>
      </c>
      <c r="R373" s="235">
        <f>Q373*H373</f>
        <v>0</v>
      </c>
      <c r="S373" s="235">
        <v>0</v>
      </c>
      <c r="T373" s="23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154</v>
      </c>
      <c r="AT373" s="237" t="s">
        <v>149</v>
      </c>
      <c r="AU373" s="237" t="s">
        <v>89</v>
      </c>
      <c r="AY373" s="17" t="s">
        <v>147</v>
      </c>
      <c r="BE373" s="238">
        <f>IF(N373="základní",J373,0)</f>
        <v>0</v>
      </c>
      <c r="BF373" s="238">
        <f>IF(N373="snížená",J373,0)</f>
        <v>0</v>
      </c>
      <c r="BG373" s="238">
        <f>IF(N373="zákl. přenesená",J373,0)</f>
        <v>0</v>
      </c>
      <c r="BH373" s="238">
        <f>IF(N373="sníž. přenesená",J373,0)</f>
        <v>0</v>
      </c>
      <c r="BI373" s="238">
        <f>IF(N373="nulová",J373,0)</f>
        <v>0</v>
      </c>
      <c r="BJ373" s="17" t="s">
        <v>87</v>
      </c>
      <c r="BK373" s="238">
        <f>ROUND(I373*H373,2)</f>
        <v>0</v>
      </c>
      <c r="BL373" s="17" t="s">
        <v>154</v>
      </c>
      <c r="BM373" s="237" t="s">
        <v>542</v>
      </c>
    </row>
    <row r="374" s="13" customFormat="1">
      <c r="A374" s="13"/>
      <c r="B374" s="239"/>
      <c r="C374" s="240"/>
      <c r="D374" s="241" t="s">
        <v>156</v>
      </c>
      <c r="E374" s="242" t="s">
        <v>1</v>
      </c>
      <c r="F374" s="243" t="s">
        <v>543</v>
      </c>
      <c r="G374" s="240"/>
      <c r="H374" s="242" t="s">
        <v>1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156</v>
      </c>
      <c r="AU374" s="249" t="s">
        <v>89</v>
      </c>
      <c r="AV374" s="13" t="s">
        <v>87</v>
      </c>
      <c r="AW374" s="13" t="s">
        <v>35</v>
      </c>
      <c r="AX374" s="13" t="s">
        <v>80</v>
      </c>
      <c r="AY374" s="249" t="s">
        <v>147</v>
      </c>
    </row>
    <row r="375" s="14" customFormat="1">
      <c r="A375" s="14"/>
      <c r="B375" s="250"/>
      <c r="C375" s="251"/>
      <c r="D375" s="241" t="s">
        <v>156</v>
      </c>
      <c r="E375" s="252" t="s">
        <v>1</v>
      </c>
      <c r="F375" s="253" t="s">
        <v>544</v>
      </c>
      <c r="G375" s="251"/>
      <c r="H375" s="254">
        <v>5.7000000000000002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0" t="s">
        <v>156</v>
      </c>
      <c r="AU375" s="260" t="s">
        <v>89</v>
      </c>
      <c r="AV375" s="14" t="s">
        <v>89</v>
      </c>
      <c r="AW375" s="14" t="s">
        <v>35</v>
      </c>
      <c r="AX375" s="14" t="s">
        <v>87</v>
      </c>
      <c r="AY375" s="260" t="s">
        <v>147</v>
      </c>
    </row>
    <row r="376" s="2" customFormat="1" ht="16.5" customHeight="1">
      <c r="A376" s="38"/>
      <c r="B376" s="39"/>
      <c r="C376" s="272" t="s">
        <v>545</v>
      </c>
      <c r="D376" s="272" t="s">
        <v>291</v>
      </c>
      <c r="E376" s="273" t="s">
        <v>546</v>
      </c>
      <c r="F376" s="274" t="s">
        <v>547</v>
      </c>
      <c r="G376" s="275" t="s">
        <v>197</v>
      </c>
      <c r="H376" s="276">
        <v>5.7000000000000002</v>
      </c>
      <c r="I376" s="277"/>
      <c r="J376" s="278">
        <f>ROUND(I376*H376,2)</f>
        <v>0</v>
      </c>
      <c r="K376" s="274" t="s">
        <v>153</v>
      </c>
      <c r="L376" s="279"/>
      <c r="M376" s="280" t="s">
        <v>1</v>
      </c>
      <c r="N376" s="281" t="s">
        <v>45</v>
      </c>
      <c r="O376" s="91"/>
      <c r="P376" s="235">
        <f>O376*H376</f>
        <v>0</v>
      </c>
      <c r="Q376" s="235">
        <v>0.019099999999999999</v>
      </c>
      <c r="R376" s="235">
        <f>Q376*H376</f>
        <v>0.10887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194</v>
      </c>
      <c r="AT376" s="237" t="s">
        <v>291</v>
      </c>
      <c r="AU376" s="237" t="s">
        <v>89</v>
      </c>
      <c r="AY376" s="17" t="s">
        <v>147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87</v>
      </c>
      <c r="BK376" s="238">
        <f>ROUND(I376*H376,2)</f>
        <v>0</v>
      </c>
      <c r="BL376" s="17" t="s">
        <v>154</v>
      </c>
      <c r="BM376" s="237" t="s">
        <v>548</v>
      </c>
    </row>
    <row r="377" s="14" customFormat="1">
      <c r="A377" s="14"/>
      <c r="B377" s="250"/>
      <c r="C377" s="251"/>
      <c r="D377" s="241" t="s">
        <v>156</v>
      </c>
      <c r="E377" s="252" t="s">
        <v>1</v>
      </c>
      <c r="F377" s="253" t="s">
        <v>544</v>
      </c>
      <c r="G377" s="251"/>
      <c r="H377" s="254">
        <v>5.7000000000000002</v>
      </c>
      <c r="I377" s="255"/>
      <c r="J377" s="251"/>
      <c r="K377" s="251"/>
      <c r="L377" s="256"/>
      <c r="M377" s="257"/>
      <c r="N377" s="258"/>
      <c r="O377" s="258"/>
      <c r="P377" s="258"/>
      <c r="Q377" s="258"/>
      <c r="R377" s="258"/>
      <c r="S377" s="258"/>
      <c r="T377" s="25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0" t="s">
        <v>156</v>
      </c>
      <c r="AU377" s="260" t="s">
        <v>89</v>
      </c>
      <c r="AV377" s="14" t="s">
        <v>89</v>
      </c>
      <c r="AW377" s="14" t="s">
        <v>35</v>
      </c>
      <c r="AX377" s="14" t="s">
        <v>87</v>
      </c>
      <c r="AY377" s="260" t="s">
        <v>147</v>
      </c>
    </row>
    <row r="378" s="2" customFormat="1" ht="16.5" customHeight="1">
      <c r="A378" s="38"/>
      <c r="B378" s="39"/>
      <c r="C378" s="226" t="s">
        <v>549</v>
      </c>
      <c r="D378" s="226" t="s">
        <v>149</v>
      </c>
      <c r="E378" s="227" t="s">
        <v>550</v>
      </c>
      <c r="F378" s="228" t="s">
        <v>551</v>
      </c>
      <c r="G378" s="229" t="s">
        <v>152</v>
      </c>
      <c r="H378" s="230">
        <v>917.89999999999998</v>
      </c>
      <c r="I378" s="231"/>
      <c r="J378" s="232">
        <f>ROUND(I378*H378,2)</f>
        <v>0</v>
      </c>
      <c r="K378" s="228" t="s">
        <v>153</v>
      </c>
      <c r="L378" s="44"/>
      <c r="M378" s="233" t="s">
        <v>1</v>
      </c>
      <c r="N378" s="234" t="s">
        <v>45</v>
      </c>
      <c r="O378" s="91"/>
      <c r="P378" s="235">
        <f>O378*H378</f>
        <v>0</v>
      </c>
      <c r="Q378" s="235">
        <v>0.00046999999999999999</v>
      </c>
      <c r="R378" s="235">
        <f>Q378*H378</f>
        <v>0.43141299999999999</v>
      </c>
      <c r="S378" s="235">
        <v>0</v>
      </c>
      <c r="T378" s="23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7" t="s">
        <v>154</v>
      </c>
      <c r="AT378" s="237" t="s">
        <v>149</v>
      </c>
      <c r="AU378" s="237" t="s">
        <v>89</v>
      </c>
      <c r="AY378" s="17" t="s">
        <v>147</v>
      </c>
      <c r="BE378" s="238">
        <f>IF(N378="základní",J378,0)</f>
        <v>0</v>
      </c>
      <c r="BF378" s="238">
        <f>IF(N378="snížená",J378,0)</f>
        <v>0</v>
      </c>
      <c r="BG378" s="238">
        <f>IF(N378="zákl. přenesená",J378,0)</f>
        <v>0</v>
      </c>
      <c r="BH378" s="238">
        <f>IF(N378="sníž. přenesená",J378,0)</f>
        <v>0</v>
      </c>
      <c r="BI378" s="238">
        <f>IF(N378="nulová",J378,0)</f>
        <v>0</v>
      </c>
      <c r="BJ378" s="17" t="s">
        <v>87</v>
      </c>
      <c r="BK378" s="238">
        <f>ROUND(I378*H378,2)</f>
        <v>0</v>
      </c>
      <c r="BL378" s="17" t="s">
        <v>154</v>
      </c>
      <c r="BM378" s="237" t="s">
        <v>552</v>
      </c>
    </row>
    <row r="379" s="13" customFormat="1">
      <c r="A379" s="13"/>
      <c r="B379" s="239"/>
      <c r="C379" s="240"/>
      <c r="D379" s="241" t="s">
        <v>156</v>
      </c>
      <c r="E379" s="242" t="s">
        <v>1</v>
      </c>
      <c r="F379" s="243" t="s">
        <v>238</v>
      </c>
      <c r="G379" s="240"/>
      <c r="H379" s="242" t="s">
        <v>1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156</v>
      </c>
      <c r="AU379" s="249" t="s">
        <v>89</v>
      </c>
      <c r="AV379" s="13" t="s">
        <v>87</v>
      </c>
      <c r="AW379" s="13" t="s">
        <v>35</v>
      </c>
      <c r="AX379" s="13" t="s">
        <v>80</v>
      </c>
      <c r="AY379" s="249" t="s">
        <v>147</v>
      </c>
    </row>
    <row r="380" s="14" customFormat="1">
      <c r="A380" s="14"/>
      <c r="B380" s="250"/>
      <c r="C380" s="251"/>
      <c r="D380" s="241" t="s">
        <v>156</v>
      </c>
      <c r="E380" s="252" t="s">
        <v>1</v>
      </c>
      <c r="F380" s="253" t="s">
        <v>299</v>
      </c>
      <c r="G380" s="251"/>
      <c r="H380" s="254">
        <v>917.89999999999998</v>
      </c>
      <c r="I380" s="255"/>
      <c r="J380" s="251"/>
      <c r="K380" s="251"/>
      <c r="L380" s="256"/>
      <c r="M380" s="257"/>
      <c r="N380" s="258"/>
      <c r="O380" s="258"/>
      <c r="P380" s="258"/>
      <c r="Q380" s="258"/>
      <c r="R380" s="258"/>
      <c r="S380" s="258"/>
      <c r="T380" s="25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0" t="s">
        <v>156</v>
      </c>
      <c r="AU380" s="260" t="s">
        <v>89</v>
      </c>
      <c r="AV380" s="14" t="s">
        <v>89</v>
      </c>
      <c r="AW380" s="14" t="s">
        <v>35</v>
      </c>
      <c r="AX380" s="14" t="s">
        <v>87</v>
      </c>
      <c r="AY380" s="260" t="s">
        <v>147</v>
      </c>
    </row>
    <row r="381" s="2" customFormat="1" ht="16.5" customHeight="1">
      <c r="A381" s="38"/>
      <c r="B381" s="39"/>
      <c r="C381" s="226" t="s">
        <v>553</v>
      </c>
      <c r="D381" s="226" t="s">
        <v>149</v>
      </c>
      <c r="E381" s="227" t="s">
        <v>554</v>
      </c>
      <c r="F381" s="228" t="s">
        <v>555</v>
      </c>
      <c r="G381" s="229" t="s">
        <v>197</v>
      </c>
      <c r="H381" s="230">
        <v>255.09999999999999</v>
      </c>
      <c r="I381" s="231"/>
      <c r="J381" s="232">
        <f>ROUND(I381*H381,2)</f>
        <v>0</v>
      </c>
      <c r="K381" s="228" t="s">
        <v>1</v>
      </c>
      <c r="L381" s="44"/>
      <c r="M381" s="233" t="s">
        <v>1</v>
      </c>
      <c r="N381" s="234" t="s">
        <v>45</v>
      </c>
      <c r="O381" s="91"/>
      <c r="P381" s="235">
        <f>O381*H381</f>
        <v>0</v>
      </c>
      <c r="Q381" s="235">
        <v>0</v>
      </c>
      <c r="R381" s="235">
        <f>Q381*H381</f>
        <v>0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154</v>
      </c>
      <c r="AT381" s="237" t="s">
        <v>149</v>
      </c>
      <c r="AU381" s="237" t="s">
        <v>89</v>
      </c>
      <c r="AY381" s="17" t="s">
        <v>147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87</v>
      </c>
      <c r="BK381" s="238">
        <f>ROUND(I381*H381,2)</f>
        <v>0</v>
      </c>
      <c r="BL381" s="17" t="s">
        <v>154</v>
      </c>
      <c r="BM381" s="237" t="s">
        <v>556</v>
      </c>
    </row>
    <row r="382" s="13" customFormat="1">
      <c r="A382" s="13"/>
      <c r="B382" s="239"/>
      <c r="C382" s="240"/>
      <c r="D382" s="241" t="s">
        <v>156</v>
      </c>
      <c r="E382" s="242" t="s">
        <v>1</v>
      </c>
      <c r="F382" s="243" t="s">
        <v>168</v>
      </c>
      <c r="G382" s="240"/>
      <c r="H382" s="242" t="s">
        <v>1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156</v>
      </c>
      <c r="AU382" s="249" t="s">
        <v>89</v>
      </c>
      <c r="AV382" s="13" t="s">
        <v>87</v>
      </c>
      <c r="AW382" s="13" t="s">
        <v>35</v>
      </c>
      <c r="AX382" s="13" t="s">
        <v>80</v>
      </c>
      <c r="AY382" s="249" t="s">
        <v>147</v>
      </c>
    </row>
    <row r="383" s="14" customFormat="1">
      <c r="A383" s="14"/>
      <c r="B383" s="250"/>
      <c r="C383" s="251"/>
      <c r="D383" s="241" t="s">
        <v>156</v>
      </c>
      <c r="E383" s="252" t="s">
        <v>1</v>
      </c>
      <c r="F383" s="253" t="s">
        <v>557</v>
      </c>
      <c r="G383" s="251"/>
      <c r="H383" s="254">
        <v>255.09999999999999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0" t="s">
        <v>156</v>
      </c>
      <c r="AU383" s="260" t="s">
        <v>89</v>
      </c>
      <c r="AV383" s="14" t="s">
        <v>89</v>
      </c>
      <c r="AW383" s="14" t="s">
        <v>35</v>
      </c>
      <c r="AX383" s="14" t="s">
        <v>87</v>
      </c>
      <c r="AY383" s="260" t="s">
        <v>147</v>
      </c>
    </row>
    <row r="384" s="2" customFormat="1" ht="16.5" customHeight="1">
      <c r="A384" s="38"/>
      <c r="B384" s="39"/>
      <c r="C384" s="226" t="s">
        <v>558</v>
      </c>
      <c r="D384" s="226" t="s">
        <v>149</v>
      </c>
      <c r="E384" s="227" t="s">
        <v>559</v>
      </c>
      <c r="F384" s="228" t="s">
        <v>560</v>
      </c>
      <c r="G384" s="229" t="s">
        <v>197</v>
      </c>
      <c r="H384" s="230">
        <v>255.09999999999999</v>
      </c>
      <c r="I384" s="231"/>
      <c r="J384" s="232">
        <f>ROUND(I384*H384,2)</f>
        <v>0</v>
      </c>
      <c r="K384" s="228" t="s">
        <v>153</v>
      </c>
      <c r="L384" s="44"/>
      <c r="M384" s="233" t="s">
        <v>1</v>
      </c>
      <c r="N384" s="234" t="s">
        <v>45</v>
      </c>
      <c r="O384" s="91"/>
      <c r="P384" s="235">
        <f>O384*H384</f>
        <v>0</v>
      </c>
      <c r="Q384" s="235">
        <v>0</v>
      </c>
      <c r="R384" s="235">
        <f>Q384*H384</f>
        <v>0</v>
      </c>
      <c r="S384" s="235">
        <v>0</v>
      </c>
      <c r="T384" s="23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154</v>
      </c>
      <c r="AT384" s="237" t="s">
        <v>149</v>
      </c>
      <c r="AU384" s="237" t="s">
        <v>89</v>
      </c>
      <c r="AY384" s="17" t="s">
        <v>147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7" t="s">
        <v>87</v>
      </c>
      <c r="BK384" s="238">
        <f>ROUND(I384*H384,2)</f>
        <v>0</v>
      </c>
      <c r="BL384" s="17" t="s">
        <v>154</v>
      </c>
      <c r="BM384" s="237" t="s">
        <v>561</v>
      </c>
    </row>
    <row r="385" s="13" customFormat="1">
      <c r="A385" s="13"/>
      <c r="B385" s="239"/>
      <c r="C385" s="240"/>
      <c r="D385" s="241" t="s">
        <v>156</v>
      </c>
      <c r="E385" s="242" t="s">
        <v>1</v>
      </c>
      <c r="F385" s="243" t="s">
        <v>168</v>
      </c>
      <c r="G385" s="240"/>
      <c r="H385" s="242" t="s">
        <v>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156</v>
      </c>
      <c r="AU385" s="249" t="s">
        <v>89</v>
      </c>
      <c r="AV385" s="13" t="s">
        <v>87</v>
      </c>
      <c r="AW385" s="13" t="s">
        <v>35</v>
      </c>
      <c r="AX385" s="13" t="s">
        <v>80</v>
      </c>
      <c r="AY385" s="249" t="s">
        <v>147</v>
      </c>
    </row>
    <row r="386" s="14" customFormat="1">
      <c r="A386" s="14"/>
      <c r="B386" s="250"/>
      <c r="C386" s="251"/>
      <c r="D386" s="241" t="s">
        <v>156</v>
      </c>
      <c r="E386" s="252" t="s">
        <v>1</v>
      </c>
      <c r="F386" s="253" t="s">
        <v>557</v>
      </c>
      <c r="G386" s="251"/>
      <c r="H386" s="254">
        <v>255.09999999999999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0" t="s">
        <v>156</v>
      </c>
      <c r="AU386" s="260" t="s">
        <v>89</v>
      </c>
      <c r="AV386" s="14" t="s">
        <v>89</v>
      </c>
      <c r="AW386" s="14" t="s">
        <v>35</v>
      </c>
      <c r="AX386" s="14" t="s">
        <v>87</v>
      </c>
      <c r="AY386" s="260" t="s">
        <v>147</v>
      </c>
    </row>
    <row r="387" s="2" customFormat="1" ht="16.5" customHeight="1">
      <c r="A387" s="38"/>
      <c r="B387" s="39"/>
      <c r="C387" s="226" t="s">
        <v>562</v>
      </c>
      <c r="D387" s="226" t="s">
        <v>149</v>
      </c>
      <c r="E387" s="227" t="s">
        <v>563</v>
      </c>
      <c r="F387" s="228" t="s">
        <v>564</v>
      </c>
      <c r="G387" s="229" t="s">
        <v>197</v>
      </c>
      <c r="H387" s="230">
        <v>3</v>
      </c>
      <c r="I387" s="231"/>
      <c r="J387" s="232">
        <f>ROUND(I387*H387,2)</f>
        <v>0</v>
      </c>
      <c r="K387" s="228" t="s">
        <v>153</v>
      </c>
      <c r="L387" s="44"/>
      <c r="M387" s="233" t="s">
        <v>1</v>
      </c>
      <c r="N387" s="234" t="s">
        <v>45</v>
      </c>
      <c r="O387" s="91"/>
      <c r="P387" s="235">
        <f>O387*H387</f>
        <v>0</v>
      </c>
      <c r="Q387" s="235">
        <v>0</v>
      </c>
      <c r="R387" s="235">
        <f>Q387*H387</f>
        <v>0</v>
      </c>
      <c r="S387" s="235">
        <v>2.0550000000000002</v>
      </c>
      <c r="T387" s="236">
        <f>S387*H387</f>
        <v>6.1650000000000009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154</v>
      </c>
      <c r="AT387" s="237" t="s">
        <v>149</v>
      </c>
      <c r="AU387" s="237" t="s">
        <v>89</v>
      </c>
      <c r="AY387" s="17" t="s">
        <v>147</v>
      </c>
      <c r="BE387" s="238">
        <f>IF(N387="základní",J387,0)</f>
        <v>0</v>
      </c>
      <c r="BF387" s="238">
        <f>IF(N387="snížená",J387,0)</f>
        <v>0</v>
      </c>
      <c r="BG387" s="238">
        <f>IF(N387="zákl. přenesená",J387,0)</f>
        <v>0</v>
      </c>
      <c r="BH387" s="238">
        <f>IF(N387="sníž. přenesená",J387,0)</f>
        <v>0</v>
      </c>
      <c r="BI387" s="238">
        <f>IF(N387="nulová",J387,0)</f>
        <v>0</v>
      </c>
      <c r="BJ387" s="17" t="s">
        <v>87</v>
      </c>
      <c r="BK387" s="238">
        <f>ROUND(I387*H387,2)</f>
        <v>0</v>
      </c>
      <c r="BL387" s="17" t="s">
        <v>154</v>
      </c>
      <c r="BM387" s="237" t="s">
        <v>565</v>
      </c>
    </row>
    <row r="388" s="13" customFormat="1">
      <c r="A388" s="13"/>
      <c r="B388" s="239"/>
      <c r="C388" s="240"/>
      <c r="D388" s="241" t="s">
        <v>156</v>
      </c>
      <c r="E388" s="242" t="s">
        <v>1</v>
      </c>
      <c r="F388" s="243" t="s">
        <v>168</v>
      </c>
      <c r="G388" s="240"/>
      <c r="H388" s="242" t="s">
        <v>1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156</v>
      </c>
      <c r="AU388" s="249" t="s">
        <v>89</v>
      </c>
      <c r="AV388" s="13" t="s">
        <v>87</v>
      </c>
      <c r="AW388" s="13" t="s">
        <v>35</v>
      </c>
      <c r="AX388" s="13" t="s">
        <v>80</v>
      </c>
      <c r="AY388" s="249" t="s">
        <v>147</v>
      </c>
    </row>
    <row r="389" s="13" customFormat="1">
      <c r="A389" s="13"/>
      <c r="B389" s="239"/>
      <c r="C389" s="240"/>
      <c r="D389" s="241" t="s">
        <v>156</v>
      </c>
      <c r="E389" s="242" t="s">
        <v>1</v>
      </c>
      <c r="F389" s="243" t="s">
        <v>566</v>
      </c>
      <c r="G389" s="240"/>
      <c r="H389" s="242" t="s">
        <v>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156</v>
      </c>
      <c r="AU389" s="249" t="s">
        <v>89</v>
      </c>
      <c r="AV389" s="13" t="s">
        <v>87</v>
      </c>
      <c r="AW389" s="13" t="s">
        <v>35</v>
      </c>
      <c r="AX389" s="13" t="s">
        <v>80</v>
      </c>
      <c r="AY389" s="249" t="s">
        <v>147</v>
      </c>
    </row>
    <row r="390" s="14" customFormat="1">
      <c r="A390" s="14"/>
      <c r="B390" s="250"/>
      <c r="C390" s="251"/>
      <c r="D390" s="241" t="s">
        <v>156</v>
      </c>
      <c r="E390" s="252" t="s">
        <v>1</v>
      </c>
      <c r="F390" s="253" t="s">
        <v>164</v>
      </c>
      <c r="G390" s="251"/>
      <c r="H390" s="254">
        <v>3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156</v>
      </c>
      <c r="AU390" s="260" t="s">
        <v>89</v>
      </c>
      <c r="AV390" s="14" t="s">
        <v>89</v>
      </c>
      <c r="AW390" s="14" t="s">
        <v>35</v>
      </c>
      <c r="AX390" s="14" t="s">
        <v>87</v>
      </c>
      <c r="AY390" s="260" t="s">
        <v>147</v>
      </c>
    </row>
    <row r="391" s="12" customFormat="1" ht="22.8" customHeight="1">
      <c r="A391" s="12"/>
      <c r="B391" s="210"/>
      <c r="C391" s="211"/>
      <c r="D391" s="212" t="s">
        <v>79</v>
      </c>
      <c r="E391" s="224" t="s">
        <v>567</v>
      </c>
      <c r="F391" s="224" t="s">
        <v>568</v>
      </c>
      <c r="G391" s="211"/>
      <c r="H391" s="211"/>
      <c r="I391" s="214"/>
      <c r="J391" s="225">
        <f>BK391</f>
        <v>0</v>
      </c>
      <c r="K391" s="211"/>
      <c r="L391" s="216"/>
      <c r="M391" s="217"/>
      <c r="N391" s="218"/>
      <c r="O391" s="218"/>
      <c r="P391" s="219">
        <f>SUM(P392:P401)</f>
        <v>0</v>
      </c>
      <c r="Q391" s="218"/>
      <c r="R391" s="219">
        <f>SUM(R392:R401)</f>
        <v>0</v>
      </c>
      <c r="S391" s="218"/>
      <c r="T391" s="220">
        <f>SUM(T392:T401)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1" t="s">
        <v>87</v>
      </c>
      <c r="AT391" s="222" t="s">
        <v>79</v>
      </c>
      <c r="AU391" s="222" t="s">
        <v>87</v>
      </c>
      <c r="AY391" s="221" t="s">
        <v>147</v>
      </c>
      <c r="BK391" s="223">
        <f>SUM(BK392:BK401)</f>
        <v>0</v>
      </c>
    </row>
    <row r="392" s="2" customFormat="1" ht="16.5" customHeight="1">
      <c r="A392" s="38"/>
      <c r="B392" s="39"/>
      <c r="C392" s="226" t="s">
        <v>569</v>
      </c>
      <c r="D392" s="226" t="s">
        <v>149</v>
      </c>
      <c r="E392" s="227" t="s">
        <v>570</v>
      </c>
      <c r="F392" s="228" t="s">
        <v>571</v>
      </c>
      <c r="G392" s="229" t="s">
        <v>275</v>
      </c>
      <c r="H392" s="230">
        <v>79.054000000000002</v>
      </c>
      <c r="I392" s="231"/>
      <c r="J392" s="232">
        <f>ROUND(I392*H392,2)</f>
        <v>0</v>
      </c>
      <c r="K392" s="228" t="s">
        <v>153</v>
      </c>
      <c r="L392" s="44"/>
      <c r="M392" s="233" t="s">
        <v>1</v>
      </c>
      <c r="N392" s="234" t="s">
        <v>45</v>
      </c>
      <c r="O392" s="91"/>
      <c r="P392" s="235">
        <f>O392*H392</f>
        <v>0</v>
      </c>
      <c r="Q392" s="235">
        <v>0</v>
      </c>
      <c r="R392" s="235">
        <f>Q392*H392</f>
        <v>0</v>
      </c>
      <c r="S392" s="235">
        <v>0</v>
      </c>
      <c r="T392" s="23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154</v>
      </c>
      <c r="AT392" s="237" t="s">
        <v>149</v>
      </c>
      <c r="AU392" s="237" t="s">
        <v>89</v>
      </c>
      <c r="AY392" s="17" t="s">
        <v>147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87</v>
      </c>
      <c r="BK392" s="238">
        <f>ROUND(I392*H392,2)</f>
        <v>0</v>
      </c>
      <c r="BL392" s="17" t="s">
        <v>154</v>
      </c>
      <c r="BM392" s="237" t="s">
        <v>572</v>
      </c>
    </row>
    <row r="393" s="2" customFormat="1" ht="16.5" customHeight="1">
      <c r="A393" s="38"/>
      <c r="B393" s="39"/>
      <c r="C393" s="226" t="s">
        <v>573</v>
      </c>
      <c r="D393" s="226" t="s">
        <v>149</v>
      </c>
      <c r="E393" s="227" t="s">
        <v>574</v>
      </c>
      <c r="F393" s="228" t="s">
        <v>575</v>
      </c>
      <c r="G393" s="229" t="s">
        <v>275</v>
      </c>
      <c r="H393" s="230">
        <v>1818.242</v>
      </c>
      <c r="I393" s="231"/>
      <c r="J393" s="232">
        <f>ROUND(I393*H393,2)</f>
        <v>0</v>
      </c>
      <c r="K393" s="228" t="s">
        <v>153</v>
      </c>
      <c r="L393" s="44"/>
      <c r="M393" s="233" t="s">
        <v>1</v>
      </c>
      <c r="N393" s="234" t="s">
        <v>45</v>
      </c>
      <c r="O393" s="91"/>
      <c r="P393" s="235">
        <f>O393*H393</f>
        <v>0</v>
      </c>
      <c r="Q393" s="235">
        <v>0</v>
      </c>
      <c r="R393" s="235">
        <f>Q393*H393</f>
        <v>0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154</v>
      </c>
      <c r="AT393" s="237" t="s">
        <v>149</v>
      </c>
      <c r="AU393" s="237" t="s">
        <v>89</v>
      </c>
      <c r="AY393" s="17" t="s">
        <v>147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87</v>
      </c>
      <c r="BK393" s="238">
        <f>ROUND(I393*H393,2)</f>
        <v>0</v>
      </c>
      <c r="BL393" s="17" t="s">
        <v>154</v>
      </c>
      <c r="BM393" s="237" t="s">
        <v>576</v>
      </c>
    </row>
    <row r="394" s="14" customFormat="1">
      <c r="A394" s="14"/>
      <c r="B394" s="250"/>
      <c r="C394" s="251"/>
      <c r="D394" s="241" t="s">
        <v>156</v>
      </c>
      <c r="E394" s="252" t="s">
        <v>1</v>
      </c>
      <c r="F394" s="253" t="s">
        <v>577</v>
      </c>
      <c r="G394" s="251"/>
      <c r="H394" s="254">
        <v>1818.242</v>
      </c>
      <c r="I394" s="255"/>
      <c r="J394" s="251"/>
      <c r="K394" s="251"/>
      <c r="L394" s="256"/>
      <c r="M394" s="257"/>
      <c r="N394" s="258"/>
      <c r="O394" s="258"/>
      <c r="P394" s="258"/>
      <c r="Q394" s="258"/>
      <c r="R394" s="258"/>
      <c r="S394" s="258"/>
      <c r="T394" s="25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0" t="s">
        <v>156</v>
      </c>
      <c r="AU394" s="260" t="s">
        <v>89</v>
      </c>
      <c r="AV394" s="14" t="s">
        <v>89</v>
      </c>
      <c r="AW394" s="14" t="s">
        <v>35</v>
      </c>
      <c r="AX394" s="14" t="s">
        <v>87</v>
      </c>
      <c r="AY394" s="260" t="s">
        <v>147</v>
      </c>
    </row>
    <row r="395" s="2" customFormat="1" ht="16.5" customHeight="1">
      <c r="A395" s="38"/>
      <c r="B395" s="39"/>
      <c r="C395" s="226" t="s">
        <v>578</v>
      </c>
      <c r="D395" s="226" t="s">
        <v>149</v>
      </c>
      <c r="E395" s="227" t="s">
        <v>579</v>
      </c>
      <c r="F395" s="228" t="s">
        <v>580</v>
      </c>
      <c r="G395" s="229" t="s">
        <v>275</v>
      </c>
      <c r="H395" s="230">
        <v>79.054000000000002</v>
      </c>
      <c r="I395" s="231"/>
      <c r="J395" s="232">
        <f>ROUND(I395*H395,2)</f>
        <v>0</v>
      </c>
      <c r="K395" s="228" t="s">
        <v>153</v>
      </c>
      <c r="L395" s="44"/>
      <c r="M395" s="233" t="s">
        <v>1</v>
      </c>
      <c r="N395" s="234" t="s">
        <v>45</v>
      </c>
      <c r="O395" s="91"/>
      <c r="P395" s="235">
        <f>O395*H395</f>
        <v>0</v>
      </c>
      <c r="Q395" s="235">
        <v>0</v>
      </c>
      <c r="R395" s="235">
        <f>Q395*H395</f>
        <v>0</v>
      </c>
      <c r="S395" s="235">
        <v>0</v>
      </c>
      <c r="T395" s="23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7" t="s">
        <v>154</v>
      </c>
      <c r="AT395" s="237" t="s">
        <v>149</v>
      </c>
      <c r="AU395" s="237" t="s">
        <v>89</v>
      </c>
      <c r="AY395" s="17" t="s">
        <v>147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7" t="s">
        <v>87</v>
      </c>
      <c r="BK395" s="238">
        <f>ROUND(I395*H395,2)</f>
        <v>0</v>
      </c>
      <c r="BL395" s="17" t="s">
        <v>154</v>
      </c>
      <c r="BM395" s="237" t="s">
        <v>581</v>
      </c>
    </row>
    <row r="396" s="2" customFormat="1" ht="24.15" customHeight="1">
      <c r="A396" s="38"/>
      <c r="B396" s="39"/>
      <c r="C396" s="226" t="s">
        <v>582</v>
      </c>
      <c r="D396" s="226" t="s">
        <v>149</v>
      </c>
      <c r="E396" s="227" t="s">
        <v>583</v>
      </c>
      <c r="F396" s="228" t="s">
        <v>584</v>
      </c>
      <c r="G396" s="229" t="s">
        <v>275</v>
      </c>
      <c r="H396" s="230">
        <v>18.506</v>
      </c>
      <c r="I396" s="231"/>
      <c r="J396" s="232">
        <f>ROUND(I396*H396,2)</f>
        <v>0</v>
      </c>
      <c r="K396" s="228" t="s">
        <v>153</v>
      </c>
      <c r="L396" s="44"/>
      <c r="M396" s="233" t="s">
        <v>1</v>
      </c>
      <c r="N396" s="234" t="s">
        <v>45</v>
      </c>
      <c r="O396" s="91"/>
      <c r="P396" s="235">
        <f>O396*H396</f>
        <v>0</v>
      </c>
      <c r="Q396" s="235">
        <v>0</v>
      </c>
      <c r="R396" s="235">
        <f>Q396*H396</f>
        <v>0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154</v>
      </c>
      <c r="AT396" s="237" t="s">
        <v>149</v>
      </c>
      <c r="AU396" s="237" t="s">
        <v>89</v>
      </c>
      <c r="AY396" s="17" t="s">
        <v>147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87</v>
      </c>
      <c r="BK396" s="238">
        <f>ROUND(I396*H396,2)</f>
        <v>0</v>
      </c>
      <c r="BL396" s="17" t="s">
        <v>154</v>
      </c>
      <c r="BM396" s="237" t="s">
        <v>585</v>
      </c>
    </row>
    <row r="397" s="14" customFormat="1">
      <c r="A397" s="14"/>
      <c r="B397" s="250"/>
      <c r="C397" s="251"/>
      <c r="D397" s="241" t="s">
        <v>156</v>
      </c>
      <c r="E397" s="252" t="s">
        <v>1</v>
      </c>
      <c r="F397" s="253" t="s">
        <v>586</v>
      </c>
      <c r="G397" s="251"/>
      <c r="H397" s="254">
        <v>18.506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0" t="s">
        <v>156</v>
      </c>
      <c r="AU397" s="260" t="s">
        <v>89</v>
      </c>
      <c r="AV397" s="14" t="s">
        <v>89</v>
      </c>
      <c r="AW397" s="14" t="s">
        <v>35</v>
      </c>
      <c r="AX397" s="14" t="s">
        <v>87</v>
      </c>
      <c r="AY397" s="260" t="s">
        <v>147</v>
      </c>
    </row>
    <row r="398" s="2" customFormat="1" ht="24.15" customHeight="1">
      <c r="A398" s="38"/>
      <c r="B398" s="39"/>
      <c r="C398" s="226" t="s">
        <v>587</v>
      </c>
      <c r="D398" s="226" t="s">
        <v>149</v>
      </c>
      <c r="E398" s="227" t="s">
        <v>588</v>
      </c>
      <c r="F398" s="228" t="s">
        <v>589</v>
      </c>
      <c r="G398" s="229" t="s">
        <v>275</v>
      </c>
      <c r="H398" s="230">
        <v>10.291</v>
      </c>
      <c r="I398" s="231"/>
      <c r="J398" s="232">
        <f>ROUND(I398*H398,2)</f>
        <v>0</v>
      </c>
      <c r="K398" s="228" t="s">
        <v>153</v>
      </c>
      <c r="L398" s="44"/>
      <c r="M398" s="233" t="s">
        <v>1</v>
      </c>
      <c r="N398" s="234" t="s">
        <v>45</v>
      </c>
      <c r="O398" s="91"/>
      <c r="P398" s="235">
        <f>O398*H398</f>
        <v>0</v>
      </c>
      <c r="Q398" s="235">
        <v>0</v>
      </c>
      <c r="R398" s="235">
        <f>Q398*H398</f>
        <v>0</v>
      </c>
      <c r="S398" s="235">
        <v>0</v>
      </c>
      <c r="T398" s="23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7" t="s">
        <v>154</v>
      </c>
      <c r="AT398" s="237" t="s">
        <v>149</v>
      </c>
      <c r="AU398" s="237" t="s">
        <v>89</v>
      </c>
      <c r="AY398" s="17" t="s">
        <v>147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7" t="s">
        <v>87</v>
      </c>
      <c r="BK398" s="238">
        <f>ROUND(I398*H398,2)</f>
        <v>0</v>
      </c>
      <c r="BL398" s="17" t="s">
        <v>154</v>
      </c>
      <c r="BM398" s="237" t="s">
        <v>590</v>
      </c>
    </row>
    <row r="399" s="14" customFormat="1">
      <c r="A399" s="14"/>
      <c r="B399" s="250"/>
      <c r="C399" s="251"/>
      <c r="D399" s="241" t="s">
        <v>156</v>
      </c>
      <c r="E399" s="252" t="s">
        <v>1</v>
      </c>
      <c r="F399" s="253" t="s">
        <v>591</v>
      </c>
      <c r="G399" s="251"/>
      <c r="H399" s="254">
        <v>10.291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0" t="s">
        <v>156</v>
      </c>
      <c r="AU399" s="260" t="s">
        <v>89</v>
      </c>
      <c r="AV399" s="14" t="s">
        <v>89</v>
      </c>
      <c r="AW399" s="14" t="s">
        <v>35</v>
      </c>
      <c r="AX399" s="14" t="s">
        <v>87</v>
      </c>
      <c r="AY399" s="260" t="s">
        <v>147</v>
      </c>
    </row>
    <row r="400" s="2" customFormat="1" ht="24.15" customHeight="1">
      <c r="A400" s="38"/>
      <c r="B400" s="39"/>
      <c r="C400" s="226" t="s">
        <v>592</v>
      </c>
      <c r="D400" s="226" t="s">
        <v>149</v>
      </c>
      <c r="E400" s="227" t="s">
        <v>593</v>
      </c>
      <c r="F400" s="228" t="s">
        <v>594</v>
      </c>
      <c r="G400" s="229" t="s">
        <v>275</v>
      </c>
      <c r="H400" s="230">
        <v>50.215000000000003</v>
      </c>
      <c r="I400" s="231"/>
      <c r="J400" s="232">
        <f>ROUND(I400*H400,2)</f>
        <v>0</v>
      </c>
      <c r="K400" s="228" t="s">
        <v>153</v>
      </c>
      <c r="L400" s="44"/>
      <c r="M400" s="233" t="s">
        <v>1</v>
      </c>
      <c r="N400" s="234" t="s">
        <v>45</v>
      </c>
      <c r="O400" s="91"/>
      <c r="P400" s="235">
        <f>O400*H400</f>
        <v>0</v>
      </c>
      <c r="Q400" s="235">
        <v>0</v>
      </c>
      <c r="R400" s="235">
        <f>Q400*H400</f>
        <v>0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154</v>
      </c>
      <c r="AT400" s="237" t="s">
        <v>149</v>
      </c>
      <c r="AU400" s="237" t="s">
        <v>89</v>
      </c>
      <c r="AY400" s="17" t="s">
        <v>147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87</v>
      </c>
      <c r="BK400" s="238">
        <f>ROUND(I400*H400,2)</f>
        <v>0</v>
      </c>
      <c r="BL400" s="17" t="s">
        <v>154</v>
      </c>
      <c r="BM400" s="237" t="s">
        <v>595</v>
      </c>
    </row>
    <row r="401" s="14" customFormat="1">
      <c r="A401" s="14"/>
      <c r="B401" s="250"/>
      <c r="C401" s="251"/>
      <c r="D401" s="241" t="s">
        <v>156</v>
      </c>
      <c r="E401" s="252" t="s">
        <v>1</v>
      </c>
      <c r="F401" s="253" t="s">
        <v>596</v>
      </c>
      <c r="G401" s="251"/>
      <c r="H401" s="254">
        <v>50.215000000000003</v>
      </c>
      <c r="I401" s="255"/>
      <c r="J401" s="251"/>
      <c r="K401" s="251"/>
      <c r="L401" s="256"/>
      <c r="M401" s="257"/>
      <c r="N401" s="258"/>
      <c r="O401" s="258"/>
      <c r="P401" s="258"/>
      <c r="Q401" s="258"/>
      <c r="R401" s="258"/>
      <c r="S401" s="258"/>
      <c r="T401" s="25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0" t="s">
        <v>156</v>
      </c>
      <c r="AU401" s="260" t="s">
        <v>89</v>
      </c>
      <c r="AV401" s="14" t="s">
        <v>89</v>
      </c>
      <c r="AW401" s="14" t="s">
        <v>35</v>
      </c>
      <c r="AX401" s="14" t="s">
        <v>87</v>
      </c>
      <c r="AY401" s="260" t="s">
        <v>147</v>
      </c>
    </row>
    <row r="402" s="12" customFormat="1" ht="22.8" customHeight="1">
      <c r="A402" s="12"/>
      <c r="B402" s="210"/>
      <c r="C402" s="211"/>
      <c r="D402" s="212" t="s">
        <v>79</v>
      </c>
      <c r="E402" s="224" t="s">
        <v>597</v>
      </c>
      <c r="F402" s="224" t="s">
        <v>598</v>
      </c>
      <c r="G402" s="211"/>
      <c r="H402" s="211"/>
      <c r="I402" s="214"/>
      <c r="J402" s="225">
        <f>BK402</f>
        <v>0</v>
      </c>
      <c r="K402" s="211"/>
      <c r="L402" s="216"/>
      <c r="M402" s="217"/>
      <c r="N402" s="218"/>
      <c r="O402" s="218"/>
      <c r="P402" s="219">
        <f>P403</f>
        <v>0</v>
      </c>
      <c r="Q402" s="218"/>
      <c r="R402" s="219">
        <f>R403</f>
        <v>0</v>
      </c>
      <c r="S402" s="218"/>
      <c r="T402" s="220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1" t="s">
        <v>87</v>
      </c>
      <c r="AT402" s="222" t="s">
        <v>79</v>
      </c>
      <c r="AU402" s="222" t="s">
        <v>87</v>
      </c>
      <c r="AY402" s="221" t="s">
        <v>147</v>
      </c>
      <c r="BK402" s="223">
        <f>BK403</f>
        <v>0</v>
      </c>
    </row>
    <row r="403" s="2" customFormat="1" ht="21.75" customHeight="1">
      <c r="A403" s="38"/>
      <c r="B403" s="39"/>
      <c r="C403" s="226" t="s">
        <v>599</v>
      </c>
      <c r="D403" s="226" t="s">
        <v>149</v>
      </c>
      <c r="E403" s="227" t="s">
        <v>600</v>
      </c>
      <c r="F403" s="228" t="s">
        <v>601</v>
      </c>
      <c r="G403" s="229" t="s">
        <v>275</v>
      </c>
      <c r="H403" s="230">
        <v>289.96300000000002</v>
      </c>
      <c r="I403" s="231"/>
      <c r="J403" s="232">
        <f>ROUND(I403*H403,2)</f>
        <v>0</v>
      </c>
      <c r="K403" s="228" t="s">
        <v>153</v>
      </c>
      <c r="L403" s="44"/>
      <c r="M403" s="233" t="s">
        <v>1</v>
      </c>
      <c r="N403" s="234" t="s">
        <v>45</v>
      </c>
      <c r="O403" s="91"/>
      <c r="P403" s="235">
        <f>O403*H403</f>
        <v>0</v>
      </c>
      <c r="Q403" s="235">
        <v>0</v>
      </c>
      <c r="R403" s="235">
        <f>Q403*H403</f>
        <v>0</v>
      </c>
      <c r="S403" s="235">
        <v>0</v>
      </c>
      <c r="T403" s="23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7" t="s">
        <v>154</v>
      </c>
      <c r="AT403" s="237" t="s">
        <v>149</v>
      </c>
      <c r="AU403" s="237" t="s">
        <v>89</v>
      </c>
      <c r="AY403" s="17" t="s">
        <v>147</v>
      </c>
      <c r="BE403" s="238">
        <f>IF(N403="základní",J403,0)</f>
        <v>0</v>
      </c>
      <c r="BF403" s="238">
        <f>IF(N403="snížená",J403,0)</f>
        <v>0</v>
      </c>
      <c r="BG403" s="238">
        <f>IF(N403="zákl. přenesená",J403,0)</f>
        <v>0</v>
      </c>
      <c r="BH403" s="238">
        <f>IF(N403="sníž. přenesená",J403,0)</f>
        <v>0</v>
      </c>
      <c r="BI403" s="238">
        <f>IF(N403="nulová",J403,0)</f>
        <v>0</v>
      </c>
      <c r="BJ403" s="17" t="s">
        <v>87</v>
      </c>
      <c r="BK403" s="238">
        <f>ROUND(I403*H403,2)</f>
        <v>0</v>
      </c>
      <c r="BL403" s="17" t="s">
        <v>154</v>
      </c>
      <c r="BM403" s="237" t="s">
        <v>602</v>
      </c>
    </row>
    <row r="404" s="12" customFormat="1" ht="25.92" customHeight="1">
      <c r="A404" s="12"/>
      <c r="B404" s="210"/>
      <c r="C404" s="211"/>
      <c r="D404" s="212" t="s">
        <v>79</v>
      </c>
      <c r="E404" s="213" t="s">
        <v>603</v>
      </c>
      <c r="F404" s="213" t="s">
        <v>604</v>
      </c>
      <c r="G404" s="211"/>
      <c r="H404" s="211"/>
      <c r="I404" s="214"/>
      <c r="J404" s="215">
        <f>BK404</f>
        <v>0</v>
      </c>
      <c r="K404" s="211"/>
      <c r="L404" s="216"/>
      <c r="M404" s="217"/>
      <c r="N404" s="218"/>
      <c r="O404" s="218"/>
      <c r="P404" s="219">
        <f>P405</f>
        <v>0</v>
      </c>
      <c r="Q404" s="218"/>
      <c r="R404" s="219">
        <f>R405</f>
        <v>2.4500000000000002</v>
      </c>
      <c r="S404" s="218"/>
      <c r="T404" s="220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21" t="s">
        <v>89</v>
      </c>
      <c r="AT404" s="222" t="s">
        <v>79</v>
      </c>
      <c r="AU404" s="222" t="s">
        <v>80</v>
      </c>
      <c r="AY404" s="221" t="s">
        <v>147</v>
      </c>
      <c r="BK404" s="223">
        <f>BK405</f>
        <v>0</v>
      </c>
    </row>
    <row r="405" s="12" customFormat="1" ht="22.8" customHeight="1">
      <c r="A405" s="12"/>
      <c r="B405" s="210"/>
      <c r="C405" s="211"/>
      <c r="D405" s="212" t="s">
        <v>79</v>
      </c>
      <c r="E405" s="224" t="s">
        <v>605</v>
      </c>
      <c r="F405" s="224" t="s">
        <v>606</v>
      </c>
      <c r="G405" s="211"/>
      <c r="H405" s="211"/>
      <c r="I405" s="214"/>
      <c r="J405" s="225">
        <f>BK405</f>
        <v>0</v>
      </c>
      <c r="K405" s="211"/>
      <c r="L405" s="216"/>
      <c r="M405" s="217"/>
      <c r="N405" s="218"/>
      <c r="O405" s="218"/>
      <c r="P405" s="219">
        <f>SUM(P406:P409)</f>
        <v>0</v>
      </c>
      <c r="Q405" s="218"/>
      <c r="R405" s="219">
        <f>SUM(R406:R409)</f>
        <v>2.4500000000000002</v>
      </c>
      <c r="S405" s="218"/>
      <c r="T405" s="220">
        <f>SUM(T406:T409)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21" t="s">
        <v>89</v>
      </c>
      <c r="AT405" s="222" t="s">
        <v>79</v>
      </c>
      <c r="AU405" s="222" t="s">
        <v>87</v>
      </c>
      <c r="AY405" s="221" t="s">
        <v>147</v>
      </c>
      <c r="BK405" s="223">
        <f>SUM(BK406:BK409)</f>
        <v>0</v>
      </c>
    </row>
    <row r="406" s="2" customFormat="1" ht="16.5" customHeight="1">
      <c r="A406" s="38"/>
      <c r="B406" s="39"/>
      <c r="C406" s="226" t="s">
        <v>607</v>
      </c>
      <c r="D406" s="226" t="s">
        <v>149</v>
      </c>
      <c r="E406" s="227" t="s">
        <v>608</v>
      </c>
      <c r="F406" s="228" t="s">
        <v>609</v>
      </c>
      <c r="G406" s="229" t="s">
        <v>610</v>
      </c>
      <c r="H406" s="230">
        <v>2450</v>
      </c>
      <c r="I406" s="231"/>
      <c r="J406" s="232">
        <f>ROUND(I406*H406,2)</f>
        <v>0</v>
      </c>
      <c r="K406" s="228" t="s">
        <v>1</v>
      </c>
      <c r="L406" s="44"/>
      <c r="M406" s="233" t="s">
        <v>1</v>
      </c>
      <c r="N406" s="234" t="s">
        <v>45</v>
      </c>
      <c r="O406" s="91"/>
      <c r="P406" s="235">
        <f>O406*H406</f>
        <v>0</v>
      </c>
      <c r="Q406" s="235">
        <v>0.001</v>
      </c>
      <c r="R406" s="235">
        <f>Q406*H406</f>
        <v>2.4500000000000002</v>
      </c>
      <c r="S406" s="235">
        <v>0</v>
      </c>
      <c r="T406" s="23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7" t="s">
        <v>250</v>
      </c>
      <c r="AT406" s="237" t="s">
        <v>149</v>
      </c>
      <c r="AU406" s="237" t="s">
        <v>89</v>
      </c>
      <c r="AY406" s="17" t="s">
        <v>147</v>
      </c>
      <c r="BE406" s="238">
        <f>IF(N406="základní",J406,0)</f>
        <v>0</v>
      </c>
      <c r="BF406" s="238">
        <f>IF(N406="snížená",J406,0)</f>
        <v>0</v>
      </c>
      <c r="BG406" s="238">
        <f>IF(N406="zákl. přenesená",J406,0)</f>
        <v>0</v>
      </c>
      <c r="BH406" s="238">
        <f>IF(N406="sníž. přenesená",J406,0)</f>
        <v>0</v>
      </c>
      <c r="BI406" s="238">
        <f>IF(N406="nulová",J406,0)</f>
        <v>0</v>
      </c>
      <c r="BJ406" s="17" t="s">
        <v>87</v>
      </c>
      <c r="BK406" s="238">
        <f>ROUND(I406*H406,2)</f>
        <v>0</v>
      </c>
      <c r="BL406" s="17" t="s">
        <v>250</v>
      </c>
      <c r="BM406" s="237" t="s">
        <v>611</v>
      </c>
    </row>
    <row r="407" s="13" customFormat="1">
      <c r="A407" s="13"/>
      <c r="B407" s="239"/>
      <c r="C407" s="240"/>
      <c r="D407" s="241" t="s">
        <v>156</v>
      </c>
      <c r="E407" s="242" t="s">
        <v>1</v>
      </c>
      <c r="F407" s="243" t="s">
        <v>231</v>
      </c>
      <c r="G407" s="240"/>
      <c r="H407" s="242" t="s">
        <v>1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156</v>
      </c>
      <c r="AU407" s="249" t="s">
        <v>89</v>
      </c>
      <c r="AV407" s="13" t="s">
        <v>87</v>
      </c>
      <c r="AW407" s="13" t="s">
        <v>35</v>
      </c>
      <c r="AX407" s="13" t="s">
        <v>80</v>
      </c>
      <c r="AY407" s="249" t="s">
        <v>147</v>
      </c>
    </row>
    <row r="408" s="14" customFormat="1">
      <c r="A408" s="14"/>
      <c r="B408" s="250"/>
      <c r="C408" s="251"/>
      <c r="D408" s="241" t="s">
        <v>156</v>
      </c>
      <c r="E408" s="252" t="s">
        <v>1</v>
      </c>
      <c r="F408" s="253" t="s">
        <v>612</v>
      </c>
      <c r="G408" s="251"/>
      <c r="H408" s="254">
        <v>2450</v>
      </c>
      <c r="I408" s="255"/>
      <c r="J408" s="251"/>
      <c r="K408" s="251"/>
      <c r="L408" s="256"/>
      <c r="M408" s="257"/>
      <c r="N408" s="258"/>
      <c r="O408" s="258"/>
      <c r="P408" s="258"/>
      <c r="Q408" s="258"/>
      <c r="R408" s="258"/>
      <c r="S408" s="258"/>
      <c r="T408" s="25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0" t="s">
        <v>156</v>
      </c>
      <c r="AU408" s="260" t="s">
        <v>89</v>
      </c>
      <c r="AV408" s="14" t="s">
        <v>89</v>
      </c>
      <c r="AW408" s="14" t="s">
        <v>35</v>
      </c>
      <c r="AX408" s="14" t="s">
        <v>87</v>
      </c>
      <c r="AY408" s="260" t="s">
        <v>147</v>
      </c>
    </row>
    <row r="409" s="2" customFormat="1" ht="16.5" customHeight="1">
      <c r="A409" s="38"/>
      <c r="B409" s="39"/>
      <c r="C409" s="226" t="s">
        <v>613</v>
      </c>
      <c r="D409" s="226" t="s">
        <v>149</v>
      </c>
      <c r="E409" s="227" t="s">
        <v>614</v>
      </c>
      <c r="F409" s="228" t="s">
        <v>615</v>
      </c>
      <c r="G409" s="229" t="s">
        <v>275</v>
      </c>
      <c r="H409" s="230">
        <v>2.4500000000000002</v>
      </c>
      <c r="I409" s="231"/>
      <c r="J409" s="232">
        <f>ROUND(I409*H409,2)</f>
        <v>0</v>
      </c>
      <c r="K409" s="228" t="s">
        <v>153</v>
      </c>
      <c r="L409" s="44"/>
      <c r="M409" s="282" t="s">
        <v>1</v>
      </c>
      <c r="N409" s="283" t="s">
        <v>45</v>
      </c>
      <c r="O409" s="284"/>
      <c r="P409" s="285">
        <f>O409*H409</f>
        <v>0</v>
      </c>
      <c r="Q409" s="285">
        <v>0</v>
      </c>
      <c r="R409" s="285">
        <f>Q409*H409</f>
        <v>0</v>
      </c>
      <c r="S409" s="285">
        <v>0</v>
      </c>
      <c r="T409" s="28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250</v>
      </c>
      <c r="AT409" s="237" t="s">
        <v>149</v>
      </c>
      <c r="AU409" s="237" t="s">
        <v>89</v>
      </c>
      <c r="AY409" s="17" t="s">
        <v>147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87</v>
      </c>
      <c r="BK409" s="238">
        <f>ROUND(I409*H409,2)</f>
        <v>0</v>
      </c>
      <c r="BL409" s="17" t="s">
        <v>250</v>
      </c>
      <c r="BM409" s="237" t="s">
        <v>616</v>
      </c>
    </row>
    <row r="410" s="2" customFormat="1" ht="6.96" customHeight="1">
      <c r="A410" s="38"/>
      <c r="B410" s="66"/>
      <c r="C410" s="67"/>
      <c r="D410" s="67"/>
      <c r="E410" s="67"/>
      <c r="F410" s="67"/>
      <c r="G410" s="67"/>
      <c r="H410" s="67"/>
      <c r="I410" s="67"/>
      <c r="J410" s="67"/>
      <c r="K410" s="67"/>
      <c r="L410" s="44"/>
      <c r="M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</row>
  </sheetData>
  <sheetProtection sheet="1" autoFilter="0" formatColumns="0" formatRows="0" objects="1" scenarios="1" spinCount="100000" saltValue="6aGrI7hYkpOPPg/d1SJjrVYriaSFLoIbZWg8C5FZP3qdmdbPzI4fF035ArkMjTSwhqxbjyJv/6RgIfXdTfoLww==" hashValue="gj9jk5xn16fNNQo5Y8M7MTz44LdBuKRirH9Dp0KpA8Rh7GY44mJlIkAXSjBV39y+17dtORQ2lehTw4pyPo95Cg==" algorithmName="SHA-512" password="CC35"/>
  <autoFilter ref="C130:K4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113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617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18. 2. 2021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ROUND((SUM(BE130:BE221)),  2)</f>
        <v>0</v>
      </c>
      <c r="G35" s="38"/>
      <c r="H35" s="38"/>
      <c r="I35" s="164">
        <v>0.20999999999999999</v>
      </c>
      <c r="J35" s="163">
        <f>ROUND(((SUM(BE130:BE221))*I35),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ROUND((SUM(BF130:BF221)),  2)</f>
        <v>0</v>
      </c>
      <c r="G36" s="38"/>
      <c r="H36" s="38"/>
      <c r="I36" s="164">
        <v>0.14999999999999999</v>
      </c>
      <c r="J36" s="163">
        <f>ROUND(((SUM(BF130:BF221))*I36),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ROUND((SUM(BG130:BG221)),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ROUND((SUM(BH130:BH221)),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ROUND((SUM(BI130:BI221)),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201.2_u - Opěrné zdi km 0,868-0,948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18. 2. 2021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J130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J131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122</v>
      </c>
      <c r="E100" s="196"/>
      <c r="F100" s="196"/>
      <c r="G100" s="196"/>
      <c r="H100" s="196"/>
      <c r="I100" s="196"/>
      <c r="J100" s="197">
        <f>J132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123</v>
      </c>
      <c r="E101" s="196"/>
      <c r="F101" s="196"/>
      <c r="G101" s="196"/>
      <c r="H101" s="196"/>
      <c r="I101" s="196"/>
      <c r="J101" s="197">
        <f>J145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618</v>
      </c>
      <c r="E102" s="196"/>
      <c r="F102" s="196"/>
      <c r="G102" s="196"/>
      <c r="H102" s="196"/>
      <c r="I102" s="196"/>
      <c r="J102" s="197">
        <f>J175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126</v>
      </c>
      <c r="E103" s="196"/>
      <c r="F103" s="196"/>
      <c r="G103" s="196"/>
      <c r="H103" s="196"/>
      <c r="I103" s="196"/>
      <c r="J103" s="197">
        <f>J183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127</v>
      </c>
      <c r="E104" s="196"/>
      <c r="F104" s="196"/>
      <c r="G104" s="196"/>
      <c r="H104" s="196"/>
      <c r="I104" s="196"/>
      <c r="J104" s="197">
        <f>J188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129</v>
      </c>
      <c r="E105" s="196"/>
      <c r="F105" s="196"/>
      <c r="G105" s="196"/>
      <c r="H105" s="196"/>
      <c r="I105" s="196"/>
      <c r="J105" s="197">
        <f>J200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130</v>
      </c>
      <c r="E106" s="191"/>
      <c r="F106" s="191"/>
      <c r="G106" s="191"/>
      <c r="H106" s="191"/>
      <c r="I106" s="191"/>
      <c r="J106" s="192">
        <f>J202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4"/>
      <c r="C107" s="133"/>
      <c r="D107" s="195" t="s">
        <v>619</v>
      </c>
      <c r="E107" s="196"/>
      <c r="F107" s="196"/>
      <c r="G107" s="196"/>
      <c r="H107" s="196"/>
      <c r="I107" s="196"/>
      <c r="J107" s="197">
        <f>J203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131</v>
      </c>
      <c r="E108" s="196"/>
      <c r="F108" s="196"/>
      <c r="G108" s="196"/>
      <c r="H108" s="196"/>
      <c r="I108" s="196"/>
      <c r="J108" s="197">
        <f>J217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3" t="str">
        <f>E7</f>
        <v>Cyklostezka Šternberk - Dolní Žleb - III. etapa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112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83" t="s">
        <v>113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114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SO 201.2_u - Opěrné zdi km 0,868-0,948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F14</f>
        <v>Šternberk - Dolní Žleb</v>
      </c>
      <c r="G124" s="40"/>
      <c r="H124" s="40"/>
      <c r="I124" s="32" t="s">
        <v>22</v>
      </c>
      <c r="J124" s="79" t="str">
        <f>IF(J14="","",J14)</f>
        <v>18. 2. 2021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E17</f>
        <v>Město Šternberk</v>
      </c>
      <c r="G126" s="40"/>
      <c r="H126" s="40"/>
      <c r="I126" s="32" t="s">
        <v>32</v>
      </c>
      <c r="J126" s="36" t="str">
        <f>E23</f>
        <v>Dopravní projektování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30</v>
      </c>
      <c r="D127" s="40"/>
      <c r="E127" s="40"/>
      <c r="F127" s="27" t="str">
        <f>IF(E20="","",E20)</f>
        <v>Vyplň údaj</v>
      </c>
      <c r="G127" s="40"/>
      <c r="H127" s="40"/>
      <c r="I127" s="32" t="s">
        <v>36</v>
      </c>
      <c r="J127" s="36" t="str">
        <f>E26</f>
        <v>Ing. Milena Uhlárová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9"/>
      <c r="B129" s="200"/>
      <c r="C129" s="201" t="s">
        <v>133</v>
      </c>
      <c r="D129" s="202" t="s">
        <v>65</v>
      </c>
      <c r="E129" s="202" t="s">
        <v>61</v>
      </c>
      <c r="F129" s="202" t="s">
        <v>62</v>
      </c>
      <c r="G129" s="202" t="s">
        <v>134</v>
      </c>
      <c r="H129" s="202" t="s">
        <v>135</v>
      </c>
      <c r="I129" s="202" t="s">
        <v>136</v>
      </c>
      <c r="J129" s="202" t="s">
        <v>118</v>
      </c>
      <c r="K129" s="203" t="s">
        <v>137</v>
      </c>
      <c r="L129" s="204"/>
      <c r="M129" s="100" t="s">
        <v>1</v>
      </c>
      <c r="N129" s="101" t="s">
        <v>44</v>
      </c>
      <c r="O129" s="101" t="s">
        <v>138</v>
      </c>
      <c r="P129" s="101" t="s">
        <v>139</v>
      </c>
      <c r="Q129" s="101" t="s">
        <v>140</v>
      </c>
      <c r="R129" s="101" t="s">
        <v>141</v>
      </c>
      <c r="S129" s="101" t="s">
        <v>142</v>
      </c>
      <c r="T129" s="102" t="s">
        <v>143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</row>
    <row r="130" s="2" customFormat="1" ht="22.8" customHeight="1">
      <c r="A130" s="38"/>
      <c r="B130" s="39"/>
      <c r="C130" s="107" t="s">
        <v>144</v>
      </c>
      <c r="D130" s="40"/>
      <c r="E130" s="40"/>
      <c r="F130" s="40"/>
      <c r="G130" s="40"/>
      <c r="H130" s="40"/>
      <c r="I130" s="40"/>
      <c r="J130" s="205">
        <f>BK130</f>
        <v>0</v>
      </c>
      <c r="K130" s="40"/>
      <c r="L130" s="44"/>
      <c r="M130" s="103"/>
      <c r="N130" s="206"/>
      <c r="O130" s="104"/>
      <c r="P130" s="207">
        <f>P131+P202</f>
        <v>0</v>
      </c>
      <c r="Q130" s="104"/>
      <c r="R130" s="207">
        <f>R131+R202</f>
        <v>2585.1966574200001</v>
      </c>
      <c r="S130" s="104"/>
      <c r="T130" s="208">
        <f>T131+T202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79</v>
      </c>
      <c r="AU130" s="17" t="s">
        <v>120</v>
      </c>
      <c r="BK130" s="209">
        <f>BK131+BK202</f>
        <v>0</v>
      </c>
    </row>
    <row r="131" s="12" customFormat="1" ht="25.92" customHeight="1">
      <c r="A131" s="12"/>
      <c r="B131" s="210"/>
      <c r="C131" s="211"/>
      <c r="D131" s="212" t="s">
        <v>79</v>
      </c>
      <c r="E131" s="213" t="s">
        <v>145</v>
      </c>
      <c r="F131" s="213" t="s">
        <v>146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P132+P145+P175+P183+P188+P200</f>
        <v>0</v>
      </c>
      <c r="Q131" s="218"/>
      <c r="R131" s="219">
        <f>R132+R145+R175+R183+R188+R200</f>
        <v>2581.75665742</v>
      </c>
      <c r="S131" s="218"/>
      <c r="T131" s="220">
        <f>T132+T145+T175+T183+T188+T200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87</v>
      </c>
      <c r="AT131" s="222" t="s">
        <v>79</v>
      </c>
      <c r="AU131" s="222" t="s">
        <v>80</v>
      </c>
      <c r="AY131" s="221" t="s">
        <v>147</v>
      </c>
      <c r="BK131" s="223">
        <f>BK132+BK145+BK175+BK183+BK188+BK200</f>
        <v>0</v>
      </c>
    </row>
    <row r="132" s="12" customFormat="1" ht="22.8" customHeight="1">
      <c r="A132" s="12"/>
      <c r="B132" s="210"/>
      <c r="C132" s="211"/>
      <c r="D132" s="212" t="s">
        <v>79</v>
      </c>
      <c r="E132" s="224" t="s">
        <v>87</v>
      </c>
      <c r="F132" s="224" t="s">
        <v>148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SUM(P133:P144)</f>
        <v>0</v>
      </c>
      <c r="Q132" s="218"/>
      <c r="R132" s="219">
        <f>SUM(R133:R144)</f>
        <v>0.43438499999999997</v>
      </c>
      <c r="S132" s="218"/>
      <c r="T132" s="220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87</v>
      </c>
      <c r="AT132" s="222" t="s">
        <v>79</v>
      </c>
      <c r="AU132" s="222" t="s">
        <v>87</v>
      </c>
      <c r="AY132" s="221" t="s">
        <v>147</v>
      </c>
      <c r="BK132" s="223">
        <f>SUM(BK133:BK144)</f>
        <v>0</v>
      </c>
    </row>
    <row r="133" s="2" customFormat="1" ht="21.75" customHeight="1">
      <c r="A133" s="38"/>
      <c r="B133" s="39"/>
      <c r="C133" s="226" t="s">
        <v>87</v>
      </c>
      <c r="D133" s="226" t="s">
        <v>149</v>
      </c>
      <c r="E133" s="227" t="s">
        <v>620</v>
      </c>
      <c r="F133" s="228" t="s">
        <v>621</v>
      </c>
      <c r="G133" s="229" t="s">
        <v>211</v>
      </c>
      <c r="H133" s="230">
        <v>279.24799999999999</v>
      </c>
      <c r="I133" s="231"/>
      <c r="J133" s="232">
        <f>ROUND(I133*H133,2)</f>
        <v>0</v>
      </c>
      <c r="K133" s="228" t="s">
        <v>153</v>
      </c>
      <c r="L133" s="44"/>
      <c r="M133" s="233" t="s">
        <v>1</v>
      </c>
      <c r="N133" s="234" t="s">
        <v>45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154</v>
      </c>
      <c r="AT133" s="237" t="s">
        <v>149</v>
      </c>
      <c r="AU133" s="237" t="s">
        <v>89</v>
      </c>
      <c r="AY133" s="17" t="s">
        <v>147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87</v>
      </c>
      <c r="BK133" s="238">
        <f>ROUND(I133*H133,2)</f>
        <v>0</v>
      </c>
      <c r="BL133" s="17" t="s">
        <v>154</v>
      </c>
      <c r="BM133" s="237" t="s">
        <v>622</v>
      </c>
    </row>
    <row r="134" s="13" customFormat="1">
      <c r="A134" s="13"/>
      <c r="B134" s="239"/>
      <c r="C134" s="240"/>
      <c r="D134" s="241" t="s">
        <v>156</v>
      </c>
      <c r="E134" s="242" t="s">
        <v>1</v>
      </c>
      <c r="F134" s="243" t="s">
        <v>623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156</v>
      </c>
      <c r="AU134" s="249" t="s">
        <v>89</v>
      </c>
      <c r="AV134" s="13" t="s">
        <v>87</v>
      </c>
      <c r="AW134" s="13" t="s">
        <v>35</v>
      </c>
      <c r="AX134" s="13" t="s">
        <v>80</v>
      </c>
      <c r="AY134" s="249" t="s">
        <v>147</v>
      </c>
    </row>
    <row r="135" s="14" customFormat="1">
      <c r="A135" s="14"/>
      <c r="B135" s="250"/>
      <c r="C135" s="251"/>
      <c r="D135" s="241" t="s">
        <v>156</v>
      </c>
      <c r="E135" s="252" t="s">
        <v>1</v>
      </c>
      <c r="F135" s="253" t="s">
        <v>624</v>
      </c>
      <c r="G135" s="251"/>
      <c r="H135" s="254">
        <v>279.24799999999999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156</v>
      </c>
      <c r="AU135" s="260" t="s">
        <v>89</v>
      </c>
      <c r="AV135" s="14" t="s">
        <v>89</v>
      </c>
      <c r="AW135" s="14" t="s">
        <v>35</v>
      </c>
      <c r="AX135" s="14" t="s">
        <v>87</v>
      </c>
      <c r="AY135" s="260" t="s">
        <v>147</v>
      </c>
    </row>
    <row r="136" s="2" customFormat="1" ht="21.75" customHeight="1">
      <c r="A136" s="38"/>
      <c r="B136" s="39"/>
      <c r="C136" s="226" t="s">
        <v>89</v>
      </c>
      <c r="D136" s="226" t="s">
        <v>149</v>
      </c>
      <c r="E136" s="227" t="s">
        <v>625</v>
      </c>
      <c r="F136" s="228" t="s">
        <v>626</v>
      </c>
      <c r="G136" s="229" t="s">
        <v>211</v>
      </c>
      <c r="H136" s="230">
        <v>837.74300000000005</v>
      </c>
      <c r="I136" s="231"/>
      <c r="J136" s="232">
        <f>ROUND(I136*H136,2)</f>
        <v>0</v>
      </c>
      <c r="K136" s="228" t="s">
        <v>153</v>
      </c>
      <c r="L136" s="44"/>
      <c r="M136" s="233" t="s">
        <v>1</v>
      </c>
      <c r="N136" s="234" t="s">
        <v>45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154</v>
      </c>
      <c r="AT136" s="237" t="s">
        <v>149</v>
      </c>
      <c r="AU136" s="237" t="s">
        <v>89</v>
      </c>
      <c r="AY136" s="17" t="s">
        <v>147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87</v>
      </c>
      <c r="BK136" s="238">
        <f>ROUND(I136*H136,2)</f>
        <v>0</v>
      </c>
      <c r="BL136" s="17" t="s">
        <v>154</v>
      </c>
      <c r="BM136" s="237" t="s">
        <v>627</v>
      </c>
    </row>
    <row r="137" s="13" customFormat="1">
      <c r="A137" s="13"/>
      <c r="B137" s="239"/>
      <c r="C137" s="240"/>
      <c r="D137" s="241" t="s">
        <v>156</v>
      </c>
      <c r="E137" s="242" t="s">
        <v>1</v>
      </c>
      <c r="F137" s="243" t="s">
        <v>628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156</v>
      </c>
      <c r="AU137" s="249" t="s">
        <v>89</v>
      </c>
      <c r="AV137" s="13" t="s">
        <v>87</v>
      </c>
      <c r="AW137" s="13" t="s">
        <v>35</v>
      </c>
      <c r="AX137" s="13" t="s">
        <v>80</v>
      </c>
      <c r="AY137" s="249" t="s">
        <v>147</v>
      </c>
    </row>
    <row r="138" s="14" customFormat="1">
      <c r="A138" s="14"/>
      <c r="B138" s="250"/>
      <c r="C138" s="251"/>
      <c r="D138" s="241" t="s">
        <v>156</v>
      </c>
      <c r="E138" s="252" t="s">
        <v>1</v>
      </c>
      <c r="F138" s="253" t="s">
        <v>629</v>
      </c>
      <c r="G138" s="251"/>
      <c r="H138" s="254">
        <v>837.74300000000005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156</v>
      </c>
      <c r="AU138" s="260" t="s">
        <v>89</v>
      </c>
      <c r="AV138" s="14" t="s">
        <v>89</v>
      </c>
      <c r="AW138" s="14" t="s">
        <v>35</v>
      </c>
      <c r="AX138" s="14" t="s">
        <v>87</v>
      </c>
      <c r="AY138" s="260" t="s">
        <v>147</v>
      </c>
    </row>
    <row r="139" s="2" customFormat="1" ht="16.5" customHeight="1">
      <c r="A139" s="38"/>
      <c r="B139" s="39"/>
      <c r="C139" s="226" t="s">
        <v>164</v>
      </c>
      <c r="D139" s="226" t="s">
        <v>149</v>
      </c>
      <c r="E139" s="227" t="s">
        <v>630</v>
      </c>
      <c r="F139" s="228" t="s">
        <v>631</v>
      </c>
      <c r="G139" s="229" t="s">
        <v>152</v>
      </c>
      <c r="H139" s="230">
        <v>620.54999999999995</v>
      </c>
      <c r="I139" s="231"/>
      <c r="J139" s="232">
        <f>ROUND(I139*H139,2)</f>
        <v>0</v>
      </c>
      <c r="K139" s="228" t="s">
        <v>153</v>
      </c>
      <c r="L139" s="44"/>
      <c r="M139" s="233" t="s">
        <v>1</v>
      </c>
      <c r="N139" s="234" t="s">
        <v>45</v>
      </c>
      <c r="O139" s="91"/>
      <c r="P139" s="235">
        <f>O139*H139</f>
        <v>0</v>
      </c>
      <c r="Q139" s="235">
        <v>0.00069999999999999999</v>
      </c>
      <c r="R139" s="235">
        <f>Q139*H139</f>
        <v>0.43438499999999997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154</v>
      </c>
      <c r="AT139" s="237" t="s">
        <v>149</v>
      </c>
      <c r="AU139" s="237" t="s">
        <v>89</v>
      </c>
      <c r="AY139" s="17" t="s">
        <v>147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87</v>
      </c>
      <c r="BK139" s="238">
        <f>ROUND(I139*H139,2)</f>
        <v>0</v>
      </c>
      <c r="BL139" s="17" t="s">
        <v>154</v>
      </c>
      <c r="BM139" s="237" t="s">
        <v>632</v>
      </c>
    </row>
    <row r="140" s="2" customFormat="1" ht="16.5" customHeight="1">
      <c r="A140" s="38"/>
      <c r="B140" s="39"/>
      <c r="C140" s="226" t="s">
        <v>154</v>
      </c>
      <c r="D140" s="226" t="s">
        <v>149</v>
      </c>
      <c r="E140" s="227" t="s">
        <v>633</v>
      </c>
      <c r="F140" s="228" t="s">
        <v>634</v>
      </c>
      <c r="G140" s="229" t="s">
        <v>152</v>
      </c>
      <c r="H140" s="230">
        <v>620.54999999999995</v>
      </c>
      <c r="I140" s="231"/>
      <c r="J140" s="232">
        <f>ROUND(I140*H140,2)</f>
        <v>0</v>
      </c>
      <c r="K140" s="228" t="s">
        <v>153</v>
      </c>
      <c r="L140" s="44"/>
      <c r="M140" s="233" t="s">
        <v>1</v>
      </c>
      <c r="N140" s="234" t="s">
        <v>45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154</v>
      </c>
      <c r="AT140" s="237" t="s">
        <v>149</v>
      </c>
      <c r="AU140" s="237" t="s">
        <v>89</v>
      </c>
      <c r="AY140" s="17" t="s">
        <v>147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87</v>
      </c>
      <c r="BK140" s="238">
        <f>ROUND(I140*H140,2)</f>
        <v>0</v>
      </c>
      <c r="BL140" s="17" t="s">
        <v>154</v>
      </c>
      <c r="BM140" s="237" t="s">
        <v>635</v>
      </c>
    </row>
    <row r="141" s="2" customFormat="1" ht="21.75" customHeight="1">
      <c r="A141" s="38"/>
      <c r="B141" s="39"/>
      <c r="C141" s="226" t="s">
        <v>173</v>
      </c>
      <c r="D141" s="226" t="s">
        <v>149</v>
      </c>
      <c r="E141" s="227" t="s">
        <v>251</v>
      </c>
      <c r="F141" s="228" t="s">
        <v>252</v>
      </c>
      <c r="G141" s="229" t="s">
        <v>211</v>
      </c>
      <c r="H141" s="230">
        <v>279.24700000000001</v>
      </c>
      <c r="I141" s="231"/>
      <c r="J141" s="232">
        <f>ROUND(I141*H141,2)</f>
        <v>0</v>
      </c>
      <c r="K141" s="228" t="s">
        <v>153</v>
      </c>
      <c r="L141" s="44"/>
      <c r="M141" s="233" t="s">
        <v>1</v>
      </c>
      <c r="N141" s="234" t="s">
        <v>45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154</v>
      </c>
      <c r="AT141" s="237" t="s">
        <v>149</v>
      </c>
      <c r="AU141" s="237" t="s">
        <v>89</v>
      </c>
      <c r="AY141" s="17" t="s">
        <v>147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87</v>
      </c>
      <c r="BK141" s="238">
        <f>ROUND(I141*H141,2)</f>
        <v>0</v>
      </c>
      <c r="BL141" s="17" t="s">
        <v>154</v>
      </c>
      <c r="BM141" s="237" t="s">
        <v>636</v>
      </c>
    </row>
    <row r="142" s="2" customFormat="1" ht="21.75" customHeight="1">
      <c r="A142" s="38"/>
      <c r="B142" s="39"/>
      <c r="C142" s="226" t="s">
        <v>183</v>
      </c>
      <c r="D142" s="226" t="s">
        <v>149</v>
      </c>
      <c r="E142" s="227" t="s">
        <v>256</v>
      </c>
      <c r="F142" s="228" t="s">
        <v>257</v>
      </c>
      <c r="G142" s="229" t="s">
        <v>211</v>
      </c>
      <c r="H142" s="230">
        <v>837.74199999999996</v>
      </c>
      <c r="I142" s="231"/>
      <c r="J142" s="232">
        <f>ROUND(I142*H142,2)</f>
        <v>0</v>
      </c>
      <c r="K142" s="228" t="s">
        <v>153</v>
      </c>
      <c r="L142" s="44"/>
      <c r="M142" s="233" t="s">
        <v>1</v>
      </c>
      <c r="N142" s="234" t="s">
        <v>45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154</v>
      </c>
      <c r="AT142" s="237" t="s">
        <v>149</v>
      </c>
      <c r="AU142" s="237" t="s">
        <v>89</v>
      </c>
      <c r="AY142" s="17" t="s">
        <v>147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87</v>
      </c>
      <c r="BK142" s="238">
        <f>ROUND(I142*H142,2)</f>
        <v>0</v>
      </c>
      <c r="BL142" s="17" t="s">
        <v>154</v>
      </c>
      <c r="BM142" s="237" t="s">
        <v>637</v>
      </c>
    </row>
    <row r="143" s="2" customFormat="1" ht="16.5" customHeight="1">
      <c r="A143" s="38"/>
      <c r="B143" s="39"/>
      <c r="C143" s="226" t="s">
        <v>188</v>
      </c>
      <c r="D143" s="226" t="s">
        <v>149</v>
      </c>
      <c r="E143" s="227" t="s">
        <v>273</v>
      </c>
      <c r="F143" s="228" t="s">
        <v>274</v>
      </c>
      <c r="G143" s="229" t="s">
        <v>275</v>
      </c>
      <c r="H143" s="230">
        <v>2010.5840000000001</v>
      </c>
      <c r="I143" s="231"/>
      <c r="J143" s="232">
        <f>ROUND(I143*H143,2)</f>
        <v>0</v>
      </c>
      <c r="K143" s="228" t="s">
        <v>153</v>
      </c>
      <c r="L143" s="44"/>
      <c r="M143" s="233" t="s">
        <v>1</v>
      </c>
      <c r="N143" s="234" t="s">
        <v>45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154</v>
      </c>
      <c r="AT143" s="237" t="s">
        <v>149</v>
      </c>
      <c r="AU143" s="237" t="s">
        <v>89</v>
      </c>
      <c r="AY143" s="17" t="s">
        <v>147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87</v>
      </c>
      <c r="BK143" s="238">
        <f>ROUND(I143*H143,2)</f>
        <v>0</v>
      </c>
      <c r="BL143" s="17" t="s">
        <v>154</v>
      </c>
      <c r="BM143" s="237" t="s">
        <v>638</v>
      </c>
    </row>
    <row r="144" s="14" customFormat="1">
      <c r="A144" s="14"/>
      <c r="B144" s="250"/>
      <c r="C144" s="251"/>
      <c r="D144" s="241" t="s">
        <v>156</v>
      </c>
      <c r="E144" s="252" t="s">
        <v>1</v>
      </c>
      <c r="F144" s="253" t="s">
        <v>639</v>
      </c>
      <c r="G144" s="251"/>
      <c r="H144" s="254">
        <v>2010.5840000000001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156</v>
      </c>
      <c r="AU144" s="260" t="s">
        <v>89</v>
      </c>
      <c r="AV144" s="14" t="s">
        <v>89</v>
      </c>
      <c r="AW144" s="14" t="s">
        <v>35</v>
      </c>
      <c r="AX144" s="14" t="s">
        <v>87</v>
      </c>
      <c r="AY144" s="260" t="s">
        <v>147</v>
      </c>
    </row>
    <row r="145" s="12" customFormat="1" ht="22.8" customHeight="1">
      <c r="A145" s="12"/>
      <c r="B145" s="210"/>
      <c r="C145" s="211"/>
      <c r="D145" s="212" t="s">
        <v>79</v>
      </c>
      <c r="E145" s="224" t="s">
        <v>89</v>
      </c>
      <c r="F145" s="224" t="s">
        <v>300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SUM(P146:P174)</f>
        <v>0</v>
      </c>
      <c r="Q145" s="218"/>
      <c r="R145" s="219">
        <f>SUM(R146:R174)</f>
        <v>883.13740942000004</v>
      </c>
      <c r="S145" s="218"/>
      <c r="T145" s="220">
        <f>SUM(T146:T174)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87</v>
      </c>
      <c r="AT145" s="222" t="s">
        <v>79</v>
      </c>
      <c r="AU145" s="222" t="s">
        <v>87</v>
      </c>
      <c r="AY145" s="221" t="s">
        <v>147</v>
      </c>
      <c r="BK145" s="223">
        <f>SUM(BK146:BK174)</f>
        <v>0</v>
      </c>
    </row>
    <row r="146" s="2" customFormat="1" ht="16.5" customHeight="1">
      <c r="A146" s="38"/>
      <c r="B146" s="39"/>
      <c r="C146" s="226" t="s">
        <v>194</v>
      </c>
      <c r="D146" s="226" t="s">
        <v>149</v>
      </c>
      <c r="E146" s="227" t="s">
        <v>640</v>
      </c>
      <c r="F146" s="228" t="s">
        <v>641</v>
      </c>
      <c r="G146" s="229" t="s">
        <v>211</v>
      </c>
      <c r="H146" s="230">
        <v>9</v>
      </c>
      <c r="I146" s="231"/>
      <c r="J146" s="232">
        <f>ROUND(I146*H146,2)</f>
        <v>0</v>
      </c>
      <c r="K146" s="228" t="s">
        <v>153</v>
      </c>
      <c r="L146" s="44"/>
      <c r="M146" s="233" t="s">
        <v>1</v>
      </c>
      <c r="N146" s="234" t="s">
        <v>45</v>
      </c>
      <c r="O146" s="91"/>
      <c r="P146" s="235">
        <f>O146*H146</f>
        <v>0</v>
      </c>
      <c r="Q146" s="235">
        <v>1.9199999999999999</v>
      </c>
      <c r="R146" s="235">
        <f>Q146*H146</f>
        <v>17.280000000000001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154</v>
      </c>
      <c r="AT146" s="237" t="s">
        <v>149</v>
      </c>
      <c r="AU146" s="237" t="s">
        <v>89</v>
      </c>
      <c r="AY146" s="17" t="s">
        <v>147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87</v>
      </c>
      <c r="BK146" s="238">
        <f>ROUND(I146*H146,2)</f>
        <v>0</v>
      </c>
      <c r="BL146" s="17" t="s">
        <v>154</v>
      </c>
      <c r="BM146" s="237" t="s">
        <v>642</v>
      </c>
    </row>
    <row r="147" s="14" customFormat="1">
      <c r="A147" s="14"/>
      <c r="B147" s="250"/>
      <c r="C147" s="251"/>
      <c r="D147" s="241" t="s">
        <v>156</v>
      </c>
      <c r="E147" s="252" t="s">
        <v>1</v>
      </c>
      <c r="F147" s="253" t="s">
        <v>643</v>
      </c>
      <c r="G147" s="251"/>
      <c r="H147" s="254">
        <v>9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156</v>
      </c>
      <c r="AU147" s="260" t="s">
        <v>89</v>
      </c>
      <c r="AV147" s="14" t="s">
        <v>89</v>
      </c>
      <c r="AW147" s="14" t="s">
        <v>35</v>
      </c>
      <c r="AX147" s="14" t="s">
        <v>87</v>
      </c>
      <c r="AY147" s="260" t="s">
        <v>147</v>
      </c>
    </row>
    <row r="148" s="2" customFormat="1" ht="16.5" customHeight="1">
      <c r="A148" s="38"/>
      <c r="B148" s="39"/>
      <c r="C148" s="226" t="s">
        <v>201</v>
      </c>
      <c r="D148" s="226" t="s">
        <v>149</v>
      </c>
      <c r="E148" s="227" t="s">
        <v>644</v>
      </c>
      <c r="F148" s="228" t="s">
        <v>645</v>
      </c>
      <c r="G148" s="229" t="s">
        <v>197</v>
      </c>
      <c r="H148" s="230">
        <v>180</v>
      </c>
      <c r="I148" s="231"/>
      <c r="J148" s="232">
        <f>ROUND(I148*H148,2)</f>
        <v>0</v>
      </c>
      <c r="K148" s="228" t="s">
        <v>153</v>
      </c>
      <c r="L148" s="44"/>
      <c r="M148" s="233" t="s">
        <v>1</v>
      </c>
      <c r="N148" s="234" t="s">
        <v>45</v>
      </c>
      <c r="O148" s="91"/>
      <c r="P148" s="235">
        <f>O148*H148</f>
        <v>0</v>
      </c>
      <c r="Q148" s="235">
        <v>0.00116</v>
      </c>
      <c r="R148" s="235">
        <f>Q148*H148</f>
        <v>0.20880000000000001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154</v>
      </c>
      <c r="AT148" s="237" t="s">
        <v>149</v>
      </c>
      <c r="AU148" s="237" t="s">
        <v>89</v>
      </c>
      <c r="AY148" s="17" t="s">
        <v>147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87</v>
      </c>
      <c r="BK148" s="238">
        <f>ROUND(I148*H148,2)</f>
        <v>0</v>
      </c>
      <c r="BL148" s="17" t="s">
        <v>154</v>
      </c>
      <c r="BM148" s="237" t="s">
        <v>646</v>
      </c>
    </row>
    <row r="149" s="13" customFormat="1">
      <c r="A149" s="13"/>
      <c r="B149" s="239"/>
      <c r="C149" s="240"/>
      <c r="D149" s="241" t="s">
        <v>156</v>
      </c>
      <c r="E149" s="242" t="s">
        <v>1</v>
      </c>
      <c r="F149" s="243" t="s">
        <v>647</v>
      </c>
      <c r="G149" s="240"/>
      <c r="H149" s="242" t="s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156</v>
      </c>
      <c r="AU149" s="249" t="s">
        <v>89</v>
      </c>
      <c r="AV149" s="13" t="s">
        <v>87</v>
      </c>
      <c r="AW149" s="13" t="s">
        <v>35</v>
      </c>
      <c r="AX149" s="13" t="s">
        <v>80</v>
      </c>
      <c r="AY149" s="249" t="s">
        <v>147</v>
      </c>
    </row>
    <row r="150" s="14" customFormat="1">
      <c r="A150" s="14"/>
      <c r="B150" s="250"/>
      <c r="C150" s="251"/>
      <c r="D150" s="241" t="s">
        <v>156</v>
      </c>
      <c r="E150" s="252" t="s">
        <v>1</v>
      </c>
      <c r="F150" s="253" t="s">
        <v>648</v>
      </c>
      <c r="G150" s="251"/>
      <c r="H150" s="254">
        <v>180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156</v>
      </c>
      <c r="AU150" s="260" t="s">
        <v>89</v>
      </c>
      <c r="AV150" s="14" t="s">
        <v>89</v>
      </c>
      <c r="AW150" s="14" t="s">
        <v>35</v>
      </c>
      <c r="AX150" s="14" t="s">
        <v>87</v>
      </c>
      <c r="AY150" s="260" t="s">
        <v>147</v>
      </c>
    </row>
    <row r="151" s="2" customFormat="1" ht="16.5" customHeight="1">
      <c r="A151" s="38"/>
      <c r="B151" s="39"/>
      <c r="C151" s="226" t="s">
        <v>208</v>
      </c>
      <c r="D151" s="226" t="s">
        <v>149</v>
      </c>
      <c r="E151" s="227" t="s">
        <v>649</v>
      </c>
      <c r="F151" s="228" t="s">
        <v>650</v>
      </c>
      <c r="G151" s="229" t="s">
        <v>197</v>
      </c>
      <c r="H151" s="230">
        <v>181.5</v>
      </c>
      <c r="I151" s="231"/>
      <c r="J151" s="232">
        <f>ROUND(I151*H151,2)</f>
        <v>0</v>
      </c>
      <c r="K151" s="228" t="s">
        <v>153</v>
      </c>
      <c r="L151" s="44"/>
      <c r="M151" s="233" t="s">
        <v>1</v>
      </c>
      <c r="N151" s="234" t="s">
        <v>45</v>
      </c>
      <c r="O151" s="91"/>
      <c r="P151" s="235">
        <f>O151*H151</f>
        <v>0</v>
      </c>
      <c r="Q151" s="235">
        <v>0.00032000000000000003</v>
      </c>
      <c r="R151" s="235">
        <f>Q151*H151</f>
        <v>0.058080000000000007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154</v>
      </c>
      <c r="AT151" s="237" t="s">
        <v>149</v>
      </c>
      <c r="AU151" s="237" t="s">
        <v>89</v>
      </c>
      <c r="AY151" s="17" t="s">
        <v>147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87</v>
      </c>
      <c r="BK151" s="238">
        <f>ROUND(I151*H151,2)</f>
        <v>0</v>
      </c>
      <c r="BL151" s="17" t="s">
        <v>154</v>
      </c>
      <c r="BM151" s="237" t="s">
        <v>651</v>
      </c>
    </row>
    <row r="152" s="2" customFormat="1" ht="16.5" customHeight="1">
      <c r="A152" s="38"/>
      <c r="B152" s="39"/>
      <c r="C152" s="226" t="s">
        <v>217</v>
      </c>
      <c r="D152" s="226" t="s">
        <v>149</v>
      </c>
      <c r="E152" s="227" t="s">
        <v>652</v>
      </c>
      <c r="F152" s="228" t="s">
        <v>653</v>
      </c>
      <c r="G152" s="229" t="s">
        <v>197</v>
      </c>
      <c r="H152" s="230">
        <v>61.450000000000003</v>
      </c>
      <c r="I152" s="231"/>
      <c r="J152" s="232">
        <f>ROUND(I152*H152,2)</f>
        <v>0</v>
      </c>
      <c r="K152" s="228" t="s">
        <v>153</v>
      </c>
      <c r="L152" s="44"/>
      <c r="M152" s="233" t="s">
        <v>1</v>
      </c>
      <c r="N152" s="234" t="s">
        <v>45</v>
      </c>
      <c r="O152" s="91"/>
      <c r="P152" s="235">
        <f>O152*H152</f>
        <v>0</v>
      </c>
      <c r="Q152" s="235">
        <v>0.00058</v>
      </c>
      <c r="R152" s="235">
        <f>Q152*H152</f>
        <v>0.035640999999999999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154</v>
      </c>
      <c r="AT152" s="237" t="s">
        <v>149</v>
      </c>
      <c r="AU152" s="237" t="s">
        <v>89</v>
      </c>
      <c r="AY152" s="17" t="s">
        <v>147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87</v>
      </c>
      <c r="BK152" s="238">
        <f>ROUND(I152*H152,2)</f>
        <v>0</v>
      </c>
      <c r="BL152" s="17" t="s">
        <v>154</v>
      </c>
      <c r="BM152" s="237" t="s">
        <v>654</v>
      </c>
    </row>
    <row r="153" s="2" customFormat="1" ht="21.75" customHeight="1">
      <c r="A153" s="38"/>
      <c r="B153" s="39"/>
      <c r="C153" s="226" t="s">
        <v>222</v>
      </c>
      <c r="D153" s="226" t="s">
        <v>149</v>
      </c>
      <c r="E153" s="227" t="s">
        <v>655</v>
      </c>
      <c r="F153" s="228" t="s">
        <v>656</v>
      </c>
      <c r="G153" s="229" t="s">
        <v>197</v>
      </c>
      <c r="H153" s="230">
        <v>61.450000000000003</v>
      </c>
      <c r="I153" s="231"/>
      <c r="J153" s="232">
        <f>ROUND(I153*H153,2)</f>
        <v>0</v>
      </c>
      <c r="K153" s="228" t="s">
        <v>153</v>
      </c>
      <c r="L153" s="44"/>
      <c r="M153" s="233" t="s">
        <v>1</v>
      </c>
      <c r="N153" s="234" t="s">
        <v>45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154</v>
      </c>
      <c r="AT153" s="237" t="s">
        <v>149</v>
      </c>
      <c r="AU153" s="237" t="s">
        <v>89</v>
      </c>
      <c r="AY153" s="17" t="s">
        <v>147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87</v>
      </c>
      <c r="BK153" s="238">
        <f>ROUND(I153*H153,2)</f>
        <v>0</v>
      </c>
      <c r="BL153" s="17" t="s">
        <v>154</v>
      </c>
      <c r="BM153" s="237" t="s">
        <v>657</v>
      </c>
    </row>
    <row r="154" s="13" customFormat="1">
      <c r="A154" s="13"/>
      <c r="B154" s="239"/>
      <c r="C154" s="240"/>
      <c r="D154" s="241" t="s">
        <v>156</v>
      </c>
      <c r="E154" s="242" t="s">
        <v>1</v>
      </c>
      <c r="F154" s="243" t="s">
        <v>658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156</v>
      </c>
      <c r="AU154" s="249" t="s">
        <v>89</v>
      </c>
      <c r="AV154" s="13" t="s">
        <v>87</v>
      </c>
      <c r="AW154" s="13" t="s">
        <v>35</v>
      </c>
      <c r="AX154" s="13" t="s">
        <v>80</v>
      </c>
      <c r="AY154" s="249" t="s">
        <v>147</v>
      </c>
    </row>
    <row r="155" s="14" customFormat="1">
      <c r="A155" s="14"/>
      <c r="B155" s="250"/>
      <c r="C155" s="251"/>
      <c r="D155" s="241" t="s">
        <v>156</v>
      </c>
      <c r="E155" s="252" t="s">
        <v>1</v>
      </c>
      <c r="F155" s="253" t="s">
        <v>659</v>
      </c>
      <c r="G155" s="251"/>
      <c r="H155" s="254">
        <v>61.450000000000003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156</v>
      </c>
      <c r="AU155" s="260" t="s">
        <v>89</v>
      </c>
      <c r="AV155" s="14" t="s">
        <v>89</v>
      </c>
      <c r="AW155" s="14" t="s">
        <v>35</v>
      </c>
      <c r="AX155" s="14" t="s">
        <v>87</v>
      </c>
      <c r="AY155" s="260" t="s">
        <v>147</v>
      </c>
    </row>
    <row r="156" s="2" customFormat="1" ht="16.5" customHeight="1">
      <c r="A156" s="38"/>
      <c r="B156" s="39"/>
      <c r="C156" s="226" t="s">
        <v>227</v>
      </c>
      <c r="D156" s="226" t="s">
        <v>149</v>
      </c>
      <c r="E156" s="227" t="s">
        <v>660</v>
      </c>
      <c r="F156" s="228" t="s">
        <v>661</v>
      </c>
      <c r="G156" s="229" t="s">
        <v>211</v>
      </c>
      <c r="H156" s="230">
        <v>18.899999999999999</v>
      </c>
      <c r="I156" s="231"/>
      <c r="J156" s="232">
        <f>ROUND(I156*H156,2)</f>
        <v>0</v>
      </c>
      <c r="K156" s="228" t="s">
        <v>153</v>
      </c>
      <c r="L156" s="44"/>
      <c r="M156" s="233" t="s">
        <v>1</v>
      </c>
      <c r="N156" s="234" t="s">
        <v>45</v>
      </c>
      <c r="O156" s="91"/>
      <c r="P156" s="235">
        <f>O156*H156</f>
        <v>0</v>
      </c>
      <c r="Q156" s="235">
        <v>2.2563399999999998</v>
      </c>
      <c r="R156" s="235">
        <f>Q156*H156</f>
        <v>42.644825999999995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154</v>
      </c>
      <c r="AT156" s="237" t="s">
        <v>149</v>
      </c>
      <c r="AU156" s="237" t="s">
        <v>89</v>
      </c>
      <c r="AY156" s="17" t="s">
        <v>147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87</v>
      </c>
      <c r="BK156" s="238">
        <f>ROUND(I156*H156,2)</f>
        <v>0</v>
      </c>
      <c r="BL156" s="17" t="s">
        <v>154</v>
      </c>
      <c r="BM156" s="237" t="s">
        <v>662</v>
      </c>
    </row>
    <row r="157" s="13" customFormat="1">
      <c r="A157" s="13"/>
      <c r="B157" s="239"/>
      <c r="C157" s="240"/>
      <c r="D157" s="241" t="s">
        <v>156</v>
      </c>
      <c r="E157" s="242" t="s">
        <v>1</v>
      </c>
      <c r="F157" s="243" t="s">
        <v>663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156</v>
      </c>
      <c r="AU157" s="249" t="s">
        <v>89</v>
      </c>
      <c r="AV157" s="13" t="s">
        <v>87</v>
      </c>
      <c r="AW157" s="13" t="s">
        <v>35</v>
      </c>
      <c r="AX157" s="13" t="s">
        <v>80</v>
      </c>
      <c r="AY157" s="249" t="s">
        <v>147</v>
      </c>
    </row>
    <row r="158" s="14" customFormat="1">
      <c r="A158" s="14"/>
      <c r="B158" s="250"/>
      <c r="C158" s="251"/>
      <c r="D158" s="241" t="s">
        <v>156</v>
      </c>
      <c r="E158" s="252" t="s">
        <v>1</v>
      </c>
      <c r="F158" s="253" t="s">
        <v>664</v>
      </c>
      <c r="G158" s="251"/>
      <c r="H158" s="254">
        <v>18.899999999999999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156</v>
      </c>
      <c r="AU158" s="260" t="s">
        <v>89</v>
      </c>
      <c r="AV158" s="14" t="s">
        <v>89</v>
      </c>
      <c r="AW158" s="14" t="s">
        <v>35</v>
      </c>
      <c r="AX158" s="14" t="s">
        <v>87</v>
      </c>
      <c r="AY158" s="260" t="s">
        <v>147</v>
      </c>
    </row>
    <row r="159" s="2" customFormat="1" ht="16.5" customHeight="1">
      <c r="A159" s="38"/>
      <c r="B159" s="39"/>
      <c r="C159" s="226" t="s">
        <v>234</v>
      </c>
      <c r="D159" s="226" t="s">
        <v>149</v>
      </c>
      <c r="E159" s="227" t="s">
        <v>665</v>
      </c>
      <c r="F159" s="228" t="s">
        <v>666</v>
      </c>
      <c r="G159" s="229" t="s">
        <v>211</v>
      </c>
      <c r="H159" s="230">
        <v>310.27499999999998</v>
      </c>
      <c r="I159" s="231"/>
      <c r="J159" s="232">
        <f>ROUND(I159*H159,2)</f>
        <v>0</v>
      </c>
      <c r="K159" s="228" t="s">
        <v>153</v>
      </c>
      <c r="L159" s="44"/>
      <c r="M159" s="233" t="s">
        <v>1</v>
      </c>
      <c r="N159" s="234" t="s">
        <v>45</v>
      </c>
      <c r="O159" s="91"/>
      <c r="P159" s="235">
        <f>O159*H159</f>
        <v>0</v>
      </c>
      <c r="Q159" s="235">
        <v>2.45329</v>
      </c>
      <c r="R159" s="235">
        <f>Q159*H159</f>
        <v>761.19455474999995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154</v>
      </c>
      <c r="AT159" s="237" t="s">
        <v>149</v>
      </c>
      <c r="AU159" s="237" t="s">
        <v>89</v>
      </c>
      <c r="AY159" s="17" t="s">
        <v>147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87</v>
      </c>
      <c r="BK159" s="238">
        <f>ROUND(I159*H159,2)</f>
        <v>0</v>
      </c>
      <c r="BL159" s="17" t="s">
        <v>154</v>
      </c>
      <c r="BM159" s="237" t="s">
        <v>667</v>
      </c>
    </row>
    <row r="160" s="13" customFormat="1">
      <c r="A160" s="13"/>
      <c r="B160" s="239"/>
      <c r="C160" s="240"/>
      <c r="D160" s="241" t="s">
        <v>156</v>
      </c>
      <c r="E160" s="242" t="s">
        <v>1</v>
      </c>
      <c r="F160" s="243" t="s">
        <v>668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156</v>
      </c>
      <c r="AU160" s="249" t="s">
        <v>89</v>
      </c>
      <c r="AV160" s="13" t="s">
        <v>87</v>
      </c>
      <c r="AW160" s="13" t="s">
        <v>35</v>
      </c>
      <c r="AX160" s="13" t="s">
        <v>80</v>
      </c>
      <c r="AY160" s="249" t="s">
        <v>147</v>
      </c>
    </row>
    <row r="161" s="14" customFormat="1">
      <c r="A161" s="14"/>
      <c r="B161" s="250"/>
      <c r="C161" s="251"/>
      <c r="D161" s="241" t="s">
        <v>156</v>
      </c>
      <c r="E161" s="252" t="s">
        <v>1</v>
      </c>
      <c r="F161" s="253" t="s">
        <v>669</v>
      </c>
      <c r="G161" s="251"/>
      <c r="H161" s="254">
        <v>310.27499999999998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156</v>
      </c>
      <c r="AU161" s="260" t="s">
        <v>89</v>
      </c>
      <c r="AV161" s="14" t="s">
        <v>89</v>
      </c>
      <c r="AW161" s="14" t="s">
        <v>35</v>
      </c>
      <c r="AX161" s="14" t="s">
        <v>87</v>
      </c>
      <c r="AY161" s="260" t="s">
        <v>147</v>
      </c>
    </row>
    <row r="162" s="2" customFormat="1" ht="16.5" customHeight="1">
      <c r="A162" s="38"/>
      <c r="B162" s="39"/>
      <c r="C162" s="226" t="s">
        <v>8</v>
      </c>
      <c r="D162" s="226" t="s">
        <v>149</v>
      </c>
      <c r="E162" s="227" t="s">
        <v>670</v>
      </c>
      <c r="F162" s="228" t="s">
        <v>671</v>
      </c>
      <c r="G162" s="229" t="s">
        <v>152</v>
      </c>
      <c r="H162" s="230">
        <v>1241.0999999999999</v>
      </c>
      <c r="I162" s="231"/>
      <c r="J162" s="232">
        <f>ROUND(I162*H162,2)</f>
        <v>0</v>
      </c>
      <c r="K162" s="228" t="s">
        <v>153</v>
      </c>
      <c r="L162" s="44"/>
      <c r="M162" s="233" t="s">
        <v>1</v>
      </c>
      <c r="N162" s="234" t="s">
        <v>45</v>
      </c>
      <c r="O162" s="91"/>
      <c r="P162" s="235">
        <f>O162*H162</f>
        <v>0</v>
      </c>
      <c r="Q162" s="235">
        <v>0.035099999999999999</v>
      </c>
      <c r="R162" s="235">
        <f>Q162*H162</f>
        <v>43.562609999999999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154</v>
      </c>
      <c r="AT162" s="237" t="s">
        <v>149</v>
      </c>
      <c r="AU162" s="237" t="s">
        <v>89</v>
      </c>
      <c r="AY162" s="17" t="s">
        <v>147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87</v>
      </c>
      <c r="BK162" s="238">
        <f>ROUND(I162*H162,2)</f>
        <v>0</v>
      </c>
      <c r="BL162" s="17" t="s">
        <v>154</v>
      </c>
      <c r="BM162" s="237" t="s">
        <v>672</v>
      </c>
    </row>
    <row r="163" s="13" customFormat="1">
      <c r="A163" s="13"/>
      <c r="B163" s="239"/>
      <c r="C163" s="240"/>
      <c r="D163" s="241" t="s">
        <v>156</v>
      </c>
      <c r="E163" s="242" t="s">
        <v>1</v>
      </c>
      <c r="F163" s="243" t="s">
        <v>673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156</v>
      </c>
      <c r="AU163" s="249" t="s">
        <v>89</v>
      </c>
      <c r="AV163" s="13" t="s">
        <v>87</v>
      </c>
      <c r="AW163" s="13" t="s">
        <v>35</v>
      </c>
      <c r="AX163" s="13" t="s">
        <v>80</v>
      </c>
      <c r="AY163" s="249" t="s">
        <v>147</v>
      </c>
    </row>
    <row r="164" s="14" customFormat="1">
      <c r="A164" s="14"/>
      <c r="B164" s="250"/>
      <c r="C164" s="251"/>
      <c r="D164" s="241" t="s">
        <v>156</v>
      </c>
      <c r="E164" s="252" t="s">
        <v>1</v>
      </c>
      <c r="F164" s="253" t="s">
        <v>674</v>
      </c>
      <c r="G164" s="251"/>
      <c r="H164" s="254">
        <v>1241.0999999999999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156</v>
      </c>
      <c r="AU164" s="260" t="s">
        <v>89</v>
      </c>
      <c r="AV164" s="14" t="s">
        <v>89</v>
      </c>
      <c r="AW164" s="14" t="s">
        <v>35</v>
      </c>
      <c r="AX164" s="14" t="s">
        <v>87</v>
      </c>
      <c r="AY164" s="260" t="s">
        <v>147</v>
      </c>
    </row>
    <row r="165" s="2" customFormat="1" ht="16.5" customHeight="1">
      <c r="A165" s="38"/>
      <c r="B165" s="39"/>
      <c r="C165" s="226" t="s">
        <v>250</v>
      </c>
      <c r="D165" s="226" t="s">
        <v>149</v>
      </c>
      <c r="E165" s="227" t="s">
        <v>675</v>
      </c>
      <c r="F165" s="228" t="s">
        <v>676</v>
      </c>
      <c r="G165" s="229" t="s">
        <v>275</v>
      </c>
      <c r="H165" s="230">
        <v>0.78200000000000003</v>
      </c>
      <c r="I165" s="231"/>
      <c r="J165" s="232">
        <f>ROUND(I165*H165,2)</f>
        <v>0</v>
      </c>
      <c r="K165" s="228" t="s">
        <v>153</v>
      </c>
      <c r="L165" s="44"/>
      <c r="M165" s="233" t="s">
        <v>1</v>
      </c>
      <c r="N165" s="234" t="s">
        <v>45</v>
      </c>
      <c r="O165" s="91"/>
      <c r="P165" s="235">
        <f>O165*H165</f>
        <v>0</v>
      </c>
      <c r="Q165" s="235">
        <v>1.05962</v>
      </c>
      <c r="R165" s="235">
        <f>Q165*H165</f>
        <v>0.82862284000000008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154</v>
      </c>
      <c r="AT165" s="237" t="s">
        <v>149</v>
      </c>
      <c r="AU165" s="237" t="s">
        <v>89</v>
      </c>
      <c r="AY165" s="17" t="s">
        <v>147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87</v>
      </c>
      <c r="BK165" s="238">
        <f>ROUND(I165*H165,2)</f>
        <v>0</v>
      </c>
      <c r="BL165" s="17" t="s">
        <v>154</v>
      </c>
      <c r="BM165" s="237" t="s">
        <v>677</v>
      </c>
    </row>
    <row r="166" s="13" customFormat="1">
      <c r="A166" s="13"/>
      <c r="B166" s="239"/>
      <c r="C166" s="240"/>
      <c r="D166" s="241" t="s">
        <v>156</v>
      </c>
      <c r="E166" s="242" t="s">
        <v>1</v>
      </c>
      <c r="F166" s="243" t="s">
        <v>678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156</v>
      </c>
      <c r="AU166" s="249" t="s">
        <v>89</v>
      </c>
      <c r="AV166" s="13" t="s">
        <v>87</v>
      </c>
      <c r="AW166" s="13" t="s">
        <v>35</v>
      </c>
      <c r="AX166" s="13" t="s">
        <v>80</v>
      </c>
      <c r="AY166" s="249" t="s">
        <v>147</v>
      </c>
    </row>
    <row r="167" s="14" customFormat="1">
      <c r="A167" s="14"/>
      <c r="B167" s="250"/>
      <c r="C167" s="251"/>
      <c r="D167" s="241" t="s">
        <v>156</v>
      </c>
      <c r="E167" s="252" t="s">
        <v>1</v>
      </c>
      <c r="F167" s="253" t="s">
        <v>679</v>
      </c>
      <c r="G167" s="251"/>
      <c r="H167" s="254">
        <v>0.78200000000000003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156</v>
      </c>
      <c r="AU167" s="260" t="s">
        <v>89</v>
      </c>
      <c r="AV167" s="14" t="s">
        <v>89</v>
      </c>
      <c r="AW167" s="14" t="s">
        <v>35</v>
      </c>
      <c r="AX167" s="14" t="s">
        <v>87</v>
      </c>
      <c r="AY167" s="260" t="s">
        <v>147</v>
      </c>
    </row>
    <row r="168" s="2" customFormat="1" ht="16.5" customHeight="1">
      <c r="A168" s="38"/>
      <c r="B168" s="39"/>
      <c r="C168" s="226" t="s">
        <v>255</v>
      </c>
      <c r="D168" s="226" t="s">
        <v>149</v>
      </c>
      <c r="E168" s="227" t="s">
        <v>680</v>
      </c>
      <c r="F168" s="228" t="s">
        <v>681</v>
      </c>
      <c r="G168" s="229" t="s">
        <v>275</v>
      </c>
      <c r="H168" s="230">
        <v>0.156</v>
      </c>
      <c r="I168" s="231"/>
      <c r="J168" s="232">
        <f>ROUND(I168*H168,2)</f>
        <v>0</v>
      </c>
      <c r="K168" s="228" t="s">
        <v>153</v>
      </c>
      <c r="L168" s="44"/>
      <c r="M168" s="233" t="s">
        <v>1</v>
      </c>
      <c r="N168" s="234" t="s">
        <v>45</v>
      </c>
      <c r="O168" s="91"/>
      <c r="P168" s="235">
        <f>O168*H168</f>
        <v>0</v>
      </c>
      <c r="Q168" s="235">
        <v>1.05962</v>
      </c>
      <c r="R168" s="235">
        <f>Q168*H168</f>
        <v>0.16530072000000001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154</v>
      </c>
      <c r="AT168" s="237" t="s">
        <v>149</v>
      </c>
      <c r="AU168" s="237" t="s">
        <v>89</v>
      </c>
      <c r="AY168" s="17" t="s">
        <v>147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87</v>
      </c>
      <c r="BK168" s="238">
        <f>ROUND(I168*H168,2)</f>
        <v>0</v>
      </c>
      <c r="BL168" s="17" t="s">
        <v>154</v>
      </c>
      <c r="BM168" s="237" t="s">
        <v>682</v>
      </c>
    </row>
    <row r="169" s="13" customFormat="1">
      <c r="A169" s="13"/>
      <c r="B169" s="239"/>
      <c r="C169" s="240"/>
      <c r="D169" s="241" t="s">
        <v>156</v>
      </c>
      <c r="E169" s="242" t="s">
        <v>1</v>
      </c>
      <c r="F169" s="243" t="s">
        <v>683</v>
      </c>
      <c r="G169" s="240"/>
      <c r="H169" s="242" t="s">
        <v>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156</v>
      </c>
      <c r="AU169" s="249" t="s">
        <v>89</v>
      </c>
      <c r="AV169" s="13" t="s">
        <v>87</v>
      </c>
      <c r="AW169" s="13" t="s">
        <v>35</v>
      </c>
      <c r="AX169" s="13" t="s">
        <v>80</v>
      </c>
      <c r="AY169" s="249" t="s">
        <v>147</v>
      </c>
    </row>
    <row r="170" s="14" customFormat="1">
      <c r="A170" s="14"/>
      <c r="B170" s="250"/>
      <c r="C170" s="251"/>
      <c r="D170" s="241" t="s">
        <v>156</v>
      </c>
      <c r="E170" s="252" t="s">
        <v>1</v>
      </c>
      <c r="F170" s="253" t="s">
        <v>684</v>
      </c>
      <c r="G170" s="251"/>
      <c r="H170" s="254">
        <v>0.156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156</v>
      </c>
      <c r="AU170" s="260" t="s">
        <v>89</v>
      </c>
      <c r="AV170" s="14" t="s">
        <v>89</v>
      </c>
      <c r="AW170" s="14" t="s">
        <v>35</v>
      </c>
      <c r="AX170" s="14" t="s">
        <v>87</v>
      </c>
      <c r="AY170" s="260" t="s">
        <v>147</v>
      </c>
    </row>
    <row r="171" s="2" customFormat="1" ht="16.5" customHeight="1">
      <c r="A171" s="38"/>
      <c r="B171" s="39"/>
      <c r="C171" s="226" t="s">
        <v>260</v>
      </c>
      <c r="D171" s="226" t="s">
        <v>149</v>
      </c>
      <c r="E171" s="227" t="s">
        <v>685</v>
      </c>
      <c r="F171" s="228" t="s">
        <v>686</v>
      </c>
      <c r="G171" s="229" t="s">
        <v>275</v>
      </c>
      <c r="H171" s="230">
        <v>12.093</v>
      </c>
      <c r="I171" s="231"/>
      <c r="J171" s="232">
        <f>ROUND(I171*H171,2)</f>
        <v>0</v>
      </c>
      <c r="K171" s="228" t="s">
        <v>153</v>
      </c>
      <c r="L171" s="44"/>
      <c r="M171" s="233" t="s">
        <v>1</v>
      </c>
      <c r="N171" s="234" t="s">
        <v>45</v>
      </c>
      <c r="O171" s="91"/>
      <c r="P171" s="235">
        <f>O171*H171</f>
        <v>0</v>
      </c>
      <c r="Q171" s="235">
        <v>1.06277</v>
      </c>
      <c r="R171" s="235">
        <f>Q171*H171</f>
        <v>12.85207761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154</v>
      </c>
      <c r="AT171" s="237" t="s">
        <v>149</v>
      </c>
      <c r="AU171" s="237" t="s">
        <v>89</v>
      </c>
      <c r="AY171" s="17" t="s">
        <v>147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87</v>
      </c>
      <c r="BK171" s="238">
        <f>ROUND(I171*H171,2)</f>
        <v>0</v>
      </c>
      <c r="BL171" s="17" t="s">
        <v>154</v>
      </c>
      <c r="BM171" s="237" t="s">
        <v>687</v>
      </c>
    </row>
    <row r="172" s="2" customFormat="1" ht="16.5" customHeight="1">
      <c r="A172" s="38"/>
      <c r="B172" s="39"/>
      <c r="C172" s="226" t="s">
        <v>265</v>
      </c>
      <c r="D172" s="226" t="s">
        <v>149</v>
      </c>
      <c r="E172" s="227" t="s">
        <v>688</v>
      </c>
      <c r="F172" s="228" t="s">
        <v>689</v>
      </c>
      <c r="G172" s="229" t="s">
        <v>197</v>
      </c>
      <c r="H172" s="230">
        <v>61.450000000000003</v>
      </c>
      <c r="I172" s="231"/>
      <c r="J172" s="232">
        <f>ROUND(I172*H172,2)</f>
        <v>0</v>
      </c>
      <c r="K172" s="228" t="s">
        <v>153</v>
      </c>
      <c r="L172" s="44"/>
      <c r="M172" s="233" t="s">
        <v>1</v>
      </c>
      <c r="N172" s="234" t="s">
        <v>45</v>
      </c>
      <c r="O172" s="91"/>
      <c r="P172" s="235">
        <f>O172*H172</f>
        <v>0</v>
      </c>
      <c r="Q172" s="235">
        <v>0.037010000000000001</v>
      </c>
      <c r="R172" s="235">
        <f>Q172*H172</f>
        <v>2.2742645000000001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154</v>
      </c>
      <c r="AT172" s="237" t="s">
        <v>149</v>
      </c>
      <c r="AU172" s="237" t="s">
        <v>89</v>
      </c>
      <c r="AY172" s="17" t="s">
        <v>147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87</v>
      </c>
      <c r="BK172" s="238">
        <f>ROUND(I172*H172,2)</f>
        <v>0</v>
      </c>
      <c r="BL172" s="17" t="s">
        <v>154</v>
      </c>
      <c r="BM172" s="237" t="s">
        <v>690</v>
      </c>
    </row>
    <row r="173" s="14" customFormat="1">
      <c r="A173" s="14"/>
      <c r="B173" s="250"/>
      <c r="C173" s="251"/>
      <c r="D173" s="241" t="s">
        <v>156</v>
      </c>
      <c r="E173" s="252" t="s">
        <v>1</v>
      </c>
      <c r="F173" s="253" t="s">
        <v>691</v>
      </c>
      <c r="G173" s="251"/>
      <c r="H173" s="254">
        <v>61.450000000000003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156</v>
      </c>
      <c r="AU173" s="260" t="s">
        <v>89</v>
      </c>
      <c r="AV173" s="14" t="s">
        <v>89</v>
      </c>
      <c r="AW173" s="14" t="s">
        <v>35</v>
      </c>
      <c r="AX173" s="14" t="s">
        <v>87</v>
      </c>
      <c r="AY173" s="260" t="s">
        <v>147</v>
      </c>
    </row>
    <row r="174" s="2" customFormat="1" ht="16.5" customHeight="1">
      <c r="A174" s="38"/>
      <c r="B174" s="39"/>
      <c r="C174" s="272" t="s">
        <v>269</v>
      </c>
      <c r="D174" s="272" t="s">
        <v>291</v>
      </c>
      <c r="E174" s="273" t="s">
        <v>692</v>
      </c>
      <c r="F174" s="274" t="s">
        <v>693</v>
      </c>
      <c r="G174" s="275" t="s">
        <v>197</v>
      </c>
      <c r="H174" s="276">
        <v>196.19999999999999</v>
      </c>
      <c r="I174" s="277"/>
      <c r="J174" s="278">
        <f>ROUND(I174*H174,2)</f>
        <v>0</v>
      </c>
      <c r="K174" s="274" t="s">
        <v>153</v>
      </c>
      <c r="L174" s="279"/>
      <c r="M174" s="280" t="s">
        <v>1</v>
      </c>
      <c r="N174" s="281" t="s">
        <v>45</v>
      </c>
      <c r="O174" s="91"/>
      <c r="P174" s="235">
        <f>O174*H174</f>
        <v>0</v>
      </c>
      <c r="Q174" s="235">
        <v>0.010359999999999999</v>
      </c>
      <c r="R174" s="235">
        <f>Q174*H174</f>
        <v>2.0326319999999996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194</v>
      </c>
      <c r="AT174" s="237" t="s">
        <v>291</v>
      </c>
      <c r="AU174" s="237" t="s">
        <v>89</v>
      </c>
      <c r="AY174" s="17" t="s">
        <v>147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87</v>
      </c>
      <c r="BK174" s="238">
        <f>ROUND(I174*H174,2)</f>
        <v>0</v>
      </c>
      <c r="BL174" s="17" t="s">
        <v>154</v>
      </c>
      <c r="BM174" s="237" t="s">
        <v>694</v>
      </c>
    </row>
    <row r="175" s="12" customFormat="1" ht="22.8" customHeight="1">
      <c r="A175" s="12"/>
      <c r="B175" s="210"/>
      <c r="C175" s="211"/>
      <c r="D175" s="212" t="s">
        <v>79</v>
      </c>
      <c r="E175" s="224" t="s">
        <v>164</v>
      </c>
      <c r="F175" s="224" t="s">
        <v>695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SUM(P176:P182)</f>
        <v>0</v>
      </c>
      <c r="Q175" s="218"/>
      <c r="R175" s="219">
        <f>SUM(R176:R182)</f>
        <v>1617.6756130000001</v>
      </c>
      <c r="S175" s="218"/>
      <c r="T175" s="220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87</v>
      </c>
      <c r="AT175" s="222" t="s">
        <v>79</v>
      </c>
      <c r="AU175" s="222" t="s">
        <v>87</v>
      </c>
      <c r="AY175" s="221" t="s">
        <v>147</v>
      </c>
      <c r="BK175" s="223">
        <f>SUM(BK176:BK182)</f>
        <v>0</v>
      </c>
    </row>
    <row r="176" s="2" customFormat="1" ht="16.5" customHeight="1">
      <c r="A176" s="38"/>
      <c r="B176" s="39"/>
      <c r="C176" s="226" t="s">
        <v>7</v>
      </c>
      <c r="D176" s="226" t="s">
        <v>149</v>
      </c>
      <c r="E176" s="227" t="s">
        <v>696</v>
      </c>
      <c r="F176" s="228" t="s">
        <v>697</v>
      </c>
      <c r="G176" s="229" t="s">
        <v>197</v>
      </c>
      <c r="H176" s="230">
        <v>54</v>
      </c>
      <c r="I176" s="231"/>
      <c r="J176" s="232">
        <f>ROUND(I176*H176,2)</f>
        <v>0</v>
      </c>
      <c r="K176" s="228" t="s">
        <v>153</v>
      </c>
      <c r="L176" s="44"/>
      <c r="M176" s="233" t="s">
        <v>1</v>
      </c>
      <c r="N176" s="234" t="s">
        <v>45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154</v>
      </c>
      <c r="AT176" s="237" t="s">
        <v>149</v>
      </c>
      <c r="AU176" s="237" t="s">
        <v>89</v>
      </c>
      <c r="AY176" s="17" t="s">
        <v>147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87</v>
      </c>
      <c r="BK176" s="238">
        <f>ROUND(I176*H176,2)</f>
        <v>0</v>
      </c>
      <c r="BL176" s="17" t="s">
        <v>154</v>
      </c>
      <c r="BM176" s="237" t="s">
        <v>698</v>
      </c>
    </row>
    <row r="177" s="13" customFormat="1">
      <c r="A177" s="13"/>
      <c r="B177" s="239"/>
      <c r="C177" s="240"/>
      <c r="D177" s="241" t="s">
        <v>156</v>
      </c>
      <c r="E177" s="242" t="s">
        <v>1</v>
      </c>
      <c r="F177" s="243" t="s">
        <v>699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156</v>
      </c>
      <c r="AU177" s="249" t="s">
        <v>89</v>
      </c>
      <c r="AV177" s="13" t="s">
        <v>87</v>
      </c>
      <c r="AW177" s="13" t="s">
        <v>35</v>
      </c>
      <c r="AX177" s="13" t="s">
        <v>80</v>
      </c>
      <c r="AY177" s="249" t="s">
        <v>147</v>
      </c>
    </row>
    <row r="178" s="14" customFormat="1">
      <c r="A178" s="14"/>
      <c r="B178" s="250"/>
      <c r="C178" s="251"/>
      <c r="D178" s="241" t="s">
        <v>156</v>
      </c>
      <c r="E178" s="252" t="s">
        <v>1</v>
      </c>
      <c r="F178" s="253" t="s">
        <v>453</v>
      </c>
      <c r="G178" s="251"/>
      <c r="H178" s="254">
        <v>54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156</v>
      </c>
      <c r="AU178" s="260" t="s">
        <v>89</v>
      </c>
      <c r="AV178" s="14" t="s">
        <v>89</v>
      </c>
      <c r="AW178" s="14" t="s">
        <v>35</v>
      </c>
      <c r="AX178" s="14" t="s">
        <v>87</v>
      </c>
      <c r="AY178" s="260" t="s">
        <v>147</v>
      </c>
    </row>
    <row r="179" s="2" customFormat="1" ht="16.5" customHeight="1">
      <c r="A179" s="38"/>
      <c r="B179" s="39"/>
      <c r="C179" s="272" t="s">
        <v>278</v>
      </c>
      <c r="D179" s="272" t="s">
        <v>291</v>
      </c>
      <c r="E179" s="273" t="s">
        <v>700</v>
      </c>
      <c r="F179" s="274" t="s">
        <v>701</v>
      </c>
      <c r="G179" s="275" t="s">
        <v>197</v>
      </c>
      <c r="H179" s="276">
        <v>10.800000000000001</v>
      </c>
      <c r="I179" s="277"/>
      <c r="J179" s="278">
        <f>ROUND(I179*H179,2)</f>
        <v>0</v>
      </c>
      <c r="K179" s="274" t="s">
        <v>153</v>
      </c>
      <c r="L179" s="279"/>
      <c r="M179" s="280" t="s">
        <v>1</v>
      </c>
      <c r="N179" s="281" t="s">
        <v>45</v>
      </c>
      <c r="O179" s="91"/>
      <c r="P179" s="235">
        <f>O179*H179</f>
        <v>0</v>
      </c>
      <c r="Q179" s="235">
        <v>0.01311</v>
      </c>
      <c r="R179" s="235">
        <f>Q179*H179</f>
        <v>0.14158800000000002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194</v>
      </c>
      <c r="AT179" s="237" t="s">
        <v>291</v>
      </c>
      <c r="AU179" s="237" t="s">
        <v>89</v>
      </c>
      <c r="AY179" s="17" t="s">
        <v>147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87</v>
      </c>
      <c r="BK179" s="238">
        <f>ROUND(I179*H179,2)</f>
        <v>0</v>
      </c>
      <c r="BL179" s="17" t="s">
        <v>154</v>
      </c>
      <c r="BM179" s="237" t="s">
        <v>702</v>
      </c>
    </row>
    <row r="180" s="14" customFormat="1">
      <c r="A180" s="14"/>
      <c r="B180" s="250"/>
      <c r="C180" s="251"/>
      <c r="D180" s="241" t="s">
        <v>156</v>
      </c>
      <c r="E180" s="252" t="s">
        <v>1</v>
      </c>
      <c r="F180" s="253" t="s">
        <v>703</v>
      </c>
      <c r="G180" s="251"/>
      <c r="H180" s="254">
        <v>10.800000000000001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156</v>
      </c>
      <c r="AU180" s="260" t="s">
        <v>89</v>
      </c>
      <c r="AV180" s="14" t="s">
        <v>89</v>
      </c>
      <c r="AW180" s="14" t="s">
        <v>35</v>
      </c>
      <c r="AX180" s="14" t="s">
        <v>87</v>
      </c>
      <c r="AY180" s="260" t="s">
        <v>147</v>
      </c>
    </row>
    <row r="181" s="2" customFormat="1" ht="21.75" customHeight="1">
      <c r="A181" s="38"/>
      <c r="B181" s="39"/>
      <c r="C181" s="226" t="s">
        <v>285</v>
      </c>
      <c r="D181" s="226" t="s">
        <v>149</v>
      </c>
      <c r="E181" s="227" t="s">
        <v>704</v>
      </c>
      <c r="F181" s="228" t="s">
        <v>705</v>
      </c>
      <c r="G181" s="229" t="s">
        <v>211</v>
      </c>
      <c r="H181" s="230">
        <v>2</v>
      </c>
      <c r="I181" s="231"/>
      <c r="J181" s="232">
        <f>ROUND(I181*H181,2)</f>
        <v>0</v>
      </c>
      <c r="K181" s="228" t="s">
        <v>153</v>
      </c>
      <c r="L181" s="44"/>
      <c r="M181" s="233" t="s">
        <v>1</v>
      </c>
      <c r="N181" s="234" t="s">
        <v>45</v>
      </c>
      <c r="O181" s="91"/>
      <c r="P181" s="235">
        <f>O181*H181</f>
        <v>0</v>
      </c>
      <c r="Q181" s="235">
        <v>2.6768000000000001</v>
      </c>
      <c r="R181" s="235">
        <f>Q181*H181</f>
        <v>5.3536000000000001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154</v>
      </c>
      <c r="AT181" s="237" t="s">
        <v>149</v>
      </c>
      <c r="AU181" s="237" t="s">
        <v>89</v>
      </c>
      <c r="AY181" s="17" t="s">
        <v>147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87</v>
      </c>
      <c r="BK181" s="238">
        <f>ROUND(I181*H181,2)</f>
        <v>0</v>
      </c>
      <c r="BL181" s="17" t="s">
        <v>154</v>
      </c>
      <c r="BM181" s="237" t="s">
        <v>706</v>
      </c>
    </row>
    <row r="182" s="2" customFormat="1" ht="16.5" customHeight="1">
      <c r="A182" s="38"/>
      <c r="B182" s="39"/>
      <c r="C182" s="226" t="s">
        <v>290</v>
      </c>
      <c r="D182" s="226" t="s">
        <v>149</v>
      </c>
      <c r="E182" s="227" t="s">
        <v>707</v>
      </c>
      <c r="F182" s="228" t="s">
        <v>708</v>
      </c>
      <c r="G182" s="229" t="s">
        <v>211</v>
      </c>
      <c r="H182" s="230">
        <v>772.30200000000002</v>
      </c>
      <c r="I182" s="231"/>
      <c r="J182" s="232">
        <f>ROUND(I182*H182,2)</f>
        <v>0</v>
      </c>
      <c r="K182" s="228" t="s">
        <v>153</v>
      </c>
      <c r="L182" s="44"/>
      <c r="M182" s="233" t="s">
        <v>1</v>
      </c>
      <c r="N182" s="234" t="s">
        <v>45</v>
      </c>
      <c r="O182" s="91"/>
      <c r="P182" s="235">
        <f>O182*H182</f>
        <v>0</v>
      </c>
      <c r="Q182" s="235">
        <v>2.0874999999999999</v>
      </c>
      <c r="R182" s="235">
        <f>Q182*H182</f>
        <v>1612.180425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154</v>
      </c>
      <c r="AT182" s="237" t="s">
        <v>149</v>
      </c>
      <c r="AU182" s="237" t="s">
        <v>89</v>
      </c>
      <c r="AY182" s="17" t="s">
        <v>147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87</v>
      </c>
      <c r="BK182" s="238">
        <f>ROUND(I182*H182,2)</f>
        <v>0</v>
      </c>
      <c r="BL182" s="17" t="s">
        <v>154</v>
      </c>
      <c r="BM182" s="237" t="s">
        <v>709</v>
      </c>
    </row>
    <row r="183" s="12" customFormat="1" ht="22.8" customHeight="1">
      <c r="A183" s="12"/>
      <c r="B183" s="210"/>
      <c r="C183" s="211"/>
      <c r="D183" s="212" t="s">
        <v>79</v>
      </c>
      <c r="E183" s="224" t="s">
        <v>194</v>
      </c>
      <c r="F183" s="224" t="s">
        <v>397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SUM(P184:P187)</f>
        <v>0</v>
      </c>
      <c r="Q183" s="218"/>
      <c r="R183" s="219">
        <f>SUM(R184:R187)</f>
        <v>2.6148799999999999</v>
      </c>
      <c r="S183" s="218"/>
      <c r="T183" s="220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87</v>
      </c>
      <c r="AT183" s="222" t="s">
        <v>79</v>
      </c>
      <c r="AU183" s="222" t="s">
        <v>87</v>
      </c>
      <c r="AY183" s="221" t="s">
        <v>147</v>
      </c>
      <c r="BK183" s="223">
        <f>SUM(BK184:BK187)</f>
        <v>0</v>
      </c>
    </row>
    <row r="184" s="2" customFormat="1" ht="16.5" customHeight="1">
      <c r="A184" s="38"/>
      <c r="B184" s="39"/>
      <c r="C184" s="226" t="s">
        <v>295</v>
      </c>
      <c r="D184" s="226" t="s">
        <v>149</v>
      </c>
      <c r="E184" s="227" t="s">
        <v>399</v>
      </c>
      <c r="F184" s="228" t="s">
        <v>400</v>
      </c>
      <c r="G184" s="229" t="s">
        <v>197</v>
      </c>
      <c r="H184" s="230">
        <v>4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45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154</v>
      </c>
      <c r="AT184" s="237" t="s">
        <v>149</v>
      </c>
      <c r="AU184" s="237" t="s">
        <v>89</v>
      </c>
      <c r="AY184" s="17" t="s">
        <v>147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87</v>
      </c>
      <c r="BK184" s="238">
        <f>ROUND(I184*H184,2)</f>
        <v>0</v>
      </c>
      <c r="BL184" s="17" t="s">
        <v>154</v>
      </c>
      <c r="BM184" s="237" t="s">
        <v>710</v>
      </c>
    </row>
    <row r="185" s="2" customFormat="1" ht="16.5" customHeight="1">
      <c r="A185" s="38"/>
      <c r="B185" s="39"/>
      <c r="C185" s="226" t="s">
        <v>301</v>
      </c>
      <c r="D185" s="226" t="s">
        <v>149</v>
      </c>
      <c r="E185" s="227" t="s">
        <v>711</v>
      </c>
      <c r="F185" s="228" t="s">
        <v>712</v>
      </c>
      <c r="G185" s="229" t="s">
        <v>162</v>
      </c>
      <c r="H185" s="230">
        <v>1</v>
      </c>
      <c r="I185" s="231"/>
      <c r="J185" s="232">
        <f>ROUND(I185*H185,2)</f>
        <v>0</v>
      </c>
      <c r="K185" s="228" t="s">
        <v>153</v>
      </c>
      <c r="L185" s="44"/>
      <c r="M185" s="233" t="s">
        <v>1</v>
      </c>
      <c r="N185" s="234" t="s">
        <v>45</v>
      </c>
      <c r="O185" s="91"/>
      <c r="P185" s="235">
        <f>O185*H185</f>
        <v>0</v>
      </c>
      <c r="Q185" s="235">
        <v>2.6148799999999999</v>
      </c>
      <c r="R185" s="235">
        <f>Q185*H185</f>
        <v>2.6148799999999999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154</v>
      </c>
      <c r="AT185" s="237" t="s">
        <v>149</v>
      </c>
      <c r="AU185" s="237" t="s">
        <v>89</v>
      </c>
      <c r="AY185" s="17" t="s">
        <v>147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87</v>
      </c>
      <c r="BK185" s="238">
        <f>ROUND(I185*H185,2)</f>
        <v>0</v>
      </c>
      <c r="BL185" s="17" t="s">
        <v>154</v>
      </c>
      <c r="BM185" s="237" t="s">
        <v>713</v>
      </c>
    </row>
    <row r="186" s="13" customFormat="1">
      <c r="A186" s="13"/>
      <c r="B186" s="239"/>
      <c r="C186" s="240"/>
      <c r="D186" s="241" t="s">
        <v>156</v>
      </c>
      <c r="E186" s="242" t="s">
        <v>1</v>
      </c>
      <c r="F186" s="243" t="s">
        <v>714</v>
      </c>
      <c r="G186" s="240"/>
      <c r="H186" s="242" t="s">
        <v>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156</v>
      </c>
      <c r="AU186" s="249" t="s">
        <v>89</v>
      </c>
      <c r="AV186" s="13" t="s">
        <v>87</v>
      </c>
      <c r="AW186" s="13" t="s">
        <v>35</v>
      </c>
      <c r="AX186" s="13" t="s">
        <v>80</v>
      </c>
      <c r="AY186" s="249" t="s">
        <v>147</v>
      </c>
    </row>
    <row r="187" s="14" customFormat="1">
      <c r="A187" s="14"/>
      <c r="B187" s="250"/>
      <c r="C187" s="251"/>
      <c r="D187" s="241" t="s">
        <v>156</v>
      </c>
      <c r="E187" s="252" t="s">
        <v>1</v>
      </c>
      <c r="F187" s="253" t="s">
        <v>87</v>
      </c>
      <c r="G187" s="251"/>
      <c r="H187" s="254">
        <v>1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156</v>
      </c>
      <c r="AU187" s="260" t="s">
        <v>89</v>
      </c>
      <c r="AV187" s="14" t="s">
        <v>89</v>
      </c>
      <c r="AW187" s="14" t="s">
        <v>35</v>
      </c>
      <c r="AX187" s="14" t="s">
        <v>87</v>
      </c>
      <c r="AY187" s="260" t="s">
        <v>147</v>
      </c>
    </row>
    <row r="188" s="12" customFormat="1" ht="22.8" customHeight="1">
      <c r="A188" s="12"/>
      <c r="B188" s="210"/>
      <c r="C188" s="211"/>
      <c r="D188" s="212" t="s">
        <v>79</v>
      </c>
      <c r="E188" s="224" t="s">
        <v>201</v>
      </c>
      <c r="F188" s="224" t="s">
        <v>429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SUM(P189:P199)</f>
        <v>0</v>
      </c>
      <c r="Q188" s="218"/>
      <c r="R188" s="219">
        <f>SUM(R189:R199)</f>
        <v>77.894370000000009</v>
      </c>
      <c r="S188" s="218"/>
      <c r="T188" s="220">
        <f>SUM(T189:T199)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87</v>
      </c>
      <c r="AT188" s="222" t="s">
        <v>79</v>
      </c>
      <c r="AU188" s="222" t="s">
        <v>87</v>
      </c>
      <c r="AY188" s="221" t="s">
        <v>147</v>
      </c>
      <c r="BK188" s="223">
        <f>SUM(BK189:BK199)</f>
        <v>0</v>
      </c>
    </row>
    <row r="189" s="2" customFormat="1" ht="16.5" customHeight="1">
      <c r="A189" s="38"/>
      <c r="B189" s="39"/>
      <c r="C189" s="226" t="s">
        <v>305</v>
      </c>
      <c r="D189" s="226" t="s">
        <v>149</v>
      </c>
      <c r="E189" s="227" t="s">
        <v>715</v>
      </c>
      <c r="F189" s="228" t="s">
        <v>716</v>
      </c>
      <c r="G189" s="229" t="s">
        <v>197</v>
      </c>
      <c r="H189" s="230">
        <v>180</v>
      </c>
      <c r="I189" s="231"/>
      <c r="J189" s="232">
        <f>ROUND(I189*H189,2)</f>
        <v>0</v>
      </c>
      <c r="K189" s="228" t="s">
        <v>153</v>
      </c>
      <c r="L189" s="44"/>
      <c r="M189" s="233" t="s">
        <v>1</v>
      </c>
      <c r="N189" s="234" t="s">
        <v>45</v>
      </c>
      <c r="O189" s="91"/>
      <c r="P189" s="235">
        <f>O189*H189</f>
        <v>0</v>
      </c>
      <c r="Q189" s="235">
        <v>0.11808</v>
      </c>
      <c r="R189" s="235">
        <f>Q189*H189</f>
        <v>21.2544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154</v>
      </c>
      <c r="AT189" s="237" t="s">
        <v>149</v>
      </c>
      <c r="AU189" s="237" t="s">
        <v>89</v>
      </c>
      <c r="AY189" s="17" t="s">
        <v>147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87</v>
      </c>
      <c r="BK189" s="238">
        <f>ROUND(I189*H189,2)</f>
        <v>0</v>
      </c>
      <c r="BL189" s="17" t="s">
        <v>154</v>
      </c>
      <c r="BM189" s="237" t="s">
        <v>717</v>
      </c>
    </row>
    <row r="190" s="2" customFormat="1" ht="16.5" customHeight="1">
      <c r="A190" s="38"/>
      <c r="B190" s="39"/>
      <c r="C190" s="272" t="s">
        <v>310</v>
      </c>
      <c r="D190" s="272" t="s">
        <v>291</v>
      </c>
      <c r="E190" s="273" t="s">
        <v>718</v>
      </c>
      <c r="F190" s="274" t="s">
        <v>719</v>
      </c>
      <c r="G190" s="275" t="s">
        <v>197</v>
      </c>
      <c r="H190" s="276">
        <v>363.60000000000002</v>
      </c>
      <c r="I190" s="277"/>
      <c r="J190" s="278">
        <f>ROUND(I190*H190,2)</f>
        <v>0</v>
      </c>
      <c r="K190" s="274" t="s">
        <v>153</v>
      </c>
      <c r="L190" s="279"/>
      <c r="M190" s="280" t="s">
        <v>1</v>
      </c>
      <c r="N190" s="281" t="s">
        <v>45</v>
      </c>
      <c r="O190" s="91"/>
      <c r="P190" s="235">
        <f>O190*H190</f>
        <v>0</v>
      </c>
      <c r="Q190" s="235">
        <v>0.13400000000000001</v>
      </c>
      <c r="R190" s="235">
        <f>Q190*H190</f>
        <v>48.722400000000007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194</v>
      </c>
      <c r="AT190" s="237" t="s">
        <v>291</v>
      </c>
      <c r="AU190" s="237" t="s">
        <v>89</v>
      </c>
      <c r="AY190" s="17" t="s">
        <v>147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87</v>
      </c>
      <c r="BK190" s="238">
        <f>ROUND(I190*H190,2)</f>
        <v>0</v>
      </c>
      <c r="BL190" s="17" t="s">
        <v>154</v>
      </c>
      <c r="BM190" s="237" t="s">
        <v>720</v>
      </c>
    </row>
    <row r="191" s="14" customFormat="1">
      <c r="A191" s="14"/>
      <c r="B191" s="250"/>
      <c r="C191" s="251"/>
      <c r="D191" s="241" t="s">
        <v>156</v>
      </c>
      <c r="E191" s="252" t="s">
        <v>1</v>
      </c>
      <c r="F191" s="253" t="s">
        <v>721</v>
      </c>
      <c r="G191" s="251"/>
      <c r="H191" s="254">
        <v>363.60000000000002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156</v>
      </c>
      <c r="AU191" s="260" t="s">
        <v>89</v>
      </c>
      <c r="AV191" s="14" t="s">
        <v>89</v>
      </c>
      <c r="AW191" s="14" t="s">
        <v>35</v>
      </c>
      <c r="AX191" s="14" t="s">
        <v>87</v>
      </c>
      <c r="AY191" s="260" t="s">
        <v>147</v>
      </c>
    </row>
    <row r="192" s="2" customFormat="1" ht="16.5" customHeight="1">
      <c r="A192" s="38"/>
      <c r="B192" s="39"/>
      <c r="C192" s="226" t="s">
        <v>315</v>
      </c>
      <c r="D192" s="226" t="s">
        <v>149</v>
      </c>
      <c r="E192" s="227" t="s">
        <v>722</v>
      </c>
      <c r="F192" s="228" t="s">
        <v>723</v>
      </c>
      <c r="G192" s="229" t="s">
        <v>152</v>
      </c>
      <c r="H192" s="230">
        <v>62</v>
      </c>
      <c r="I192" s="231"/>
      <c r="J192" s="232">
        <f>ROUND(I192*H192,2)</f>
        <v>0</v>
      </c>
      <c r="K192" s="228" t="s">
        <v>153</v>
      </c>
      <c r="L192" s="44"/>
      <c r="M192" s="233" t="s">
        <v>1</v>
      </c>
      <c r="N192" s="234" t="s">
        <v>45</v>
      </c>
      <c r="O192" s="91"/>
      <c r="P192" s="235">
        <f>O192*H192</f>
        <v>0</v>
      </c>
      <c r="Q192" s="235">
        <v>0.00036000000000000002</v>
      </c>
      <c r="R192" s="235">
        <f>Q192*H192</f>
        <v>0.022320000000000003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154</v>
      </c>
      <c r="AT192" s="237" t="s">
        <v>149</v>
      </c>
      <c r="AU192" s="237" t="s">
        <v>89</v>
      </c>
      <c r="AY192" s="17" t="s">
        <v>147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87</v>
      </c>
      <c r="BK192" s="238">
        <f>ROUND(I192*H192,2)</f>
        <v>0</v>
      </c>
      <c r="BL192" s="17" t="s">
        <v>154</v>
      </c>
      <c r="BM192" s="237" t="s">
        <v>724</v>
      </c>
    </row>
    <row r="193" s="13" customFormat="1">
      <c r="A193" s="13"/>
      <c r="B193" s="239"/>
      <c r="C193" s="240"/>
      <c r="D193" s="241" t="s">
        <v>156</v>
      </c>
      <c r="E193" s="242" t="s">
        <v>1</v>
      </c>
      <c r="F193" s="243" t="s">
        <v>725</v>
      </c>
      <c r="G193" s="240"/>
      <c r="H193" s="242" t="s">
        <v>1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156</v>
      </c>
      <c r="AU193" s="249" t="s">
        <v>89</v>
      </c>
      <c r="AV193" s="13" t="s">
        <v>87</v>
      </c>
      <c r="AW193" s="13" t="s">
        <v>35</v>
      </c>
      <c r="AX193" s="13" t="s">
        <v>80</v>
      </c>
      <c r="AY193" s="249" t="s">
        <v>147</v>
      </c>
    </row>
    <row r="194" s="14" customFormat="1">
      <c r="A194" s="14"/>
      <c r="B194" s="250"/>
      <c r="C194" s="251"/>
      <c r="D194" s="241" t="s">
        <v>156</v>
      </c>
      <c r="E194" s="252" t="s">
        <v>1</v>
      </c>
      <c r="F194" s="253" t="s">
        <v>488</v>
      </c>
      <c r="G194" s="251"/>
      <c r="H194" s="254">
        <v>62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156</v>
      </c>
      <c r="AU194" s="260" t="s">
        <v>89</v>
      </c>
      <c r="AV194" s="14" t="s">
        <v>89</v>
      </c>
      <c r="AW194" s="14" t="s">
        <v>35</v>
      </c>
      <c r="AX194" s="14" t="s">
        <v>87</v>
      </c>
      <c r="AY194" s="260" t="s">
        <v>147</v>
      </c>
    </row>
    <row r="195" s="2" customFormat="1" ht="16.5" customHeight="1">
      <c r="A195" s="38"/>
      <c r="B195" s="39"/>
      <c r="C195" s="226" t="s">
        <v>320</v>
      </c>
      <c r="D195" s="226" t="s">
        <v>149</v>
      </c>
      <c r="E195" s="227" t="s">
        <v>726</v>
      </c>
      <c r="F195" s="228" t="s">
        <v>727</v>
      </c>
      <c r="G195" s="229" t="s">
        <v>197</v>
      </c>
      <c r="H195" s="230">
        <v>181.5</v>
      </c>
      <c r="I195" s="231"/>
      <c r="J195" s="232">
        <f>ROUND(I195*H195,2)</f>
        <v>0</v>
      </c>
      <c r="K195" s="228" t="s">
        <v>153</v>
      </c>
      <c r="L195" s="44"/>
      <c r="M195" s="233" t="s">
        <v>1</v>
      </c>
      <c r="N195" s="234" t="s">
        <v>45</v>
      </c>
      <c r="O195" s="91"/>
      <c r="P195" s="235">
        <f>O195*H195</f>
        <v>0</v>
      </c>
      <c r="Q195" s="235">
        <v>0.0035000000000000001</v>
      </c>
      <c r="R195" s="235">
        <f>Q195*H195</f>
        <v>0.63524999999999998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154</v>
      </c>
      <c r="AT195" s="237" t="s">
        <v>149</v>
      </c>
      <c r="AU195" s="237" t="s">
        <v>89</v>
      </c>
      <c r="AY195" s="17" t="s">
        <v>147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87</v>
      </c>
      <c r="BK195" s="238">
        <f>ROUND(I195*H195,2)</f>
        <v>0</v>
      </c>
      <c r="BL195" s="17" t="s">
        <v>154</v>
      </c>
      <c r="BM195" s="237" t="s">
        <v>728</v>
      </c>
    </row>
    <row r="196" s="13" customFormat="1">
      <c r="A196" s="13"/>
      <c r="B196" s="239"/>
      <c r="C196" s="240"/>
      <c r="D196" s="241" t="s">
        <v>156</v>
      </c>
      <c r="E196" s="242" t="s">
        <v>1</v>
      </c>
      <c r="F196" s="243" t="s">
        <v>729</v>
      </c>
      <c r="G196" s="240"/>
      <c r="H196" s="242" t="s">
        <v>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156</v>
      </c>
      <c r="AU196" s="249" t="s">
        <v>89</v>
      </c>
      <c r="AV196" s="13" t="s">
        <v>87</v>
      </c>
      <c r="AW196" s="13" t="s">
        <v>35</v>
      </c>
      <c r="AX196" s="13" t="s">
        <v>80</v>
      </c>
      <c r="AY196" s="249" t="s">
        <v>147</v>
      </c>
    </row>
    <row r="197" s="14" customFormat="1">
      <c r="A197" s="14"/>
      <c r="B197" s="250"/>
      <c r="C197" s="251"/>
      <c r="D197" s="241" t="s">
        <v>156</v>
      </c>
      <c r="E197" s="252" t="s">
        <v>1</v>
      </c>
      <c r="F197" s="253" t="s">
        <v>730</v>
      </c>
      <c r="G197" s="251"/>
      <c r="H197" s="254">
        <v>181.5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156</v>
      </c>
      <c r="AU197" s="260" t="s">
        <v>89</v>
      </c>
      <c r="AV197" s="14" t="s">
        <v>89</v>
      </c>
      <c r="AW197" s="14" t="s">
        <v>35</v>
      </c>
      <c r="AX197" s="14" t="s">
        <v>87</v>
      </c>
      <c r="AY197" s="260" t="s">
        <v>147</v>
      </c>
    </row>
    <row r="198" s="2" customFormat="1" ht="16.5" customHeight="1">
      <c r="A198" s="38"/>
      <c r="B198" s="39"/>
      <c r="C198" s="272" t="s">
        <v>329</v>
      </c>
      <c r="D198" s="272" t="s">
        <v>291</v>
      </c>
      <c r="E198" s="273" t="s">
        <v>731</v>
      </c>
      <c r="F198" s="274" t="s">
        <v>732</v>
      </c>
      <c r="G198" s="275" t="s">
        <v>275</v>
      </c>
      <c r="H198" s="276">
        <v>7.2599999999999998</v>
      </c>
      <c r="I198" s="277"/>
      <c r="J198" s="278">
        <f>ROUND(I198*H198,2)</f>
        <v>0</v>
      </c>
      <c r="K198" s="274" t="s">
        <v>153</v>
      </c>
      <c r="L198" s="279"/>
      <c r="M198" s="280" t="s">
        <v>1</v>
      </c>
      <c r="N198" s="281" t="s">
        <v>45</v>
      </c>
      <c r="O198" s="91"/>
      <c r="P198" s="235">
        <f>O198*H198</f>
        <v>0</v>
      </c>
      <c r="Q198" s="235">
        <v>1</v>
      </c>
      <c r="R198" s="235">
        <f>Q198*H198</f>
        <v>7.2599999999999998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194</v>
      </c>
      <c r="AT198" s="237" t="s">
        <v>291</v>
      </c>
      <c r="AU198" s="237" t="s">
        <v>89</v>
      </c>
      <c r="AY198" s="17" t="s">
        <v>147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87</v>
      </c>
      <c r="BK198" s="238">
        <f>ROUND(I198*H198,2)</f>
        <v>0</v>
      </c>
      <c r="BL198" s="17" t="s">
        <v>154</v>
      </c>
      <c r="BM198" s="237" t="s">
        <v>733</v>
      </c>
    </row>
    <row r="199" s="14" customFormat="1">
      <c r="A199" s="14"/>
      <c r="B199" s="250"/>
      <c r="C199" s="251"/>
      <c r="D199" s="241" t="s">
        <v>156</v>
      </c>
      <c r="E199" s="252" t="s">
        <v>1</v>
      </c>
      <c r="F199" s="253" t="s">
        <v>734</v>
      </c>
      <c r="G199" s="251"/>
      <c r="H199" s="254">
        <v>7.2599999999999998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156</v>
      </c>
      <c r="AU199" s="260" t="s">
        <v>89</v>
      </c>
      <c r="AV199" s="14" t="s">
        <v>89</v>
      </c>
      <c r="AW199" s="14" t="s">
        <v>35</v>
      </c>
      <c r="AX199" s="14" t="s">
        <v>87</v>
      </c>
      <c r="AY199" s="260" t="s">
        <v>147</v>
      </c>
    </row>
    <row r="200" s="12" customFormat="1" ht="22.8" customHeight="1">
      <c r="A200" s="12"/>
      <c r="B200" s="210"/>
      <c r="C200" s="211"/>
      <c r="D200" s="212" t="s">
        <v>79</v>
      </c>
      <c r="E200" s="224" t="s">
        <v>597</v>
      </c>
      <c r="F200" s="224" t="s">
        <v>598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P201</f>
        <v>0</v>
      </c>
      <c r="Q200" s="218"/>
      <c r="R200" s="219">
        <f>R201</f>
        <v>0</v>
      </c>
      <c r="S200" s="218"/>
      <c r="T200" s="220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87</v>
      </c>
      <c r="AT200" s="222" t="s">
        <v>79</v>
      </c>
      <c r="AU200" s="222" t="s">
        <v>87</v>
      </c>
      <c r="AY200" s="221" t="s">
        <v>147</v>
      </c>
      <c r="BK200" s="223">
        <f>BK201</f>
        <v>0</v>
      </c>
    </row>
    <row r="201" s="2" customFormat="1" ht="21.75" customHeight="1">
      <c r="A201" s="38"/>
      <c r="B201" s="39"/>
      <c r="C201" s="226" t="s">
        <v>336</v>
      </c>
      <c r="D201" s="226" t="s">
        <v>149</v>
      </c>
      <c r="E201" s="227" t="s">
        <v>735</v>
      </c>
      <c r="F201" s="228" t="s">
        <v>736</v>
      </c>
      <c r="G201" s="229" t="s">
        <v>275</v>
      </c>
      <c r="H201" s="230">
        <v>2644.6190000000001</v>
      </c>
      <c r="I201" s="231"/>
      <c r="J201" s="232">
        <f>ROUND(I201*H201,2)</f>
        <v>0</v>
      </c>
      <c r="K201" s="228" t="s">
        <v>153</v>
      </c>
      <c r="L201" s="44"/>
      <c r="M201" s="233" t="s">
        <v>1</v>
      </c>
      <c r="N201" s="234" t="s">
        <v>45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154</v>
      </c>
      <c r="AT201" s="237" t="s">
        <v>149</v>
      </c>
      <c r="AU201" s="237" t="s">
        <v>89</v>
      </c>
      <c r="AY201" s="17" t="s">
        <v>147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87</v>
      </c>
      <c r="BK201" s="238">
        <f>ROUND(I201*H201,2)</f>
        <v>0</v>
      </c>
      <c r="BL201" s="17" t="s">
        <v>154</v>
      </c>
      <c r="BM201" s="237" t="s">
        <v>737</v>
      </c>
    </row>
    <row r="202" s="12" customFormat="1" ht="25.92" customHeight="1">
      <c r="A202" s="12"/>
      <c r="B202" s="210"/>
      <c r="C202" s="211"/>
      <c r="D202" s="212" t="s">
        <v>79</v>
      </c>
      <c r="E202" s="213" t="s">
        <v>603</v>
      </c>
      <c r="F202" s="213" t="s">
        <v>604</v>
      </c>
      <c r="G202" s="211"/>
      <c r="H202" s="211"/>
      <c r="I202" s="214"/>
      <c r="J202" s="215">
        <f>BK202</f>
        <v>0</v>
      </c>
      <c r="K202" s="211"/>
      <c r="L202" s="216"/>
      <c r="M202" s="217"/>
      <c r="N202" s="218"/>
      <c r="O202" s="218"/>
      <c r="P202" s="219">
        <f>P203+P217</f>
        <v>0</v>
      </c>
      <c r="Q202" s="218"/>
      <c r="R202" s="219">
        <f>R203+R217</f>
        <v>3.4399999999999999</v>
      </c>
      <c r="S202" s="218"/>
      <c r="T202" s="220">
        <f>T203+T217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89</v>
      </c>
      <c r="AT202" s="222" t="s">
        <v>79</v>
      </c>
      <c r="AU202" s="222" t="s">
        <v>80</v>
      </c>
      <c r="AY202" s="221" t="s">
        <v>147</v>
      </c>
      <c r="BK202" s="223">
        <f>BK203+BK217</f>
        <v>0</v>
      </c>
    </row>
    <row r="203" s="12" customFormat="1" ht="22.8" customHeight="1">
      <c r="A203" s="12"/>
      <c r="B203" s="210"/>
      <c r="C203" s="211"/>
      <c r="D203" s="212" t="s">
        <v>79</v>
      </c>
      <c r="E203" s="224" t="s">
        <v>738</v>
      </c>
      <c r="F203" s="224" t="s">
        <v>739</v>
      </c>
      <c r="G203" s="211"/>
      <c r="H203" s="211"/>
      <c r="I203" s="214"/>
      <c r="J203" s="225">
        <f>BK203</f>
        <v>0</v>
      </c>
      <c r="K203" s="211"/>
      <c r="L203" s="216"/>
      <c r="M203" s="217"/>
      <c r="N203" s="218"/>
      <c r="O203" s="218"/>
      <c r="P203" s="219">
        <f>SUM(P204:P216)</f>
        <v>0</v>
      </c>
      <c r="Q203" s="218"/>
      <c r="R203" s="219">
        <f>SUM(R204:R216)</f>
        <v>0.92000000000000004</v>
      </c>
      <c r="S203" s="218"/>
      <c r="T203" s="220">
        <f>SUM(T204:T216)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89</v>
      </c>
      <c r="AT203" s="222" t="s">
        <v>79</v>
      </c>
      <c r="AU203" s="222" t="s">
        <v>87</v>
      </c>
      <c r="AY203" s="221" t="s">
        <v>147</v>
      </c>
      <c r="BK203" s="223">
        <f>SUM(BK204:BK216)</f>
        <v>0</v>
      </c>
    </row>
    <row r="204" s="2" customFormat="1" ht="16.5" customHeight="1">
      <c r="A204" s="38"/>
      <c r="B204" s="39"/>
      <c r="C204" s="226" t="s">
        <v>341</v>
      </c>
      <c r="D204" s="226" t="s">
        <v>149</v>
      </c>
      <c r="E204" s="227" t="s">
        <v>740</v>
      </c>
      <c r="F204" s="228" t="s">
        <v>741</v>
      </c>
      <c r="G204" s="229" t="s">
        <v>152</v>
      </c>
      <c r="H204" s="230">
        <v>1600</v>
      </c>
      <c r="I204" s="231"/>
      <c r="J204" s="232">
        <f>ROUND(I204*H204,2)</f>
        <v>0</v>
      </c>
      <c r="K204" s="228" t="s">
        <v>153</v>
      </c>
      <c r="L204" s="44"/>
      <c r="M204" s="233" t="s">
        <v>1</v>
      </c>
      <c r="N204" s="234" t="s">
        <v>45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250</v>
      </c>
      <c r="AT204" s="237" t="s">
        <v>149</v>
      </c>
      <c r="AU204" s="237" t="s">
        <v>89</v>
      </c>
      <c r="AY204" s="17" t="s">
        <v>147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87</v>
      </c>
      <c r="BK204" s="238">
        <f>ROUND(I204*H204,2)</f>
        <v>0</v>
      </c>
      <c r="BL204" s="17" t="s">
        <v>250</v>
      </c>
      <c r="BM204" s="237" t="s">
        <v>742</v>
      </c>
    </row>
    <row r="205" s="13" customFormat="1">
      <c r="A205" s="13"/>
      <c r="B205" s="239"/>
      <c r="C205" s="240"/>
      <c r="D205" s="241" t="s">
        <v>156</v>
      </c>
      <c r="E205" s="242" t="s">
        <v>1</v>
      </c>
      <c r="F205" s="243" t="s">
        <v>714</v>
      </c>
      <c r="G205" s="240"/>
      <c r="H205" s="242" t="s">
        <v>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156</v>
      </c>
      <c r="AU205" s="249" t="s">
        <v>89</v>
      </c>
      <c r="AV205" s="13" t="s">
        <v>87</v>
      </c>
      <c r="AW205" s="13" t="s">
        <v>35</v>
      </c>
      <c r="AX205" s="13" t="s">
        <v>80</v>
      </c>
      <c r="AY205" s="249" t="s">
        <v>147</v>
      </c>
    </row>
    <row r="206" s="14" customFormat="1">
      <c r="A206" s="14"/>
      <c r="B206" s="250"/>
      <c r="C206" s="251"/>
      <c r="D206" s="241" t="s">
        <v>156</v>
      </c>
      <c r="E206" s="252" t="s">
        <v>1</v>
      </c>
      <c r="F206" s="253" t="s">
        <v>743</v>
      </c>
      <c r="G206" s="251"/>
      <c r="H206" s="254">
        <v>1600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0" t="s">
        <v>156</v>
      </c>
      <c r="AU206" s="260" t="s">
        <v>89</v>
      </c>
      <c r="AV206" s="14" t="s">
        <v>89</v>
      </c>
      <c r="AW206" s="14" t="s">
        <v>35</v>
      </c>
      <c r="AX206" s="14" t="s">
        <v>87</v>
      </c>
      <c r="AY206" s="260" t="s">
        <v>147</v>
      </c>
    </row>
    <row r="207" s="2" customFormat="1" ht="16.5" customHeight="1">
      <c r="A207" s="38"/>
      <c r="B207" s="39"/>
      <c r="C207" s="272" t="s">
        <v>350</v>
      </c>
      <c r="D207" s="272" t="s">
        <v>291</v>
      </c>
      <c r="E207" s="273" t="s">
        <v>744</v>
      </c>
      <c r="F207" s="274" t="s">
        <v>745</v>
      </c>
      <c r="G207" s="275" t="s">
        <v>275</v>
      </c>
      <c r="H207" s="276">
        <v>0.56000000000000005</v>
      </c>
      <c r="I207" s="277"/>
      <c r="J207" s="278">
        <f>ROUND(I207*H207,2)</f>
        <v>0</v>
      </c>
      <c r="K207" s="274" t="s">
        <v>153</v>
      </c>
      <c r="L207" s="279"/>
      <c r="M207" s="280" t="s">
        <v>1</v>
      </c>
      <c r="N207" s="281" t="s">
        <v>45</v>
      </c>
      <c r="O207" s="91"/>
      <c r="P207" s="235">
        <f>O207*H207</f>
        <v>0</v>
      </c>
      <c r="Q207" s="235">
        <v>1</v>
      </c>
      <c r="R207" s="235">
        <f>Q207*H207</f>
        <v>0.56000000000000005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336</v>
      </c>
      <c r="AT207" s="237" t="s">
        <v>291</v>
      </c>
      <c r="AU207" s="237" t="s">
        <v>89</v>
      </c>
      <c r="AY207" s="17" t="s">
        <v>147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87</v>
      </c>
      <c r="BK207" s="238">
        <f>ROUND(I207*H207,2)</f>
        <v>0</v>
      </c>
      <c r="BL207" s="17" t="s">
        <v>250</v>
      </c>
      <c r="BM207" s="237" t="s">
        <v>746</v>
      </c>
    </row>
    <row r="208" s="2" customFormat="1">
      <c r="A208" s="38"/>
      <c r="B208" s="39"/>
      <c r="C208" s="40"/>
      <c r="D208" s="241" t="s">
        <v>747</v>
      </c>
      <c r="E208" s="40"/>
      <c r="F208" s="287" t="s">
        <v>748</v>
      </c>
      <c r="G208" s="40"/>
      <c r="H208" s="40"/>
      <c r="I208" s="288"/>
      <c r="J208" s="40"/>
      <c r="K208" s="40"/>
      <c r="L208" s="44"/>
      <c r="M208" s="289"/>
      <c r="N208" s="290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747</v>
      </c>
      <c r="AU208" s="17" t="s">
        <v>89</v>
      </c>
    </row>
    <row r="209" s="14" customFormat="1">
      <c r="A209" s="14"/>
      <c r="B209" s="250"/>
      <c r="C209" s="251"/>
      <c r="D209" s="241" t="s">
        <v>156</v>
      </c>
      <c r="E209" s="252" t="s">
        <v>1</v>
      </c>
      <c r="F209" s="253" t="s">
        <v>749</v>
      </c>
      <c r="G209" s="251"/>
      <c r="H209" s="254">
        <v>0.56000000000000005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156</v>
      </c>
      <c r="AU209" s="260" t="s">
        <v>89</v>
      </c>
      <c r="AV209" s="14" t="s">
        <v>89</v>
      </c>
      <c r="AW209" s="14" t="s">
        <v>35</v>
      </c>
      <c r="AX209" s="14" t="s">
        <v>87</v>
      </c>
      <c r="AY209" s="260" t="s">
        <v>147</v>
      </c>
    </row>
    <row r="210" s="2" customFormat="1" ht="16.5" customHeight="1">
      <c r="A210" s="38"/>
      <c r="B210" s="39"/>
      <c r="C210" s="226" t="s">
        <v>357</v>
      </c>
      <c r="D210" s="226" t="s">
        <v>149</v>
      </c>
      <c r="E210" s="227" t="s">
        <v>750</v>
      </c>
      <c r="F210" s="228" t="s">
        <v>751</v>
      </c>
      <c r="G210" s="229" t="s">
        <v>152</v>
      </c>
      <c r="H210" s="230">
        <v>800</v>
      </c>
      <c r="I210" s="231"/>
      <c r="J210" s="232">
        <f>ROUND(I210*H210,2)</f>
        <v>0</v>
      </c>
      <c r="K210" s="228" t="s">
        <v>153</v>
      </c>
      <c r="L210" s="44"/>
      <c r="M210" s="233" t="s">
        <v>1</v>
      </c>
      <c r="N210" s="234" t="s">
        <v>45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250</v>
      </c>
      <c r="AT210" s="237" t="s">
        <v>149</v>
      </c>
      <c r="AU210" s="237" t="s">
        <v>89</v>
      </c>
      <c r="AY210" s="17" t="s">
        <v>147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87</v>
      </c>
      <c r="BK210" s="238">
        <f>ROUND(I210*H210,2)</f>
        <v>0</v>
      </c>
      <c r="BL210" s="17" t="s">
        <v>250</v>
      </c>
      <c r="BM210" s="237" t="s">
        <v>752</v>
      </c>
    </row>
    <row r="211" s="13" customFormat="1">
      <c r="A211" s="13"/>
      <c r="B211" s="239"/>
      <c r="C211" s="240"/>
      <c r="D211" s="241" t="s">
        <v>156</v>
      </c>
      <c r="E211" s="242" t="s">
        <v>1</v>
      </c>
      <c r="F211" s="243" t="s">
        <v>714</v>
      </c>
      <c r="G211" s="240"/>
      <c r="H211" s="242" t="s">
        <v>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156</v>
      </c>
      <c r="AU211" s="249" t="s">
        <v>89</v>
      </c>
      <c r="AV211" s="13" t="s">
        <v>87</v>
      </c>
      <c r="AW211" s="13" t="s">
        <v>35</v>
      </c>
      <c r="AX211" s="13" t="s">
        <v>80</v>
      </c>
      <c r="AY211" s="249" t="s">
        <v>147</v>
      </c>
    </row>
    <row r="212" s="14" customFormat="1">
      <c r="A212" s="14"/>
      <c r="B212" s="250"/>
      <c r="C212" s="251"/>
      <c r="D212" s="241" t="s">
        <v>156</v>
      </c>
      <c r="E212" s="252" t="s">
        <v>1</v>
      </c>
      <c r="F212" s="253" t="s">
        <v>753</v>
      </c>
      <c r="G212" s="251"/>
      <c r="H212" s="254">
        <v>800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156</v>
      </c>
      <c r="AU212" s="260" t="s">
        <v>89</v>
      </c>
      <c r="AV212" s="14" t="s">
        <v>89</v>
      </c>
      <c r="AW212" s="14" t="s">
        <v>35</v>
      </c>
      <c r="AX212" s="14" t="s">
        <v>87</v>
      </c>
      <c r="AY212" s="260" t="s">
        <v>147</v>
      </c>
    </row>
    <row r="213" s="2" customFormat="1" ht="16.5" customHeight="1">
      <c r="A213" s="38"/>
      <c r="B213" s="39"/>
      <c r="C213" s="272" t="s">
        <v>362</v>
      </c>
      <c r="D213" s="272" t="s">
        <v>291</v>
      </c>
      <c r="E213" s="273" t="s">
        <v>744</v>
      </c>
      <c r="F213" s="274" t="s">
        <v>745</v>
      </c>
      <c r="G213" s="275" t="s">
        <v>275</v>
      </c>
      <c r="H213" s="276">
        <v>0.35999999999999999</v>
      </c>
      <c r="I213" s="277"/>
      <c r="J213" s="278">
        <f>ROUND(I213*H213,2)</f>
        <v>0</v>
      </c>
      <c r="K213" s="274" t="s">
        <v>153</v>
      </c>
      <c r="L213" s="279"/>
      <c r="M213" s="280" t="s">
        <v>1</v>
      </c>
      <c r="N213" s="281" t="s">
        <v>45</v>
      </c>
      <c r="O213" s="91"/>
      <c r="P213" s="235">
        <f>O213*H213</f>
        <v>0</v>
      </c>
      <c r="Q213" s="235">
        <v>1</v>
      </c>
      <c r="R213" s="235">
        <f>Q213*H213</f>
        <v>0.35999999999999999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336</v>
      </c>
      <c r="AT213" s="237" t="s">
        <v>291</v>
      </c>
      <c r="AU213" s="237" t="s">
        <v>89</v>
      </c>
      <c r="AY213" s="17" t="s">
        <v>147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87</v>
      </c>
      <c r="BK213" s="238">
        <f>ROUND(I213*H213,2)</f>
        <v>0</v>
      </c>
      <c r="BL213" s="17" t="s">
        <v>250</v>
      </c>
      <c r="BM213" s="237" t="s">
        <v>754</v>
      </c>
    </row>
    <row r="214" s="2" customFormat="1">
      <c r="A214" s="38"/>
      <c r="B214" s="39"/>
      <c r="C214" s="40"/>
      <c r="D214" s="241" t="s">
        <v>747</v>
      </c>
      <c r="E214" s="40"/>
      <c r="F214" s="287" t="s">
        <v>748</v>
      </c>
      <c r="G214" s="40"/>
      <c r="H214" s="40"/>
      <c r="I214" s="288"/>
      <c r="J214" s="40"/>
      <c r="K214" s="40"/>
      <c r="L214" s="44"/>
      <c r="M214" s="289"/>
      <c r="N214" s="290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747</v>
      </c>
      <c r="AU214" s="17" t="s">
        <v>89</v>
      </c>
    </row>
    <row r="215" s="14" customFormat="1">
      <c r="A215" s="14"/>
      <c r="B215" s="250"/>
      <c r="C215" s="251"/>
      <c r="D215" s="241" t="s">
        <v>156</v>
      </c>
      <c r="E215" s="252" t="s">
        <v>1</v>
      </c>
      <c r="F215" s="253" t="s">
        <v>755</v>
      </c>
      <c r="G215" s="251"/>
      <c r="H215" s="254">
        <v>0.35999999999999999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156</v>
      </c>
      <c r="AU215" s="260" t="s">
        <v>89</v>
      </c>
      <c r="AV215" s="14" t="s">
        <v>89</v>
      </c>
      <c r="AW215" s="14" t="s">
        <v>35</v>
      </c>
      <c r="AX215" s="14" t="s">
        <v>87</v>
      </c>
      <c r="AY215" s="260" t="s">
        <v>147</v>
      </c>
    </row>
    <row r="216" s="2" customFormat="1" ht="16.5" customHeight="1">
      <c r="A216" s="38"/>
      <c r="B216" s="39"/>
      <c r="C216" s="226" t="s">
        <v>368</v>
      </c>
      <c r="D216" s="226" t="s">
        <v>149</v>
      </c>
      <c r="E216" s="227" t="s">
        <v>756</v>
      </c>
      <c r="F216" s="228" t="s">
        <v>757</v>
      </c>
      <c r="G216" s="229" t="s">
        <v>275</v>
      </c>
      <c r="H216" s="230">
        <v>0.92000000000000004</v>
      </c>
      <c r="I216" s="231"/>
      <c r="J216" s="232">
        <f>ROUND(I216*H216,2)</f>
        <v>0</v>
      </c>
      <c r="K216" s="228" t="s">
        <v>153</v>
      </c>
      <c r="L216" s="44"/>
      <c r="M216" s="233" t="s">
        <v>1</v>
      </c>
      <c r="N216" s="234" t="s">
        <v>45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250</v>
      </c>
      <c r="AT216" s="237" t="s">
        <v>149</v>
      </c>
      <c r="AU216" s="237" t="s">
        <v>89</v>
      </c>
      <c r="AY216" s="17" t="s">
        <v>147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87</v>
      </c>
      <c r="BK216" s="238">
        <f>ROUND(I216*H216,2)</f>
        <v>0</v>
      </c>
      <c r="BL216" s="17" t="s">
        <v>250</v>
      </c>
      <c r="BM216" s="237" t="s">
        <v>758</v>
      </c>
    </row>
    <row r="217" s="12" customFormat="1" ht="22.8" customHeight="1">
      <c r="A217" s="12"/>
      <c r="B217" s="210"/>
      <c r="C217" s="211"/>
      <c r="D217" s="212" t="s">
        <v>79</v>
      </c>
      <c r="E217" s="224" t="s">
        <v>605</v>
      </c>
      <c r="F217" s="224" t="s">
        <v>606</v>
      </c>
      <c r="G217" s="211"/>
      <c r="H217" s="211"/>
      <c r="I217" s="214"/>
      <c r="J217" s="225">
        <f>BK217</f>
        <v>0</v>
      </c>
      <c r="K217" s="211"/>
      <c r="L217" s="216"/>
      <c r="M217" s="217"/>
      <c r="N217" s="218"/>
      <c r="O217" s="218"/>
      <c r="P217" s="219">
        <f>SUM(P218:P221)</f>
        <v>0</v>
      </c>
      <c r="Q217" s="218"/>
      <c r="R217" s="219">
        <f>SUM(R218:R221)</f>
        <v>2.52</v>
      </c>
      <c r="S217" s="218"/>
      <c r="T217" s="220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89</v>
      </c>
      <c r="AT217" s="222" t="s">
        <v>79</v>
      </c>
      <c r="AU217" s="222" t="s">
        <v>87</v>
      </c>
      <c r="AY217" s="221" t="s">
        <v>147</v>
      </c>
      <c r="BK217" s="223">
        <f>SUM(BK218:BK221)</f>
        <v>0</v>
      </c>
    </row>
    <row r="218" s="2" customFormat="1" ht="16.5" customHeight="1">
      <c r="A218" s="38"/>
      <c r="B218" s="39"/>
      <c r="C218" s="226" t="s">
        <v>373</v>
      </c>
      <c r="D218" s="226" t="s">
        <v>149</v>
      </c>
      <c r="E218" s="227" t="s">
        <v>608</v>
      </c>
      <c r="F218" s="228" t="s">
        <v>609</v>
      </c>
      <c r="G218" s="229" t="s">
        <v>610</v>
      </c>
      <c r="H218" s="230">
        <v>2520</v>
      </c>
      <c r="I218" s="231"/>
      <c r="J218" s="232">
        <f>ROUND(I218*H218,2)</f>
        <v>0</v>
      </c>
      <c r="K218" s="228" t="s">
        <v>1</v>
      </c>
      <c r="L218" s="44"/>
      <c r="M218" s="233" t="s">
        <v>1</v>
      </c>
      <c r="N218" s="234" t="s">
        <v>45</v>
      </c>
      <c r="O218" s="91"/>
      <c r="P218" s="235">
        <f>O218*H218</f>
        <v>0</v>
      </c>
      <c r="Q218" s="235">
        <v>0.001</v>
      </c>
      <c r="R218" s="235">
        <f>Q218*H218</f>
        <v>2.52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250</v>
      </c>
      <c r="AT218" s="237" t="s">
        <v>149</v>
      </c>
      <c r="AU218" s="237" t="s">
        <v>89</v>
      </c>
      <c r="AY218" s="17" t="s">
        <v>147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87</v>
      </c>
      <c r="BK218" s="238">
        <f>ROUND(I218*H218,2)</f>
        <v>0</v>
      </c>
      <c r="BL218" s="17" t="s">
        <v>250</v>
      </c>
      <c r="BM218" s="237" t="s">
        <v>759</v>
      </c>
    </row>
    <row r="219" s="13" customFormat="1">
      <c r="A219" s="13"/>
      <c r="B219" s="239"/>
      <c r="C219" s="240"/>
      <c r="D219" s="241" t="s">
        <v>156</v>
      </c>
      <c r="E219" s="242" t="s">
        <v>1</v>
      </c>
      <c r="F219" s="243" t="s">
        <v>760</v>
      </c>
      <c r="G219" s="240"/>
      <c r="H219" s="242" t="s">
        <v>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156</v>
      </c>
      <c r="AU219" s="249" t="s">
        <v>89</v>
      </c>
      <c r="AV219" s="13" t="s">
        <v>87</v>
      </c>
      <c r="AW219" s="13" t="s">
        <v>35</v>
      </c>
      <c r="AX219" s="13" t="s">
        <v>80</v>
      </c>
      <c r="AY219" s="249" t="s">
        <v>147</v>
      </c>
    </row>
    <row r="220" s="14" customFormat="1">
      <c r="A220" s="14"/>
      <c r="B220" s="250"/>
      <c r="C220" s="251"/>
      <c r="D220" s="241" t="s">
        <v>156</v>
      </c>
      <c r="E220" s="252" t="s">
        <v>1</v>
      </c>
      <c r="F220" s="253" t="s">
        <v>761</v>
      </c>
      <c r="G220" s="251"/>
      <c r="H220" s="254">
        <v>2520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156</v>
      </c>
      <c r="AU220" s="260" t="s">
        <v>89</v>
      </c>
      <c r="AV220" s="14" t="s">
        <v>89</v>
      </c>
      <c r="AW220" s="14" t="s">
        <v>35</v>
      </c>
      <c r="AX220" s="14" t="s">
        <v>87</v>
      </c>
      <c r="AY220" s="260" t="s">
        <v>147</v>
      </c>
    </row>
    <row r="221" s="2" customFormat="1" ht="16.5" customHeight="1">
      <c r="A221" s="38"/>
      <c r="B221" s="39"/>
      <c r="C221" s="226" t="s">
        <v>379</v>
      </c>
      <c r="D221" s="226" t="s">
        <v>149</v>
      </c>
      <c r="E221" s="227" t="s">
        <v>614</v>
      </c>
      <c r="F221" s="228" t="s">
        <v>615</v>
      </c>
      <c r="G221" s="229" t="s">
        <v>275</v>
      </c>
      <c r="H221" s="230">
        <v>2.52</v>
      </c>
      <c r="I221" s="231"/>
      <c r="J221" s="232">
        <f>ROUND(I221*H221,2)</f>
        <v>0</v>
      </c>
      <c r="K221" s="228" t="s">
        <v>153</v>
      </c>
      <c r="L221" s="44"/>
      <c r="M221" s="282" t="s">
        <v>1</v>
      </c>
      <c r="N221" s="283" t="s">
        <v>45</v>
      </c>
      <c r="O221" s="284"/>
      <c r="P221" s="285">
        <f>O221*H221</f>
        <v>0</v>
      </c>
      <c r="Q221" s="285">
        <v>0</v>
      </c>
      <c r="R221" s="285">
        <f>Q221*H221</f>
        <v>0</v>
      </c>
      <c r="S221" s="285">
        <v>0</v>
      </c>
      <c r="T221" s="28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154</v>
      </c>
      <c r="AT221" s="237" t="s">
        <v>149</v>
      </c>
      <c r="AU221" s="237" t="s">
        <v>89</v>
      </c>
      <c r="AY221" s="17" t="s">
        <v>147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87</v>
      </c>
      <c r="BK221" s="238">
        <f>ROUND(I221*H221,2)</f>
        <v>0</v>
      </c>
      <c r="BL221" s="17" t="s">
        <v>154</v>
      </c>
      <c r="BM221" s="237" t="s">
        <v>762</v>
      </c>
    </row>
    <row r="222" s="2" customFormat="1" ht="6.96" customHeight="1">
      <c r="A222" s="38"/>
      <c r="B222" s="66"/>
      <c r="C222" s="67"/>
      <c r="D222" s="67"/>
      <c r="E222" s="67"/>
      <c r="F222" s="67"/>
      <c r="G222" s="67"/>
      <c r="H222" s="67"/>
      <c r="I222" s="67"/>
      <c r="J222" s="67"/>
      <c r="K222" s="67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Smy81KNU7cSR2kbIaDvIWeJg1FCbheTRs5cRV58zwkFV8oMTSDjJJV6GmXg5ONHGEOGqLKbieGUgE+To+9MXmw==" hashValue="5IFPS+8s7fhGRslyU7YiIV9KRndZTnfsD/PiK7aKUCFonKE4n5vGE8QFR12JeR0TWfrNM37i9ltxKGGRiC/zDw==" algorithmName="SHA-512" password="CC35"/>
  <autoFilter ref="C129:K2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113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763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764</v>
      </c>
      <c r="G14" s="38"/>
      <c r="H14" s="38"/>
      <c r="I14" s="150" t="s">
        <v>22</v>
      </c>
      <c r="J14" s="153" t="str">
        <f>'Rekapitulace stavby'!AN8</f>
        <v>18. 2. 2021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>00299529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Město Šternberk</v>
      </c>
      <c r="F17" s="38"/>
      <c r="G17" s="38"/>
      <c r="H17" s="38"/>
      <c r="I17" s="150" t="s">
        <v>28</v>
      </c>
      <c r="J17" s="141" t="str">
        <f>IF('Rekapitulace stavby'!AN11="","",'Rekapitulace stavby'!AN11)</f>
        <v>CZ00299529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>25361520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>Dopravní projektování s.r.o.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>12678988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Milena Uhlárová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ROUND((SUM(BE131:BE183)),  2)</f>
        <v>0</v>
      </c>
      <c r="G35" s="38"/>
      <c r="H35" s="38"/>
      <c r="I35" s="164">
        <v>0.20999999999999999</v>
      </c>
      <c r="J35" s="163">
        <f>ROUND(((SUM(BE131:BE183))*I35),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ROUND((SUM(BF131:BF183)),  2)</f>
        <v>0</v>
      </c>
      <c r="G36" s="38"/>
      <c r="H36" s="38"/>
      <c r="I36" s="164">
        <v>0.14999999999999999</v>
      </c>
      <c r="J36" s="163">
        <f>ROUND(((SUM(BF131:BF183))*I36),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ROUND((SUM(BG131:BG183)),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ROUND((SUM(BH131:BH183)),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ROUND((SUM(BI131:BI183)),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401.3_u - Přeložka VO - 3. úsek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Žlleb</v>
      </c>
      <c r="G91" s="40"/>
      <c r="H91" s="40"/>
      <c r="I91" s="32" t="s">
        <v>22</v>
      </c>
      <c r="J91" s="79" t="str">
        <f>IF(J14="","",J14)</f>
        <v>18. 2. 2021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130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765</v>
      </c>
      <c r="E100" s="196"/>
      <c r="F100" s="196"/>
      <c r="G100" s="196"/>
      <c r="H100" s="196"/>
      <c r="I100" s="196"/>
      <c r="J100" s="197">
        <f>J133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766</v>
      </c>
      <c r="E101" s="196"/>
      <c r="F101" s="196"/>
      <c r="G101" s="196"/>
      <c r="H101" s="196"/>
      <c r="I101" s="196"/>
      <c r="J101" s="197">
        <f>J135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767</v>
      </c>
      <c r="E102" s="196"/>
      <c r="F102" s="196"/>
      <c r="G102" s="196"/>
      <c r="H102" s="196"/>
      <c r="I102" s="196"/>
      <c r="J102" s="197">
        <f>J138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768</v>
      </c>
      <c r="E103" s="196"/>
      <c r="F103" s="196"/>
      <c r="G103" s="196"/>
      <c r="H103" s="196"/>
      <c r="I103" s="196"/>
      <c r="J103" s="197">
        <f>J141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769</v>
      </c>
      <c r="E104" s="196"/>
      <c r="F104" s="196"/>
      <c r="G104" s="196"/>
      <c r="H104" s="196"/>
      <c r="I104" s="196"/>
      <c r="J104" s="197">
        <f>J148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770</v>
      </c>
      <c r="E105" s="196"/>
      <c r="F105" s="196"/>
      <c r="G105" s="196"/>
      <c r="H105" s="196"/>
      <c r="I105" s="196"/>
      <c r="J105" s="197">
        <f>J153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771</v>
      </c>
      <c r="E106" s="196"/>
      <c r="F106" s="196"/>
      <c r="G106" s="196"/>
      <c r="H106" s="196"/>
      <c r="I106" s="196"/>
      <c r="J106" s="197">
        <f>J157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772</v>
      </c>
      <c r="E107" s="196"/>
      <c r="F107" s="196"/>
      <c r="G107" s="196"/>
      <c r="H107" s="196"/>
      <c r="I107" s="196"/>
      <c r="J107" s="197">
        <f>J160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773</v>
      </c>
      <c r="E108" s="191"/>
      <c r="F108" s="191"/>
      <c r="G108" s="191"/>
      <c r="H108" s="191"/>
      <c r="I108" s="191"/>
      <c r="J108" s="192">
        <f>J169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4"/>
      <c r="C109" s="133"/>
      <c r="D109" s="195" t="s">
        <v>774</v>
      </c>
      <c r="E109" s="196"/>
      <c r="F109" s="196"/>
      <c r="G109" s="196"/>
      <c r="H109" s="196"/>
      <c r="I109" s="196"/>
      <c r="J109" s="197">
        <f>J170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132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3" t="str">
        <f>E7</f>
        <v>Cyklostezka Šternberk - Dolní Žleb - III. etapa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112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3" t="s">
        <v>113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114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E11</f>
        <v>SO 401.3_u - Přeložka VO - 3. úsek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>Šternberk - Žlleb</v>
      </c>
      <c r="G125" s="40"/>
      <c r="H125" s="40"/>
      <c r="I125" s="32" t="s">
        <v>22</v>
      </c>
      <c r="J125" s="79" t="str">
        <f>IF(J14="","",J14)</f>
        <v>18. 2. 2021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E17</f>
        <v>Město Šternberk</v>
      </c>
      <c r="G127" s="40"/>
      <c r="H127" s="40"/>
      <c r="I127" s="32" t="s">
        <v>32</v>
      </c>
      <c r="J127" s="36" t="str">
        <f>E23</f>
        <v>Dopravní projektování s.r.o.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30</v>
      </c>
      <c r="D128" s="40"/>
      <c r="E128" s="40"/>
      <c r="F128" s="27" t="str">
        <f>IF(E20="","",E20)</f>
        <v>Vyplň údaj</v>
      </c>
      <c r="G128" s="40"/>
      <c r="H128" s="40"/>
      <c r="I128" s="32" t="s">
        <v>36</v>
      </c>
      <c r="J128" s="36" t="str">
        <f>E26</f>
        <v>Ing. Milena Uhlárová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133</v>
      </c>
      <c r="D130" s="202" t="s">
        <v>65</v>
      </c>
      <c r="E130" s="202" t="s">
        <v>61</v>
      </c>
      <c r="F130" s="202" t="s">
        <v>62</v>
      </c>
      <c r="G130" s="202" t="s">
        <v>134</v>
      </c>
      <c r="H130" s="202" t="s">
        <v>135</v>
      </c>
      <c r="I130" s="202" t="s">
        <v>136</v>
      </c>
      <c r="J130" s="202" t="s">
        <v>118</v>
      </c>
      <c r="K130" s="203" t="s">
        <v>137</v>
      </c>
      <c r="L130" s="204"/>
      <c r="M130" s="100" t="s">
        <v>1</v>
      </c>
      <c r="N130" s="101" t="s">
        <v>44</v>
      </c>
      <c r="O130" s="101" t="s">
        <v>138</v>
      </c>
      <c r="P130" s="101" t="s">
        <v>139</v>
      </c>
      <c r="Q130" s="101" t="s">
        <v>140</v>
      </c>
      <c r="R130" s="101" t="s">
        <v>141</v>
      </c>
      <c r="S130" s="101" t="s">
        <v>142</v>
      </c>
      <c r="T130" s="102" t="s">
        <v>143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144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P132+P169</f>
        <v>0</v>
      </c>
      <c r="Q131" s="104"/>
      <c r="R131" s="207">
        <f>R132+R169</f>
        <v>75.571129999999997</v>
      </c>
      <c r="S131" s="104"/>
      <c r="T131" s="208">
        <f>T132+T169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79</v>
      </c>
      <c r="AU131" s="17" t="s">
        <v>120</v>
      </c>
      <c r="BK131" s="209">
        <f>BK132+BK169</f>
        <v>0</v>
      </c>
    </row>
    <row r="132" s="12" customFormat="1" ht="25.92" customHeight="1">
      <c r="A132" s="12"/>
      <c r="B132" s="210"/>
      <c r="C132" s="211"/>
      <c r="D132" s="212" t="s">
        <v>79</v>
      </c>
      <c r="E132" s="213" t="s">
        <v>603</v>
      </c>
      <c r="F132" s="213" t="s">
        <v>604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P133+P135+P138+P141+P148+P153+P157+P160</f>
        <v>0</v>
      </c>
      <c r="Q132" s="218"/>
      <c r="R132" s="219">
        <f>R133+R135+R138+R141+R148+R153+R157+R160</f>
        <v>0.85499999999999998</v>
      </c>
      <c r="S132" s="218"/>
      <c r="T132" s="220">
        <f>T133+T135+T138+T141+T148+T153+T157+T160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89</v>
      </c>
      <c r="AT132" s="222" t="s">
        <v>79</v>
      </c>
      <c r="AU132" s="222" t="s">
        <v>80</v>
      </c>
      <c r="AY132" s="221" t="s">
        <v>147</v>
      </c>
      <c r="BK132" s="223">
        <f>BK133+BK135+BK138+BK141+BK148+BK153+BK157+BK160</f>
        <v>0</v>
      </c>
    </row>
    <row r="133" s="12" customFormat="1" ht="22.8" customHeight="1">
      <c r="A133" s="12"/>
      <c r="B133" s="210"/>
      <c r="C133" s="211"/>
      <c r="D133" s="212" t="s">
        <v>79</v>
      </c>
      <c r="E133" s="224" t="s">
        <v>775</v>
      </c>
      <c r="F133" s="224" t="s">
        <v>776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P134</f>
        <v>0</v>
      </c>
      <c r="Q133" s="218"/>
      <c r="R133" s="219">
        <f>R134</f>
        <v>0</v>
      </c>
      <c r="S133" s="218"/>
      <c r="T133" s="220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89</v>
      </c>
      <c r="AT133" s="222" t="s">
        <v>79</v>
      </c>
      <c r="AU133" s="222" t="s">
        <v>87</v>
      </c>
      <c r="AY133" s="221" t="s">
        <v>147</v>
      </c>
      <c r="BK133" s="223">
        <f>BK134</f>
        <v>0</v>
      </c>
    </row>
    <row r="134" s="2" customFormat="1" ht="16.5" customHeight="1">
      <c r="A134" s="38"/>
      <c r="B134" s="39"/>
      <c r="C134" s="226" t="s">
        <v>87</v>
      </c>
      <c r="D134" s="226" t="s">
        <v>149</v>
      </c>
      <c r="E134" s="227" t="s">
        <v>777</v>
      </c>
      <c r="F134" s="228" t="s">
        <v>778</v>
      </c>
      <c r="G134" s="229" t="s">
        <v>162</v>
      </c>
      <c r="H134" s="230">
        <v>0.5</v>
      </c>
      <c r="I134" s="231"/>
      <c r="J134" s="232">
        <f>ROUND(I134*H134,2)</f>
        <v>0</v>
      </c>
      <c r="K134" s="228" t="s">
        <v>779</v>
      </c>
      <c r="L134" s="44"/>
      <c r="M134" s="233" t="s">
        <v>1</v>
      </c>
      <c r="N134" s="234" t="s">
        <v>45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250</v>
      </c>
      <c r="AT134" s="237" t="s">
        <v>149</v>
      </c>
      <c r="AU134" s="237" t="s">
        <v>89</v>
      </c>
      <c r="AY134" s="17" t="s">
        <v>147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87</v>
      </c>
      <c r="BK134" s="238">
        <f>ROUND(I134*H134,2)</f>
        <v>0</v>
      </c>
      <c r="BL134" s="17" t="s">
        <v>250</v>
      </c>
      <c r="BM134" s="237" t="s">
        <v>89</v>
      </c>
    </row>
    <row r="135" s="12" customFormat="1" ht="22.8" customHeight="1">
      <c r="A135" s="12"/>
      <c r="B135" s="210"/>
      <c r="C135" s="211"/>
      <c r="D135" s="212" t="s">
        <v>79</v>
      </c>
      <c r="E135" s="224" t="s">
        <v>780</v>
      </c>
      <c r="F135" s="224" t="s">
        <v>781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0.00040000000000000002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89</v>
      </c>
      <c r="AT135" s="222" t="s">
        <v>79</v>
      </c>
      <c r="AU135" s="222" t="s">
        <v>87</v>
      </c>
      <c r="AY135" s="221" t="s">
        <v>147</v>
      </c>
      <c r="BK135" s="223">
        <f>SUM(BK136:BK137)</f>
        <v>0</v>
      </c>
    </row>
    <row r="136" s="2" customFormat="1" ht="16.5" customHeight="1">
      <c r="A136" s="38"/>
      <c r="B136" s="39"/>
      <c r="C136" s="226" t="s">
        <v>89</v>
      </c>
      <c r="D136" s="226" t="s">
        <v>149</v>
      </c>
      <c r="E136" s="227" t="s">
        <v>782</v>
      </c>
      <c r="F136" s="228" t="s">
        <v>783</v>
      </c>
      <c r="G136" s="229" t="s">
        <v>162</v>
      </c>
      <c r="H136" s="230">
        <v>2</v>
      </c>
      <c r="I136" s="231"/>
      <c r="J136" s="232">
        <f>ROUND(I136*H136,2)</f>
        <v>0</v>
      </c>
      <c r="K136" s="228" t="s">
        <v>153</v>
      </c>
      <c r="L136" s="44"/>
      <c r="M136" s="233" t="s">
        <v>1</v>
      </c>
      <c r="N136" s="234" t="s">
        <v>45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250</v>
      </c>
      <c r="AT136" s="237" t="s">
        <v>149</v>
      </c>
      <c r="AU136" s="237" t="s">
        <v>89</v>
      </c>
      <c r="AY136" s="17" t="s">
        <v>147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87</v>
      </c>
      <c r="BK136" s="238">
        <f>ROUND(I136*H136,2)</f>
        <v>0</v>
      </c>
      <c r="BL136" s="17" t="s">
        <v>250</v>
      </c>
      <c r="BM136" s="237" t="s">
        <v>154</v>
      </c>
    </row>
    <row r="137" s="2" customFormat="1" ht="16.5" customHeight="1">
      <c r="A137" s="38"/>
      <c r="B137" s="39"/>
      <c r="C137" s="272" t="s">
        <v>164</v>
      </c>
      <c r="D137" s="272" t="s">
        <v>291</v>
      </c>
      <c r="E137" s="273" t="s">
        <v>784</v>
      </c>
      <c r="F137" s="274" t="s">
        <v>785</v>
      </c>
      <c r="G137" s="275" t="s">
        <v>162</v>
      </c>
      <c r="H137" s="276">
        <v>2</v>
      </c>
      <c r="I137" s="277"/>
      <c r="J137" s="278">
        <f>ROUND(I137*H137,2)</f>
        <v>0</v>
      </c>
      <c r="K137" s="274" t="s">
        <v>1</v>
      </c>
      <c r="L137" s="279"/>
      <c r="M137" s="280" t="s">
        <v>1</v>
      </c>
      <c r="N137" s="281" t="s">
        <v>45</v>
      </c>
      <c r="O137" s="91"/>
      <c r="P137" s="235">
        <f>O137*H137</f>
        <v>0</v>
      </c>
      <c r="Q137" s="235">
        <v>0.00020000000000000001</v>
      </c>
      <c r="R137" s="235">
        <f>Q137*H137</f>
        <v>0.00040000000000000002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336</v>
      </c>
      <c r="AT137" s="237" t="s">
        <v>291</v>
      </c>
      <c r="AU137" s="237" t="s">
        <v>89</v>
      </c>
      <c r="AY137" s="17" t="s">
        <v>147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87</v>
      </c>
      <c r="BK137" s="238">
        <f>ROUND(I137*H137,2)</f>
        <v>0</v>
      </c>
      <c r="BL137" s="17" t="s">
        <v>250</v>
      </c>
      <c r="BM137" s="237" t="s">
        <v>183</v>
      </c>
    </row>
    <row r="138" s="12" customFormat="1" ht="22.8" customHeight="1">
      <c r="A138" s="12"/>
      <c r="B138" s="210"/>
      <c r="C138" s="211"/>
      <c r="D138" s="212" t="s">
        <v>79</v>
      </c>
      <c r="E138" s="224" t="s">
        <v>786</v>
      </c>
      <c r="F138" s="224" t="s">
        <v>787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SUM(P139:P140)</f>
        <v>0</v>
      </c>
      <c r="Q138" s="218"/>
      <c r="R138" s="219">
        <f>SUM(R139:R140)</f>
        <v>0.0050000000000000001</v>
      </c>
      <c r="S138" s="218"/>
      <c r="T138" s="22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89</v>
      </c>
      <c r="AT138" s="222" t="s">
        <v>79</v>
      </c>
      <c r="AU138" s="222" t="s">
        <v>87</v>
      </c>
      <c r="AY138" s="221" t="s">
        <v>147</v>
      </c>
      <c r="BK138" s="223">
        <f>SUM(BK139:BK140)</f>
        <v>0</v>
      </c>
    </row>
    <row r="139" s="2" customFormat="1" ht="16.5" customHeight="1">
      <c r="A139" s="38"/>
      <c r="B139" s="39"/>
      <c r="C139" s="226" t="s">
        <v>154</v>
      </c>
      <c r="D139" s="226" t="s">
        <v>149</v>
      </c>
      <c r="E139" s="227" t="s">
        <v>788</v>
      </c>
      <c r="F139" s="228" t="s">
        <v>789</v>
      </c>
      <c r="G139" s="229" t="s">
        <v>162</v>
      </c>
      <c r="H139" s="230">
        <v>1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45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250</v>
      </c>
      <c r="AT139" s="237" t="s">
        <v>149</v>
      </c>
      <c r="AU139" s="237" t="s">
        <v>89</v>
      </c>
      <c r="AY139" s="17" t="s">
        <v>147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87</v>
      </c>
      <c r="BK139" s="238">
        <f>ROUND(I139*H139,2)</f>
        <v>0</v>
      </c>
      <c r="BL139" s="17" t="s">
        <v>250</v>
      </c>
      <c r="BM139" s="237" t="s">
        <v>194</v>
      </c>
    </row>
    <row r="140" s="2" customFormat="1" ht="16.5" customHeight="1">
      <c r="A140" s="38"/>
      <c r="B140" s="39"/>
      <c r="C140" s="272" t="s">
        <v>173</v>
      </c>
      <c r="D140" s="272" t="s">
        <v>291</v>
      </c>
      <c r="E140" s="273" t="s">
        <v>790</v>
      </c>
      <c r="F140" s="274" t="s">
        <v>791</v>
      </c>
      <c r="G140" s="275" t="s">
        <v>162</v>
      </c>
      <c r="H140" s="276">
        <v>1</v>
      </c>
      <c r="I140" s="277"/>
      <c r="J140" s="278">
        <f>ROUND(I140*H140,2)</f>
        <v>0</v>
      </c>
      <c r="K140" s="274" t="s">
        <v>1</v>
      </c>
      <c r="L140" s="279"/>
      <c r="M140" s="280" t="s">
        <v>1</v>
      </c>
      <c r="N140" s="281" t="s">
        <v>45</v>
      </c>
      <c r="O140" s="91"/>
      <c r="P140" s="235">
        <f>O140*H140</f>
        <v>0</v>
      </c>
      <c r="Q140" s="235">
        <v>0.0050000000000000001</v>
      </c>
      <c r="R140" s="235">
        <f>Q140*H140</f>
        <v>0.0050000000000000001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336</v>
      </c>
      <c r="AT140" s="237" t="s">
        <v>291</v>
      </c>
      <c r="AU140" s="237" t="s">
        <v>89</v>
      </c>
      <c r="AY140" s="17" t="s">
        <v>147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87</v>
      </c>
      <c r="BK140" s="238">
        <f>ROUND(I140*H140,2)</f>
        <v>0</v>
      </c>
      <c r="BL140" s="17" t="s">
        <v>250</v>
      </c>
      <c r="BM140" s="237" t="s">
        <v>208</v>
      </c>
    </row>
    <row r="141" s="12" customFormat="1" ht="22.8" customHeight="1">
      <c r="A141" s="12"/>
      <c r="B141" s="210"/>
      <c r="C141" s="211"/>
      <c r="D141" s="212" t="s">
        <v>79</v>
      </c>
      <c r="E141" s="224" t="s">
        <v>792</v>
      </c>
      <c r="F141" s="224" t="s">
        <v>793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SUM(P142:P147)</f>
        <v>0</v>
      </c>
      <c r="Q141" s="218"/>
      <c r="R141" s="219">
        <f>SUM(R142:R147)</f>
        <v>0.16435999999999998</v>
      </c>
      <c r="S141" s="218"/>
      <c r="T141" s="220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89</v>
      </c>
      <c r="AT141" s="222" t="s">
        <v>79</v>
      </c>
      <c r="AU141" s="222" t="s">
        <v>87</v>
      </c>
      <c r="AY141" s="221" t="s">
        <v>147</v>
      </c>
      <c r="BK141" s="223">
        <f>SUM(BK142:BK147)</f>
        <v>0</v>
      </c>
    </row>
    <row r="142" s="2" customFormat="1" ht="16.5" customHeight="1">
      <c r="A142" s="38"/>
      <c r="B142" s="39"/>
      <c r="C142" s="226" t="s">
        <v>183</v>
      </c>
      <c r="D142" s="226" t="s">
        <v>149</v>
      </c>
      <c r="E142" s="227" t="s">
        <v>794</v>
      </c>
      <c r="F142" s="228" t="s">
        <v>795</v>
      </c>
      <c r="G142" s="229" t="s">
        <v>197</v>
      </c>
      <c r="H142" s="230">
        <v>8</v>
      </c>
      <c r="I142" s="231"/>
      <c r="J142" s="232">
        <f>ROUND(I142*H142,2)</f>
        <v>0</v>
      </c>
      <c r="K142" s="228" t="s">
        <v>153</v>
      </c>
      <c r="L142" s="44"/>
      <c r="M142" s="233" t="s">
        <v>1</v>
      </c>
      <c r="N142" s="234" t="s">
        <v>45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250</v>
      </c>
      <c r="AT142" s="237" t="s">
        <v>149</v>
      </c>
      <c r="AU142" s="237" t="s">
        <v>89</v>
      </c>
      <c r="AY142" s="17" t="s">
        <v>147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87</v>
      </c>
      <c r="BK142" s="238">
        <f>ROUND(I142*H142,2)</f>
        <v>0</v>
      </c>
      <c r="BL142" s="17" t="s">
        <v>250</v>
      </c>
      <c r="BM142" s="237" t="s">
        <v>222</v>
      </c>
    </row>
    <row r="143" s="2" customFormat="1" ht="16.5" customHeight="1">
      <c r="A143" s="38"/>
      <c r="B143" s="39"/>
      <c r="C143" s="226" t="s">
        <v>188</v>
      </c>
      <c r="D143" s="226" t="s">
        <v>149</v>
      </c>
      <c r="E143" s="227" t="s">
        <v>796</v>
      </c>
      <c r="F143" s="228" t="s">
        <v>797</v>
      </c>
      <c r="G143" s="229" t="s">
        <v>197</v>
      </c>
      <c r="H143" s="230">
        <v>250</v>
      </c>
      <c r="I143" s="231"/>
      <c r="J143" s="232">
        <f>ROUND(I143*H143,2)</f>
        <v>0</v>
      </c>
      <c r="K143" s="228" t="s">
        <v>153</v>
      </c>
      <c r="L143" s="44"/>
      <c r="M143" s="233" t="s">
        <v>1</v>
      </c>
      <c r="N143" s="234" t="s">
        <v>45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250</v>
      </c>
      <c r="AT143" s="237" t="s">
        <v>149</v>
      </c>
      <c r="AU143" s="237" t="s">
        <v>89</v>
      </c>
      <c r="AY143" s="17" t="s">
        <v>147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87</v>
      </c>
      <c r="BK143" s="238">
        <f>ROUND(I143*H143,2)</f>
        <v>0</v>
      </c>
      <c r="BL143" s="17" t="s">
        <v>250</v>
      </c>
      <c r="BM143" s="237" t="s">
        <v>234</v>
      </c>
    </row>
    <row r="144" s="2" customFormat="1" ht="16.5" customHeight="1">
      <c r="A144" s="38"/>
      <c r="B144" s="39"/>
      <c r="C144" s="272" t="s">
        <v>194</v>
      </c>
      <c r="D144" s="272" t="s">
        <v>291</v>
      </c>
      <c r="E144" s="273" t="s">
        <v>798</v>
      </c>
      <c r="F144" s="274" t="s">
        <v>799</v>
      </c>
      <c r="G144" s="275" t="s">
        <v>610</v>
      </c>
      <c r="H144" s="276">
        <v>155</v>
      </c>
      <c r="I144" s="277"/>
      <c r="J144" s="278">
        <f>ROUND(I144*H144,2)</f>
        <v>0</v>
      </c>
      <c r="K144" s="274" t="s">
        <v>153</v>
      </c>
      <c r="L144" s="279"/>
      <c r="M144" s="280" t="s">
        <v>1</v>
      </c>
      <c r="N144" s="281" t="s">
        <v>45</v>
      </c>
      <c r="O144" s="91"/>
      <c r="P144" s="235">
        <f>O144*H144</f>
        <v>0</v>
      </c>
      <c r="Q144" s="235">
        <v>0.001</v>
      </c>
      <c r="R144" s="235">
        <f>Q144*H144</f>
        <v>0.155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336</v>
      </c>
      <c r="AT144" s="237" t="s">
        <v>291</v>
      </c>
      <c r="AU144" s="237" t="s">
        <v>89</v>
      </c>
      <c r="AY144" s="17" t="s">
        <v>147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87</v>
      </c>
      <c r="BK144" s="238">
        <f>ROUND(I144*H144,2)</f>
        <v>0</v>
      </c>
      <c r="BL144" s="17" t="s">
        <v>250</v>
      </c>
      <c r="BM144" s="237" t="s">
        <v>250</v>
      </c>
    </row>
    <row r="145" s="2" customFormat="1" ht="16.5" customHeight="1">
      <c r="A145" s="38"/>
      <c r="B145" s="39"/>
      <c r="C145" s="226" t="s">
        <v>201</v>
      </c>
      <c r="D145" s="226" t="s">
        <v>149</v>
      </c>
      <c r="E145" s="227" t="s">
        <v>800</v>
      </c>
      <c r="F145" s="228" t="s">
        <v>801</v>
      </c>
      <c r="G145" s="229" t="s">
        <v>162</v>
      </c>
      <c r="H145" s="230">
        <v>18</v>
      </c>
      <c r="I145" s="231"/>
      <c r="J145" s="232">
        <f>ROUND(I145*H145,2)</f>
        <v>0</v>
      </c>
      <c r="K145" s="228" t="s">
        <v>153</v>
      </c>
      <c r="L145" s="44"/>
      <c r="M145" s="233" t="s">
        <v>1</v>
      </c>
      <c r="N145" s="234" t="s">
        <v>45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250</v>
      </c>
      <c r="AT145" s="237" t="s">
        <v>149</v>
      </c>
      <c r="AU145" s="237" t="s">
        <v>89</v>
      </c>
      <c r="AY145" s="17" t="s">
        <v>147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87</v>
      </c>
      <c r="BK145" s="238">
        <f>ROUND(I145*H145,2)</f>
        <v>0</v>
      </c>
      <c r="BL145" s="17" t="s">
        <v>250</v>
      </c>
      <c r="BM145" s="237" t="s">
        <v>260</v>
      </c>
    </row>
    <row r="146" s="2" customFormat="1" ht="16.5" customHeight="1">
      <c r="A146" s="38"/>
      <c r="B146" s="39"/>
      <c r="C146" s="272" t="s">
        <v>208</v>
      </c>
      <c r="D146" s="272" t="s">
        <v>291</v>
      </c>
      <c r="E146" s="273" t="s">
        <v>802</v>
      </c>
      <c r="F146" s="274" t="s">
        <v>803</v>
      </c>
      <c r="G146" s="275" t="s">
        <v>162</v>
      </c>
      <c r="H146" s="276">
        <v>6</v>
      </c>
      <c r="I146" s="277"/>
      <c r="J146" s="278">
        <f>ROUND(I146*H146,2)</f>
        <v>0</v>
      </c>
      <c r="K146" s="274" t="s">
        <v>153</v>
      </c>
      <c r="L146" s="279"/>
      <c r="M146" s="280" t="s">
        <v>1</v>
      </c>
      <c r="N146" s="281" t="s">
        <v>45</v>
      </c>
      <c r="O146" s="91"/>
      <c r="P146" s="235">
        <f>O146*H146</f>
        <v>0</v>
      </c>
      <c r="Q146" s="235">
        <v>0.00016000000000000001</v>
      </c>
      <c r="R146" s="235">
        <f>Q146*H146</f>
        <v>0.00096000000000000013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336</v>
      </c>
      <c r="AT146" s="237" t="s">
        <v>291</v>
      </c>
      <c r="AU146" s="237" t="s">
        <v>89</v>
      </c>
      <c r="AY146" s="17" t="s">
        <v>147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87</v>
      </c>
      <c r="BK146" s="238">
        <f>ROUND(I146*H146,2)</f>
        <v>0</v>
      </c>
      <c r="BL146" s="17" t="s">
        <v>250</v>
      </c>
      <c r="BM146" s="237" t="s">
        <v>269</v>
      </c>
    </row>
    <row r="147" s="2" customFormat="1" ht="16.5" customHeight="1">
      <c r="A147" s="38"/>
      <c r="B147" s="39"/>
      <c r="C147" s="272" t="s">
        <v>217</v>
      </c>
      <c r="D147" s="272" t="s">
        <v>291</v>
      </c>
      <c r="E147" s="273" t="s">
        <v>804</v>
      </c>
      <c r="F147" s="274" t="s">
        <v>805</v>
      </c>
      <c r="G147" s="275" t="s">
        <v>162</v>
      </c>
      <c r="H147" s="276">
        <v>12</v>
      </c>
      <c r="I147" s="277"/>
      <c r="J147" s="278">
        <f>ROUND(I147*H147,2)</f>
        <v>0</v>
      </c>
      <c r="K147" s="274" t="s">
        <v>153</v>
      </c>
      <c r="L147" s="279"/>
      <c r="M147" s="280" t="s">
        <v>1</v>
      </c>
      <c r="N147" s="281" t="s">
        <v>45</v>
      </c>
      <c r="O147" s="91"/>
      <c r="P147" s="235">
        <f>O147*H147</f>
        <v>0</v>
      </c>
      <c r="Q147" s="235">
        <v>0.00069999999999999999</v>
      </c>
      <c r="R147" s="235">
        <f>Q147*H147</f>
        <v>0.0083999999999999995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336</v>
      </c>
      <c r="AT147" s="237" t="s">
        <v>291</v>
      </c>
      <c r="AU147" s="237" t="s">
        <v>89</v>
      </c>
      <c r="AY147" s="17" t="s">
        <v>147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87</v>
      </c>
      <c r="BK147" s="238">
        <f>ROUND(I147*H147,2)</f>
        <v>0</v>
      </c>
      <c r="BL147" s="17" t="s">
        <v>250</v>
      </c>
      <c r="BM147" s="237" t="s">
        <v>278</v>
      </c>
    </row>
    <row r="148" s="12" customFormat="1" ht="22.8" customHeight="1">
      <c r="A148" s="12"/>
      <c r="B148" s="210"/>
      <c r="C148" s="211"/>
      <c r="D148" s="212" t="s">
        <v>79</v>
      </c>
      <c r="E148" s="224" t="s">
        <v>806</v>
      </c>
      <c r="F148" s="224" t="s">
        <v>807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SUM(P149:P152)</f>
        <v>0</v>
      </c>
      <c r="Q148" s="218"/>
      <c r="R148" s="219">
        <f>SUM(R149:R152)</f>
        <v>0.26513999999999999</v>
      </c>
      <c r="S148" s="218"/>
      <c r="T148" s="220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89</v>
      </c>
      <c r="AT148" s="222" t="s">
        <v>79</v>
      </c>
      <c r="AU148" s="222" t="s">
        <v>87</v>
      </c>
      <c r="AY148" s="221" t="s">
        <v>147</v>
      </c>
      <c r="BK148" s="223">
        <f>SUM(BK149:BK152)</f>
        <v>0</v>
      </c>
    </row>
    <row r="149" s="2" customFormat="1" ht="16.5" customHeight="1">
      <c r="A149" s="38"/>
      <c r="B149" s="39"/>
      <c r="C149" s="226" t="s">
        <v>222</v>
      </c>
      <c r="D149" s="226" t="s">
        <v>149</v>
      </c>
      <c r="E149" s="227" t="s">
        <v>808</v>
      </c>
      <c r="F149" s="228" t="s">
        <v>809</v>
      </c>
      <c r="G149" s="229" t="s">
        <v>197</v>
      </c>
      <c r="H149" s="230">
        <v>289</v>
      </c>
      <c r="I149" s="231"/>
      <c r="J149" s="232">
        <f>ROUND(I149*H149,2)</f>
        <v>0</v>
      </c>
      <c r="K149" s="228" t="s">
        <v>153</v>
      </c>
      <c r="L149" s="44"/>
      <c r="M149" s="233" t="s">
        <v>1</v>
      </c>
      <c r="N149" s="234" t="s">
        <v>45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250</v>
      </c>
      <c r="AT149" s="237" t="s">
        <v>149</v>
      </c>
      <c r="AU149" s="237" t="s">
        <v>89</v>
      </c>
      <c r="AY149" s="17" t="s">
        <v>147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87</v>
      </c>
      <c r="BK149" s="238">
        <f>ROUND(I149*H149,2)</f>
        <v>0</v>
      </c>
      <c r="BL149" s="17" t="s">
        <v>250</v>
      </c>
      <c r="BM149" s="237" t="s">
        <v>290</v>
      </c>
    </row>
    <row r="150" s="2" customFormat="1" ht="16.5" customHeight="1">
      <c r="A150" s="38"/>
      <c r="B150" s="39"/>
      <c r="C150" s="272" t="s">
        <v>227</v>
      </c>
      <c r="D150" s="272" t="s">
        <v>291</v>
      </c>
      <c r="E150" s="273" t="s">
        <v>810</v>
      </c>
      <c r="F150" s="274" t="s">
        <v>811</v>
      </c>
      <c r="G150" s="275" t="s">
        <v>197</v>
      </c>
      <c r="H150" s="276">
        <v>289</v>
      </c>
      <c r="I150" s="277"/>
      <c r="J150" s="278">
        <f>ROUND(I150*H150,2)</f>
        <v>0</v>
      </c>
      <c r="K150" s="274" t="s">
        <v>1</v>
      </c>
      <c r="L150" s="279"/>
      <c r="M150" s="280" t="s">
        <v>1</v>
      </c>
      <c r="N150" s="281" t="s">
        <v>45</v>
      </c>
      <c r="O150" s="91"/>
      <c r="P150" s="235">
        <f>O150*H150</f>
        <v>0</v>
      </c>
      <c r="Q150" s="235">
        <v>0.00089999999999999998</v>
      </c>
      <c r="R150" s="235">
        <f>Q150*H150</f>
        <v>0.2601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336</v>
      </c>
      <c r="AT150" s="237" t="s">
        <v>291</v>
      </c>
      <c r="AU150" s="237" t="s">
        <v>89</v>
      </c>
      <c r="AY150" s="17" t="s">
        <v>147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87</v>
      </c>
      <c r="BK150" s="238">
        <f>ROUND(I150*H150,2)</f>
        <v>0</v>
      </c>
      <c r="BL150" s="17" t="s">
        <v>250</v>
      </c>
      <c r="BM150" s="237" t="s">
        <v>301</v>
      </c>
    </row>
    <row r="151" s="2" customFormat="1" ht="16.5" customHeight="1">
      <c r="A151" s="38"/>
      <c r="B151" s="39"/>
      <c r="C151" s="226" t="s">
        <v>234</v>
      </c>
      <c r="D151" s="226" t="s">
        <v>149</v>
      </c>
      <c r="E151" s="227" t="s">
        <v>812</v>
      </c>
      <c r="F151" s="228" t="s">
        <v>813</v>
      </c>
      <c r="G151" s="229" t="s">
        <v>197</v>
      </c>
      <c r="H151" s="230">
        <v>42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45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250</v>
      </c>
      <c r="AT151" s="237" t="s">
        <v>149</v>
      </c>
      <c r="AU151" s="237" t="s">
        <v>89</v>
      </c>
      <c r="AY151" s="17" t="s">
        <v>147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87</v>
      </c>
      <c r="BK151" s="238">
        <f>ROUND(I151*H151,2)</f>
        <v>0</v>
      </c>
      <c r="BL151" s="17" t="s">
        <v>250</v>
      </c>
      <c r="BM151" s="237" t="s">
        <v>310</v>
      </c>
    </row>
    <row r="152" s="2" customFormat="1" ht="16.5" customHeight="1">
      <c r="A152" s="38"/>
      <c r="B152" s="39"/>
      <c r="C152" s="272" t="s">
        <v>8</v>
      </c>
      <c r="D152" s="272" t="s">
        <v>291</v>
      </c>
      <c r="E152" s="273" t="s">
        <v>814</v>
      </c>
      <c r="F152" s="274" t="s">
        <v>815</v>
      </c>
      <c r="G152" s="275" t="s">
        <v>197</v>
      </c>
      <c r="H152" s="276">
        <v>42</v>
      </c>
      <c r="I152" s="277"/>
      <c r="J152" s="278">
        <f>ROUND(I152*H152,2)</f>
        <v>0</v>
      </c>
      <c r="K152" s="274" t="s">
        <v>1</v>
      </c>
      <c r="L152" s="279"/>
      <c r="M152" s="280" t="s">
        <v>1</v>
      </c>
      <c r="N152" s="281" t="s">
        <v>45</v>
      </c>
      <c r="O152" s="91"/>
      <c r="P152" s="235">
        <f>O152*H152</f>
        <v>0</v>
      </c>
      <c r="Q152" s="235">
        <v>0.00012</v>
      </c>
      <c r="R152" s="235">
        <f>Q152*H152</f>
        <v>0.0050400000000000002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336</v>
      </c>
      <c r="AT152" s="237" t="s">
        <v>291</v>
      </c>
      <c r="AU152" s="237" t="s">
        <v>89</v>
      </c>
      <c r="AY152" s="17" t="s">
        <v>147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87</v>
      </c>
      <c r="BK152" s="238">
        <f>ROUND(I152*H152,2)</f>
        <v>0</v>
      </c>
      <c r="BL152" s="17" t="s">
        <v>250</v>
      </c>
      <c r="BM152" s="237" t="s">
        <v>320</v>
      </c>
    </row>
    <row r="153" s="12" customFormat="1" ht="22.8" customHeight="1">
      <c r="A153" s="12"/>
      <c r="B153" s="210"/>
      <c r="C153" s="211"/>
      <c r="D153" s="212" t="s">
        <v>79</v>
      </c>
      <c r="E153" s="224" t="s">
        <v>816</v>
      </c>
      <c r="F153" s="224" t="s">
        <v>817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SUM(P154:P156)</f>
        <v>0</v>
      </c>
      <c r="Q153" s="218"/>
      <c r="R153" s="219">
        <f>SUM(R154:R156)</f>
        <v>0</v>
      </c>
      <c r="S153" s="218"/>
      <c r="T153" s="220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89</v>
      </c>
      <c r="AT153" s="222" t="s">
        <v>79</v>
      </c>
      <c r="AU153" s="222" t="s">
        <v>87</v>
      </c>
      <c r="AY153" s="221" t="s">
        <v>147</v>
      </c>
      <c r="BK153" s="223">
        <f>SUM(BK154:BK156)</f>
        <v>0</v>
      </c>
    </row>
    <row r="154" s="2" customFormat="1" ht="16.5" customHeight="1">
      <c r="A154" s="38"/>
      <c r="B154" s="39"/>
      <c r="C154" s="226" t="s">
        <v>250</v>
      </c>
      <c r="D154" s="226" t="s">
        <v>149</v>
      </c>
      <c r="E154" s="227" t="s">
        <v>818</v>
      </c>
      <c r="F154" s="228" t="s">
        <v>819</v>
      </c>
      <c r="G154" s="229" t="s">
        <v>197</v>
      </c>
      <c r="H154" s="230">
        <v>5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45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250</v>
      </c>
      <c r="AT154" s="237" t="s">
        <v>149</v>
      </c>
      <c r="AU154" s="237" t="s">
        <v>89</v>
      </c>
      <c r="AY154" s="17" t="s">
        <v>147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87</v>
      </c>
      <c r="BK154" s="238">
        <f>ROUND(I154*H154,2)</f>
        <v>0</v>
      </c>
      <c r="BL154" s="17" t="s">
        <v>250</v>
      </c>
      <c r="BM154" s="237" t="s">
        <v>336</v>
      </c>
    </row>
    <row r="155" s="2" customFormat="1" ht="16.5" customHeight="1">
      <c r="A155" s="38"/>
      <c r="B155" s="39"/>
      <c r="C155" s="272" t="s">
        <v>255</v>
      </c>
      <c r="D155" s="272" t="s">
        <v>291</v>
      </c>
      <c r="E155" s="273" t="s">
        <v>820</v>
      </c>
      <c r="F155" s="274" t="s">
        <v>821</v>
      </c>
      <c r="G155" s="275" t="s">
        <v>197</v>
      </c>
      <c r="H155" s="276">
        <v>5</v>
      </c>
      <c r="I155" s="277"/>
      <c r="J155" s="278">
        <f>ROUND(I155*H155,2)</f>
        <v>0</v>
      </c>
      <c r="K155" s="274" t="s">
        <v>1</v>
      </c>
      <c r="L155" s="279"/>
      <c r="M155" s="280" t="s">
        <v>1</v>
      </c>
      <c r="N155" s="281" t="s">
        <v>45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336</v>
      </c>
      <c r="AT155" s="237" t="s">
        <v>291</v>
      </c>
      <c r="AU155" s="237" t="s">
        <v>89</v>
      </c>
      <c r="AY155" s="17" t="s">
        <v>147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87</v>
      </c>
      <c r="BK155" s="238">
        <f>ROUND(I155*H155,2)</f>
        <v>0</v>
      </c>
      <c r="BL155" s="17" t="s">
        <v>250</v>
      </c>
      <c r="BM155" s="237" t="s">
        <v>350</v>
      </c>
    </row>
    <row r="156" s="2" customFormat="1" ht="21.75" customHeight="1">
      <c r="A156" s="38"/>
      <c r="B156" s="39"/>
      <c r="C156" s="226" t="s">
        <v>260</v>
      </c>
      <c r="D156" s="226" t="s">
        <v>149</v>
      </c>
      <c r="E156" s="227" t="s">
        <v>822</v>
      </c>
      <c r="F156" s="228" t="s">
        <v>823</v>
      </c>
      <c r="G156" s="229" t="s">
        <v>197</v>
      </c>
      <c r="H156" s="230">
        <v>165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45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250</v>
      </c>
      <c r="AT156" s="237" t="s">
        <v>149</v>
      </c>
      <c r="AU156" s="237" t="s">
        <v>89</v>
      </c>
      <c r="AY156" s="17" t="s">
        <v>147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87</v>
      </c>
      <c r="BK156" s="238">
        <f>ROUND(I156*H156,2)</f>
        <v>0</v>
      </c>
      <c r="BL156" s="17" t="s">
        <v>250</v>
      </c>
      <c r="BM156" s="237" t="s">
        <v>362</v>
      </c>
    </row>
    <row r="157" s="12" customFormat="1" ht="22.8" customHeight="1">
      <c r="A157" s="12"/>
      <c r="B157" s="210"/>
      <c r="C157" s="211"/>
      <c r="D157" s="212" t="s">
        <v>79</v>
      </c>
      <c r="E157" s="224" t="s">
        <v>824</v>
      </c>
      <c r="F157" s="224" t="s">
        <v>825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SUM(P158:P159)</f>
        <v>0</v>
      </c>
      <c r="Q157" s="218"/>
      <c r="R157" s="219">
        <f>SUM(R158:R159)</f>
        <v>0.048100000000000004</v>
      </c>
      <c r="S157" s="218"/>
      <c r="T157" s="220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89</v>
      </c>
      <c r="AT157" s="222" t="s">
        <v>79</v>
      </c>
      <c r="AU157" s="222" t="s">
        <v>87</v>
      </c>
      <c r="AY157" s="221" t="s">
        <v>147</v>
      </c>
      <c r="BK157" s="223">
        <f>SUM(BK158:BK159)</f>
        <v>0</v>
      </c>
    </row>
    <row r="158" s="2" customFormat="1" ht="16.5" customHeight="1">
      <c r="A158" s="38"/>
      <c r="B158" s="39"/>
      <c r="C158" s="226" t="s">
        <v>265</v>
      </c>
      <c r="D158" s="226" t="s">
        <v>149</v>
      </c>
      <c r="E158" s="227" t="s">
        <v>826</v>
      </c>
      <c r="F158" s="228" t="s">
        <v>827</v>
      </c>
      <c r="G158" s="229" t="s">
        <v>162</v>
      </c>
      <c r="H158" s="230">
        <v>13</v>
      </c>
      <c r="I158" s="231"/>
      <c r="J158" s="232">
        <f>ROUND(I158*H158,2)</f>
        <v>0</v>
      </c>
      <c r="K158" s="228" t="s">
        <v>153</v>
      </c>
      <c r="L158" s="44"/>
      <c r="M158" s="233" t="s">
        <v>1</v>
      </c>
      <c r="N158" s="234" t="s">
        <v>45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250</v>
      </c>
      <c r="AT158" s="237" t="s">
        <v>149</v>
      </c>
      <c r="AU158" s="237" t="s">
        <v>89</v>
      </c>
      <c r="AY158" s="17" t="s">
        <v>147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87</v>
      </c>
      <c r="BK158" s="238">
        <f>ROUND(I158*H158,2)</f>
        <v>0</v>
      </c>
      <c r="BL158" s="17" t="s">
        <v>250</v>
      </c>
      <c r="BM158" s="237" t="s">
        <v>373</v>
      </c>
    </row>
    <row r="159" s="2" customFormat="1" ht="16.5" customHeight="1">
      <c r="A159" s="38"/>
      <c r="B159" s="39"/>
      <c r="C159" s="272" t="s">
        <v>269</v>
      </c>
      <c r="D159" s="272" t="s">
        <v>291</v>
      </c>
      <c r="E159" s="273" t="s">
        <v>828</v>
      </c>
      <c r="F159" s="274" t="s">
        <v>829</v>
      </c>
      <c r="G159" s="275" t="s">
        <v>162</v>
      </c>
      <c r="H159" s="276">
        <v>13</v>
      </c>
      <c r="I159" s="277"/>
      <c r="J159" s="278">
        <f>ROUND(I159*H159,2)</f>
        <v>0</v>
      </c>
      <c r="K159" s="274" t="s">
        <v>153</v>
      </c>
      <c r="L159" s="279"/>
      <c r="M159" s="280" t="s">
        <v>1</v>
      </c>
      <c r="N159" s="281" t="s">
        <v>45</v>
      </c>
      <c r="O159" s="91"/>
      <c r="P159" s="235">
        <f>O159*H159</f>
        <v>0</v>
      </c>
      <c r="Q159" s="235">
        <v>0.0037000000000000002</v>
      </c>
      <c r="R159" s="235">
        <f>Q159*H159</f>
        <v>0.048100000000000004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336</v>
      </c>
      <c r="AT159" s="237" t="s">
        <v>291</v>
      </c>
      <c r="AU159" s="237" t="s">
        <v>89</v>
      </c>
      <c r="AY159" s="17" t="s">
        <v>147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87</v>
      </c>
      <c r="BK159" s="238">
        <f>ROUND(I159*H159,2)</f>
        <v>0</v>
      </c>
      <c r="BL159" s="17" t="s">
        <v>250</v>
      </c>
      <c r="BM159" s="237" t="s">
        <v>385</v>
      </c>
    </row>
    <row r="160" s="12" customFormat="1" ht="22.8" customHeight="1">
      <c r="A160" s="12"/>
      <c r="B160" s="210"/>
      <c r="C160" s="211"/>
      <c r="D160" s="212" t="s">
        <v>79</v>
      </c>
      <c r="E160" s="224" t="s">
        <v>830</v>
      </c>
      <c r="F160" s="224" t="s">
        <v>831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SUM(P161:P168)</f>
        <v>0</v>
      </c>
      <c r="Q160" s="218"/>
      <c r="R160" s="219">
        <f>SUM(R161:R168)</f>
        <v>0.372</v>
      </c>
      <c r="S160" s="218"/>
      <c r="T160" s="220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89</v>
      </c>
      <c r="AT160" s="222" t="s">
        <v>79</v>
      </c>
      <c r="AU160" s="222" t="s">
        <v>87</v>
      </c>
      <c r="AY160" s="221" t="s">
        <v>147</v>
      </c>
      <c r="BK160" s="223">
        <f>SUM(BK161:BK168)</f>
        <v>0</v>
      </c>
    </row>
    <row r="161" s="2" customFormat="1" ht="16.5" customHeight="1">
      <c r="A161" s="38"/>
      <c r="B161" s="39"/>
      <c r="C161" s="226" t="s">
        <v>7</v>
      </c>
      <c r="D161" s="226" t="s">
        <v>149</v>
      </c>
      <c r="E161" s="227" t="s">
        <v>832</v>
      </c>
      <c r="F161" s="228" t="s">
        <v>833</v>
      </c>
      <c r="G161" s="229" t="s">
        <v>162</v>
      </c>
      <c r="H161" s="230">
        <v>4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45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250</v>
      </c>
      <c r="AT161" s="237" t="s">
        <v>149</v>
      </c>
      <c r="AU161" s="237" t="s">
        <v>89</v>
      </c>
      <c r="AY161" s="17" t="s">
        <v>147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87</v>
      </c>
      <c r="BK161" s="238">
        <f>ROUND(I161*H161,2)</f>
        <v>0</v>
      </c>
      <c r="BL161" s="17" t="s">
        <v>250</v>
      </c>
      <c r="BM161" s="237" t="s">
        <v>398</v>
      </c>
    </row>
    <row r="162" s="2" customFormat="1" ht="16.5" customHeight="1">
      <c r="A162" s="38"/>
      <c r="B162" s="39"/>
      <c r="C162" s="226" t="s">
        <v>278</v>
      </c>
      <c r="D162" s="226" t="s">
        <v>149</v>
      </c>
      <c r="E162" s="227" t="s">
        <v>834</v>
      </c>
      <c r="F162" s="228" t="s">
        <v>835</v>
      </c>
      <c r="G162" s="229" t="s">
        <v>162</v>
      </c>
      <c r="H162" s="230">
        <v>6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45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250</v>
      </c>
      <c r="AT162" s="237" t="s">
        <v>149</v>
      </c>
      <c r="AU162" s="237" t="s">
        <v>89</v>
      </c>
      <c r="AY162" s="17" t="s">
        <v>147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87</v>
      </c>
      <c r="BK162" s="238">
        <f>ROUND(I162*H162,2)</f>
        <v>0</v>
      </c>
      <c r="BL162" s="17" t="s">
        <v>250</v>
      </c>
      <c r="BM162" s="237" t="s">
        <v>410</v>
      </c>
    </row>
    <row r="163" s="2" customFormat="1" ht="24.15" customHeight="1">
      <c r="A163" s="38"/>
      <c r="B163" s="39"/>
      <c r="C163" s="272" t="s">
        <v>285</v>
      </c>
      <c r="D163" s="272" t="s">
        <v>291</v>
      </c>
      <c r="E163" s="273" t="s">
        <v>836</v>
      </c>
      <c r="F163" s="274" t="s">
        <v>837</v>
      </c>
      <c r="G163" s="275" t="s">
        <v>162</v>
      </c>
      <c r="H163" s="276">
        <v>6</v>
      </c>
      <c r="I163" s="277"/>
      <c r="J163" s="278">
        <f>ROUND(I163*H163,2)</f>
        <v>0</v>
      </c>
      <c r="K163" s="274" t="s">
        <v>1</v>
      </c>
      <c r="L163" s="279"/>
      <c r="M163" s="280" t="s">
        <v>1</v>
      </c>
      <c r="N163" s="281" t="s">
        <v>45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336</v>
      </c>
      <c r="AT163" s="237" t="s">
        <v>291</v>
      </c>
      <c r="AU163" s="237" t="s">
        <v>89</v>
      </c>
      <c r="AY163" s="17" t="s">
        <v>147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87</v>
      </c>
      <c r="BK163" s="238">
        <f>ROUND(I163*H163,2)</f>
        <v>0</v>
      </c>
      <c r="BL163" s="17" t="s">
        <v>250</v>
      </c>
      <c r="BM163" s="237" t="s">
        <v>405</v>
      </c>
    </row>
    <row r="164" s="2" customFormat="1" ht="16.5" customHeight="1">
      <c r="A164" s="38"/>
      <c r="B164" s="39"/>
      <c r="C164" s="226" t="s">
        <v>290</v>
      </c>
      <c r="D164" s="226" t="s">
        <v>149</v>
      </c>
      <c r="E164" s="227" t="s">
        <v>838</v>
      </c>
      <c r="F164" s="228" t="s">
        <v>839</v>
      </c>
      <c r="G164" s="229" t="s">
        <v>162</v>
      </c>
      <c r="H164" s="230">
        <v>6</v>
      </c>
      <c r="I164" s="231"/>
      <c r="J164" s="232">
        <f>ROUND(I164*H164,2)</f>
        <v>0</v>
      </c>
      <c r="K164" s="228" t="s">
        <v>153</v>
      </c>
      <c r="L164" s="44"/>
      <c r="M164" s="233" t="s">
        <v>1</v>
      </c>
      <c r="N164" s="234" t="s">
        <v>45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250</v>
      </c>
      <c r="AT164" s="237" t="s">
        <v>149</v>
      </c>
      <c r="AU164" s="237" t="s">
        <v>89</v>
      </c>
      <c r="AY164" s="17" t="s">
        <v>147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87</v>
      </c>
      <c r="BK164" s="238">
        <f>ROUND(I164*H164,2)</f>
        <v>0</v>
      </c>
      <c r="BL164" s="17" t="s">
        <v>250</v>
      </c>
      <c r="BM164" s="237" t="s">
        <v>425</v>
      </c>
    </row>
    <row r="165" s="2" customFormat="1" ht="16.5" customHeight="1">
      <c r="A165" s="38"/>
      <c r="B165" s="39"/>
      <c r="C165" s="272" t="s">
        <v>295</v>
      </c>
      <c r="D165" s="272" t="s">
        <v>291</v>
      </c>
      <c r="E165" s="273" t="s">
        <v>840</v>
      </c>
      <c r="F165" s="274" t="s">
        <v>841</v>
      </c>
      <c r="G165" s="275" t="s">
        <v>162</v>
      </c>
      <c r="H165" s="276">
        <v>6</v>
      </c>
      <c r="I165" s="277"/>
      <c r="J165" s="278">
        <f>ROUND(I165*H165,2)</f>
        <v>0</v>
      </c>
      <c r="K165" s="274" t="s">
        <v>1</v>
      </c>
      <c r="L165" s="279"/>
      <c r="M165" s="280" t="s">
        <v>1</v>
      </c>
      <c r="N165" s="281" t="s">
        <v>45</v>
      </c>
      <c r="O165" s="91"/>
      <c r="P165" s="235">
        <f>O165*H165</f>
        <v>0</v>
      </c>
      <c r="Q165" s="235">
        <v>0.062</v>
      </c>
      <c r="R165" s="235">
        <f>Q165*H165</f>
        <v>0.372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336</v>
      </c>
      <c r="AT165" s="237" t="s">
        <v>291</v>
      </c>
      <c r="AU165" s="237" t="s">
        <v>89</v>
      </c>
      <c r="AY165" s="17" t="s">
        <v>147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87</v>
      </c>
      <c r="BK165" s="238">
        <f>ROUND(I165*H165,2)</f>
        <v>0</v>
      </c>
      <c r="BL165" s="17" t="s">
        <v>250</v>
      </c>
      <c r="BM165" s="237" t="s">
        <v>434</v>
      </c>
    </row>
    <row r="166" s="2" customFormat="1" ht="16.5" customHeight="1">
      <c r="A166" s="38"/>
      <c r="B166" s="39"/>
      <c r="C166" s="226" t="s">
        <v>301</v>
      </c>
      <c r="D166" s="226" t="s">
        <v>149</v>
      </c>
      <c r="E166" s="227" t="s">
        <v>842</v>
      </c>
      <c r="F166" s="228" t="s">
        <v>843</v>
      </c>
      <c r="G166" s="229" t="s">
        <v>162</v>
      </c>
      <c r="H166" s="230">
        <v>4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45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250</v>
      </c>
      <c r="AT166" s="237" t="s">
        <v>149</v>
      </c>
      <c r="AU166" s="237" t="s">
        <v>89</v>
      </c>
      <c r="AY166" s="17" t="s">
        <v>147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87</v>
      </c>
      <c r="BK166" s="238">
        <f>ROUND(I166*H166,2)</f>
        <v>0</v>
      </c>
      <c r="BL166" s="17" t="s">
        <v>250</v>
      </c>
      <c r="BM166" s="237" t="s">
        <v>445</v>
      </c>
    </row>
    <row r="167" s="2" customFormat="1" ht="16.5" customHeight="1">
      <c r="A167" s="38"/>
      <c r="B167" s="39"/>
      <c r="C167" s="226" t="s">
        <v>305</v>
      </c>
      <c r="D167" s="226" t="s">
        <v>149</v>
      </c>
      <c r="E167" s="227" t="s">
        <v>844</v>
      </c>
      <c r="F167" s="228" t="s">
        <v>845</v>
      </c>
      <c r="G167" s="229" t="s">
        <v>162</v>
      </c>
      <c r="H167" s="230">
        <v>6</v>
      </c>
      <c r="I167" s="231"/>
      <c r="J167" s="232">
        <f>ROUND(I167*H167,2)</f>
        <v>0</v>
      </c>
      <c r="K167" s="228" t="s">
        <v>153</v>
      </c>
      <c r="L167" s="44"/>
      <c r="M167" s="233" t="s">
        <v>1</v>
      </c>
      <c r="N167" s="234" t="s">
        <v>45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250</v>
      </c>
      <c r="AT167" s="237" t="s">
        <v>149</v>
      </c>
      <c r="AU167" s="237" t="s">
        <v>89</v>
      </c>
      <c r="AY167" s="17" t="s">
        <v>147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87</v>
      </c>
      <c r="BK167" s="238">
        <f>ROUND(I167*H167,2)</f>
        <v>0</v>
      </c>
      <c r="BL167" s="17" t="s">
        <v>250</v>
      </c>
      <c r="BM167" s="237" t="s">
        <v>453</v>
      </c>
    </row>
    <row r="168" s="2" customFormat="1" ht="16.5" customHeight="1">
      <c r="A168" s="38"/>
      <c r="B168" s="39"/>
      <c r="C168" s="272" t="s">
        <v>310</v>
      </c>
      <c r="D168" s="272" t="s">
        <v>291</v>
      </c>
      <c r="E168" s="273" t="s">
        <v>846</v>
      </c>
      <c r="F168" s="274" t="s">
        <v>847</v>
      </c>
      <c r="G168" s="275" t="s">
        <v>162</v>
      </c>
      <c r="H168" s="276">
        <v>6</v>
      </c>
      <c r="I168" s="277"/>
      <c r="J168" s="278">
        <f>ROUND(I168*H168,2)</f>
        <v>0</v>
      </c>
      <c r="K168" s="274" t="s">
        <v>1</v>
      </c>
      <c r="L168" s="279"/>
      <c r="M168" s="280" t="s">
        <v>1</v>
      </c>
      <c r="N168" s="281" t="s">
        <v>45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336</v>
      </c>
      <c r="AT168" s="237" t="s">
        <v>291</v>
      </c>
      <c r="AU168" s="237" t="s">
        <v>89</v>
      </c>
      <c r="AY168" s="17" t="s">
        <v>147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87</v>
      </c>
      <c r="BK168" s="238">
        <f>ROUND(I168*H168,2)</f>
        <v>0</v>
      </c>
      <c r="BL168" s="17" t="s">
        <v>250</v>
      </c>
      <c r="BM168" s="237" t="s">
        <v>461</v>
      </c>
    </row>
    <row r="169" s="12" customFormat="1" ht="25.92" customHeight="1">
      <c r="A169" s="12"/>
      <c r="B169" s="210"/>
      <c r="C169" s="211"/>
      <c r="D169" s="212" t="s">
        <v>79</v>
      </c>
      <c r="E169" s="213" t="s">
        <v>291</v>
      </c>
      <c r="F169" s="213" t="s">
        <v>848</v>
      </c>
      <c r="G169" s="211"/>
      <c r="H169" s="211"/>
      <c r="I169" s="214"/>
      <c r="J169" s="215">
        <f>BK169</f>
        <v>0</v>
      </c>
      <c r="K169" s="211"/>
      <c r="L169" s="216"/>
      <c r="M169" s="217"/>
      <c r="N169" s="218"/>
      <c r="O169" s="218"/>
      <c r="P169" s="219">
        <f>P170</f>
        <v>0</v>
      </c>
      <c r="Q169" s="218"/>
      <c r="R169" s="219">
        <f>R170</f>
        <v>74.716129999999993</v>
      </c>
      <c r="S169" s="218"/>
      <c r="T169" s="22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164</v>
      </c>
      <c r="AT169" s="222" t="s">
        <v>79</v>
      </c>
      <c r="AU169" s="222" t="s">
        <v>80</v>
      </c>
      <c r="AY169" s="221" t="s">
        <v>147</v>
      </c>
      <c r="BK169" s="223">
        <f>BK170</f>
        <v>0</v>
      </c>
    </row>
    <row r="170" s="12" customFormat="1" ht="22.8" customHeight="1">
      <c r="A170" s="12"/>
      <c r="B170" s="210"/>
      <c r="C170" s="211"/>
      <c r="D170" s="212" t="s">
        <v>79</v>
      </c>
      <c r="E170" s="224" t="s">
        <v>849</v>
      </c>
      <c r="F170" s="224" t="s">
        <v>850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SUM(P171:P183)</f>
        <v>0</v>
      </c>
      <c r="Q170" s="218"/>
      <c r="R170" s="219">
        <f>SUM(R171:R183)</f>
        <v>74.716129999999993</v>
      </c>
      <c r="S170" s="218"/>
      <c r="T170" s="220">
        <f>SUM(T171:T183)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164</v>
      </c>
      <c r="AT170" s="222" t="s">
        <v>79</v>
      </c>
      <c r="AU170" s="222" t="s">
        <v>87</v>
      </c>
      <c r="AY170" s="221" t="s">
        <v>147</v>
      </c>
      <c r="BK170" s="223">
        <f>SUM(BK171:BK183)</f>
        <v>0</v>
      </c>
    </row>
    <row r="171" s="2" customFormat="1" ht="16.5" customHeight="1">
      <c r="A171" s="38"/>
      <c r="B171" s="39"/>
      <c r="C171" s="226" t="s">
        <v>315</v>
      </c>
      <c r="D171" s="226" t="s">
        <v>149</v>
      </c>
      <c r="E171" s="227" t="s">
        <v>851</v>
      </c>
      <c r="F171" s="228" t="s">
        <v>852</v>
      </c>
      <c r="G171" s="229" t="s">
        <v>197</v>
      </c>
      <c r="H171" s="230">
        <v>62</v>
      </c>
      <c r="I171" s="231"/>
      <c r="J171" s="232">
        <f>ROUND(I171*H171,2)</f>
        <v>0</v>
      </c>
      <c r="K171" s="228" t="s">
        <v>153</v>
      </c>
      <c r="L171" s="44"/>
      <c r="M171" s="233" t="s">
        <v>1</v>
      </c>
      <c r="N171" s="234" t="s">
        <v>45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502</v>
      </c>
      <c r="AT171" s="237" t="s">
        <v>149</v>
      </c>
      <c r="AU171" s="237" t="s">
        <v>89</v>
      </c>
      <c r="AY171" s="17" t="s">
        <v>147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87</v>
      </c>
      <c r="BK171" s="238">
        <f>ROUND(I171*H171,2)</f>
        <v>0</v>
      </c>
      <c r="BL171" s="17" t="s">
        <v>502</v>
      </c>
      <c r="BM171" s="237" t="s">
        <v>159</v>
      </c>
    </row>
    <row r="172" s="2" customFormat="1" ht="16.5" customHeight="1">
      <c r="A172" s="38"/>
      <c r="B172" s="39"/>
      <c r="C172" s="226" t="s">
        <v>320</v>
      </c>
      <c r="D172" s="226" t="s">
        <v>149</v>
      </c>
      <c r="E172" s="227" t="s">
        <v>853</v>
      </c>
      <c r="F172" s="228" t="s">
        <v>854</v>
      </c>
      <c r="G172" s="229" t="s">
        <v>211</v>
      </c>
      <c r="H172" s="230">
        <v>1.75</v>
      </c>
      <c r="I172" s="231"/>
      <c r="J172" s="232">
        <f>ROUND(I172*H172,2)</f>
        <v>0</v>
      </c>
      <c r="K172" s="228" t="s">
        <v>153</v>
      </c>
      <c r="L172" s="44"/>
      <c r="M172" s="233" t="s">
        <v>1</v>
      </c>
      <c r="N172" s="234" t="s">
        <v>45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502</v>
      </c>
      <c r="AT172" s="237" t="s">
        <v>149</v>
      </c>
      <c r="AU172" s="237" t="s">
        <v>89</v>
      </c>
      <c r="AY172" s="17" t="s">
        <v>147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87</v>
      </c>
      <c r="BK172" s="238">
        <f>ROUND(I172*H172,2)</f>
        <v>0</v>
      </c>
      <c r="BL172" s="17" t="s">
        <v>502</v>
      </c>
      <c r="BM172" s="237" t="s">
        <v>488</v>
      </c>
    </row>
    <row r="173" s="2" customFormat="1" ht="16.5" customHeight="1">
      <c r="A173" s="38"/>
      <c r="B173" s="39"/>
      <c r="C173" s="226" t="s">
        <v>329</v>
      </c>
      <c r="D173" s="226" t="s">
        <v>149</v>
      </c>
      <c r="E173" s="227" t="s">
        <v>855</v>
      </c>
      <c r="F173" s="228" t="s">
        <v>856</v>
      </c>
      <c r="G173" s="229" t="s">
        <v>211</v>
      </c>
      <c r="H173" s="230">
        <v>1.5</v>
      </c>
      <c r="I173" s="231"/>
      <c r="J173" s="232">
        <f>ROUND(I173*H173,2)</f>
        <v>0</v>
      </c>
      <c r="K173" s="228" t="s">
        <v>153</v>
      </c>
      <c r="L173" s="44"/>
      <c r="M173" s="233" t="s">
        <v>1</v>
      </c>
      <c r="N173" s="234" t="s">
        <v>45</v>
      </c>
      <c r="O173" s="91"/>
      <c r="P173" s="235">
        <f>O173*H173</f>
        <v>0</v>
      </c>
      <c r="Q173" s="235">
        <v>2.2563399999999998</v>
      </c>
      <c r="R173" s="235">
        <f>Q173*H173</f>
        <v>3.3845099999999997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502</v>
      </c>
      <c r="AT173" s="237" t="s">
        <v>149</v>
      </c>
      <c r="AU173" s="237" t="s">
        <v>89</v>
      </c>
      <c r="AY173" s="17" t="s">
        <v>147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87</v>
      </c>
      <c r="BK173" s="238">
        <f>ROUND(I173*H173,2)</f>
        <v>0</v>
      </c>
      <c r="BL173" s="17" t="s">
        <v>502</v>
      </c>
      <c r="BM173" s="237" t="s">
        <v>502</v>
      </c>
    </row>
    <row r="174" s="2" customFormat="1" ht="16.5" customHeight="1">
      <c r="A174" s="38"/>
      <c r="B174" s="39"/>
      <c r="C174" s="272" t="s">
        <v>336</v>
      </c>
      <c r="D174" s="272" t="s">
        <v>291</v>
      </c>
      <c r="E174" s="273" t="s">
        <v>857</v>
      </c>
      <c r="F174" s="274" t="s">
        <v>858</v>
      </c>
      <c r="G174" s="275" t="s">
        <v>162</v>
      </c>
      <c r="H174" s="276">
        <v>6</v>
      </c>
      <c r="I174" s="277"/>
      <c r="J174" s="278">
        <f>ROUND(I174*H174,2)</f>
        <v>0</v>
      </c>
      <c r="K174" s="274" t="s">
        <v>1</v>
      </c>
      <c r="L174" s="279"/>
      <c r="M174" s="280" t="s">
        <v>1</v>
      </c>
      <c r="N174" s="281" t="s">
        <v>45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859</v>
      </c>
      <c r="AT174" s="237" t="s">
        <v>291</v>
      </c>
      <c r="AU174" s="237" t="s">
        <v>89</v>
      </c>
      <c r="AY174" s="17" t="s">
        <v>147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87</v>
      </c>
      <c r="BK174" s="238">
        <f>ROUND(I174*H174,2)</f>
        <v>0</v>
      </c>
      <c r="BL174" s="17" t="s">
        <v>502</v>
      </c>
      <c r="BM174" s="237" t="s">
        <v>512</v>
      </c>
    </row>
    <row r="175" s="2" customFormat="1" ht="16.5" customHeight="1">
      <c r="A175" s="38"/>
      <c r="B175" s="39"/>
      <c r="C175" s="226" t="s">
        <v>341</v>
      </c>
      <c r="D175" s="226" t="s">
        <v>149</v>
      </c>
      <c r="E175" s="227" t="s">
        <v>860</v>
      </c>
      <c r="F175" s="228" t="s">
        <v>861</v>
      </c>
      <c r="G175" s="229" t="s">
        <v>197</v>
      </c>
      <c r="H175" s="230">
        <v>238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45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502</v>
      </c>
      <c r="AT175" s="237" t="s">
        <v>149</v>
      </c>
      <c r="AU175" s="237" t="s">
        <v>89</v>
      </c>
      <c r="AY175" s="17" t="s">
        <v>147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87</v>
      </c>
      <c r="BK175" s="238">
        <f>ROUND(I175*H175,2)</f>
        <v>0</v>
      </c>
      <c r="BL175" s="17" t="s">
        <v>502</v>
      </c>
      <c r="BM175" s="237" t="s">
        <v>522</v>
      </c>
    </row>
    <row r="176" s="2" customFormat="1" ht="16.5" customHeight="1">
      <c r="A176" s="38"/>
      <c r="B176" s="39"/>
      <c r="C176" s="226" t="s">
        <v>350</v>
      </c>
      <c r="D176" s="226" t="s">
        <v>149</v>
      </c>
      <c r="E176" s="227" t="s">
        <v>862</v>
      </c>
      <c r="F176" s="228" t="s">
        <v>863</v>
      </c>
      <c r="G176" s="229" t="s">
        <v>197</v>
      </c>
      <c r="H176" s="230">
        <v>238</v>
      </c>
      <c r="I176" s="231"/>
      <c r="J176" s="232">
        <f>ROUND(I176*H176,2)</f>
        <v>0</v>
      </c>
      <c r="K176" s="228" t="s">
        <v>153</v>
      </c>
      <c r="L176" s="44"/>
      <c r="M176" s="233" t="s">
        <v>1</v>
      </c>
      <c r="N176" s="234" t="s">
        <v>45</v>
      </c>
      <c r="O176" s="91"/>
      <c r="P176" s="235">
        <f>O176*H176</f>
        <v>0</v>
      </c>
      <c r="Q176" s="235">
        <v>0.27015</v>
      </c>
      <c r="R176" s="235">
        <f>Q176*H176</f>
        <v>64.295699999999997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502</v>
      </c>
      <c r="AT176" s="237" t="s">
        <v>149</v>
      </c>
      <c r="AU176" s="237" t="s">
        <v>89</v>
      </c>
      <c r="AY176" s="17" t="s">
        <v>147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87</v>
      </c>
      <c r="BK176" s="238">
        <f>ROUND(I176*H176,2)</f>
        <v>0</v>
      </c>
      <c r="BL176" s="17" t="s">
        <v>502</v>
      </c>
      <c r="BM176" s="237" t="s">
        <v>169</v>
      </c>
    </row>
    <row r="177" s="2" customFormat="1" ht="16.5" customHeight="1">
      <c r="A177" s="38"/>
      <c r="B177" s="39"/>
      <c r="C177" s="226" t="s">
        <v>357</v>
      </c>
      <c r="D177" s="226" t="s">
        <v>149</v>
      </c>
      <c r="E177" s="227" t="s">
        <v>864</v>
      </c>
      <c r="F177" s="228" t="s">
        <v>865</v>
      </c>
      <c r="G177" s="229" t="s">
        <v>162</v>
      </c>
      <c r="H177" s="230">
        <v>2</v>
      </c>
      <c r="I177" s="231"/>
      <c r="J177" s="232">
        <f>ROUND(I177*H177,2)</f>
        <v>0</v>
      </c>
      <c r="K177" s="228" t="s">
        <v>153</v>
      </c>
      <c r="L177" s="44"/>
      <c r="M177" s="233" t="s">
        <v>1</v>
      </c>
      <c r="N177" s="234" t="s">
        <v>45</v>
      </c>
      <c r="O177" s="91"/>
      <c r="P177" s="235">
        <f>O177*H177</f>
        <v>0</v>
      </c>
      <c r="Q177" s="235">
        <v>0.0076</v>
      </c>
      <c r="R177" s="235">
        <f>Q177*H177</f>
        <v>0.0152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502</v>
      </c>
      <c r="AT177" s="237" t="s">
        <v>149</v>
      </c>
      <c r="AU177" s="237" t="s">
        <v>89</v>
      </c>
      <c r="AY177" s="17" t="s">
        <v>147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87</v>
      </c>
      <c r="BK177" s="238">
        <f>ROUND(I177*H177,2)</f>
        <v>0</v>
      </c>
      <c r="BL177" s="17" t="s">
        <v>502</v>
      </c>
      <c r="BM177" s="237" t="s">
        <v>539</v>
      </c>
    </row>
    <row r="178" s="2" customFormat="1" ht="16.5" customHeight="1">
      <c r="A178" s="38"/>
      <c r="B178" s="39"/>
      <c r="C178" s="226" t="s">
        <v>362</v>
      </c>
      <c r="D178" s="226" t="s">
        <v>149</v>
      </c>
      <c r="E178" s="227" t="s">
        <v>866</v>
      </c>
      <c r="F178" s="228" t="s">
        <v>867</v>
      </c>
      <c r="G178" s="229" t="s">
        <v>197</v>
      </c>
      <c r="H178" s="230">
        <v>262</v>
      </c>
      <c r="I178" s="231"/>
      <c r="J178" s="232">
        <f>ROUND(I178*H178,2)</f>
        <v>0</v>
      </c>
      <c r="K178" s="228" t="s">
        <v>153</v>
      </c>
      <c r="L178" s="44"/>
      <c r="M178" s="233" t="s">
        <v>1</v>
      </c>
      <c r="N178" s="234" t="s">
        <v>45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502</v>
      </c>
      <c r="AT178" s="237" t="s">
        <v>149</v>
      </c>
      <c r="AU178" s="237" t="s">
        <v>89</v>
      </c>
      <c r="AY178" s="17" t="s">
        <v>147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87</v>
      </c>
      <c r="BK178" s="238">
        <f>ROUND(I178*H178,2)</f>
        <v>0</v>
      </c>
      <c r="BL178" s="17" t="s">
        <v>502</v>
      </c>
      <c r="BM178" s="237" t="s">
        <v>549</v>
      </c>
    </row>
    <row r="179" s="2" customFormat="1" ht="16.5" customHeight="1">
      <c r="A179" s="38"/>
      <c r="B179" s="39"/>
      <c r="C179" s="272" t="s">
        <v>368</v>
      </c>
      <c r="D179" s="272" t="s">
        <v>291</v>
      </c>
      <c r="E179" s="273" t="s">
        <v>868</v>
      </c>
      <c r="F179" s="274" t="s">
        <v>869</v>
      </c>
      <c r="G179" s="275" t="s">
        <v>162</v>
      </c>
      <c r="H179" s="276">
        <v>262</v>
      </c>
      <c r="I179" s="277"/>
      <c r="J179" s="278">
        <f>ROUND(I179*H179,2)</f>
        <v>0</v>
      </c>
      <c r="K179" s="274" t="s">
        <v>1</v>
      </c>
      <c r="L179" s="279"/>
      <c r="M179" s="280" t="s">
        <v>1</v>
      </c>
      <c r="N179" s="281" t="s">
        <v>45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859</v>
      </c>
      <c r="AT179" s="237" t="s">
        <v>291</v>
      </c>
      <c r="AU179" s="237" t="s">
        <v>89</v>
      </c>
      <c r="AY179" s="17" t="s">
        <v>147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87</v>
      </c>
      <c r="BK179" s="238">
        <f>ROUND(I179*H179,2)</f>
        <v>0</v>
      </c>
      <c r="BL179" s="17" t="s">
        <v>502</v>
      </c>
      <c r="BM179" s="237" t="s">
        <v>558</v>
      </c>
    </row>
    <row r="180" s="2" customFormat="1" ht="16.5" customHeight="1">
      <c r="A180" s="38"/>
      <c r="B180" s="39"/>
      <c r="C180" s="226" t="s">
        <v>373</v>
      </c>
      <c r="D180" s="226" t="s">
        <v>149</v>
      </c>
      <c r="E180" s="227" t="s">
        <v>870</v>
      </c>
      <c r="F180" s="228" t="s">
        <v>871</v>
      </c>
      <c r="G180" s="229" t="s">
        <v>197</v>
      </c>
      <c r="H180" s="230">
        <v>238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45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502</v>
      </c>
      <c r="AT180" s="237" t="s">
        <v>149</v>
      </c>
      <c r="AU180" s="237" t="s">
        <v>89</v>
      </c>
      <c r="AY180" s="17" t="s">
        <v>147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87</v>
      </c>
      <c r="BK180" s="238">
        <f>ROUND(I180*H180,2)</f>
        <v>0</v>
      </c>
      <c r="BL180" s="17" t="s">
        <v>502</v>
      </c>
      <c r="BM180" s="237" t="s">
        <v>569</v>
      </c>
    </row>
    <row r="181" s="2" customFormat="1" ht="16.5" customHeight="1">
      <c r="A181" s="38"/>
      <c r="B181" s="39"/>
      <c r="C181" s="226" t="s">
        <v>379</v>
      </c>
      <c r="D181" s="226" t="s">
        <v>149</v>
      </c>
      <c r="E181" s="227" t="s">
        <v>872</v>
      </c>
      <c r="F181" s="228" t="s">
        <v>873</v>
      </c>
      <c r="G181" s="229" t="s">
        <v>211</v>
      </c>
      <c r="H181" s="230">
        <v>19.039999999999999</v>
      </c>
      <c r="I181" s="231"/>
      <c r="J181" s="232">
        <f>ROUND(I181*H181,2)</f>
        <v>0</v>
      </c>
      <c r="K181" s="228" t="s">
        <v>153</v>
      </c>
      <c r="L181" s="44"/>
      <c r="M181" s="233" t="s">
        <v>1</v>
      </c>
      <c r="N181" s="234" t="s">
        <v>45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502</v>
      </c>
      <c r="AT181" s="237" t="s">
        <v>149</v>
      </c>
      <c r="AU181" s="237" t="s">
        <v>89</v>
      </c>
      <c r="AY181" s="17" t="s">
        <v>147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87</v>
      </c>
      <c r="BK181" s="238">
        <f>ROUND(I181*H181,2)</f>
        <v>0</v>
      </c>
      <c r="BL181" s="17" t="s">
        <v>502</v>
      </c>
      <c r="BM181" s="237" t="s">
        <v>578</v>
      </c>
    </row>
    <row r="182" s="2" customFormat="1" ht="21.75" customHeight="1">
      <c r="A182" s="38"/>
      <c r="B182" s="39"/>
      <c r="C182" s="226" t="s">
        <v>385</v>
      </c>
      <c r="D182" s="226" t="s">
        <v>149</v>
      </c>
      <c r="E182" s="227" t="s">
        <v>874</v>
      </c>
      <c r="F182" s="228" t="s">
        <v>875</v>
      </c>
      <c r="G182" s="229" t="s">
        <v>152</v>
      </c>
      <c r="H182" s="230">
        <v>12</v>
      </c>
      <c r="I182" s="231"/>
      <c r="J182" s="232">
        <f>ROUND(I182*H182,2)</f>
        <v>0</v>
      </c>
      <c r="K182" s="228" t="s">
        <v>153</v>
      </c>
      <c r="L182" s="44"/>
      <c r="M182" s="233" t="s">
        <v>1</v>
      </c>
      <c r="N182" s="234" t="s">
        <v>45</v>
      </c>
      <c r="O182" s="91"/>
      <c r="P182" s="235">
        <f>O182*H182</f>
        <v>0</v>
      </c>
      <c r="Q182" s="235">
        <v>0.40481</v>
      </c>
      <c r="R182" s="235">
        <f>Q182*H182</f>
        <v>4.8577200000000005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502</v>
      </c>
      <c r="AT182" s="237" t="s">
        <v>149</v>
      </c>
      <c r="AU182" s="237" t="s">
        <v>89</v>
      </c>
      <c r="AY182" s="17" t="s">
        <v>147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87</v>
      </c>
      <c r="BK182" s="238">
        <f>ROUND(I182*H182,2)</f>
        <v>0</v>
      </c>
      <c r="BL182" s="17" t="s">
        <v>502</v>
      </c>
      <c r="BM182" s="237" t="s">
        <v>587</v>
      </c>
    </row>
    <row r="183" s="2" customFormat="1" ht="16.5" customHeight="1">
      <c r="A183" s="38"/>
      <c r="B183" s="39"/>
      <c r="C183" s="226" t="s">
        <v>391</v>
      </c>
      <c r="D183" s="226" t="s">
        <v>149</v>
      </c>
      <c r="E183" s="227" t="s">
        <v>876</v>
      </c>
      <c r="F183" s="228" t="s">
        <v>877</v>
      </c>
      <c r="G183" s="229" t="s">
        <v>152</v>
      </c>
      <c r="H183" s="230">
        <v>12</v>
      </c>
      <c r="I183" s="231"/>
      <c r="J183" s="232">
        <f>ROUND(I183*H183,2)</f>
        <v>0</v>
      </c>
      <c r="K183" s="228" t="s">
        <v>1</v>
      </c>
      <c r="L183" s="44"/>
      <c r="M183" s="282" t="s">
        <v>1</v>
      </c>
      <c r="N183" s="283" t="s">
        <v>45</v>
      </c>
      <c r="O183" s="284"/>
      <c r="P183" s="285">
        <f>O183*H183</f>
        <v>0</v>
      </c>
      <c r="Q183" s="285">
        <v>0.18024999999999999</v>
      </c>
      <c r="R183" s="285">
        <f>Q183*H183</f>
        <v>2.1629999999999998</v>
      </c>
      <c r="S183" s="285">
        <v>0</v>
      </c>
      <c r="T183" s="28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502</v>
      </c>
      <c r="AT183" s="237" t="s">
        <v>149</v>
      </c>
      <c r="AU183" s="237" t="s">
        <v>89</v>
      </c>
      <c r="AY183" s="17" t="s">
        <v>147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87</v>
      </c>
      <c r="BK183" s="238">
        <f>ROUND(I183*H183,2)</f>
        <v>0</v>
      </c>
      <c r="BL183" s="17" t="s">
        <v>502</v>
      </c>
      <c r="BM183" s="237" t="s">
        <v>599</v>
      </c>
    </row>
    <row r="184" s="2" customFormat="1" ht="6.96" customHeight="1">
      <c r="A184" s="38"/>
      <c r="B184" s="66"/>
      <c r="C184" s="67"/>
      <c r="D184" s="67"/>
      <c r="E184" s="67"/>
      <c r="F184" s="67"/>
      <c r="G184" s="67"/>
      <c r="H184" s="67"/>
      <c r="I184" s="67"/>
      <c r="J184" s="67"/>
      <c r="K184" s="67"/>
      <c r="L184" s="44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La+Uc0xaga8tw/DGWRxR/bTE5FRvPaoSRk/MNDEm47NPM2TW2CypYWtT3oELO7tRufGorAEGjvTfrzQCrqTUvw==" hashValue="/owYQ0CLIPPzc+Vk8eTbxSDQhZP4QO8Gx0PZK2lE++h8eTfx/Q1O9zYpuXM3Alb0x91tPNtcQbatzJwLpob1Jg==" algorithmName="SHA-512" password="CC35"/>
  <autoFilter ref="C130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113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878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18. 2. 2021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ROUND((SUM(BE125:BE196)),  2)</f>
        <v>0</v>
      </c>
      <c r="G35" s="38"/>
      <c r="H35" s="38"/>
      <c r="I35" s="164">
        <v>0.20999999999999999</v>
      </c>
      <c r="J35" s="163">
        <f>ROUND(((SUM(BE125:BE196))*I35),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ROUND((SUM(BF125:BF196)),  2)</f>
        <v>0</v>
      </c>
      <c r="G36" s="38"/>
      <c r="H36" s="38"/>
      <c r="I36" s="164">
        <v>0.14999999999999999</v>
      </c>
      <c r="J36" s="163">
        <f>ROUND(((SUM(BF125:BF196))*I36),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ROUND((SUM(BG125:BG196)),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ROUND((SUM(BH125:BH196)),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ROUND((SUM(BI125:BI196)),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VON_u - Vedlejší a ostatní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18. 2. 2021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879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880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881</v>
      </c>
      <c r="E101" s="196"/>
      <c r="F101" s="196"/>
      <c r="G101" s="196"/>
      <c r="H101" s="196"/>
      <c r="I101" s="196"/>
      <c r="J101" s="197">
        <f>J161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882</v>
      </c>
      <c r="E102" s="196"/>
      <c r="F102" s="196"/>
      <c r="G102" s="196"/>
      <c r="H102" s="196"/>
      <c r="I102" s="196"/>
      <c r="J102" s="197">
        <f>J185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883</v>
      </c>
      <c r="E103" s="196"/>
      <c r="F103" s="196"/>
      <c r="G103" s="196"/>
      <c r="H103" s="196"/>
      <c r="I103" s="196"/>
      <c r="J103" s="197">
        <f>J193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Cyklostezka Šternberk - Dolní Žleb - III. 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113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VON_u - Vedlejší a ostatní náklady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Šternberk - Dolní Žleb</v>
      </c>
      <c r="G119" s="40"/>
      <c r="H119" s="40"/>
      <c r="I119" s="32" t="s">
        <v>22</v>
      </c>
      <c r="J119" s="79" t="str">
        <f>IF(J14="","",J14)</f>
        <v>18. 2. 2021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>Město Šternberk</v>
      </c>
      <c r="G121" s="40"/>
      <c r="H121" s="40"/>
      <c r="I121" s="32" t="s">
        <v>32</v>
      </c>
      <c r="J121" s="36" t="str">
        <f>E23</f>
        <v>Dopravní projektování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IF(E20="","",E20)</f>
        <v>Vyplň údaj</v>
      </c>
      <c r="G122" s="40"/>
      <c r="H122" s="40"/>
      <c r="I122" s="32" t="s">
        <v>36</v>
      </c>
      <c r="J122" s="36" t="str">
        <f>E26</f>
        <v>Ing. Milena Uhlárová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133</v>
      </c>
      <c r="D124" s="202" t="s">
        <v>65</v>
      </c>
      <c r="E124" s="202" t="s">
        <v>61</v>
      </c>
      <c r="F124" s="202" t="s">
        <v>62</v>
      </c>
      <c r="G124" s="202" t="s">
        <v>134</v>
      </c>
      <c r="H124" s="202" t="s">
        <v>135</v>
      </c>
      <c r="I124" s="202" t="s">
        <v>136</v>
      </c>
      <c r="J124" s="202" t="s">
        <v>118</v>
      </c>
      <c r="K124" s="203" t="s">
        <v>137</v>
      </c>
      <c r="L124" s="204"/>
      <c r="M124" s="100" t="s">
        <v>1</v>
      </c>
      <c r="N124" s="101" t="s">
        <v>44</v>
      </c>
      <c r="O124" s="101" t="s">
        <v>138</v>
      </c>
      <c r="P124" s="101" t="s">
        <v>139</v>
      </c>
      <c r="Q124" s="101" t="s">
        <v>140</v>
      </c>
      <c r="R124" s="101" t="s">
        <v>141</v>
      </c>
      <c r="S124" s="101" t="s">
        <v>142</v>
      </c>
      <c r="T124" s="102" t="s">
        <v>143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144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0</v>
      </c>
      <c r="S125" s="104"/>
      <c r="T125" s="208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79</v>
      </c>
      <c r="AU125" s="17" t="s">
        <v>120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79</v>
      </c>
      <c r="E126" s="213" t="s">
        <v>884</v>
      </c>
      <c r="F126" s="213" t="s">
        <v>885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P127+P161+P185+P193</f>
        <v>0</v>
      </c>
      <c r="Q126" s="218"/>
      <c r="R126" s="219">
        <f>R127+R161+R185+R193</f>
        <v>0</v>
      </c>
      <c r="S126" s="218"/>
      <c r="T126" s="220">
        <f>T127+T161+T185+T193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173</v>
      </c>
      <c r="AT126" s="222" t="s">
        <v>79</v>
      </c>
      <c r="AU126" s="222" t="s">
        <v>80</v>
      </c>
      <c r="AY126" s="221" t="s">
        <v>147</v>
      </c>
      <c r="BK126" s="223">
        <f>BK127+BK161+BK185+BK193</f>
        <v>0</v>
      </c>
    </row>
    <row r="127" s="12" customFormat="1" ht="22.8" customHeight="1">
      <c r="A127" s="12"/>
      <c r="B127" s="210"/>
      <c r="C127" s="211"/>
      <c r="D127" s="212" t="s">
        <v>79</v>
      </c>
      <c r="E127" s="224" t="s">
        <v>886</v>
      </c>
      <c r="F127" s="224" t="s">
        <v>887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SUM(P128:P160)</f>
        <v>0</v>
      </c>
      <c r="Q127" s="218"/>
      <c r="R127" s="219">
        <f>SUM(R128:R160)</f>
        <v>0</v>
      </c>
      <c r="S127" s="218"/>
      <c r="T127" s="220">
        <f>SUM(T128:T160)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173</v>
      </c>
      <c r="AT127" s="222" t="s">
        <v>79</v>
      </c>
      <c r="AU127" s="222" t="s">
        <v>87</v>
      </c>
      <c r="AY127" s="221" t="s">
        <v>147</v>
      </c>
      <c r="BK127" s="223">
        <f>SUM(BK128:BK160)</f>
        <v>0</v>
      </c>
    </row>
    <row r="128" s="2" customFormat="1" ht="16.5" customHeight="1">
      <c r="A128" s="38"/>
      <c r="B128" s="39"/>
      <c r="C128" s="226" t="s">
        <v>87</v>
      </c>
      <c r="D128" s="226" t="s">
        <v>149</v>
      </c>
      <c r="E128" s="227" t="s">
        <v>888</v>
      </c>
      <c r="F128" s="228" t="s">
        <v>889</v>
      </c>
      <c r="G128" s="229" t="s">
        <v>890</v>
      </c>
      <c r="H128" s="230">
        <v>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45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154</v>
      </c>
      <c r="AT128" s="237" t="s">
        <v>149</v>
      </c>
      <c r="AU128" s="237" t="s">
        <v>89</v>
      </c>
      <c r="AY128" s="17" t="s">
        <v>147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87</v>
      </c>
      <c r="BK128" s="238">
        <f>ROUND(I128*H128,2)</f>
        <v>0</v>
      </c>
      <c r="BL128" s="17" t="s">
        <v>154</v>
      </c>
      <c r="BM128" s="237" t="s">
        <v>891</v>
      </c>
    </row>
    <row r="129" s="13" customFormat="1">
      <c r="A129" s="13"/>
      <c r="B129" s="239"/>
      <c r="C129" s="240"/>
      <c r="D129" s="241" t="s">
        <v>156</v>
      </c>
      <c r="E129" s="242" t="s">
        <v>1</v>
      </c>
      <c r="F129" s="243" t="s">
        <v>892</v>
      </c>
      <c r="G129" s="240"/>
      <c r="H129" s="242" t="s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156</v>
      </c>
      <c r="AU129" s="249" t="s">
        <v>89</v>
      </c>
      <c r="AV129" s="13" t="s">
        <v>87</v>
      </c>
      <c r="AW129" s="13" t="s">
        <v>35</v>
      </c>
      <c r="AX129" s="13" t="s">
        <v>80</v>
      </c>
      <c r="AY129" s="249" t="s">
        <v>147</v>
      </c>
    </row>
    <row r="130" s="13" customFormat="1">
      <c r="A130" s="13"/>
      <c r="B130" s="239"/>
      <c r="C130" s="240"/>
      <c r="D130" s="241" t="s">
        <v>156</v>
      </c>
      <c r="E130" s="242" t="s">
        <v>1</v>
      </c>
      <c r="F130" s="243" t="s">
        <v>893</v>
      </c>
      <c r="G130" s="240"/>
      <c r="H130" s="242" t="s">
        <v>1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156</v>
      </c>
      <c r="AU130" s="249" t="s">
        <v>89</v>
      </c>
      <c r="AV130" s="13" t="s">
        <v>87</v>
      </c>
      <c r="AW130" s="13" t="s">
        <v>35</v>
      </c>
      <c r="AX130" s="13" t="s">
        <v>80</v>
      </c>
      <c r="AY130" s="249" t="s">
        <v>147</v>
      </c>
    </row>
    <row r="131" s="13" customFormat="1">
      <c r="A131" s="13"/>
      <c r="B131" s="239"/>
      <c r="C131" s="240"/>
      <c r="D131" s="241" t="s">
        <v>156</v>
      </c>
      <c r="E131" s="242" t="s">
        <v>1</v>
      </c>
      <c r="F131" s="243" t="s">
        <v>894</v>
      </c>
      <c r="G131" s="240"/>
      <c r="H131" s="242" t="s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156</v>
      </c>
      <c r="AU131" s="249" t="s">
        <v>89</v>
      </c>
      <c r="AV131" s="13" t="s">
        <v>87</v>
      </c>
      <c r="AW131" s="13" t="s">
        <v>35</v>
      </c>
      <c r="AX131" s="13" t="s">
        <v>80</v>
      </c>
      <c r="AY131" s="249" t="s">
        <v>147</v>
      </c>
    </row>
    <row r="132" s="14" customFormat="1">
      <c r="A132" s="14"/>
      <c r="B132" s="250"/>
      <c r="C132" s="251"/>
      <c r="D132" s="241" t="s">
        <v>156</v>
      </c>
      <c r="E132" s="252" t="s">
        <v>1</v>
      </c>
      <c r="F132" s="253" t="s">
        <v>87</v>
      </c>
      <c r="G132" s="251"/>
      <c r="H132" s="254">
        <v>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156</v>
      </c>
      <c r="AU132" s="260" t="s">
        <v>89</v>
      </c>
      <c r="AV132" s="14" t="s">
        <v>89</v>
      </c>
      <c r="AW132" s="14" t="s">
        <v>35</v>
      </c>
      <c r="AX132" s="14" t="s">
        <v>87</v>
      </c>
      <c r="AY132" s="260" t="s">
        <v>147</v>
      </c>
    </row>
    <row r="133" s="2" customFormat="1" ht="16.5" customHeight="1">
      <c r="A133" s="38"/>
      <c r="B133" s="39"/>
      <c r="C133" s="226" t="s">
        <v>89</v>
      </c>
      <c r="D133" s="226" t="s">
        <v>149</v>
      </c>
      <c r="E133" s="227" t="s">
        <v>895</v>
      </c>
      <c r="F133" s="228" t="s">
        <v>896</v>
      </c>
      <c r="G133" s="229" t="s">
        <v>890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45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154</v>
      </c>
      <c r="AT133" s="237" t="s">
        <v>149</v>
      </c>
      <c r="AU133" s="237" t="s">
        <v>89</v>
      </c>
      <c r="AY133" s="17" t="s">
        <v>147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87</v>
      </c>
      <c r="BK133" s="238">
        <f>ROUND(I133*H133,2)</f>
        <v>0</v>
      </c>
      <c r="BL133" s="17" t="s">
        <v>154</v>
      </c>
      <c r="BM133" s="237" t="s">
        <v>897</v>
      </c>
    </row>
    <row r="134" s="13" customFormat="1">
      <c r="A134" s="13"/>
      <c r="B134" s="239"/>
      <c r="C134" s="240"/>
      <c r="D134" s="241" t="s">
        <v>156</v>
      </c>
      <c r="E134" s="242" t="s">
        <v>1</v>
      </c>
      <c r="F134" s="243" t="s">
        <v>898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156</v>
      </c>
      <c r="AU134" s="249" t="s">
        <v>89</v>
      </c>
      <c r="AV134" s="13" t="s">
        <v>87</v>
      </c>
      <c r="AW134" s="13" t="s">
        <v>35</v>
      </c>
      <c r="AX134" s="13" t="s">
        <v>80</v>
      </c>
      <c r="AY134" s="249" t="s">
        <v>147</v>
      </c>
    </row>
    <row r="135" s="14" customFormat="1">
      <c r="A135" s="14"/>
      <c r="B135" s="250"/>
      <c r="C135" s="251"/>
      <c r="D135" s="241" t="s">
        <v>156</v>
      </c>
      <c r="E135" s="252" t="s">
        <v>1</v>
      </c>
      <c r="F135" s="253" t="s">
        <v>87</v>
      </c>
      <c r="G135" s="251"/>
      <c r="H135" s="254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156</v>
      </c>
      <c r="AU135" s="260" t="s">
        <v>89</v>
      </c>
      <c r="AV135" s="14" t="s">
        <v>89</v>
      </c>
      <c r="AW135" s="14" t="s">
        <v>35</v>
      </c>
      <c r="AX135" s="14" t="s">
        <v>80</v>
      </c>
      <c r="AY135" s="260" t="s">
        <v>147</v>
      </c>
    </row>
    <row r="136" s="15" customFormat="1">
      <c r="A136" s="15"/>
      <c r="B136" s="261"/>
      <c r="C136" s="262"/>
      <c r="D136" s="241" t="s">
        <v>156</v>
      </c>
      <c r="E136" s="263" t="s">
        <v>1</v>
      </c>
      <c r="F136" s="264" t="s">
        <v>182</v>
      </c>
      <c r="G136" s="262"/>
      <c r="H136" s="265">
        <v>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156</v>
      </c>
      <c r="AU136" s="271" t="s">
        <v>89</v>
      </c>
      <c r="AV136" s="15" t="s">
        <v>154</v>
      </c>
      <c r="AW136" s="15" t="s">
        <v>35</v>
      </c>
      <c r="AX136" s="15" t="s">
        <v>87</v>
      </c>
      <c r="AY136" s="271" t="s">
        <v>147</v>
      </c>
    </row>
    <row r="137" s="2" customFormat="1" ht="16.5" customHeight="1">
      <c r="A137" s="38"/>
      <c r="B137" s="39"/>
      <c r="C137" s="226" t="s">
        <v>164</v>
      </c>
      <c r="D137" s="226" t="s">
        <v>149</v>
      </c>
      <c r="E137" s="227" t="s">
        <v>899</v>
      </c>
      <c r="F137" s="228" t="s">
        <v>900</v>
      </c>
      <c r="G137" s="229" t="s">
        <v>890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45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154</v>
      </c>
      <c r="AT137" s="237" t="s">
        <v>149</v>
      </c>
      <c r="AU137" s="237" t="s">
        <v>89</v>
      </c>
      <c r="AY137" s="17" t="s">
        <v>147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87</v>
      </c>
      <c r="BK137" s="238">
        <f>ROUND(I137*H137,2)</f>
        <v>0</v>
      </c>
      <c r="BL137" s="17" t="s">
        <v>154</v>
      </c>
      <c r="BM137" s="237" t="s">
        <v>901</v>
      </c>
    </row>
    <row r="138" s="13" customFormat="1">
      <c r="A138" s="13"/>
      <c r="B138" s="239"/>
      <c r="C138" s="240"/>
      <c r="D138" s="241" t="s">
        <v>156</v>
      </c>
      <c r="E138" s="242" t="s">
        <v>1</v>
      </c>
      <c r="F138" s="243" t="s">
        <v>902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156</v>
      </c>
      <c r="AU138" s="249" t="s">
        <v>89</v>
      </c>
      <c r="AV138" s="13" t="s">
        <v>87</v>
      </c>
      <c r="AW138" s="13" t="s">
        <v>35</v>
      </c>
      <c r="AX138" s="13" t="s">
        <v>80</v>
      </c>
      <c r="AY138" s="249" t="s">
        <v>147</v>
      </c>
    </row>
    <row r="139" s="13" customFormat="1">
      <c r="A139" s="13"/>
      <c r="B139" s="239"/>
      <c r="C139" s="240"/>
      <c r="D139" s="241" t="s">
        <v>156</v>
      </c>
      <c r="E139" s="242" t="s">
        <v>1</v>
      </c>
      <c r="F139" s="243" t="s">
        <v>893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156</v>
      </c>
      <c r="AU139" s="249" t="s">
        <v>89</v>
      </c>
      <c r="AV139" s="13" t="s">
        <v>87</v>
      </c>
      <c r="AW139" s="13" t="s">
        <v>35</v>
      </c>
      <c r="AX139" s="13" t="s">
        <v>80</v>
      </c>
      <c r="AY139" s="249" t="s">
        <v>147</v>
      </c>
    </row>
    <row r="140" s="13" customFormat="1">
      <c r="A140" s="13"/>
      <c r="B140" s="239"/>
      <c r="C140" s="240"/>
      <c r="D140" s="241" t="s">
        <v>156</v>
      </c>
      <c r="E140" s="242" t="s">
        <v>1</v>
      </c>
      <c r="F140" s="243" t="s">
        <v>903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156</v>
      </c>
      <c r="AU140" s="249" t="s">
        <v>89</v>
      </c>
      <c r="AV140" s="13" t="s">
        <v>87</v>
      </c>
      <c r="AW140" s="13" t="s">
        <v>35</v>
      </c>
      <c r="AX140" s="13" t="s">
        <v>80</v>
      </c>
      <c r="AY140" s="249" t="s">
        <v>147</v>
      </c>
    </row>
    <row r="141" s="13" customFormat="1">
      <c r="A141" s="13"/>
      <c r="B141" s="239"/>
      <c r="C141" s="240"/>
      <c r="D141" s="241" t="s">
        <v>156</v>
      </c>
      <c r="E141" s="242" t="s">
        <v>1</v>
      </c>
      <c r="F141" s="243" t="s">
        <v>904</v>
      </c>
      <c r="G141" s="240"/>
      <c r="H141" s="242" t="s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156</v>
      </c>
      <c r="AU141" s="249" t="s">
        <v>89</v>
      </c>
      <c r="AV141" s="13" t="s">
        <v>87</v>
      </c>
      <c r="AW141" s="13" t="s">
        <v>35</v>
      </c>
      <c r="AX141" s="13" t="s">
        <v>80</v>
      </c>
      <c r="AY141" s="249" t="s">
        <v>147</v>
      </c>
    </row>
    <row r="142" s="14" customFormat="1">
      <c r="A142" s="14"/>
      <c r="B142" s="250"/>
      <c r="C142" s="251"/>
      <c r="D142" s="241" t="s">
        <v>156</v>
      </c>
      <c r="E142" s="252" t="s">
        <v>1</v>
      </c>
      <c r="F142" s="253" t="s">
        <v>87</v>
      </c>
      <c r="G142" s="251"/>
      <c r="H142" s="254">
        <v>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156</v>
      </c>
      <c r="AU142" s="260" t="s">
        <v>89</v>
      </c>
      <c r="AV142" s="14" t="s">
        <v>89</v>
      </c>
      <c r="AW142" s="14" t="s">
        <v>35</v>
      </c>
      <c r="AX142" s="14" t="s">
        <v>80</v>
      </c>
      <c r="AY142" s="260" t="s">
        <v>147</v>
      </c>
    </row>
    <row r="143" s="15" customFormat="1">
      <c r="A143" s="15"/>
      <c r="B143" s="261"/>
      <c r="C143" s="262"/>
      <c r="D143" s="241" t="s">
        <v>156</v>
      </c>
      <c r="E143" s="263" t="s">
        <v>1</v>
      </c>
      <c r="F143" s="264" t="s">
        <v>182</v>
      </c>
      <c r="G143" s="262"/>
      <c r="H143" s="265">
        <v>1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156</v>
      </c>
      <c r="AU143" s="271" t="s">
        <v>89</v>
      </c>
      <c r="AV143" s="15" t="s">
        <v>154</v>
      </c>
      <c r="AW143" s="15" t="s">
        <v>35</v>
      </c>
      <c r="AX143" s="15" t="s">
        <v>87</v>
      </c>
      <c r="AY143" s="271" t="s">
        <v>147</v>
      </c>
    </row>
    <row r="144" s="2" customFormat="1" ht="16.5" customHeight="1">
      <c r="A144" s="38"/>
      <c r="B144" s="39"/>
      <c r="C144" s="226" t="s">
        <v>154</v>
      </c>
      <c r="D144" s="226" t="s">
        <v>149</v>
      </c>
      <c r="E144" s="227" t="s">
        <v>905</v>
      </c>
      <c r="F144" s="228" t="s">
        <v>906</v>
      </c>
      <c r="G144" s="229" t="s">
        <v>907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45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154</v>
      </c>
      <c r="AT144" s="237" t="s">
        <v>149</v>
      </c>
      <c r="AU144" s="237" t="s">
        <v>89</v>
      </c>
      <c r="AY144" s="17" t="s">
        <v>147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87</v>
      </c>
      <c r="BK144" s="238">
        <f>ROUND(I144*H144,2)</f>
        <v>0</v>
      </c>
      <c r="BL144" s="17" t="s">
        <v>154</v>
      </c>
      <c r="BM144" s="237" t="s">
        <v>908</v>
      </c>
    </row>
    <row r="145" s="13" customFormat="1">
      <c r="A145" s="13"/>
      <c r="B145" s="239"/>
      <c r="C145" s="240"/>
      <c r="D145" s="241" t="s">
        <v>156</v>
      </c>
      <c r="E145" s="242" t="s">
        <v>1</v>
      </c>
      <c r="F145" s="243" t="s">
        <v>909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156</v>
      </c>
      <c r="AU145" s="249" t="s">
        <v>89</v>
      </c>
      <c r="AV145" s="13" t="s">
        <v>87</v>
      </c>
      <c r="AW145" s="13" t="s">
        <v>35</v>
      </c>
      <c r="AX145" s="13" t="s">
        <v>80</v>
      </c>
      <c r="AY145" s="249" t="s">
        <v>147</v>
      </c>
    </row>
    <row r="146" s="13" customFormat="1">
      <c r="A146" s="13"/>
      <c r="B146" s="239"/>
      <c r="C146" s="240"/>
      <c r="D146" s="241" t="s">
        <v>156</v>
      </c>
      <c r="E146" s="242" t="s">
        <v>1</v>
      </c>
      <c r="F146" s="243" t="s">
        <v>893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156</v>
      </c>
      <c r="AU146" s="249" t="s">
        <v>89</v>
      </c>
      <c r="AV146" s="13" t="s">
        <v>87</v>
      </c>
      <c r="AW146" s="13" t="s">
        <v>35</v>
      </c>
      <c r="AX146" s="13" t="s">
        <v>80</v>
      </c>
      <c r="AY146" s="249" t="s">
        <v>147</v>
      </c>
    </row>
    <row r="147" s="13" customFormat="1">
      <c r="A147" s="13"/>
      <c r="B147" s="239"/>
      <c r="C147" s="240"/>
      <c r="D147" s="241" t="s">
        <v>156</v>
      </c>
      <c r="E147" s="242" t="s">
        <v>1</v>
      </c>
      <c r="F147" s="243" t="s">
        <v>910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156</v>
      </c>
      <c r="AU147" s="249" t="s">
        <v>89</v>
      </c>
      <c r="AV147" s="13" t="s">
        <v>87</v>
      </c>
      <c r="AW147" s="13" t="s">
        <v>35</v>
      </c>
      <c r="AX147" s="13" t="s">
        <v>80</v>
      </c>
      <c r="AY147" s="249" t="s">
        <v>147</v>
      </c>
    </row>
    <row r="148" s="14" customFormat="1">
      <c r="A148" s="14"/>
      <c r="B148" s="250"/>
      <c r="C148" s="251"/>
      <c r="D148" s="241" t="s">
        <v>156</v>
      </c>
      <c r="E148" s="252" t="s">
        <v>1</v>
      </c>
      <c r="F148" s="253" t="s">
        <v>87</v>
      </c>
      <c r="G148" s="251"/>
      <c r="H148" s="254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156</v>
      </c>
      <c r="AU148" s="260" t="s">
        <v>89</v>
      </c>
      <c r="AV148" s="14" t="s">
        <v>89</v>
      </c>
      <c r="AW148" s="14" t="s">
        <v>35</v>
      </c>
      <c r="AX148" s="14" t="s">
        <v>80</v>
      </c>
      <c r="AY148" s="260" t="s">
        <v>147</v>
      </c>
    </row>
    <row r="149" s="15" customFormat="1">
      <c r="A149" s="15"/>
      <c r="B149" s="261"/>
      <c r="C149" s="262"/>
      <c r="D149" s="241" t="s">
        <v>156</v>
      </c>
      <c r="E149" s="263" t="s">
        <v>1</v>
      </c>
      <c r="F149" s="264" t="s">
        <v>182</v>
      </c>
      <c r="G149" s="262"/>
      <c r="H149" s="265">
        <v>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156</v>
      </c>
      <c r="AU149" s="271" t="s">
        <v>89</v>
      </c>
      <c r="AV149" s="15" t="s">
        <v>154</v>
      </c>
      <c r="AW149" s="15" t="s">
        <v>35</v>
      </c>
      <c r="AX149" s="15" t="s">
        <v>87</v>
      </c>
      <c r="AY149" s="271" t="s">
        <v>147</v>
      </c>
    </row>
    <row r="150" s="2" customFormat="1" ht="16.5" customHeight="1">
      <c r="A150" s="38"/>
      <c r="B150" s="39"/>
      <c r="C150" s="226" t="s">
        <v>173</v>
      </c>
      <c r="D150" s="226" t="s">
        <v>149</v>
      </c>
      <c r="E150" s="227" t="s">
        <v>911</v>
      </c>
      <c r="F150" s="228" t="s">
        <v>912</v>
      </c>
      <c r="G150" s="229" t="s">
        <v>890</v>
      </c>
      <c r="H150" s="230">
        <v>1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45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154</v>
      </c>
      <c r="AT150" s="237" t="s">
        <v>149</v>
      </c>
      <c r="AU150" s="237" t="s">
        <v>89</v>
      </c>
      <c r="AY150" s="17" t="s">
        <v>147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87</v>
      </c>
      <c r="BK150" s="238">
        <f>ROUND(I150*H150,2)</f>
        <v>0</v>
      </c>
      <c r="BL150" s="17" t="s">
        <v>154</v>
      </c>
      <c r="BM150" s="237" t="s">
        <v>913</v>
      </c>
    </row>
    <row r="151" s="13" customFormat="1">
      <c r="A151" s="13"/>
      <c r="B151" s="239"/>
      <c r="C151" s="240"/>
      <c r="D151" s="241" t="s">
        <v>156</v>
      </c>
      <c r="E151" s="242" t="s">
        <v>1</v>
      </c>
      <c r="F151" s="243" t="s">
        <v>893</v>
      </c>
      <c r="G151" s="240"/>
      <c r="H151" s="242" t="s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156</v>
      </c>
      <c r="AU151" s="249" t="s">
        <v>89</v>
      </c>
      <c r="AV151" s="13" t="s">
        <v>87</v>
      </c>
      <c r="AW151" s="13" t="s">
        <v>35</v>
      </c>
      <c r="AX151" s="13" t="s">
        <v>80</v>
      </c>
      <c r="AY151" s="249" t="s">
        <v>147</v>
      </c>
    </row>
    <row r="152" s="13" customFormat="1">
      <c r="A152" s="13"/>
      <c r="B152" s="239"/>
      <c r="C152" s="240"/>
      <c r="D152" s="241" t="s">
        <v>156</v>
      </c>
      <c r="E152" s="242" t="s">
        <v>1</v>
      </c>
      <c r="F152" s="243" t="s">
        <v>914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156</v>
      </c>
      <c r="AU152" s="249" t="s">
        <v>89</v>
      </c>
      <c r="AV152" s="13" t="s">
        <v>87</v>
      </c>
      <c r="AW152" s="13" t="s">
        <v>35</v>
      </c>
      <c r="AX152" s="13" t="s">
        <v>80</v>
      </c>
      <c r="AY152" s="249" t="s">
        <v>147</v>
      </c>
    </row>
    <row r="153" s="14" customFormat="1">
      <c r="A153" s="14"/>
      <c r="B153" s="250"/>
      <c r="C153" s="251"/>
      <c r="D153" s="241" t="s">
        <v>156</v>
      </c>
      <c r="E153" s="252" t="s">
        <v>1</v>
      </c>
      <c r="F153" s="253" t="s">
        <v>87</v>
      </c>
      <c r="G153" s="251"/>
      <c r="H153" s="254">
        <v>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156</v>
      </c>
      <c r="AU153" s="260" t="s">
        <v>89</v>
      </c>
      <c r="AV153" s="14" t="s">
        <v>89</v>
      </c>
      <c r="AW153" s="14" t="s">
        <v>35</v>
      </c>
      <c r="AX153" s="14" t="s">
        <v>80</v>
      </c>
      <c r="AY153" s="260" t="s">
        <v>147</v>
      </c>
    </row>
    <row r="154" s="15" customFormat="1">
      <c r="A154" s="15"/>
      <c r="B154" s="261"/>
      <c r="C154" s="262"/>
      <c r="D154" s="241" t="s">
        <v>156</v>
      </c>
      <c r="E154" s="263" t="s">
        <v>1</v>
      </c>
      <c r="F154" s="264" t="s">
        <v>182</v>
      </c>
      <c r="G154" s="262"/>
      <c r="H154" s="265">
        <v>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156</v>
      </c>
      <c r="AU154" s="271" t="s">
        <v>89</v>
      </c>
      <c r="AV154" s="15" t="s">
        <v>154</v>
      </c>
      <c r="AW154" s="15" t="s">
        <v>35</v>
      </c>
      <c r="AX154" s="15" t="s">
        <v>87</v>
      </c>
      <c r="AY154" s="271" t="s">
        <v>147</v>
      </c>
    </row>
    <row r="155" s="2" customFormat="1" ht="16.5" customHeight="1">
      <c r="A155" s="38"/>
      <c r="B155" s="39"/>
      <c r="C155" s="226" t="s">
        <v>183</v>
      </c>
      <c r="D155" s="226" t="s">
        <v>149</v>
      </c>
      <c r="E155" s="227" t="s">
        <v>915</v>
      </c>
      <c r="F155" s="228" t="s">
        <v>916</v>
      </c>
      <c r="G155" s="229" t="s">
        <v>890</v>
      </c>
      <c r="H155" s="230">
        <v>1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45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154</v>
      </c>
      <c r="AT155" s="237" t="s">
        <v>149</v>
      </c>
      <c r="AU155" s="237" t="s">
        <v>89</v>
      </c>
      <c r="AY155" s="17" t="s">
        <v>147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87</v>
      </c>
      <c r="BK155" s="238">
        <f>ROUND(I155*H155,2)</f>
        <v>0</v>
      </c>
      <c r="BL155" s="17" t="s">
        <v>154</v>
      </c>
      <c r="BM155" s="237" t="s">
        <v>917</v>
      </c>
    </row>
    <row r="156" s="13" customFormat="1">
      <c r="A156" s="13"/>
      <c r="B156" s="239"/>
      <c r="C156" s="240"/>
      <c r="D156" s="241" t="s">
        <v>156</v>
      </c>
      <c r="E156" s="242" t="s">
        <v>1</v>
      </c>
      <c r="F156" s="243" t="s">
        <v>893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156</v>
      </c>
      <c r="AU156" s="249" t="s">
        <v>89</v>
      </c>
      <c r="AV156" s="13" t="s">
        <v>87</v>
      </c>
      <c r="AW156" s="13" t="s">
        <v>35</v>
      </c>
      <c r="AX156" s="13" t="s">
        <v>80</v>
      </c>
      <c r="AY156" s="249" t="s">
        <v>147</v>
      </c>
    </row>
    <row r="157" s="13" customFormat="1">
      <c r="A157" s="13"/>
      <c r="B157" s="239"/>
      <c r="C157" s="240"/>
      <c r="D157" s="241" t="s">
        <v>156</v>
      </c>
      <c r="E157" s="242" t="s">
        <v>1</v>
      </c>
      <c r="F157" s="243" t="s">
        <v>918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156</v>
      </c>
      <c r="AU157" s="249" t="s">
        <v>89</v>
      </c>
      <c r="AV157" s="13" t="s">
        <v>87</v>
      </c>
      <c r="AW157" s="13" t="s">
        <v>35</v>
      </c>
      <c r="AX157" s="13" t="s">
        <v>80</v>
      </c>
      <c r="AY157" s="249" t="s">
        <v>147</v>
      </c>
    </row>
    <row r="158" s="13" customFormat="1">
      <c r="A158" s="13"/>
      <c r="B158" s="239"/>
      <c r="C158" s="240"/>
      <c r="D158" s="241" t="s">
        <v>156</v>
      </c>
      <c r="E158" s="242" t="s">
        <v>1</v>
      </c>
      <c r="F158" s="243" t="s">
        <v>919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156</v>
      </c>
      <c r="AU158" s="249" t="s">
        <v>89</v>
      </c>
      <c r="AV158" s="13" t="s">
        <v>87</v>
      </c>
      <c r="AW158" s="13" t="s">
        <v>35</v>
      </c>
      <c r="AX158" s="13" t="s">
        <v>80</v>
      </c>
      <c r="AY158" s="249" t="s">
        <v>147</v>
      </c>
    </row>
    <row r="159" s="14" customFormat="1">
      <c r="A159" s="14"/>
      <c r="B159" s="250"/>
      <c r="C159" s="251"/>
      <c r="D159" s="241" t="s">
        <v>156</v>
      </c>
      <c r="E159" s="252" t="s">
        <v>1</v>
      </c>
      <c r="F159" s="253" t="s">
        <v>87</v>
      </c>
      <c r="G159" s="251"/>
      <c r="H159" s="254">
        <v>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156</v>
      </c>
      <c r="AU159" s="260" t="s">
        <v>89</v>
      </c>
      <c r="AV159" s="14" t="s">
        <v>89</v>
      </c>
      <c r="AW159" s="14" t="s">
        <v>35</v>
      </c>
      <c r="AX159" s="14" t="s">
        <v>80</v>
      </c>
      <c r="AY159" s="260" t="s">
        <v>147</v>
      </c>
    </row>
    <row r="160" s="15" customFormat="1">
      <c r="A160" s="15"/>
      <c r="B160" s="261"/>
      <c r="C160" s="262"/>
      <c r="D160" s="241" t="s">
        <v>156</v>
      </c>
      <c r="E160" s="263" t="s">
        <v>1</v>
      </c>
      <c r="F160" s="264" t="s">
        <v>182</v>
      </c>
      <c r="G160" s="262"/>
      <c r="H160" s="265">
        <v>1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1" t="s">
        <v>156</v>
      </c>
      <c r="AU160" s="271" t="s">
        <v>89</v>
      </c>
      <c r="AV160" s="15" t="s">
        <v>154</v>
      </c>
      <c r="AW160" s="15" t="s">
        <v>35</v>
      </c>
      <c r="AX160" s="15" t="s">
        <v>87</v>
      </c>
      <c r="AY160" s="271" t="s">
        <v>147</v>
      </c>
    </row>
    <row r="161" s="12" customFormat="1" ht="22.8" customHeight="1">
      <c r="A161" s="12"/>
      <c r="B161" s="210"/>
      <c r="C161" s="211"/>
      <c r="D161" s="212" t="s">
        <v>79</v>
      </c>
      <c r="E161" s="224" t="s">
        <v>920</v>
      </c>
      <c r="F161" s="224" t="s">
        <v>921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SUM(P162:P184)</f>
        <v>0</v>
      </c>
      <c r="Q161" s="218"/>
      <c r="R161" s="219">
        <f>SUM(R162:R184)</f>
        <v>0</v>
      </c>
      <c r="S161" s="218"/>
      <c r="T161" s="220">
        <f>SUM(T162:T184)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173</v>
      </c>
      <c r="AT161" s="222" t="s">
        <v>79</v>
      </c>
      <c r="AU161" s="222" t="s">
        <v>87</v>
      </c>
      <c r="AY161" s="221" t="s">
        <v>147</v>
      </c>
      <c r="BK161" s="223">
        <f>SUM(BK162:BK184)</f>
        <v>0</v>
      </c>
    </row>
    <row r="162" s="2" customFormat="1" ht="16.5" customHeight="1">
      <c r="A162" s="38"/>
      <c r="B162" s="39"/>
      <c r="C162" s="226" t="s">
        <v>188</v>
      </c>
      <c r="D162" s="226" t="s">
        <v>149</v>
      </c>
      <c r="E162" s="227" t="s">
        <v>922</v>
      </c>
      <c r="F162" s="228" t="s">
        <v>923</v>
      </c>
      <c r="G162" s="229" t="s">
        <v>890</v>
      </c>
      <c r="H162" s="230">
        <v>1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45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154</v>
      </c>
      <c r="AT162" s="237" t="s">
        <v>149</v>
      </c>
      <c r="AU162" s="237" t="s">
        <v>89</v>
      </c>
      <c r="AY162" s="17" t="s">
        <v>147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87</v>
      </c>
      <c r="BK162" s="238">
        <f>ROUND(I162*H162,2)</f>
        <v>0</v>
      </c>
      <c r="BL162" s="17" t="s">
        <v>154</v>
      </c>
      <c r="BM162" s="237" t="s">
        <v>924</v>
      </c>
    </row>
    <row r="163" s="13" customFormat="1">
      <c r="A163" s="13"/>
      <c r="B163" s="239"/>
      <c r="C163" s="240"/>
      <c r="D163" s="241" t="s">
        <v>156</v>
      </c>
      <c r="E163" s="242" t="s">
        <v>1</v>
      </c>
      <c r="F163" s="243" t="s">
        <v>925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156</v>
      </c>
      <c r="AU163" s="249" t="s">
        <v>89</v>
      </c>
      <c r="AV163" s="13" t="s">
        <v>87</v>
      </c>
      <c r="AW163" s="13" t="s">
        <v>35</v>
      </c>
      <c r="AX163" s="13" t="s">
        <v>80</v>
      </c>
      <c r="AY163" s="249" t="s">
        <v>147</v>
      </c>
    </row>
    <row r="164" s="13" customFormat="1">
      <c r="A164" s="13"/>
      <c r="B164" s="239"/>
      <c r="C164" s="240"/>
      <c r="D164" s="241" t="s">
        <v>156</v>
      </c>
      <c r="E164" s="242" t="s">
        <v>1</v>
      </c>
      <c r="F164" s="243" t="s">
        <v>893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156</v>
      </c>
      <c r="AU164" s="249" t="s">
        <v>89</v>
      </c>
      <c r="AV164" s="13" t="s">
        <v>87</v>
      </c>
      <c r="AW164" s="13" t="s">
        <v>35</v>
      </c>
      <c r="AX164" s="13" t="s">
        <v>80</v>
      </c>
      <c r="AY164" s="249" t="s">
        <v>147</v>
      </c>
    </row>
    <row r="165" s="13" customFormat="1">
      <c r="A165" s="13"/>
      <c r="B165" s="239"/>
      <c r="C165" s="240"/>
      <c r="D165" s="241" t="s">
        <v>156</v>
      </c>
      <c r="E165" s="242" t="s">
        <v>1</v>
      </c>
      <c r="F165" s="243" t="s">
        <v>926</v>
      </c>
      <c r="G165" s="240"/>
      <c r="H165" s="242" t="s">
        <v>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156</v>
      </c>
      <c r="AU165" s="249" t="s">
        <v>89</v>
      </c>
      <c r="AV165" s="13" t="s">
        <v>87</v>
      </c>
      <c r="AW165" s="13" t="s">
        <v>35</v>
      </c>
      <c r="AX165" s="13" t="s">
        <v>80</v>
      </c>
      <c r="AY165" s="249" t="s">
        <v>147</v>
      </c>
    </row>
    <row r="166" s="13" customFormat="1">
      <c r="A166" s="13"/>
      <c r="B166" s="239"/>
      <c r="C166" s="240"/>
      <c r="D166" s="241" t="s">
        <v>156</v>
      </c>
      <c r="E166" s="242" t="s">
        <v>1</v>
      </c>
      <c r="F166" s="243" t="s">
        <v>927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156</v>
      </c>
      <c r="AU166" s="249" t="s">
        <v>89</v>
      </c>
      <c r="AV166" s="13" t="s">
        <v>87</v>
      </c>
      <c r="AW166" s="13" t="s">
        <v>35</v>
      </c>
      <c r="AX166" s="13" t="s">
        <v>80</v>
      </c>
      <c r="AY166" s="249" t="s">
        <v>147</v>
      </c>
    </row>
    <row r="167" s="14" customFormat="1">
      <c r="A167" s="14"/>
      <c r="B167" s="250"/>
      <c r="C167" s="251"/>
      <c r="D167" s="241" t="s">
        <v>156</v>
      </c>
      <c r="E167" s="252" t="s">
        <v>1</v>
      </c>
      <c r="F167" s="253" t="s">
        <v>87</v>
      </c>
      <c r="G167" s="251"/>
      <c r="H167" s="254">
        <v>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156</v>
      </c>
      <c r="AU167" s="260" t="s">
        <v>89</v>
      </c>
      <c r="AV167" s="14" t="s">
        <v>89</v>
      </c>
      <c r="AW167" s="14" t="s">
        <v>35</v>
      </c>
      <c r="AX167" s="14" t="s">
        <v>80</v>
      </c>
      <c r="AY167" s="260" t="s">
        <v>147</v>
      </c>
    </row>
    <row r="168" s="15" customFormat="1">
      <c r="A168" s="15"/>
      <c r="B168" s="261"/>
      <c r="C168" s="262"/>
      <c r="D168" s="241" t="s">
        <v>156</v>
      </c>
      <c r="E168" s="263" t="s">
        <v>1</v>
      </c>
      <c r="F168" s="264" t="s">
        <v>182</v>
      </c>
      <c r="G168" s="262"/>
      <c r="H168" s="265">
        <v>1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1" t="s">
        <v>156</v>
      </c>
      <c r="AU168" s="271" t="s">
        <v>89</v>
      </c>
      <c r="AV168" s="15" t="s">
        <v>154</v>
      </c>
      <c r="AW168" s="15" t="s">
        <v>35</v>
      </c>
      <c r="AX168" s="15" t="s">
        <v>87</v>
      </c>
      <c r="AY168" s="271" t="s">
        <v>147</v>
      </c>
    </row>
    <row r="169" s="2" customFormat="1" ht="16.5" customHeight="1">
      <c r="A169" s="38"/>
      <c r="B169" s="39"/>
      <c r="C169" s="226" t="s">
        <v>194</v>
      </c>
      <c r="D169" s="226" t="s">
        <v>149</v>
      </c>
      <c r="E169" s="227" t="s">
        <v>928</v>
      </c>
      <c r="F169" s="228" t="s">
        <v>929</v>
      </c>
      <c r="G169" s="229" t="s">
        <v>890</v>
      </c>
      <c r="H169" s="230">
        <v>1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45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154</v>
      </c>
      <c r="AT169" s="237" t="s">
        <v>149</v>
      </c>
      <c r="AU169" s="237" t="s">
        <v>89</v>
      </c>
      <c r="AY169" s="17" t="s">
        <v>147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87</v>
      </c>
      <c r="BK169" s="238">
        <f>ROUND(I169*H169,2)</f>
        <v>0</v>
      </c>
      <c r="BL169" s="17" t="s">
        <v>154</v>
      </c>
      <c r="BM169" s="237" t="s">
        <v>930</v>
      </c>
    </row>
    <row r="170" s="13" customFormat="1">
      <c r="A170" s="13"/>
      <c r="B170" s="239"/>
      <c r="C170" s="240"/>
      <c r="D170" s="241" t="s">
        <v>156</v>
      </c>
      <c r="E170" s="242" t="s">
        <v>1</v>
      </c>
      <c r="F170" s="243" t="s">
        <v>925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156</v>
      </c>
      <c r="AU170" s="249" t="s">
        <v>89</v>
      </c>
      <c r="AV170" s="13" t="s">
        <v>87</v>
      </c>
      <c r="AW170" s="13" t="s">
        <v>35</v>
      </c>
      <c r="AX170" s="13" t="s">
        <v>80</v>
      </c>
      <c r="AY170" s="249" t="s">
        <v>147</v>
      </c>
    </row>
    <row r="171" s="13" customFormat="1">
      <c r="A171" s="13"/>
      <c r="B171" s="239"/>
      <c r="C171" s="240"/>
      <c r="D171" s="241" t="s">
        <v>156</v>
      </c>
      <c r="E171" s="242" t="s">
        <v>1</v>
      </c>
      <c r="F171" s="243" t="s">
        <v>893</v>
      </c>
      <c r="G171" s="240"/>
      <c r="H171" s="242" t="s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156</v>
      </c>
      <c r="AU171" s="249" t="s">
        <v>89</v>
      </c>
      <c r="AV171" s="13" t="s">
        <v>87</v>
      </c>
      <c r="AW171" s="13" t="s">
        <v>35</v>
      </c>
      <c r="AX171" s="13" t="s">
        <v>80</v>
      </c>
      <c r="AY171" s="249" t="s">
        <v>147</v>
      </c>
    </row>
    <row r="172" s="13" customFormat="1">
      <c r="A172" s="13"/>
      <c r="B172" s="239"/>
      <c r="C172" s="240"/>
      <c r="D172" s="241" t="s">
        <v>156</v>
      </c>
      <c r="E172" s="242" t="s">
        <v>1</v>
      </c>
      <c r="F172" s="243" t="s">
        <v>931</v>
      </c>
      <c r="G172" s="240"/>
      <c r="H172" s="242" t="s">
        <v>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156</v>
      </c>
      <c r="AU172" s="249" t="s">
        <v>89</v>
      </c>
      <c r="AV172" s="13" t="s">
        <v>87</v>
      </c>
      <c r="AW172" s="13" t="s">
        <v>35</v>
      </c>
      <c r="AX172" s="13" t="s">
        <v>80</v>
      </c>
      <c r="AY172" s="249" t="s">
        <v>147</v>
      </c>
    </row>
    <row r="173" s="13" customFormat="1">
      <c r="A173" s="13"/>
      <c r="B173" s="239"/>
      <c r="C173" s="240"/>
      <c r="D173" s="241" t="s">
        <v>156</v>
      </c>
      <c r="E173" s="242" t="s">
        <v>1</v>
      </c>
      <c r="F173" s="243" t="s">
        <v>932</v>
      </c>
      <c r="G173" s="240"/>
      <c r="H173" s="242" t="s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156</v>
      </c>
      <c r="AU173" s="249" t="s">
        <v>89</v>
      </c>
      <c r="AV173" s="13" t="s">
        <v>87</v>
      </c>
      <c r="AW173" s="13" t="s">
        <v>35</v>
      </c>
      <c r="AX173" s="13" t="s">
        <v>80</v>
      </c>
      <c r="AY173" s="249" t="s">
        <v>147</v>
      </c>
    </row>
    <row r="174" s="14" customFormat="1">
      <c r="A174" s="14"/>
      <c r="B174" s="250"/>
      <c r="C174" s="251"/>
      <c r="D174" s="241" t="s">
        <v>156</v>
      </c>
      <c r="E174" s="252" t="s">
        <v>1</v>
      </c>
      <c r="F174" s="253" t="s">
        <v>87</v>
      </c>
      <c r="G174" s="251"/>
      <c r="H174" s="254">
        <v>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156</v>
      </c>
      <c r="AU174" s="260" t="s">
        <v>89</v>
      </c>
      <c r="AV174" s="14" t="s">
        <v>89</v>
      </c>
      <c r="AW174" s="14" t="s">
        <v>35</v>
      </c>
      <c r="AX174" s="14" t="s">
        <v>80</v>
      </c>
      <c r="AY174" s="260" t="s">
        <v>147</v>
      </c>
    </row>
    <row r="175" s="15" customFormat="1">
      <c r="A175" s="15"/>
      <c r="B175" s="261"/>
      <c r="C175" s="262"/>
      <c r="D175" s="241" t="s">
        <v>156</v>
      </c>
      <c r="E175" s="263" t="s">
        <v>1</v>
      </c>
      <c r="F175" s="264" t="s">
        <v>182</v>
      </c>
      <c r="G175" s="262"/>
      <c r="H175" s="265">
        <v>1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1" t="s">
        <v>156</v>
      </c>
      <c r="AU175" s="271" t="s">
        <v>89</v>
      </c>
      <c r="AV175" s="15" t="s">
        <v>154</v>
      </c>
      <c r="AW175" s="15" t="s">
        <v>35</v>
      </c>
      <c r="AX175" s="15" t="s">
        <v>87</v>
      </c>
      <c r="AY175" s="271" t="s">
        <v>147</v>
      </c>
    </row>
    <row r="176" s="2" customFormat="1" ht="16.5" customHeight="1">
      <c r="A176" s="38"/>
      <c r="B176" s="39"/>
      <c r="C176" s="226" t="s">
        <v>201</v>
      </c>
      <c r="D176" s="226" t="s">
        <v>149</v>
      </c>
      <c r="E176" s="227" t="s">
        <v>933</v>
      </c>
      <c r="F176" s="228" t="s">
        <v>934</v>
      </c>
      <c r="G176" s="229" t="s">
        <v>890</v>
      </c>
      <c r="H176" s="230">
        <v>1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45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935</v>
      </c>
      <c r="AT176" s="237" t="s">
        <v>149</v>
      </c>
      <c r="AU176" s="237" t="s">
        <v>89</v>
      </c>
      <c r="AY176" s="17" t="s">
        <v>147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87</v>
      </c>
      <c r="BK176" s="238">
        <f>ROUND(I176*H176,2)</f>
        <v>0</v>
      </c>
      <c r="BL176" s="17" t="s">
        <v>935</v>
      </c>
      <c r="BM176" s="237" t="s">
        <v>936</v>
      </c>
    </row>
    <row r="177" s="13" customFormat="1">
      <c r="A177" s="13"/>
      <c r="B177" s="239"/>
      <c r="C177" s="240"/>
      <c r="D177" s="241" t="s">
        <v>156</v>
      </c>
      <c r="E177" s="242" t="s">
        <v>1</v>
      </c>
      <c r="F177" s="243" t="s">
        <v>937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156</v>
      </c>
      <c r="AU177" s="249" t="s">
        <v>89</v>
      </c>
      <c r="AV177" s="13" t="s">
        <v>87</v>
      </c>
      <c r="AW177" s="13" t="s">
        <v>35</v>
      </c>
      <c r="AX177" s="13" t="s">
        <v>80</v>
      </c>
      <c r="AY177" s="249" t="s">
        <v>147</v>
      </c>
    </row>
    <row r="178" s="14" customFormat="1">
      <c r="A178" s="14"/>
      <c r="B178" s="250"/>
      <c r="C178" s="251"/>
      <c r="D178" s="241" t="s">
        <v>156</v>
      </c>
      <c r="E178" s="252" t="s">
        <v>1</v>
      </c>
      <c r="F178" s="253" t="s">
        <v>87</v>
      </c>
      <c r="G178" s="251"/>
      <c r="H178" s="254">
        <v>1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156</v>
      </c>
      <c r="AU178" s="260" t="s">
        <v>89</v>
      </c>
      <c r="AV178" s="14" t="s">
        <v>89</v>
      </c>
      <c r="AW178" s="14" t="s">
        <v>35</v>
      </c>
      <c r="AX178" s="14" t="s">
        <v>87</v>
      </c>
      <c r="AY178" s="260" t="s">
        <v>147</v>
      </c>
    </row>
    <row r="179" s="2" customFormat="1" ht="16.5" customHeight="1">
      <c r="A179" s="38"/>
      <c r="B179" s="39"/>
      <c r="C179" s="226" t="s">
        <v>208</v>
      </c>
      <c r="D179" s="226" t="s">
        <v>149</v>
      </c>
      <c r="E179" s="227" t="s">
        <v>938</v>
      </c>
      <c r="F179" s="228" t="s">
        <v>939</v>
      </c>
      <c r="G179" s="229" t="s">
        <v>907</v>
      </c>
      <c r="H179" s="230">
        <v>1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45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154</v>
      </c>
      <c r="AT179" s="237" t="s">
        <v>149</v>
      </c>
      <c r="AU179" s="237" t="s">
        <v>89</v>
      </c>
      <c r="AY179" s="17" t="s">
        <v>147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87</v>
      </c>
      <c r="BK179" s="238">
        <f>ROUND(I179*H179,2)</f>
        <v>0</v>
      </c>
      <c r="BL179" s="17" t="s">
        <v>154</v>
      </c>
      <c r="BM179" s="237" t="s">
        <v>940</v>
      </c>
    </row>
    <row r="180" s="13" customFormat="1">
      <c r="A180" s="13"/>
      <c r="B180" s="239"/>
      <c r="C180" s="240"/>
      <c r="D180" s="241" t="s">
        <v>156</v>
      </c>
      <c r="E180" s="242" t="s">
        <v>1</v>
      </c>
      <c r="F180" s="243" t="s">
        <v>941</v>
      </c>
      <c r="G180" s="240"/>
      <c r="H180" s="242" t="s">
        <v>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156</v>
      </c>
      <c r="AU180" s="249" t="s">
        <v>89</v>
      </c>
      <c r="AV180" s="13" t="s">
        <v>87</v>
      </c>
      <c r="AW180" s="13" t="s">
        <v>35</v>
      </c>
      <c r="AX180" s="13" t="s">
        <v>80</v>
      </c>
      <c r="AY180" s="249" t="s">
        <v>147</v>
      </c>
    </row>
    <row r="181" s="13" customFormat="1">
      <c r="A181" s="13"/>
      <c r="B181" s="239"/>
      <c r="C181" s="240"/>
      <c r="D181" s="241" t="s">
        <v>156</v>
      </c>
      <c r="E181" s="242" t="s">
        <v>1</v>
      </c>
      <c r="F181" s="243" t="s">
        <v>893</v>
      </c>
      <c r="G181" s="240"/>
      <c r="H181" s="242" t="s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156</v>
      </c>
      <c r="AU181" s="249" t="s">
        <v>89</v>
      </c>
      <c r="AV181" s="13" t="s">
        <v>87</v>
      </c>
      <c r="AW181" s="13" t="s">
        <v>35</v>
      </c>
      <c r="AX181" s="13" t="s">
        <v>80</v>
      </c>
      <c r="AY181" s="249" t="s">
        <v>147</v>
      </c>
    </row>
    <row r="182" s="13" customFormat="1">
      <c r="A182" s="13"/>
      <c r="B182" s="239"/>
      <c r="C182" s="240"/>
      <c r="D182" s="241" t="s">
        <v>156</v>
      </c>
      <c r="E182" s="242" t="s">
        <v>1</v>
      </c>
      <c r="F182" s="243" t="s">
        <v>942</v>
      </c>
      <c r="G182" s="240"/>
      <c r="H182" s="242" t="s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156</v>
      </c>
      <c r="AU182" s="249" t="s">
        <v>89</v>
      </c>
      <c r="AV182" s="13" t="s">
        <v>87</v>
      </c>
      <c r="AW182" s="13" t="s">
        <v>35</v>
      </c>
      <c r="AX182" s="13" t="s">
        <v>80</v>
      </c>
      <c r="AY182" s="249" t="s">
        <v>147</v>
      </c>
    </row>
    <row r="183" s="14" customFormat="1">
      <c r="A183" s="14"/>
      <c r="B183" s="250"/>
      <c r="C183" s="251"/>
      <c r="D183" s="241" t="s">
        <v>156</v>
      </c>
      <c r="E183" s="252" t="s">
        <v>1</v>
      </c>
      <c r="F183" s="253" t="s">
        <v>87</v>
      </c>
      <c r="G183" s="251"/>
      <c r="H183" s="254">
        <v>1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156</v>
      </c>
      <c r="AU183" s="260" t="s">
        <v>89</v>
      </c>
      <c r="AV183" s="14" t="s">
        <v>89</v>
      </c>
      <c r="AW183" s="14" t="s">
        <v>35</v>
      </c>
      <c r="AX183" s="14" t="s">
        <v>80</v>
      </c>
      <c r="AY183" s="260" t="s">
        <v>147</v>
      </c>
    </row>
    <row r="184" s="15" customFormat="1">
      <c r="A184" s="15"/>
      <c r="B184" s="261"/>
      <c r="C184" s="262"/>
      <c r="D184" s="241" t="s">
        <v>156</v>
      </c>
      <c r="E184" s="263" t="s">
        <v>1</v>
      </c>
      <c r="F184" s="264" t="s">
        <v>182</v>
      </c>
      <c r="G184" s="262"/>
      <c r="H184" s="265">
        <v>1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1" t="s">
        <v>156</v>
      </c>
      <c r="AU184" s="271" t="s">
        <v>89</v>
      </c>
      <c r="AV184" s="15" t="s">
        <v>154</v>
      </c>
      <c r="AW184" s="15" t="s">
        <v>35</v>
      </c>
      <c r="AX184" s="15" t="s">
        <v>87</v>
      </c>
      <c r="AY184" s="271" t="s">
        <v>147</v>
      </c>
    </row>
    <row r="185" s="12" customFormat="1" ht="22.8" customHeight="1">
      <c r="A185" s="12"/>
      <c r="B185" s="210"/>
      <c r="C185" s="211"/>
      <c r="D185" s="212" t="s">
        <v>79</v>
      </c>
      <c r="E185" s="224" t="s">
        <v>943</v>
      </c>
      <c r="F185" s="224" t="s">
        <v>944</v>
      </c>
      <c r="G185" s="211"/>
      <c r="H185" s="211"/>
      <c r="I185" s="214"/>
      <c r="J185" s="225">
        <f>BK185</f>
        <v>0</v>
      </c>
      <c r="K185" s="211"/>
      <c r="L185" s="216"/>
      <c r="M185" s="217"/>
      <c r="N185" s="218"/>
      <c r="O185" s="218"/>
      <c r="P185" s="219">
        <f>SUM(P186:P192)</f>
        <v>0</v>
      </c>
      <c r="Q185" s="218"/>
      <c r="R185" s="219">
        <f>SUM(R186:R192)</f>
        <v>0</v>
      </c>
      <c r="S185" s="218"/>
      <c r="T185" s="220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1" t="s">
        <v>173</v>
      </c>
      <c r="AT185" s="222" t="s">
        <v>79</v>
      </c>
      <c r="AU185" s="222" t="s">
        <v>87</v>
      </c>
      <c r="AY185" s="221" t="s">
        <v>147</v>
      </c>
      <c r="BK185" s="223">
        <f>SUM(BK186:BK192)</f>
        <v>0</v>
      </c>
    </row>
    <row r="186" s="2" customFormat="1" ht="16.5" customHeight="1">
      <c r="A186" s="38"/>
      <c r="B186" s="39"/>
      <c r="C186" s="226" t="s">
        <v>217</v>
      </c>
      <c r="D186" s="226" t="s">
        <v>149</v>
      </c>
      <c r="E186" s="227" t="s">
        <v>945</v>
      </c>
      <c r="F186" s="228" t="s">
        <v>946</v>
      </c>
      <c r="G186" s="229" t="s">
        <v>907</v>
      </c>
      <c r="H186" s="230">
        <v>1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45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154</v>
      </c>
      <c r="AT186" s="237" t="s">
        <v>149</v>
      </c>
      <c r="AU186" s="237" t="s">
        <v>89</v>
      </c>
      <c r="AY186" s="17" t="s">
        <v>147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87</v>
      </c>
      <c r="BK186" s="238">
        <f>ROUND(I186*H186,2)</f>
        <v>0</v>
      </c>
      <c r="BL186" s="17" t="s">
        <v>154</v>
      </c>
      <c r="BM186" s="237" t="s">
        <v>947</v>
      </c>
    </row>
    <row r="187" s="13" customFormat="1">
      <c r="A187" s="13"/>
      <c r="B187" s="239"/>
      <c r="C187" s="240"/>
      <c r="D187" s="241" t="s">
        <v>156</v>
      </c>
      <c r="E187" s="242" t="s">
        <v>1</v>
      </c>
      <c r="F187" s="243" t="s">
        <v>948</v>
      </c>
      <c r="G187" s="240"/>
      <c r="H187" s="242" t="s">
        <v>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156</v>
      </c>
      <c r="AU187" s="249" t="s">
        <v>89</v>
      </c>
      <c r="AV187" s="13" t="s">
        <v>87</v>
      </c>
      <c r="AW187" s="13" t="s">
        <v>35</v>
      </c>
      <c r="AX187" s="13" t="s">
        <v>80</v>
      </c>
      <c r="AY187" s="249" t="s">
        <v>147</v>
      </c>
    </row>
    <row r="188" s="13" customFormat="1">
      <c r="A188" s="13"/>
      <c r="B188" s="239"/>
      <c r="C188" s="240"/>
      <c r="D188" s="241" t="s">
        <v>156</v>
      </c>
      <c r="E188" s="242" t="s">
        <v>1</v>
      </c>
      <c r="F188" s="243" t="s">
        <v>893</v>
      </c>
      <c r="G188" s="240"/>
      <c r="H188" s="242" t="s">
        <v>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156</v>
      </c>
      <c r="AU188" s="249" t="s">
        <v>89</v>
      </c>
      <c r="AV188" s="13" t="s">
        <v>87</v>
      </c>
      <c r="AW188" s="13" t="s">
        <v>35</v>
      </c>
      <c r="AX188" s="13" t="s">
        <v>80</v>
      </c>
      <c r="AY188" s="249" t="s">
        <v>147</v>
      </c>
    </row>
    <row r="189" s="13" customFormat="1">
      <c r="A189" s="13"/>
      <c r="B189" s="239"/>
      <c r="C189" s="240"/>
      <c r="D189" s="241" t="s">
        <v>156</v>
      </c>
      <c r="E189" s="242" t="s">
        <v>1</v>
      </c>
      <c r="F189" s="243" t="s">
        <v>949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156</v>
      </c>
      <c r="AU189" s="249" t="s">
        <v>89</v>
      </c>
      <c r="AV189" s="13" t="s">
        <v>87</v>
      </c>
      <c r="AW189" s="13" t="s">
        <v>35</v>
      </c>
      <c r="AX189" s="13" t="s">
        <v>80</v>
      </c>
      <c r="AY189" s="249" t="s">
        <v>147</v>
      </c>
    </row>
    <row r="190" s="13" customFormat="1">
      <c r="A190" s="13"/>
      <c r="B190" s="239"/>
      <c r="C190" s="240"/>
      <c r="D190" s="241" t="s">
        <v>156</v>
      </c>
      <c r="E190" s="242" t="s">
        <v>1</v>
      </c>
      <c r="F190" s="243" t="s">
        <v>950</v>
      </c>
      <c r="G190" s="240"/>
      <c r="H190" s="242" t="s">
        <v>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156</v>
      </c>
      <c r="AU190" s="249" t="s">
        <v>89</v>
      </c>
      <c r="AV190" s="13" t="s">
        <v>87</v>
      </c>
      <c r="AW190" s="13" t="s">
        <v>35</v>
      </c>
      <c r="AX190" s="13" t="s">
        <v>80</v>
      </c>
      <c r="AY190" s="249" t="s">
        <v>147</v>
      </c>
    </row>
    <row r="191" s="13" customFormat="1">
      <c r="A191" s="13"/>
      <c r="B191" s="239"/>
      <c r="C191" s="240"/>
      <c r="D191" s="241" t="s">
        <v>156</v>
      </c>
      <c r="E191" s="242" t="s">
        <v>1</v>
      </c>
      <c r="F191" s="243" t="s">
        <v>951</v>
      </c>
      <c r="G191" s="240"/>
      <c r="H191" s="242" t="s">
        <v>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156</v>
      </c>
      <c r="AU191" s="249" t="s">
        <v>89</v>
      </c>
      <c r="AV191" s="13" t="s">
        <v>87</v>
      </c>
      <c r="AW191" s="13" t="s">
        <v>35</v>
      </c>
      <c r="AX191" s="13" t="s">
        <v>80</v>
      </c>
      <c r="AY191" s="249" t="s">
        <v>147</v>
      </c>
    </row>
    <row r="192" s="14" customFormat="1">
      <c r="A192" s="14"/>
      <c r="B192" s="250"/>
      <c r="C192" s="251"/>
      <c r="D192" s="241" t="s">
        <v>156</v>
      </c>
      <c r="E192" s="252" t="s">
        <v>1</v>
      </c>
      <c r="F192" s="253" t="s">
        <v>87</v>
      </c>
      <c r="G192" s="251"/>
      <c r="H192" s="254">
        <v>1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156</v>
      </c>
      <c r="AU192" s="260" t="s">
        <v>89</v>
      </c>
      <c r="AV192" s="14" t="s">
        <v>89</v>
      </c>
      <c r="AW192" s="14" t="s">
        <v>35</v>
      </c>
      <c r="AX192" s="14" t="s">
        <v>87</v>
      </c>
      <c r="AY192" s="260" t="s">
        <v>147</v>
      </c>
    </row>
    <row r="193" s="12" customFormat="1" ht="22.8" customHeight="1">
      <c r="A193" s="12"/>
      <c r="B193" s="210"/>
      <c r="C193" s="211"/>
      <c r="D193" s="212" t="s">
        <v>79</v>
      </c>
      <c r="E193" s="224" t="s">
        <v>952</v>
      </c>
      <c r="F193" s="224" t="s">
        <v>953</v>
      </c>
      <c r="G193" s="211"/>
      <c r="H193" s="211"/>
      <c r="I193" s="214"/>
      <c r="J193" s="225">
        <f>BK193</f>
        <v>0</v>
      </c>
      <c r="K193" s="211"/>
      <c r="L193" s="216"/>
      <c r="M193" s="217"/>
      <c r="N193" s="218"/>
      <c r="O193" s="218"/>
      <c r="P193" s="219">
        <f>SUM(P194:P196)</f>
        <v>0</v>
      </c>
      <c r="Q193" s="218"/>
      <c r="R193" s="219">
        <f>SUM(R194:R196)</f>
        <v>0</v>
      </c>
      <c r="S193" s="218"/>
      <c r="T193" s="220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173</v>
      </c>
      <c r="AT193" s="222" t="s">
        <v>79</v>
      </c>
      <c r="AU193" s="222" t="s">
        <v>87</v>
      </c>
      <c r="AY193" s="221" t="s">
        <v>147</v>
      </c>
      <c r="BK193" s="223">
        <f>SUM(BK194:BK196)</f>
        <v>0</v>
      </c>
    </row>
    <row r="194" s="2" customFormat="1" ht="16.5" customHeight="1">
      <c r="A194" s="38"/>
      <c r="B194" s="39"/>
      <c r="C194" s="226" t="s">
        <v>222</v>
      </c>
      <c r="D194" s="226" t="s">
        <v>149</v>
      </c>
      <c r="E194" s="227" t="s">
        <v>954</v>
      </c>
      <c r="F194" s="228" t="s">
        <v>955</v>
      </c>
      <c r="G194" s="229" t="s">
        <v>890</v>
      </c>
      <c r="H194" s="230">
        <v>1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45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154</v>
      </c>
      <c r="AT194" s="237" t="s">
        <v>149</v>
      </c>
      <c r="AU194" s="237" t="s">
        <v>89</v>
      </c>
      <c r="AY194" s="17" t="s">
        <v>147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87</v>
      </c>
      <c r="BK194" s="238">
        <f>ROUND(I194*H194,2)</f>
        <v>0</v>
      </c>
      <c r="BL194" s="17" t="s">
        <v>154</v>
      </c>
      <c r="BM194" s="237" t="s">
        <v>956</v>
      </c>
    </row>
    <row r="195" s="13" customFormat="1">
      <c r="A195" s="13"/>
      <c r="B195" s="239"/>
      <c r="C195" s="240"/>
      <c r="D195" s="241" t="s">
        <v>156</v>
      </c>
      <c r="E195" s="242" t="s">
        <v>1</v>
      </c>
      <c r="F195" s="243" t="s">
        <v>957</v>
      </c>
      <c r="G195" s="240"/>
      <c r="H195" s="242" t="s">
        <v>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156</v>
      </c>
      <c r="AU195" s="249" t="s">
        <v>89</v>
      </c>
      <c r="AV195" s="13" t="s">
        <v>87</v>
      </c>
      <c r="AW195" s="13" t="s">
        <v>35</v>
      </c>
      <c r="AX195" s="13" t="s">
        <v>80</v>
      </c>
      <c r="AY195" s="249" t="s">
        <v>147</v>
      </c>
    </row>
    <row r="196" s="14" customFormat="1">
      <c r="A196" s="14"/>
      <c r="B196" s="250"/>
      <c r="C196" s="251"/>
      <c r="D196" s="241" t="s">
        <v>156</v>
      </c>
      <c r="E196" s="252" t="s">
        <v>1</v>
      </c>
      <c r="F196" s="253" t="s">
        <v>87</v>
      </c>
      <c r="G196" s="251"/>
      <c r="H196" s="254">
        <v>1</v>
      </c>
      <c r="I196" s="255"/>
      <c r="J196" s="251"/>
      <c r="K196" s="251"/>
      <c r="L196" s="256"/>
      <c r="M196" s="291"/>
      <c r="N196" s="292"/>
      <c r="O196" s="292"/>
      <c r="P196" s="292"/>
      <c r="Q196" s="292"/>
      <c r="R196" s="292"/>
      <c r="S196" s="292"/>
      <c r="T196" s="29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156</v>
      </c>
      <c r="AU196" s="260" t="s">
        <v>89</v>
      </c>
      <c r="AV196" s="14" t="s">
        <v>89</v>
      </c>
      <c r="AW196" s="14" t="s">
        <v>35</v>
      </c>
      <c r="AX196" s="14" t="s">
        <v>87</v>
      </c>
      <c r="AY196" s="260" t="s">
        <v>147</v>
      </c>
    </row>
    <row r="197" s="2" customFormat="1" ht="6.96" customHeight="1">
      <c r="A197" s="38"/>
      <c r="B197" s="66"/>
      <c r="C197" s="67"/>
      <c r="D197" s="67"/>
      <c r="E197" s="67"/>
      <c r="F197" s="67"/>
      <c r="G197" s="67"/>
      <c r="H197" s="67"/>
      <c r="I197" s="67"/>
      <c r="J197" s="67"/>
      <c r="K197" s="67"/>
      <c r="L197" s="44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sheetProtection sheet="1" autoFilter="0" formatColumns="0" formatRows="0" objects="1" scenarios="1" spinCount="100000" saltValue="jLv6Pfl1BRkPCu66IC3jk3pH0VKPbPvmKok1zTFw9lh9fYERDupP5zpwCBH659pPzSjmx2APWf05CVrcOYAP3Q==" hashValue="B+/wVrxWbiVdSsWd3SmwSVsUnUpioMwjAB2uQHcpgYT5ubE6q33BXC1nvgj2E6n4H6fN6UufXo/cYvSsBB26nw==" algorithmName="SHA-512" password="CC35"/>
  <autoFilter ref="C124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958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959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18. 2. 2021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ROUND((SUM(BE124:BE169)),  2)</f>
        <v>0</v>
      </c>
      <c r="G35" s="38"/>
      <c r="H35" s="38"/>
      <c r="I35" s="164">
        <v>0.20999999999999999</v>
      </c>
      <c r="J35" s="163">
        <f>ROUND(((SUM(BE124:BE169))*I35),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ROUND((SUM(BF124:BF169)),  2)</f>
        <v>0</v>
      </c>
      <c r="G36" s="38"/>
      <c r="H36" s="38"/>
      <c r="I36" s="164">
        <v>0.14999999999999999</v>
      </c>
      <c r="J36" s="163">
        <f>ROUND(((SUM(BF124:BF169))*I36),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ROUND((SUM(BG124:BG169)),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ROUND((SUM(BH124:BH169)),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ROUND((SUM(BI124:BI169)),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958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101.3_n - Stezka pro pěší a cyklisty km 0,715 - 0,981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18. 2. 2021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122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125</v>
      </c>
      <c r="E101" s="196"/>
      <c r="F101" s="196"/>
      <c r="G101" s="196"/>
      <c r="H101" s="196"/>
      <c r="I101" s="196"/>
      <c r="J101" s="197">
        <f>J152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129</v>
      </c>
      <c r="E102" s="196"/>
      <c r="F102" s="196"/>
      <c r="G102" s="196"/>
      <c r="H102" s="196"/>
      <c r="I102" s="196"/>
      <c r="J102" s="197">
        <f>J168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Cyklostezka Šternberk - Dolní Žleb - III. etapa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958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 101.3_n - Stezka pro pěší a cyklisty km 0,715 - 0,981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Šternberk - Dolní Žleb</v>
      </c>
      <c r="G118" s="40"/>
      <c r="H118" s="40"/>
      <c r="I118" s="32" t="s">
        <v>22</v>
      </c>
      <c r="J118" s="79" t="str">
        <f>IF(J14="","",J14)</f>
        <v>18. 2. 2021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>Město Šternberk</v>
      </c>
      <c r="G120" s="40"/>
      <c r="H120" s="40"/>
      <c r="I120" s="32" t="s">
        <v>32</v>
      </c>
      <c r="J120" s="36" t="str">
        <f>E23</f>
        <v>Dopravní projektování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IF(E20="","",E20)</f>
        <v>Vyplň údaj</v>
      </c>
      <c r="G121" s="40"/>
      <c r="H121" s="40"/>
      <c r="I121" s="32" t="s">
        <v>36</v>
      </c>
      <c r="J121" s="36" t="str">
        <f>E26</f>
        <v>Ing. Milena Uhlárová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133</v>
      </c>
      <c r="D123" s="202" t="s">
        <v>65</v>
      </c>
      <c r="E123" s="202" t="s">
        <v>61</v>
      </c>
      <c r="F123" s="202" t="s">
        <v>62</v>
      </c>
      <c r="G123" s="202" t="s">
        <v>134</v>
      </c>
      <c r="H123" s="202" t="s">
        <v>135</v>
      </c>
      <c r="I123" s="202" t="s">
        <v>136</v>
      </c>
      <c r="J123" s="202" t="s">
        <v>118</v>
      </c>
      <c r="K123" s="203" t="s">
        <v>137</v>
      </c>
      <c r="L123" s="204"/>
      <c r="M123" s="100" t="s">
        <v>1</v>
      </c>
      <c r="N123" s="101" t="s">
        <v>44</v>
      </c>
      <c r="O123" s="101" t="s">
        <v>138</v>
      </c>
      <c r="P123" s="101" t="s">
        <v>139</v>
      </c>
      <c r="Q123" s="101" t="s">
        <v>140</v>
      </c>
      <c r="R123" s="101" t="s">
        <v>141</v>
      </c>
      <c r="S123" s="101" t="s">
        <v>142</v>
      </c>
      <c r="T123" s="102" t="s">
        <v>143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144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0.0013100000000000002</v>
      </c>
      <c r="S124" s="104"/>
      <c r="T124" s="208">
        <f>T125</f>
        <v>2.6550000000000002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79</v>
      </c>
      <c r="AU124" s="17" t="s">
        <v>120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79</v>
      </c>
      <c r="E125" s="213" t="s">
        <v>145</v>
      </c>
      <c r="F125" s="213" t="s">
        <v>146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P126+P152+P168</f>
        <v>0</v>
      </c>
      <c r="Q125" s="218"/>
      <c r="R125" s="219">
        <f>R126+R152+R168</f>
        <v>0.0013100000000000002</v>
      </c>
      <c r="S125" s="218"/>
      <c r="T125" s="220">
        <f>T126+T152+T168</f>
        <v>2.6550000000000002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87</v>
      </c>
      <c r="AT125" s="222" t="s">
        <v>79</v>
      </c>
      <c r="AU125" s="222" t="s">
        <v>80</v>
      </c>
      <c r="AY125" s="221" t="s">
        <v>147</v>
      </c>
      <c r="BK125" s="223">
        <f>BK126+BK152+BK168</f>
        <v>0</v>
      </c>
    </row>
    <row r="126" s="12" customFormat="1" ht="22.8" customHeight="1">
      <c r="A126" s="12"/>
      <c r="B126" s="210"/>
      <c r="C126" s="211"/>
      <c r="D126" s="212" t="s">
        <v>79</v>
      </c>
      <c r="E126" s="224" t="s">
        <v>87</v>
      </c>
      <c r="F126" s="224" t="s">
        <v>148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SUM(P127:P151)</f>
        <v>0</v>
      </c>
      <c r="Q126" s="218"/>
      <c r="R126" s="219">
        <f>SUM(R127:R151)</f>
        <v>0.0013100000000000002</v>
      </c>
      <c r="S126" s="218"/>
      <c r="T126" s="220">
        <f>SUM(T127:T151)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87</v>
      </c>
      <c r="AT126" s="222" t="s">
        <v>79</v>
      </c>
      <c r="AU126" s="222" t="s">
        <v>87</v>
      </c>
      <c r="AY126" s="221" t="s">
        <v>147</v>
      </c>
      <c r="BK126" s="223">
        <f>SUM(BK127:BK151)</f>
        <v>0</v>
      </c>
    </row>
    <row r="127" s="2" customFormat="1" ht="16.5" customHeight="1">
      <c r="A127" s="38"/>
      <c r="B127" s="39"/>
      <c r="C127" s="226" t="s">
        <v>87</v>
      </c>
      <c r="D127" s="226" t="s">
        <v>149</v>
      </c>
      <c r="E127" s="227" t="s">
        <v>960</v>
      </c>
      <c r="F127" s="228" t="s">
        <v>961</v>
      </c>
      <c r="G127" s="229" t="s">
        <v>211</v>
      </c>
      <c r="H127" s="230">
        <v>4.2400000000000002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45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154</v>
      </c>
      <c r="AT127" s="237" t="s">
        <v>149</v>
      </c>
      <c r="AU127" s="237" t="s">
        <v>89</v>
      </c>
      <c r="AY127" s="17" t="s">
        <v>147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87</v>
      </c>
      <c r="BK127" s="238">
        <f>ROUND(I127*H127,2)</f>
        <v>0</v>
      </c>
      <c r="BL127" s="17" t="s">
        <v>154</v>
      </c>
      <c r="BM127" s="237" t="s">
        <v>962</v>
      </c>
    </row>
    <row r="128" s="14" customFormat="1">
      <c r="A128" s="14"/>
      <c r="B128" s="250"/>
      <c r="C128" s="251"/>
      <c r="D128" s="241" t="s">
        <v>156</v>
      </c>
      <c r="E128" s="252" t="s">
        <v>1</v>
      </c>
      <c r="F128" s="253" t="s">
        <v>963</v>
      </c>
      <c r="G128" s="251"/>
      <c r="H128" s="254">
        <v>4.2400000000000002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0" t="s">
        <v>156</v>
      </c>
      <c r="AU128" s="260" t="s">
        <v>89</v>
      </c>
      <c r="AV128" s="14" t="s">
        <v>89</v>
      </c>
      <c r="AW128" s="14" t="s">
        <v>35</v>
      </c>
      <c r="AX128" s="14" t="s">
        <v>87</v>
      </c>
      <c r="AY128" s="260" t="s">
        <v>147</v>
      </c>
    </row>
    <row r="129" s="2" customFormat="1" ht="16.5" customHeight="1">
      <c r="A129" s="38"/>
      <c r="B129" s="39"/>
      <c r="C129" s="226" t="s">
        <v>89</v>
      </c>
      <c r="D129" s="226" t="s">
        <v>149</v>
      </c>
      <c r="E129" s="227" t="s">
        <v>964</v>
      </c>
      <c r="F129" s="228" t="s">
        <v>965</v>
      </c>
      <c r="G129" s="229" t="s">
        <v>152</v>
      </c>
      <c r="H129" s="230">
        <v>42.399999999999999</v>
      </c>
      <c r="I129" s="231"/>
      <c r="J129" s="232">
        <f>ROUND(I129*H129,2)</f>
        <v>0</v>
      </c>
      <c r="K129" s="228" t="s">
        <v>153</v>
      </c>
      <c r="L129" s="44"/>
      <c r="M129" s="233" t="s">
        <v>1</v>
      </c>
      <c r="N129" s="234" t="s">
        <v>45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154</v>
      </c>
      <c r="AT129" s="237" t="s">
        <v>149</v>
      </c>
      <c r="AU129" s="237" t="s">
        <v>89</v>
      </c>
      <c r="AY129" s="17" t="s">
        <v>147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87</v>
      </c>
      <c r="BK129" s="238">
        <f>ROUND(I129*H129,2)</f>
        <v>0</v>
      </c>
      <c r="BL129" s="17" t="s">
        <v>154</v>
      </c>
      <c r="BM129" s="237" t="s">
        <v>966</v>
      </c>
    </row>
    <row r="130" s="13" customFormat="1">
      <c r="A130" s="13"/>
      <c r="B130" s="239"/>
      <c r="C130" s="240"/>
      <c r="D130" s="241" t="s">
        <v>156</v>
      </c>
      <c r="E130" s="242" t="s">
        <v>1</v>
      </c>
      <c r="F130" s="243" t="s">
        <v>238</v>
      </c>
      <c r="G130" s="240"/>
      <c r="H130" s="242" t="s">
        <v>1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156</v>
      </c>
      <c r="AU130" s="249" t="s">
        <v>89</v>
      </c>
      <c r="AV130" s="13" t="s">
        <v>87</v>
      </c>
      <c r="AW130" s="13" t="s">
        <v>35</v>
      </c>
      <c r="AX130" s="13" t="s">
        <v>80</v>
      </c>
      <c r="AY130" s="249" t="s">
        <v>147</v>
      </c>
    </row>
    <row r="131" s="13" customFormat="1">
      <c r="A131" s="13"/>
      <c r="B131" s="239"/>
      <c r="C131" s="240"/>
      <c r="D131" s="241" t="s">
        <v>156</v>
      </c>
      <c r="E131" s="242" t="s">
        <v>1</v>
      </c>
      <c r="F131" s="243" t="s">
        <v>206</v>
      </c>
      <c r="G131" s="240"/>
      <c r="H131" s="242" t="s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156</v>
      </c>
      <c r="AU131" s="249" t="s">
        <v>89</v>
      </c>
      <c r="AV131" s="13" t="s">
        <v>87</v>
      </c>
      <c r="AW131" s="13" t="s">
        <v>35</v>
      </c>
      <c r="AX131" s="13" t="s">
        <v>80</v>
      </c>
      <c r="AY131" s="249" t="s">
        <v>147</v>
      </c>
    </row>
    <row r="132" s="14" customFormat="1">
      <c r="A132" s="14"/>
      <c r="B132" s="250"/>
      <c r="C132" s="251"/>
      <c r="D132" s="241" t="s">
        <v>156</v>
      </c>
      <c r="E132" s="252" t="s">
        <v>1</v>
      </c>
      <c r="F132" s="253" t="s">
        <v>967</v>
      </c>
      <c r="G132" s="251"/>
      <c r="H132" s="254">
        <v>42.399999999999999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156</v>
      </c>
      <c r="AU132" s="260" t="s">
        <v>89</v>
      </c>
      <c r="AV132" s="14" t="s">
        <v>89</v>
      </c>
      <c r="AW132" s="14" t="s">
        <v>35</v>
      </c>
      <c r="AX132" s="14" t="s">
        <v>87</v>
      </c>
      <c r="AY132" s="260" t="s">
        <v>147</v>
      </c>
    </row>
    <row r="133" s="2" customFormat="1" ht="16.5" customHeight="1">
      <c r="A133" s="38"/>
      <c r="B133" s="39"/>
      <c r="C133" s="226" t="s">
        <v>164</v>
      </c>
      <c r="D133" s="226" t="s">
        <v>149</v>
      </c>
      <c r="E133" s="227" t="s">
        <v>968</v>
      </c>
      <c r="F133" s="228" t="s">
        <v>969</v>
      </c>
      <c r="G133" s="229" t="s">
        <v>152</v>
      </c>
      <c r="H133" s="230">
        <v>42.399999999999999</v>
      </c>
      <c r="I133" s="231"/>
      <c r="J133" s="232">
        <f>ROUND(I133*H133,2)</f>
        <v>0</v>
      </c>
      <c r="K133" s="228" t="s">
        <v>153</v>
      </c>
      <c r="L133" s="44"/>
      <c r="M133" s="233" t="s">
        <v>1</v>
      </c>
      <c r="N133" s="234" t="s">
        <v>45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154</v>
      </c>
      <c r="AT133" s="237" t="s">
        <v>149</v>
      </c>
      <c r="AU133" s="237" t="s">
        <v>89</v>
      </c>
      <c r="AY133" s="17" t="s">
        <v>147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87</v>
      </c>
      <c r="BK133" s="238">
        <f>ROUND(I133*H133,2)</f>
        <v>0</v>
      </c>
      <c r="BL133" s="17" t="s">
        <v>154</v>
      </c>
      <c r="BM133" s="237" t="s">
        <v>970</v>
      </c>
    </row>
    <row r="134" s="13" customFormat="1">
      <c r="A134" s="13"/>
      <c r="B134" s="239"/>
      <c r="C134" s="240"/>
      <c r="D134" s="241" t="s">
        <v>156</v>
      </c>
      <c r="E134" s="242" t="s">
        <v>1</v>
      </c>
      <c r="F134" s="243" t="s">
        <v>238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156</v>
      </c>
      <c r="AU134" s="249" t="s">
        <v>89</v>
      </c>
      <c r="AV134" s="13" t="s">
        <v>87</v>
      </c>
      <c r="AW134" s="13" t="s">
        <v>35</v>
      </c>
      <c r="AX134" s="13" t="s">
        <v>80</v>
      </c>
      <c r="AY134" s="249" t="s">
        <v>147</v>
      </c>
    </row>
    <row r="135" s="13" customFormat="1">
      <c r="A135" s="13"/>
      <c r="B135" s="239"/>
      <c r="C135" s="240"/>
      <c r="D135" s="241" t="s">
        <v>156</v>
      </c>
      <c r="E135" s="242" t="s">
        <v>1</v>
      </c>
      <c r="F135" s="243" t="s">
        <v>206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156</v>
      </c>
      <c r="AU135" s="249" t="s">
        <v>89</v>
      </c>
      <c r="AV135" s="13" t="s">
        <v>87</v>
      </c>
      <c r="AW135" s="13" t="s">
        <v>35</v>
      </c>
      <c r="AX135" s="13" t="s">
        <v>80</v>
      </c>
      <c r="AY135" s="249" t="s">
        <v>147</v>
      </c>
    </row>
    <row r="136" s="14" customFormat="1">
      <c r="A136" s="14"/>
      <c r="B136" s="250"/>
      <c r="C136" s="251"/>
      <c r="D136" s="241" t="s">
        <v>156</v>
      </c>
      <c r="E136" s="252" t="s">
        <v>1</v>
      </c>
      <c r="F136" s="253" t="s">
        <v>967</v>
      </c>
      <c r="G136" s="251"/>
      <c r="H136" s="254">
        <v>42.399999999999999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156</v>
      </c>
      <c r="AU136" s="260" t="s">
        <v>89</v>
      </c>
      <c r="AV136" s="14" t="s">
        <v>89</v>
      </c>
      <c r="AW136" s="14" t="s">
        <v>35</v>
      </c>
      <c r="AX136" s="14" t="s">
        <v>87</v>
      </c>
      <c r="AY136" s="260" t="s">
        <v>147</v>
      </c>
    </row>
    <row r="137" s="2" customFormat="1" ht="16.5" customHeight="1">
      <c r="A137" s="38"/>
      <c r="B137" s="39"/>
      <c r="C137" s="272" t="s">
        <v>154</v>
      </c>
      <c r="D137" s="272" t="s">
        <v>291</v>
      </c>
      <c r="E137" s="273" t="s">
        <v>971</v>
      </c>
      <c r="F137" s="274" t="s">
        <v>972</v>
      </c>
      <c r="G137" s="275" t="s">
        <v>610</v>
      </c>
      <c r="H137" s="276">
        <v>1.3100000000000001</v>
      </c>
      <c r="I137" s="277"/>
      <c r="J137" s="278">
        <f>ROUND(I137*H137,2)</f>
        <v>0</v>
      </c>
      <c r="K137" s="274" t="s">
        <v>153</v>
      </c>
      <c r="L137" s="279"/>
      <c r="M137" s="280" t="s">
        <v>1</v>
      </c>
      <c r="N137" s="281" t="s">
        <v>45</v>
      </c>
      <c r="O137" s="91"/>
      <c r="P137" s="235">
        <f>O137*H137</f>
        <v>0</v>
      </c>
      <c r="Q137" s="235">
        <v>0.001</v>
      </c>
      <c r="R137" s="235">
        <f>Q137*H137</f>
        <v>0.0013100000000000002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194</v>
      </c>
      <c r="AT137" s="237" t="s">
        <v>291</v>
      </c>
      <c r="AU137" s="237" t="s">
        <v>89</v>
      </c>
      <c r="AY137" s="17" t="s">
        <v>147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87</v>
      </c>
      <c r="BK137" s="238">
        <f>ROUND(I137*H137,2)</f>
        <v>0</v>
      </c>
      <c r="BL137" s="17" t="s">
        <v>154</v>
      </c>
      <c r="BM137" s="237" t="s">
        <v>973</v>
      </c>
    </row>
    <row r="138" s="14" customFormat="1">
      <c r="A138" s="14"/>
      <c r="B138" s="250"/>
      <c r="C138" s="251"/>
      <c r="D138" s="241" t="s">
        <v>156</v>
      </c>
      <c r="E138" s="252" t="s">
        <v>1</v>
      </c>
      <c r="F138" s="253" t="s">
        <v>974</v>
      </c>
      <c r="G138" s="251"/>
      <c r="H138" s="254">
        <v>1.3100000000000001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156</v>
      </c>
      <c r="AU138" s="260" t="s">
        <v>89</v>
      </c>
      <c r="AV138" s="14" t="s">
        <v>89</v>
      </c>
      <c r="AW138" s="14" t="s">
        <v>35</v>
      </c>
      <c r="AX138" s="14" t="s">
        <v>87</v>
      </c>
      <c r="AY138" s="260" t="s">
        <v>147</v>
      </c>
    </row>
    <row r="139" s="2" customFormat="1" ht="16.5" customHeight="1">
      <c r="A139" s="38"/>
      <c r="B139" s="39"/>
      <c r="C139" s="226" t="s">
        <v>173</v>
      </c>
      <c r="D139" s="226" t="s">
        <v>149</v>
      </c>
      <c r="E139" s="227" t="s">
        <v>975</v>
      </c>
      <c r="F139" s="228" t="s">
        <v>976</v>
      </c>
      <c r="G139" s="229" t="s">
        <v>152</v>
      </c>
      <c r="H139" s="230">
        <v>42.399999999999999</v>
      </c>
      <c r="I139" s="231"/>
      <c r="J139" s="232">
        <f>ROUND(I139*H139,2)</f>
        <v>0</v>
      </c>
      <c r="K139" s="228" t="s">
        <v>153</v>
      </c>
      <c r="L139" s="44"/>
      <c r="M139" s="233" t="s">
        <v>1</v>
      </c>
      <c r="N139" s="234" t="s">
        <v>45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154</v>
      </c>
      <c r="AT139" s="237" t="s">
        <v>149</v>
      </c>
      <c r="AU139" s="237" t="s">
        <v>89</v>
      </c>
      <c r="AY139" s="17" t="s">
        <v>147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87</v>
      </c>
      <c r="BK139" s="238">
        <f>ROUND(I139*H139,2)</f>
        <v>0</v>
      </c>
      <c r="BL139" s="17" t="s">
        <v>154</v>
      </c>
      <c r="BM139" s="237" t="s">
        <v>977</v>
      </c>
    </row>
    <row r="140" s="14" customFormat="1">
      <c r="A140" s="14"/>
      <c r="B140" s="250"/>
      <c r="C140" s="251"/>
      <c r="D140" s="241" t="s">
        <v>156</v>
      </c>
      <c r="E140" s="252" t="s">
        <v>1</v>
      </c>
      <c r="F140" s="253" t="s">
        <v>967</v>
      </c>
      <c r="G140" s="251"/>
      <c r="H140" s="254">
        <v>42.399999999999999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156</v>
      </c>
      <c r="AU140" s="260" t="s">
        <v>89</v>
      </c>
      <c r="AV140" s="14" t="s">
        <v>89</v>
      </c>
      <c r="AW140" s="14" t="s">
        <v>35</v>
      </c>
      <c r="AX140" s="14" t="s">
        <v>87</v>
      </c>
      <c r="AY140" s="260" t="s">
        <v>147</v>
      </c>
    </row>
    <row r="141" s="2" customFormat="1" ht="16.5" customHeight="1">
      <c r="A141" s="38"/>
      <c r="B141" s="39"/>
      <c r="C141" s="226" t="s">
        <v>183</v>
      </c>
      <c r="D141" s="226" t="s">
        <v>149</v>
      </c>
      <c r="E141" s="227" t="s">
        <v>978</v>
      </c>
      <c r="F141" s="228" t="s">
        <v>979</v>
      </c>
      <c r="G141" s="229" t="s">
        <v>152</v>
      </c>
      <c r="H141" s="230">
        <v>42.399999999999999</v>
      </c>
      <c r="I141" s="231"/>
      <c r="J141" s="232">
        <f>ROUND(I141*H141,2)</f>
        <v>0</v>
      </c>
      <c r="K141" s="228" t="s">
        <v>153</v>
      </c>
      <c r="L141" s="44"/>
      <c r="M141" s="233" t="s">
        <v>1</v>
      </c>
      <c r="N141" s="234" t="s">
        <v>45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154</v>
      </c>
      <c r="AT141" s="237" t="s">
        <v>149</v>
      </c>
      <c r="AU141" s="237" t="s">
        <v>89</v>
      </c>
      <c r="AY141" s="17" t="s">
        <v>147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87</v>
      </c>
      <c r="BK141" s="238">
        <f>ROUND(I141*H141,2)</f>
        <v>0</v>
      </c>
      <c r="BL141" s="17" t="s">
        <v>154</v>
      </c>
      <c r="BM141" s="237" t="s">
        <v>980</v>
      </c>
    </row>
    <row r="142" s="14" customFormat="1">
      <c r="A142" s="14"/>
      <c r="B142" s="250"/>
      <c r="C142" s="251"/>
      <c r="D142" s="241" t="s">
        <v>156</v>
      </c>
      <c r="E142" s="252" t="s">
        <v>1</v>
      </c>
      <c r="F142" s="253" t="s">
        <v>967</v>
      </c>
      <c r="G142" s="251"/>
      <c r="H142" s="254">
        <v>42.399999999999999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156</v>
      </c>
      <c r="AU142" s="260" t="s">
        <v>89</v>
      </c>
      <c r="AV142" s="14" t="s">
        <v>89</v>
      </c>
      <c r="AW142" s="14" t="s">
        <v>35</v>
      </c>
      <c r="AX142" s="14" t="s">
        <v>87</v>
      </c>
      <c r="AY142" s="260" t="s">
        <v>147</v>
      </c>
    </row>
    <row r="143" s="2" customFormat="1" ht="16.5" customHeight="1">
      <c r="A143" s="38"/>
      <c r="B143" s="39"/>
      <c r="C143" s="226" t="s">
        <v>188</v>
      </c>
      <c r="D143" s="226" t="s">
        <v>149</v>
      </c>
      <c r="E143" s="227" t="s">
        <v>981</v>
      </c>
      <c r="F143" s="228" t="s">
        <v>982</v>
      </c>
      <c r="G143" s="229" t="s">
        <v>152</v>
      </c>
      <c r="H143" s="230">
        <v>42.399999999999999</v>
      </c>
      <c r="I143" s="231"/>
      <c r="J143" s="232">
        <f>ROUND(I143*H143,2)</f>
        <v>0</v>
      </c>
      <c r="K143" s="228" t="s">
        <v>153</v>
      </c>
      <c r="L143" s="44"/>
      <c r="M143" s="233" t="s">
        <v>1</v>
      </c>
      <c r="N143" s="234" t="s">
        <v>45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154</v>
      </c>
      <c r="AT143" s="237" t="s">
        <v>149</v>
      </c>
      <c r="AU143" s="237" t="s">
        <v>89</v>
      </c>
      <c r="AY143" s="17" t="s">
        <v>147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87</v>
      </c>
      <c r="BK143" s="238">
        <f>ROUND(I143*H143,2)</f>
        <v>0</v>
      </c>
      <c r="BL143" s="17" t="s">
        <v>154</v>
      </c>
      <c r="BM143" s="237" t="s">
        <v>983</v>
      </c>
    </row>
    <row r="144" s="14" customFormat="1">
      <c r="A144" s="14"/>
      <c r="B144" s="250"/>
      <c r="C144" s="251"/>
      <c r="D144" s="241" t="s">
        <v>156</v>
      </c>
      <c r="E144" s="252" t="s">
        <v>1</v>
      </c>
      <c r="F144" s="253" t="s">
        <v>967</v>
      </c>
      <c r="G144" s="251"/>
      <c r="H144" s="254">
        <v>42.399999999999999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156</v>
      </c>
      <c r="AU144" s="260" t="s">
        <v>89</v>
      </c>
      <c r="AV144" s="14" t="s">
        <v>89</v>
      </c>
      <c r="AW144" s="14" t="s">
        <v>35</v>
      </c>
      <c r="AX144" s="14" t="s">
        <v>87</v>
      </c>
      <c r="AY144" s="260" t="s">
        <v>147</v>
      </c>
    </row>
    <row r="145" s="2" customFormat="1" ht="16.5" customHeight="1">
      <c r="A145" s="38"/>
      <c r="B145" s="39"/>
      <c r="C145" s="226" t="s">
        <v>194</v>
      </c>
      <c r="D145" s="226" t="s">
        <v>149</v>
      </c>
      <c r="E145" s="227" t="s">
        <v>984</v>
      </c>
      <c r="F145" s="228" t="s">
        <v>985</v>
      </c>
      <c r="G145" s="229" t="s">
        <v>152</v>
      </c>
      <c r="H145" s="230">
        <v>42.399999999999999</v>
      </c>
      <c r="I145" s="231"/>
      <c r="J145" s="232">
        <f>ROUND(I145*H145,2)</f>
        <v>0</v>
      </c>
      <c r="K145" s="228" t="s">
        <v>153</v>
      </c>
      <c r="L145" s="44"/>
      <c r="M145" s="233" t="s">
        <v>1</v>
      </c>
      <c r="N145" s="234" t="s">
        <v>45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154</v>
      </c>
      <c r="AT145" s="237" t="s">
        <v>149</v>
      </c>
      <c r="AU145" s="237" t="s">
        <v>89</v>
      </c>
      <c r="AY145" s="17" t="s">
        <v>147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87</v>
      </c>
      <c r="BK145" s="238">
        <f>ROUND(I145*H145,2)</f>
        <v>0</v>
      </c>
      <c r="BL145" s="17" t="s">
        <v>154</v>
      </c>
      <c r="BM145" s="237" t="s">
        <v>986</v>
      </c>
    </row>
    <row r="146" s="14" customFormat="1">
      <c r="A146" s="14"/>
      <c r="B146" s="250"/>
      <c r="C146" s="251"/>
      <c r="D146" s="241" t="s">
        <v>156</v>
      </c>
      <c r="E146" s="252" t="s">
        <v>1</v>
      </c>
      <c r="F146" s="253" t="s">
        <v>967</v>
      </c>
      <c r="G146" s="251"/>
      <c r="H146" s="254">
        <v>42.399999999999999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156</v>
      </c>
      <c r="AU146" s="260" t="s">
        <v>89</v>
      </c>
      <c r="AV146" s="14" t="s">
        <v>89</v>
      </c>
      <c r="AW146" s="14" t="s">
        <v>35</v>
      </c>
      <c r="AX146" s="14" t="s">
        <v>87</v>
      </c>
      <c r="AY146" s="260" t="s">
        <v>147</v>
      </c>
    </row>
    <row r="147" s="2" customFormat="1" ht="16.5" customHeight="1">
      <c r="A147" s="38"/>
      <c r="B147" s="39"/>
      <c r="C147" s="226" t="s">
        <v>201</v>
      </c>
      <c r="D147" s="226" t="s">
        <v>149</v>
      </c>
      <c r="E147" s="227" t="s">
        <v>987</v>
      </c>
      <c r="F147" s="228" t="s">
        <v>988</v>
      </c>
      <c r="G147" s="229" t="s">
        <v>152</v>
      </c>
      <c r="H147" s="230">
        <v>127.2</v>
      </c>
      <c r="I147" s="231"/>
      <c r="J147" s="232">
        <f>ROUND(I147*H147,2)</f>
        <v>0</v>
      </c>
      <c r="K147" s="228" t="s">
        <v>153</v>
      </c>
      <c r="L147" s="44"/>
      <c r="M147" s="233" t="s">
        <v>1</v>
      </c>
      <c r="N147" s="234" t="s">
        <v>45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154</v>
      </c>
      <c r="AT147" s="237" t="s">
        <v>149</v>
      </c>
      <c r="AU147" s="237" t="s">
        <v>89</v>
      </c>
      <c r="AY147" s="17" t="s">
        <v>147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87</v>
      </c>
      <c r="BK147" s="238">
        <f>ROUND(I147*H147,2)</f>
        <v>0</v>
      </c>
      <c r="BL147" s="17" t="s">
        <v>154</v>
      </c>
      <c r="BM147" s="237" t="s">
        <v>989</v>
      </c>
    </row>
    <row r="148" s="13" customFormat="1">
      <c r="A148" s="13"/>
      <c r="B148" s="239"/>
      <c r="C148" s="240"/>
      <c r="D148" s="241" t="s">
        <v>156</v>
      </c>
      <c r="E148" s="242" t="s">
        <v>1</v>
      </c>
      <c r="F148" s="243" t="s">
        <v>990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156</v>
      </c>
      <c r="AU148" s="249" t="s">
        <v>89</v>
      </c>
      <c r="AV148" s="13" t="s">
        <v>87</v>
      </c>
      <c r="AW148" s="13" t="s">
        <v>35</v>
      </c>
      <c r="AX148" s="13" t="s">
        <v>80</v>
      </c>
      <c r="AY148" s="249" t="s">
        <v>147</v>
      </c>
    </row>
    <row r="149" s="14" customFormat="1">
      <c r="A149" s="14"/>
      <c r="B149" s="250"/>
      <c r="C149" s="251"/>
      <c r="D149" s="241" t="s">
        <v>156</v>
      </c>
      <c r="E149" s="252" t="s">
        <v>1</v>
      </c>
      <c r="F149" s="253" t="s">
        <v>991</v>
      </c>
      <c r="G149" s="251"/>
      <c r="H149" s="254">
        <v>127.2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156</v>
      </c>
      <c r="AU149" s="260" t="s">
        <v>89</v>
      </c>
      <c r="AV149" s="14" t="s">
        <v>89</v>
      </c>
      <c r="AW149" s="14" t="s">
        <v>35</v>
      </c>
      <c r="AX149" s="14" t="s">
        <v>87</v>
      </c>
      <c r="AY149" s="260" t="s">
        <v>147</v>
      </c>
    </row>
    <row r="150" s="2" customFormat="1" ht="16.5" customHeight="1">
      <c r="A150" s="38"/>
      <c r="B150" s="39"/>
      <c r="C150" s="226" t="s">
        <v>208</v>
      </c>
      <c r="D150" s="226" t="s">
        <v>149</v>
      </c>
      <c r="E150" s="227" t="s">
        <v>992</v>
      </c>
      <c r="F150" s="228" t="s">
        <v>993</v>
      </c>
      <c r="G150" s="229" t="s">
        <v>211</v>
      </c>
      <c r="H150" s="230">
        <v>1.0600000000000001</v>
      </c>
      <c r="I150" s="231"/>
      <c r="J150" s="232">
        <f>ROUND(I150*H150,2)</f>
        <v>0</v>
      </c>
      <c r="K150" s="228" t="s">
        <v>153</v>
      </c>
      <c r="L150" s="44"/>
      <c r="M150" s="233" t="s">
        <v>1</v>
      </c>
      <c r="N150" s="234" t="s">
        <v>45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154</v>
      </c>
      <c r="AT150" s="237" t="s">
        <v>149</v>
      </c>
      <c r="AU150" s="237" t="s">
        <v>89</v>
      </c>
      <c r="AY150" s="17" t="s">
        <v>147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87</v>
      </c>
      <c r="BK150" s="238">
        <f>ROUND(I150*H150,2)</f>
        <v>0</v>
      </c>
      <c r="BL150" s="17" t="s">
        <v>154</v>
      </c>
      <c r="BM150" s="237" t="s">
        <v>994</v>
      </c>
    </row>
    <row r="151" s="14" customFormat="1">
      <c r="A151" s="14"/>
      <c r="B151" s="250"/>
      <c r="C151" s="251"/>
      <c r="D151" s="241" t="s">
        <v>156</v>
      </c>
      <c r="E151" s="252" t="s">
        <v>1</v>
      </c>
      <c r="F151" s="253" t="s">
        <v>995</v>
      </c>
      <c r="G151" s="251"/>
      <c r="H151" s="254">
        <v>1.0600000000000001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156</v>
      </c>
      <c r="AU151" s="260" t="s">
        <v>89</v>
      </c>
      <c r="AV151" s="14" t="s">
        <v>89</v>
      </c>
      <c r="AW151" s="14" t="s">
        <v>35</v>
      </c>
      <c r="AX151" s="14" t="s">
        <v>87</v>
      </c>
      <c r="AY151" s="260" t="s">
        <v>147</v>
      </c>
    </row>
    <row r="152" s="12" customFormat="1" ht="22.8" customHeight="1">
      <c r="A152" s="12"/>
      <c r="B152" s="210"/>
      <c r="C152" s="211"/>
      <c r="D152" s="212" t="s">
        <v>79</v>
      </c>
      <c r="E152" s="224" t="s">
        <v>173</v>
      </c>
      <c r="F152" s="224" t="s">
        <v>335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SUM(P153:P167)</f>
        <v>0</v>
      </c>
      <c r="Q152" s="218"/>
      <c r="R152" s="219">
        <f>SUM(R153:R167)</f>
        <v>0</v>
      </c>
      <c r="S152" s="218"/>
      <c r="T152" s="220">
        <f>SUM(T153:T167)</f>
        <v>2.6550000000000002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87</v>
      </c>
      <c r="AT152" s="222" t="s">
        <v>79</v>
      </c>
      <c r="AU152" s="222" t="s">
        <v>87</v>
      </c>
      <c r="AY152" s="221" t="s">
        <v>147</v>
      </c>
      <c r="BK152" s="223">
        <f>SUM(BK153:BK167)</f>
        <v>0</v>
      </c>
    </row>
    <row r="153" s="2" customFormat="1" ht="16.5" customHeight="1">
      <c r="A153" s="38"/>
      <c r="B153" s="39"/>
      <c r="C153" s="226" t="s">
        <v>217</v>
      </c>
      <c r="D153" s="226" t="s">
        <v>149</v>
      </c>
      <c r="E153" s="227" t="s">
        <v>363</v>
      </c>
      <c r="F153" s="228" t="s">
        <v>364</v>
      </c>
      <c r="G153" s="229" t="s">
        <v>152</v>
      </c>
      <c r="H153" s="230">
        <v>38.700000000000003</v>
      </c>
      <c r="I153" s="231"/>
      <c r="J153" s="232">
        <f>ROUND(I153*H153,2)</f>
        <v>0</v>
      </c>
      <c r="K153" s="228" t="s">
        <v>153</v>
      </c>
      <c r="L153" s="44"/>
      <c r="M153" s="233" t="s">
        <v>1</v>
      </c>
      <c r="N153" s="234" t="s">
        <v>45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154</v>
      </c>
      <c r="AT153" s="237" t="s">
        <v>149</v>
      </c>
      <c r="AU153" s="237" t="s">
        <v>89</v>
      </c>
      <c r="AY153" s="17" t="s">
        <v>147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87</v>
      </c>
      <c r="BK153" s="238">
        <f>ROUND(I153*H153,2)</f>
        <v>0</v>
      </c>
      <c r="BL153" s="17" t="s">
        <v>154</v>
      </c>
      <c r="BM153" s="237" t="s">
        <v>365</v>
      </c>
    </row>
    <row r="154" s="13" customFormat="1">
      <c r="A154" s="13"/>
      <c r="B154" s="239"/>
      <c r="C154" s="240"/>
      <c r="D154" s="241" t="s">
        <v>156</v>
      </c>
      <c r="E154" s="242" t="s">
        <v>1</v>
      </c>
      <c r="F154" s="243" t="s">
        <v>238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156</v>
      </c>
      <c r="AU154" s="249" t="s">
        <v>89</v>
      </c>
      <c r="AV154" s="13" t="s">
        <v>87</v>
      </c>
      <c r="AW154" s="13" t="s">
        <v>35</v>
      </c>
      <c r="AX154" s="13" t="s">
        <v>80</v>
      </c>
      <c r="AY154" s="249" t="s">
        <v>147</v>
      </c>
    </row>
    <row r="155" s="13" customFormat="1">
      <c r="A155" s="13"/>
      <c r="B155" s="239"/>
      <c r="C155" s="240"/>
      <c r="D155" s="241" t="s">
        <v>156</v>
      </c>
      <c r="E155" s="242" t="s">
        <v>1</v>
      </c>
      <c r="F155" s="243" t="s">
        <v>377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156</v>
      </c>
      <c r="AU155" s="249" t="s">
        <v>89</v>
      </c>
      <c r="AV155" s="13" t="s">
        <v>87</v>
      </c>
      <c r="AW155" s="13" t="s">
        <v>35</v>
      </c>
      <c r="AX155" s="13" t="s">
        <v>80</v>
      </c>
      <c r="AY155" s="249" t="s">
        <v>147</v>
      </c>
    </row>
    <row r="156" s="14" customFormat="1">
      <c r="A156" s="14"/>
      <c r="B156" s="250"/>
      <c r="C156" s="251"/>
      <c r="D156" s="241" t="s">
        <v>156</v>
      </c>
      <c r="E156" s="252" t="s">
        <v>1</v>
      </c>
      <c r="F156" s="253" t="s">
        <v>996</v>
      </c>
      <c r="G156" s="251"/>
      <c r="H156" s="254">
        <v>38.700000000000003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156</v>
      </c>
      <c r="AU156" s="260" t="s">
        <v>89</v>
      </c>
      <c r="AV156" s="14" t="s">
        <v>89</v>
      </c>
      <c r="AW156" s="14" t="s">
        <v>35</v>
      </c>
      <c r="AX156" s="14" t="s">
        <v>87</v>
      </c>
      <c r="AY156" s="260" t="s">
        <v>147</v>
      </c>
    </row>
    <row r="157" s="2" customFormat="1" ht="21.75" customHeight="1">
      <c r="A157" s="38"/>
      <c r="B157" s="39"/>
      <c r="C157" s="226" t="s">
        <v>222</v>
      </c>
      <c r="D157" s="226" t="s">
        <v>149</v>
      </c>
      <c r="E157" s="227" t="s">
        <v>374</v>
      </c>
      <c r="F157" s="228" t="s">
        <v>375</v>
      </c>
      <c r="G157" s="229" t="s">
        <v>152</v>
      </c>
      <c r="H157" s="230">
        <v>38.649999999999999</v>
      </c>
      <c r="I157" s="231"/>
      <c r="J157" s="232">
        <f>ROUND(I157*H157,2)</f>
        <v>0</v>
      </c>
      <c r="K157" s="228" t="s">
        <v>153</v>
      </c>
      <c r="L157" s="44"/>
      <c r="M157" s="233" t="s">
        <v>1</v>
      </c>
      <c r="N157" s="234" t="s">
        <v>45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154</v>
      </c>
      <c r="AT157" s="237" t="s">
        <v>149</v>
      </c>
      <c r="AU157" s="237" t="s">
        <v>89</v>
      </c>
      <c r="AY157" s="17" t="s">
        <v>147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87</v>
      </c>
      <c r="BK157" s="238">
        <f>ROUND(I157*H157,2)</f>
        <v>0</v>
      </c>
      <c r="BL157" s="17" t="s">
        <v>154</v>
      </c>
      <c r="BM157" s="237" t="s">
        <v>376</v>
      </c>
    </row>
    <row r="158" s="13" customFormat="1">
      <c r="A158" s="13"/>
      <c r="B158" s="239"/>
      <c r="C158" s="240"/>
      <c r="D158" s="241" t="s">
        <v>156</v>
      </c>
      <c r="E158" s="242" t="s">
        <v>1</v>
      </c>
      <c r="F158" s="243" t="s">
        <v>238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156</v>
      </c>
      <c r="AU158" s="249" t="s">
        <v>89</v>
      </c>
      <c r="AV158" s="13" t="s">
        <v>87</v>
      </c>
      <c r="AW158" s="13" t="s">
        <v>35</v>
      </c>
      <c r="AX158" s="13" t="s">
        <v>80</v>
      </c>
      <c r="AY158" s="249" t="s">
        <v>147</v>
      </c>
    </row>
    <row r="159" s="13" customFormat="1">
      <c r="A159" s="13"/>
      <c r="B159" s="239"/>
      <c r="C159" s="240"/>
      <c r="D159" s="241" t="s">
        <v>156</v>
      </c>
      <c r="E159" s="242" t="s">
        <v>1</v>
      </c>
      <c r="F159" s="243" t="s">
        <v>377</v>
      </c>
      <c r="G159" s="240"/>
      <c r="H159" s="242" t="s">
        <v>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156</v>
      </c>
      <c r="AU159" s="249" t="s">
        <v>89</v>
      </c>
      <c r="AV159" s="13" t="s">
        <v>87</v>
      </c>
      <c r="AW159" s="13" t="s">
        <v>35</v>
      </c>
      <c r="AX159" s="13" t="s">
        <v>80</v>
      </c>
      <c r="AY159" s="249" t="s">
        <v>147</v>
      </c>
    </row>
    <row r="160" s="14" customFormat="1">
      <c r="A160" s="14"/>
      <c r="B160" s="250"/>
      <c r="C160" s="251"/>
      <c r="D160" s="241" t="s">
        <v>156</v>
      </c>
      <c r="E160" s="252" t="s">
        <v>1</v>
      </c>
      <c r="F160" s="253" t="s">
        <v>997</v>
      </c>
      <c r="G160" s="251"/>
      <c r="H160" s="254">
        <v>38.649999999999999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156</v>
      </c>
      <c r="AU160" s="260" t="s">
        <v>89</v>
      </c>
      <c r="AV160" s="14" t="s">
        <v>89</v>
      </c>
      <c r="AW160" s="14" t="s">
        <v>35</v>
      </c>
      <c r="AX160" s="14" t="s">
        <v>87</v>
      </c>
      <c r="AY160" s="260" t="s">
        <v>147</v>
      </c>
    </row>
    <row r="161" s="2" customFormat="1" ht="16.5" customHeight="1">
      <c r="A161" s="38"/>
      <c r="B161" s="39"/>
      <c r="C161" s="226" t="s">
        <v>227</v>
      </c>
      <c r="D161" s="226" t="s">
        <v>149</v>
      </c>
      <c r="E161" s="227" t="s">
        <v>998</v>
      </c>
      <c r="F161" s="228" t="s">
        <v>999</v>
      </c>
      <c r="G161" s="229" t="s">
        <v>197</v>
      </c>
      <c r="H161" s="230">
        <v>10</v>
      </c>
      <c r="I161" s="231"/>
      <c r="J161" s="232">
        <f>ROUND(I161*H161,2)</f>
        <v>0</v>
      </c>
      <c r="K161" s="228" t="s">
        <v>153</v>
      </c>
      <c r="L161" s="44"/>
      <c r="M161" s="233" t="s">
        <v>1</v>
      </c>
      <c r="N161" s="234" t="s">
        <v>45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0.19400000000000001</v>
      </c>
      <c r="T161" s="236">
        <f>S161*H161</f>
        <v>1.94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154</v>
      </c>
      <c r="AT161" s="237" t="s">
        <v>149</v>
      </c>
      <c r="AU161" s="237" t="s">
        <v>89</v>
      </c>
      <c r="AY161" s="17" t="s">
        <v>147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87</v>
      </c>
      <c r="BK161" s="238">
        <f>ROUND(I161*H161,2)</f>
        <v>0</v>
      </c>
      <c r="BL161" s="17" t="s">
        <v>154</v>
      </c>
      <c r="BM161" s="237" t="s">
        <v>1000</v>
      </c>
    </row>
    <row r="162" s="13" customFormat="1">
      <c r="A162" s="13"/>
      <c r="B162" s="239"/>
      <c r="C162" s="240"/>
      <c r="D162" s="241" t="s">
        <v>156</v>
      </c>
      <c r="E162" s="242" t="s">
        <v>1</v>
      </c>
      <c r="F162" s="243" t="s">
        <v>324</v>
      </c>
      <c r="G162" s="240"/>
      <c r="H162" s="242" t="s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156</v>
      </c>
      <c r="AU162" s="249" t="s">
        <v>89</v>
      </c>
      <c r="AV162" s="13" t="s">
        <v>87</v>
      </c>
      <c r="AW162" s="13" t="s">
        <v>35</v>
      </c>
      <c r="AX162" s="13" t="s">
        <v>80</v>
      </c>
      <c r="AY162" s="249" t="s">
        <v>147</v>
      </c>
    </row>
    <row r="163" s="14" customFormat="1">
      <c r="A163" s="14"/>
      <c r="B163" s="250"/>
      <c r="C163" s="251"/>
      <c r="D163" s="241" t="s">
        <v>156</v>
      </c>
      <c r="E163" s="252" t="s">
        <v>1</v>
      </c>
      <c r="F163" s="253" t="s">
        <v>208</v>
      </c>
      <c r="G163" s="251"/>
      <c r="H163" s="254">
        <v>10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156</v>
      </c>
      <c r="AU163" s="260" t="s">
        <v>89</v>
      </c>
      <c r="AV163" s="14" t="s">
        <v>89</v>
      </c>
      <c r="AW163" s="14" t="s">
        <v>35</v>
      </c>
      <c r="AX163" s="14" t="s">
        <v>87</v>
      </c>
      <c r="AY163" s="260" t="s">
        <v>147</v>
      </c>
    </row>
    <row r="164" s="2" customFormat="1" ht="16.5" customHeight="1">
      <c r="A164" s="38"/>
      <c r="B164" s="39"/>
      <c r="C164" s="226" t="s">
        <v>234</v>
      </c>
      <c r="D164" s="226" t="s">
        <v>149</v>
      </c>
      <c r="E164" s="227" t="s">
        <v>1001</v>
      </c>
      <c r="F164" s="228" t="s">
        <v>1002</v>
      </c>
      <c r="G164" s="229" t="s">
        <v>197</v>
      </c>
      <c r="H164" s="230">
        <v>11</v>
      </c>
      <c r="I164" s="231"/>
      <c r="J164" s="232">
        <f>ROUND(I164*H164,2)</f>
        <v>0</v>
      </c>
      <c r="K164" s="228" t="s">
        <v>153</v>
      </c>
      <c r="L164" s="44"/>
      <c r="M164" s="233" t="s">
        <v>1</v>
      </c>
      <c r="N164" s="234" t="s">
        <v>45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0.065000000000000002</v>
      </c>
      <c r="T164" s="236">
        <f>S164*H164</f>
        <v>0.71500000000000008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154</v>
      </c>
      <c r="AT164" s="237" t="s">
        <v>149</v>
      </c>
      <c r="AU164" s="237" t="s">
        <v>89</v>
      </c>
      <c r="AY164" s="17" t="s">
        <v>147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87</v>
      </c>
      <c r="BK164" s="238">
        <f>ROUND(I164*H164,2)</f>
        <v>0</v>
      </c>
      <c r="BL164" s="17" t="s">
        <v>154</v>
      </c>
      <c r="BM164" s="237" t="s">
        <v>1003</v>
      </c>
    </row>
    <row r="165" s="13" customFormat="1">
      <c r="A165" s="13"/>
      <c r="B165" s="239"/>
      <c r="C165" s="240"/>
      <c r="D165" s="241" t="s">
        <v>156</v>
      </c>
      <c r="E165" s="242" t="s">
        <v>1</v>
      </c>
      <c r="F165" s="243" t="s">
        <v>1004</v>
      </c>
      <c r="G165" s="240"/>
      <c r="H165" s="242" t="s">
        <v>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156</v>
      </c>
      <c r="AU165" s="249" t="s">
        <v>89</v>
      </c>
      <c r="AV165" s="13" t="s">
        <v>87</v>
      </c>
      <c r="AW165" s="13" t="s">
        <v>35</v>
      </c>
      <c r="AX165" s="13" t="s">
        <v>80</v>
      </c>
      <c r="AY165" s="249" t="s">
        <v>147</v>
      </c>
    </row>
    <row r="166" s="13" customFormat="1">
      <c r="A166" s="13"/>
      <c r="B166" s="239"/>
      <c r="C166" s="240"/>
      <c r="D166" s="241" t="s">
        <v>156</v>
      </c>
      <c r="E166" s="242" t="s">
        <v>1</v>
      </c>
      <c r="F166" s="243" t="s">
        <v>324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156</v>
      </c>
      <c r="AU166" s="249" t="s">
        <v>89</v>
      </c>
      <c r="AV166" s="13" t="s">
        <v>87</v>
      </c>
      <c r="AW166" s="13" t="s">
        <v>35</v>
      </c>
      <c r="AX166" s="13" t="s">
        <v>80</v>
      </c>
      <c r="AY166" s="249" t="s">
        <v>147</v>
      </c>
    </row>
    <row r="167" s="14" customFormat="1">
      <c r="A167" s="14"/>
      <c r="B167" s="250"/>
      <c r="C167" s="251"/>
      <c r="D167" s="241" t="s">
        <v>156</v>
      </c>
      <c r="E167" s="252" t="s">
        <v>1</v>
      </c>
      <c r="F167" s="253" t="s">
        <v>217</v>
      </c>
      <c r="G167" s="251"/>
      <c r="H167" s="254">
        <v>11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156</v>
      </c>
      <c r="AU167" s="260" t="s">
        <v>89</v>
      </c>
      <c r="AV167" s="14" t="s">
        <v>89</v>
      </c>
      <c r="AW167" s="14" t="s">
        <v>35</v>
      </c>
      <c r="AX167" s="14" t="s">
        <v>87</v>
      </c>
      <c r="AY167" s="260" t="s">
        <v>147</v>
      </c>
    </row>
    <row r="168" s="12" customFormat="1" ht="22.8" customHeight="1">
      <c r="A168" s="12"/>
      <c r="B168" s="210"/>
      <c r="C168" s="211"/>
      <c r="D168" s="212" t="s">
        <v>79</v>
      </c>
      <c r="E168" s="224" t="s">
        <v>597</v>
      </c>
      <c r="F168" s="224" t="s">
        <v>598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P169</f>
        <v>0</v>
      </c>
      <c r="Q168" s="218"/>
      <c r="R168" s="219">
        <f>R169</f>
        <v>0</v>
      </c>
      <c r="S168" s="218"/>
      <c r="T168" s="220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87</v>
      </c>
      <c r="AT168" s="222" t="s">
        <v>79</v>
      </c>
      <c r="AU168" s="222" t="s">
        <v>87</v>
      </c>
      <c r="AY168" s="221" t="s">
        <v>147</v>
      </c>
      <c r="BK168" s="223">
        <f>BK169</f>
        <v>0</v>
      </c>
    </row>
    <row r="169" s="2" customFormat="1" ht="21.75" customHeight="1">
      <c r="A169" s="38"/>
      <c r="B169" s="39"/>
      <c r="C169" s="226" t="s">
        <v>8</v>
      </c>
      <c r="D169" s="226" t="s">
        <v>149</v>
      </c>
      <c r="E169" s="227" t="s">
        <v>600</v>
      </c>
      <c r="F169" s="228" t="s">
        <v>601</v>
      </c>
      <c r="G169" s="229" t="s">
        <v>275</v>
      </c>
      <c r="H169" s="230">
        <v>0.001</v>
      </c>
      <c r="I169" s="231"/>
      <c r="J169" s="232">
        <f>ROUND(I169*H169,2)</f>
        <v>0</v>
      </c>
      <c r="K169" s="228" t="s">
        <v>153</v>
      </c>
      <c r="L169" s="44"/>
      <c r="M169" s="282" t="s">
        <v>1</v>
      </c>
      <c r="N169" s="283" t="s">
        <v>45</v>
      </c>
      <c r="O169" s="284"/>
      <c r="P169" s="285">
        <f>O169*H169</f>
        <v>0</v>
      </c>
      <c r="Q169" s="285">
        <v>0</v>
      </c>
      <c r="R169" s="285">
        <f>Q169*H169</f>
        <v>0</v>
      </c>
      <c r="S169" s="285">
        <v>0</v>
      </c>
      <c r="T169" s="28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154</v>
      </c>
      <c r="AT169" s="237" t="s">
        <v>149</v>
      </c>
      <c r="AU169" s="237" t="s">
        <v>89</v>
      </c>
      <c r="AY169" s="17" t="s">
        <v>147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87</v>
      </c>
      <c r="BK169" s="238">
        <f>ROUND(I169*H169,2)</f>
        <v>0</v>
      </c>
      <c r="BL169" s="17" t="s">
        <v>154</v>
      </c>
      <c r="BM169" s="237" t="s">
        <v>602</v>
      </c>
    </row>
    <row r="170" s="2" customFormat="1" ht="6.96" customHeight="1">
      <c r="A170" s="38"/>
      <c r="B170" s="66"/>
      <c r="C170" s="67"/>
      <c r="D170" s="67"/>
      <c r="E170" s="67"/>
      <c r="F170" s="67"/>
      <c r="G170" s="67"/>
      <c r="H170" s="67"/>
      <c r="I170" s="67"/>
      <c r="J170" s="67"/>
      <c r="K170" s="67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mbOjw7FLznUCUMU3LVl8/FGl1MumuEkkj0hnZqLvETJM2vxbtWQ2EoYPG7Tj9+VtQWbwpAZcTrZ4opLAM5kGCQ==" hashValue="PVZIdAswPse5vRYphI2exxfyJ/E/8/qWBJWtFr8MBsT09kz6c/N5aOXEIYmZpwLwQsQeBqIma9zSDux3cxK52Q==" algorithmName="SHA-512" password="CC35"/>
  <autoFilter ref="C123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958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1005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18. 2. 2021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ROUND((SUM(BE123:BE157)),  2)</f>
        <v>0</v>
      </c>
      <c r="G35" s="38"/>
      <c r="H35" s="38"/>
      <c r="I35" s="164">
        <v>0.20999999999999999</v>
      </c>
      <c r="J35" s="163">
        <f>ROUND(((SUM(BE123:BE157))*I35),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ROUND((SUM(BF123:BF157)),  2)</f>
        <v>0</v>
      </c>
      <c r="G36" s="38"/>
      <c r="H36" s="38"/>
      <c r="I36" s="164">
        <v>0.14999999999999999</v>
      </c>
      <c r="J36" s="163">
        <f>ROUND(((SUM(BF123:BF157))*I36),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ROUND((SUM(BG123:BG157)),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ROUND((SUM(BH123:BH157)),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ROUND((SUM(BI123:BI157)),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958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VON_n - Vedlejší a ostatní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18. 2. 2021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879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880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881</v>
      </c>
      <c r="E101" s="196"/>
      <c r="F101" s="196"/>
      <c r="G101" s="196"/>
      <c r="H101" s="196"/>
      <c r="I101" s="196"/>
      <c r="J101" s="197">
        <f>J132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Cyklostezka Šternberk - Dolní Žleb - III. etapa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958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VON_n - Vedlejší a ostatní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Šternberk - Dolní Žleb</v>
      </c>
      <c r="G117" s="40"/>
      <c r="H117" s="40"/>
      <c r="I117" s="32" t="s">
        <v>22</v>
      </c>
      <c r="J117" s="79" t="str">
        <f>IF(J14="","",J14)</f>
        <v>18. 2. 2021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Město Šternberk</v>
      </c>
      <c r="G119" s="40"/>
      <c r="H119" s="40"/>
      <c r="I119" s="32" t="s">
        <v>32</v>
      </c>
      <c r="J119" s="36" t="str">
        <f>E23</f>
        <v>Dopravní projektování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36</v>
      </c>
      <c r="J120" s="36" t="str">
        <f>E26</f>
        <v>Ing. Milena Uhlárová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133</v>
      </c>
      <c r="D122" s="202" t="s">
        <v>65</v>
      </c>
      <c r="E122" s="202" t="s">
        <v>61</v>
      </c>
      <c r="F122" s="202" t="s">
        <v>62</v>
      </c>
      <c r="G122" s="202" t="s">
        <v>134</v>
      </c>
      <c r="H122" s="202" t="s">
        <v>135</v>
      </c>
      <c r="I122" s="202" t="s">
        <v>136</v>
      </c>
      <c r="J122" s="202" t="s">
        <v>118</v>
      </c>
      <c r="K122" s="203" t="s">
        <v>137</v>
      </c>
      <c r="L122" s="204"/>
      <c r="M122" s="100" t="s">
        <v>1</v>
      </c>
      <c r="N122" s="101" t="s">
        <v>44</v>
      </c>
      <c r="O122" s="101" t="s">
        <v>138</v>
      </c>
      <c r="P122" s="101" t="s">
        <v>139</v>
      </c>
      <c r="Q122" s="101" t="s">
        <v>140</v>
      </c>
      <c r="R122" s="101" t="s">
        <v>141</v>
      </c>
      <c r="S122" s="101" t="s">
        <v>142</v>
      </c>
      <c r="T122" s="102" t="s">
        <v>143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144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120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79</v>
      </c>
      <c r="E124" s="213" t="s">
        <v>884</v>
      </c>
      <c r="F124" s="213" t="s">
        <v>885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P125+P132</f>
        <v>0</v>
      </c>
      <c r="Q124" s="218"/>
      <c r="R124" s="219">
        <f>R125+R132</f>
        <v>0</v>
      </c>
      <c r="S124" s="218"/>
      <c r="T124" s="220">
        <f>T125+T132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173</v>
      </c>
      <c r="AT124" s="222" t="s">
        <v>79</v>
      </c>
      <c r="AU124" s="222" t="s">
        <v>80</v>
      </c>
      <c r="AY124" s="221" t="s">
        <v>147</v>
      </c>
      <c r="BK124" s="223">
        <f>BK125+BK132</f>
        <v>0</v>
      </c>
    </row>
    <row r="125" s="12" customFormat="1" ht="22.8" customHeight="1">
      <c r="A125" s="12"/>
      <c r="B125" s="210"/>
      <c r="C125" s="211"/>
      <c r="D125" s="212" t="s">
        <v>79</v>
      </c>
      <c r="E125" s="224" t="s">
        <v>886</v>
      </c>
      <c r="F125" s="224" t="s">
        <v>887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SUM(P126:P131)</f>
        <v>0</v>
      </c>
      <c r="Q125" s="218"/>
      <c r="R125" s="219">
        <f>SUM(R126:R131)</f>
        <v>0</v>
      </c>
      <c r="S125" s="218"/>
      <c r="T125" s="220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173</v>
      </c>
      <c r="AT125" s="222" t="s">
        <v>79</v>
      </c>
      <c r="AU125" s="222" t="s">
        <v>87</v>
      </c>
      <c r="AY125" s="221" t="s">
        <v>147</v>
      </c>
      <c r="BK125" s="223">
        <f>SUM(BK126:BK131)</f>
        <v>0</v>
      </c>
    </row>
    <row r="126" s="2" customFormat="1" ht="16.5" customHeight="1">
      <c r="A126" s="38"/>
      <c r="B126" s="39"/>
      <c r="C126" s="226" t="s">
        <v>87</v>
      </c>
      <c r="D126" s="226" t="s">
        <v>149</v>
      </c>
      <c r="E126" s="227" t="s">
        <v>1006</v>
      </c>
      <c r="F126" s="228" t="s">
        <v>1007</v>
      </c>
      <c r="G126" s="229" t="s">
        <v>890</v>
      </c>
      <c r="H126" s="230">
        <v>1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45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154</v>
      </c>
      <c r="AT126" s="237" t="s">
        <v>149</v>
      </c>
      <c r="AU126" s="237" t="s">
        <v>89</v>
      </c>
      <c r="AY126" s="17" t="s">
        <v>147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87</v>
      </c>
      <c r="BK126" s="238">
        <f>ROUND(I126*H126,2)</f>
        <v>0</v>
      </c>
      <c r="BL126" s="17" t="s">
        <v>154</v>
      </c>
      <c r="BM126" s="237" t="s">
        <v>1008</v>
      </c>
    </row>
    <row r="127" s="13" customFormat="1">
      <c r="A127" s="13"/>
      <c r="B127" s="239"/>
      <c r="C127" s="240"/>
      <c r="D127" s="241" t="s">
        <v>156</v>
      </c>
      <c r="E127" s="242" t="s">
        <v>1</v>
      </c>
      <c r="F127" s="243" t="s">
        <v>1009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156</v>
      </c>
      <c r="AU127" s="249" t="s">
        <v>89</v>
      </c>
      <c r="AV127" s="13" t="s">
        <v>87</v>
      </c>
      <c r="AW127" s="13" t="s">
        <v>35</v>
      </c>
      <c r="AX127" s="13" t="s">
        <v>80</v>
      </c>
      <c r="AY127" s="249" t="s">
        <v>147</v>
      </c>
    </row>
    <row r="128" s="13" customFormat="1">
      <c r="A128" s="13"/>
      <c r="B128" s="239"/>
      <c r="C128" s="240"/>
      <c r="D128" s="241" t="s">
        <v>156</v>
      </c>
      <c r="E128" s="242" t="s">
        <v>1</v>
      </c>
      <c r="F128" s="243" t="s">
        <v>893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156</v>
      </c>
      <c r="AU128" s="249" t="s">
        <v>89</v>
      </c>
      <c r="AV128" s="13" t="s">
        <v>87</v>
      </c>
      <c r="AW128" s="13" t="s">
        <v>35</v>
      </c>
      <c r="AX128" s="13" t="s">
        <v>80</v>
      </c>
      <c r="AY128" s="249" t="s">
        <v>147</v>
      </c>
    </row>
    <row r="129" s="13" customFormat="1">
      <c r="A129" s="13"/>
      <c r="B129" s="239"/>
      <c r="C129" s="240"/>
      <c r="D129" s="241" t="s">
        <v>156</v>
      </c>
      <c r="E129" s="242" t="s">
        <v>1</v>
      </c>
      <c r="F129" s="243" t="s">
        <v>1010</v>
      </c>
      <c r="G129" s="240"/>
      <c r="H129" s="242" t="s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156</v>
      </c>
      <c r="AU129" s="249" t="s">
        <v>89</v>
      </c>
      <c r="AV129" s="13" t="s">
        <v>87</v>
      </c>
      <c r="AW129" s="13" t="s">
        <v>35</v>
      </c>
      <c r="AX129" s="13" t="s">
        <v>80</v>
      </c>
      <c r="AY129" s="249" t="s">
        <v>147</v>
      </c>
    </row>
    <row r="130" s="14" customFormat="1">
      <c r="A130" s="14"/>
      <c r="B130" s="250"/>
      <c r="C130" s="251"/>
      <c r="D130" s="241" t="s">
        <v>156</v>
      </c>
      <c r="E130" s="252" t="s">
        <v>1</v>
      </c>
      <c r="F130" s="253" t="s">
        <v>87</v>
      </c>
      <c r="G130" s="251"/>
      <c r="H130" s="254">
        <v>1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156</v>
      </c>
      <c r="AU130" s="260" t="s">
        <v>89</v>
      </c>
      <c r="AV130" s="14" t="s">
        <v>89</v>
      </c>
      <c r="AW130" s="14" t="s">
        <v>35</v>
      </c>
      <c r="AX130" s="14" t="s">
        <v>80</v>
      </c>
      <c r="AY130" s="260" t="s">
        <v>147</v>
      </c>
    </row>
    <row r="131" s="15" customFormat="1">
      <c r="A131" s="15"/>
      <c r="B131" s="261"/>
      <c r="C131" s="262"/>
      <c r="D131" s="241" t="s">
        <v>156</v>
      </c>
      <c r="E131" s="263" t="s">
        <v>1</v>
      </c>
      <c r="F131" s="264" t="s">
        <v>182</v>
      </c>
      <c r="G131" s="262"/>
      <c r="H131" s="265">
        <v>1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1" t="s">
        <v>156</v>
      </c>
      <c r="AU131" s="271" t="s">
        <v>89</v>
      </c>
      <c r="AV131" s="15" t="s">
        <v>154</v>
      </c>
      <c r="AW131" s="15" t="s">
        <v>35</v>
      </c>
      <c r="AX131" s="15" t="s">
        <v>87</v>
      </c>
      <c r="AY131" s="271" t="s">
        <v>147</v>
      </c>
    </row>
    <row r="132" s="12" customFormat="1" ht="22.8" customHeight="1">
      <c r="A132" s="12"/>
      <c r="B132" s="210"/>
      <c r="C132" s="211"/>
      <c r="D132" s="212" t="s">
        <v>79</v>
      </c>
      <c r="E132" s="224" t="s">
        <v>920</v>
      </c>
      <c r="F132" s="224" t="s">
        <v>921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SUM(P133:P157)</f>
        <v>0</v>
      </c>
      <c r="Q132" s="218"/>
      <c r="R132" s="219">
        <f>SUM(R133:R157)</f>
        <v>0</v>
      </c>
      <c r="S132" s="218"/>
      <c r="T132" s="220">
        <f>SUM(T133:T157)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173</v>
      </c>
      <c r="AT132" s="222" t="s">
        <v>79</v>
      </c>
      <c r="AU132" s="222" t="s">
        <v>87</v>
      </c>
      <c r="AY132" s="221" t="s">
        <v>147</v>
      </c>
      <c r="BK132" s="223">
        <f>SUM(BK133:BK157)</f>
        <v>0</v>
      </c>
    </row>
    <row r="133" s="2" customFormat="1" ht="16.5" customHeight="1">
      <c r="A133" s="38"/>
      <c r="B133" s="39"/>
      <c r="C133" s="226" t="s">
        <v>89</v>
      </c>
      <c r="D133" s="226" t="s">
        <v>149</v>
      </c>
      <c r="E133" s="227" t="s">
        <v>1011</v>
      </c>
      <c r="F133" s="228" t="s">
        <v>1012</v>
      </c>
      <c r="G133" s="229" t="s">
        <v>890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45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154</v>
      </c>
      <c r="AT133" s="237" t="s">
        <v>149</v>
      </c>
      <c r="AU133" s="237" t="s">
        <v>89</v>
      </c>
      <c r="AY133" s="17" t="s">
        <v>147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87</v>
      </c>
      <c r="BK133" s="238">
        <f>ROUND(I133*H133,2)</f>
        <v>0</v>
      </c>
      <c r="BL133" s="17" t="s">
        <v>154</v>
      </c>
      <c r="BM133" s="237" t="s">
        <v>1013</v>
      </c>
    </row>
    <row r="134" s="13" customFormat="1">
      <c r="A134" s="13"/>
      <c r="B134" s="239"/>
      <c r="C134" s="240"/>
      <c r="D134" s="241" t="s">
        <v>156</v>
      </c>
      <c r="E134" s="242" t="s">
        <v>1</v>
      </c>
      <c r="F134" s="243" t="s">
        <v>1014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156</v>
      </c>
      <c r="AU134" s="249" t="s">
        <v>89</v>
      </c>
      <c r="AV134" s="13" t="s">
        <v>87</v>
      </c>
      <c r="AW134" s="13" t="s">
        <v>35</v>
      </c>
      <c r="AX134" s="13" t="s">
        <v>80</v>
      </c>
      <c r="AY134" s="249" t="s">
        <v>147</v>
      </c>
    </row>
    <row r="135" s="13" customFormat="1">
      <c r="A135" s="13"/>
      <c r="B135" s="239"/>
      <c r="C135" s="240"/>
      <c r="D135" s="241" t="s">
        <v>156</v>
      </c>
      <c r="E135" s="242" t="s">
        <v>1</v>
      </c>
      <c r="F135" s="243" t="s">
        <v>893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156</v>
      </c>
      <c r="AU135" s="249" t="s">
        <v>89</v>
      </c>
      <c r="AV135" s="13" t="s">
        <v>87</v>
      </c>
      <c r="AW135" s="13" t="s">
        <v>35</v>
      </c>
      <c r="AX135" s="13" t="s">
        <v>80</v>
      </c>
      <c r="AY135" s="249" t="s">
        <v>147</v>
      </c>
    </row>
    <row r="136" s="13" customFormat="1">
      <c r="A136" s="13"/>
      <c r="B136" s="239"/>
      <c r="C136" s="240"/>
      <c r="D136" s="241" t="s">
        <v>156</v>
      </c>
      <c r="E136" s="242" t="s">
        <v>1</v>
      </c>
      <c r="F136" s="243" t="s">
        <v>1015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156</v>
      </c>
      <c r="AU136" s="249" t="s">
        <v>89</v>
      </c>
      <c r="AV136" s="13" t="s">
        <v>87</v>
      </c>
      <c r="AW136" s="13" t="s">
        <v>35</v>
      </c>
      <c r="AX136" s="13" t="s">
        <v>80</v>
      </c>
      <c r="AY136" s="249" t="s">
        <v>147</v>
      </c>
    </row>
    <row r="137" s="13" customFormat="1">
      <c r="A137" s="13"/>
      <c r="B137" s="239"/>
      <c r="C137" s="240"/>
      <c r="D137" s="241" t="s">
        <v>156</v>
      </c>
      <c r="E137" s="242" t="s">
        <v>1</v>
      </c>
      <c r="F137" s="243" t="s">
        <v>1016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156</v>
      </c>
      <c r="AU137" s="249" t="s">
        <v>89</v>
      </c>
      <c r="AV137" s="13" t="s">
        <v>87</v>
      </c>
      <c r="AW137" s="13" t="s">
        <v>35</v>
      </c>
      <c r="AX137" s="13" t="s">
        <v>80</v>
      </c>
      <c r="AY137" s="249" t="s">
        <v>147</v>
      </c>
    </row>
    <row r="138" s="13" customFormat="1">
      <c r="A138" s="13"/>
      <c r="B138" s="239"/>
      <c r="C138" s="240"/>
      <c r="D138" s="241" t="s">
        <v>156</v>
      </c>
      <c r="E138" s="242" t="s">
        <v>1</v>
      </c>
      <c r="F138" s="243" t="s">
        <v>1017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156</v>
      </c>
      <c r="AU138" s="249" t="s">
        <v>89</v>
      </c>
      <c r="AV138" s="13" t="s">
        <v>87</v>
      </c>
      <c r="AW138" s="13" t="s">
        <v>35</v>
      </c>
      <c r="AX138" s="13" t="s">
        <v>80</v>
      </c>
      <c r="AY138" s="249" t="s">
        <v>147</v>
      </c>
    </row>
    <row r="139" s="13" customFormat="1">
      <c r="A139" s="13"/>
      <c r="B139" s="239"/>
      <c r="C139" s="240"/>
      <c r="D139" s="241" t="s">
        <v>156</v>
      </c>
      <c r="E139" s="242" t="s">
        <v>1</v>
      </c>
      <c r="F139" s="243" t="s">
        <v>1018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156</v>
      </c>
      <c r="AU139" s="249" t="s">
        <v>89</v>
      </c>
      <c r="AV139" s="13" t="s">
        <v>87</v>
      </c>
      <c r="AW139" s="13" t="s">
        <v>35</v>
      </c>
      <c r="AX139" s="13" t="s">
        <v>80</v>
      </c>
      <c r="AY139" s="249" t="s">
        <v>147</v>
      </c>
    </row>
    <row r="140" s="13" customFormat="1">
      <c r="A140" s="13"/>
      <c r="B140" s="239"/>
      <c r="C140" s="240"/>
      <c r="D140" s="241" t="s">
        <v>156</v>
      </c>
      <c r="E140" s="242" t="s">
        <v>1</v>
      </c>
      <c r="F140" s="243" t="s">
        <v>1019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156</v>
      </c>
      <c r="AU140" s="249" t="s">
        <v>89</v>
      </c>
      <c r="AV140" s="13" t="s">
        <v>87</v>
      </c>
      <c r="AW140" s="13" t="s">
        <v>35</v>
      </c>
      <c r="AX140" s="13" t="s">
        <v>80</v>
      </c>
      <c r="AY140" s="249" t="s">
        <v>147</v>
      </c>
    </row>
    <row r="141" s="14" customFormat="1">
      <c r="A141" s="14"/>
      <c r="B141" s="250"/>
      <c r="C141" s="251"/>
      <c r="D141" s="241" t="s">
        <v>156</v>
      </c>
      <c r="E141" s="252" t="s">
        <v>1</v>
      </c>
      <c r="F141" s="253" t="s">
        <v>87</v>
      </c>
      <c r="G141" s="251"/>
      <c r="H141" s="254">
        <v>1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156</v>
      </c>
      <c r="AU141" s="260" t="s">
        <v>89</v>
      </c>
      <c r="AV141" s="14" t="s">
        <v>89</v>
      </c>
      <c r="AW141" s="14" t="s">
        <v>35</v>
      </c>
      <c r="AX141" s="14" t="s">
        <v>80</v>
      </c>
      <c r="AY141" s="260" t="s">
        <v>147</v>
      </c>
    </row>
    <row r="142" s="15" customFormat="1">
      <c r="A142" s="15"/>
      <c r="B142" s="261"/>
      <c r="C142" s="262"/>
      <c r="D142" s="241" t="s">
        <v>156</v>
      </c>
      <c r="E142" s="263" t="s">
        <v>1</v>
      </c>
      <c r="F142" s="264" t="s">
        <v>182</v>
      </c>
      <c r="G142" s="262"/>
      <c r="H142" s="265">
        <v>1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156</v>
      </c>
      <c r="AU142" s="271" t="s">
        <v>89</v>
      </c>
      <c r="AV142" s="15" t="s">
        <v>154</v>
      </c>
      <c r="AW142" s="15" t="s">
        <v>35</v>
      </c>
      <c r="AX142" s="15" t="s">
        <v>87</v>
      </c>
      <c r="AY142" s="271" t="s">
        <v>147</v>
      </c>
    </row>
    <row r="143" s="2" customFormat="1" ht="16.5" customHeight="1">
      <c r="A143" s="38"/>
      <c r="B143" s="39"/>
      <c r="C143" s="226" t="s">
        <v>164</v>
      </c>
      <c r="D143" s="226" t="s">
        <v>149</v>
      </c>
      <c r="E143" s="227" t="s">
        <v>1020</v>
      </c>
      <c r="F143" s="228" t="s">
        <v>1021</v>
      </c>
      <c r="G143" s="229" t="s">
        <v>890</v>
      </c>
      <c r="H143" s="230">
        <v>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45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154</v>
      </c>
      <c r="AT143" s="237" t="s">
        <v>149</v>
      </c>
      <c r="AU143" s="237" t="s">
        <v>89</v>
      </c>
      <c r="AY143" s="17" t="s">
        <v>147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87</v>
      </c>
      <c r="BK143" s="238">
        <f>ROUND(I143*H143,2)</f>
        <v>0</v>
      </c>
      <c r="BL143" s="17" t="s">
        <v>154</v>
      </c>
      <c r="BM143" s="237" t="s">
        <v>1022</v>
      </c>
    </row>
    <row r="144" s="13" customFormat="1">
      <c r="A144" s="13"/>
      <c r="B144" s="239"/>
      <c r="C144" s="240"/>
      <c r="D144" s="241" t="s">
        <v>156</v>
      </c>
      <c r="E144" s="242" t="s">
        <v>1</v>
      </c>
      <c r="F144" s="243" t="s">
        <v>1023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156</v>
      </c>
      <c r="AU144" s="249" t="s">
        <v>89</v>
      </c>
      <c r="AV144" s="13" t="s">
        <v>87</v>
      </c>
      <c r="AW144" s="13" t="s">
        <v>35</v>
      </c>
      <c r="AX144" s="13" t="s">
        <v>80</v>
      </c>
      <c r="AY144" s="249" t="s">
        <v>147</v>
      </c>
    </row>
    <row r="145" s="13" customFormat="1">
      <c r="A145" s="13"/>
      <c r="B145" s="239"/>
      <c r="C145" s="240"/>
      <c r="D145" s="241" t="s">
        <v>156</v>
      </c>
      <c r="E145" s="242" t="s">
        <v>1</v>
      </c>
      <c r="F145" s="243" t="s">
        <v>893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156</v>
      </c>
      <c r="AU145" s="249" t="s">
        <v>89</v>
      </c>
      <c r="AV145" s="13" t="s">
        <v>87</v>
      </c>
      <c r="AW145" s="13" t="s">
        <v>35</v>
      </c>
      <c r="AX145" s="13" t="s">
        <v>80</v>
      </c>
      <c r="AY145" s="249" t="s">
        <v>147</v>
      </c>
    </row>
    <row r="146" s="13" customFormat="1">
      <c r="A146" s="13"/>
      <c r="B146" s="239"/>
      <c r="C146" s="240"/>
      <c r="D146" s="241" t="s">
        <v>156</v>
      </c>
      <c r="E146" s="242" t="s">
        <v>1</v>
      </c>
      <c r="F146" s="243" t="s">
        <v>1024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156</v>
      </c>
      <c r="AU146" s="249" t="s">
        <v>89</v>
      </c>
      <c r="AV146" s="13" t="s">
        <v>87</v>
      </c>
      <c r="AW146" s="13" t="s">
        <v>35</v>
      </c>
      <c r="AX146" s="13" t="s">
        <v>80</v>
      </c>
      <c r="AY146" s="249" t="s">
        <v>147</v>
      </c>
    </row>
    <row r="147" s="14" customFormat="1">
      <c r="A147" s="14"/>
      <c r="B147" s="250"/>
      <c r="C147" s="251"/>
      <c r="D147" s="241" t="s">
        <v>156</v>
      </c>
      <c r="E147" s="252" t="s">
        <v>1</v>
      </c>
      <c r="F147" s="253" t="s">
        <v>87</v>
      </c>
      <c r="G147" s="251"/>
      <c r="H147" s="254">
        <v>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156</v>
      </c>
      <c r="AU147" s="260" t="s">
        <v>89</v>
      </c>
      <c r="AV147" s="14" t="s">
        <v>89</v>
      </c>
      <c r="AW147" s="14" t="s">
        <v>35</v>
      </c>
      <c r="AX147" s="14" t="s">
        <v>80</v>
      </c>
      <c r="AY147" s="260" t="s">
        <v>147</v>
      </c>
    </row>
    <row r="148" s="15" customFormat="1">
      <c r="A148" s="15"/>
      <c r="B148" s="261"/>
      <c r="C148" s="262"/>
      <c r="D148" s="241" t="s">
        <v>156</v>
      </c>
      <c r="E148" s="263" t="s">
        <v>1</v>
      </c>
      <c r="F148" s="264" t="s">
        <v>182</v>
      </c>
      <c r="G148" s="262"/>
      <c r="H148" s="265">
        <v>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1" t="s">
        <v>156</v>
      </c>
      <c r="AU148" s="271" t="s">
        <v>89</v>
      </c>
      <c r="AV148" s="15" t="s">
        <v>154</v>
      </c>
      <c r="AW148" s="15" t="s">
        <v>35</v>
      </c>
      <c r="AX148" s="15" t="s">
        <v>87</v>
      </c>
      <c r="AY148" s="271" t="s">
        <v>147</v>
      </c>
    </row>
    <row r="149" s="2" customFormat="1" ht="16.5" customHeight="1">
      <c r="A149" s="38"/>
      <c r="B149" s="39"/>
      <c r="C149" s="226" t="s">
        <v>154</v>
      </c>
      <c r="D149" s="226" t="s">
        <v>149</v>
      </c>
      <c r="E149" s="227" t="s">
        <v>1025</v>
      </c>
      <c r="F149" s="228" t="s">
        <v>1026</v>
      </c>
      <c r="G149" s="229" t="s">
        <v>890</v>
      </c>
      <c r="H149" s="230">
        <v>1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45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154</v>
      </c>
      <c r="AT149" s="237" t="s">
        <v>149</v>
      </c>
      <c r="AU149" s="237" t="s">
        <v>89</v>
      </c>
      <c r="AY149" s="17" t="s">
        <v>147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87</v>
      </c>
      <c r="BK149" s="238">
        <f>ROUND(I149*H149,2)</f>
        <v>0</v>
      </c>
      <c r="BL149" s="17" t="s">
        <v>154</v>
      </c>
      <c r="BM149" s="237" t="s">
        <v>1027</v>
      </c>
    </row>
    <row r="150" s="13" customFormat="1">
      <c r="A150" s="13"/>
      <c r="B150" s="239"/>
      <c r="C150" s="240"/>
      <c r="D150" s="241" t="s">
        <v>156</v>
      </c>
      <c r="E150" s="242" t="s">
        <v>1</v>
      </c>
      <c r="F150" s="243" t="s">
        <v>1028</v>
      </c>
      <c r="G150" s="240"/>
      <c r="H150" s="242" t="s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156</v>
      </c>
      <c r="AU150" s="249" t="s">
        <v>89</v>
      </c>
      <c r="AV150" s="13" t="s">
        <v>87</v>
      </c>
      <c r="AW150" s="13" t="s">
        <v>35</v>
      </c>
      <c r="AX150" s="13" t="s">
        <v>80</v>
      </c>
      <c r="AY150" s="249" t="s">
        <v>147</v>
      </c>
    </row>
    <row r="151" s="13" customFormat="1">
      <c r="A151" s="13"/>
      <c r="B151" s="239"/>
      <c r="C151" s="240"/>
      <c r="D151" s="241" t="s">
        <v>156</v>
      </c>
      <c r="E151" s="242" t="s">
        <v>1</v>
      </c>
      <c r="F151" s="243" t="s">
        <v>893</v>
      </c>
      <c r="G151" s="240"/>
      <c r="H151" s="242" t="s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156</v>
      </c>
      <c r="AU151" s="249" t="s">
        <v>89</v>
      </c>
      <c r="AV151" s="13" t="s">
        <v>87</v>
      </c>
      <c r="AW151" s="13" t="s">
        <v>35</v>
      </c>
      <c r="AX151" s="13" t="s">
        <v>80</v>
      </c>
      <c r="AY151" s="249" t="s">
        <v>147</v>
      </c>
    </row>
    <row r="152" s="13" customFormat="1">
      <c r="A152" s="13"/>
      <c r="B152" s="239"/>
      <c r="C152" s="240"/>
      <c r="D152" s="241" t="s">
        <v>156</v>
      </c>
      <c r="E152" s="242" t="s">
        <v>1</v>
      </c>
      <c r="F152" s="243" t="s">
        <v>1029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156</v>
      </c>
      <c r="AU152" s="249" t="s">
        <v>89</v>
      </c>
      <c r="AV152" s="13" t="s">
        <v>87</v>
      </c>
      <c r="AW152" s="13" t="s">
        <v>35</v>
      </c>
      <c r="AX152" s="13" t="s">
        <v>80</v>
      </c>
      <c r="AY152" s="249" t="s">
        <v>147</v>
      </c>
    </row>
    <row r="153" s="13" customFormat="1">
      <c r="A153" s="13"/>
      <c r="B153" s="239"/>
      <c r="C153" s="240"/>
      <c r="D153" s="241" t="s">
        <v>156</v>
      </c>
      <c r="E153" s="242" t="s">
        <v>1</v>
      </c>
      <c r="F153" s="243" t="s">
        <v>1030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156</v>
      </c>
      <c r="AU153" s="249" t="s">
        <v>89</v>
      </c>
      <c r="AV153" s="13" t="s">
        <v>87</v>
      </c>
      <c r="AW153" s="13" t="s">
        <v>35</v>
      </c>
      <c r="AX153" s="13" t="s">
        <v>80</v>
      </c>
      <c r="AY153" s="249" t="s">
        <v>147</v>
      </c>
    </row>
    <row r="154" s="13" customFormat="1">
      <c r="A154" s="13"/>
      <c r="B154" s="239"/>
      <c r="C154" s="240"/>
      <c r="D154" s="241" t="s">
        <v>156</v>
      </c>
      <c r="E154" s="242" t="s">
        <v>1</v>
      </c>
      <c r="F154" s="243" t="s">
        <v>1031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156</v>
      </c>
      <c r="AU154" s="249" t="s">
        <v>89</v>
      </c>
      <c r="AV154" s="13" t="s">
        <v>87</v>
      </c>
      <c r="AW154" s="13" t="s">
        <v>35</v>
      </c>
      <c r="AX154" s="13" t="s">
        <v>80</v>
      </c>
      <c r="AY154" s="249" t="s">
        <v>147</v>
      </c>
    </row>
    <row r="155" s="13" customFormat="1">
      <c r="A155" s="13"/>
      <c r="B155" s="239"/>
      <c r="C155" s="240"/>
      <c r="D155" s="241" t="s">
        <v>156</v>
      </c>
      <c r="E155" s="242" t="s">
        <v>1</v>
      </c>
      <c r="F155" s="243" t="s">
        <v>1032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156</v>
      </c>
      <c r="AU155" s="249" t="s">
        <v>89</v>
      </c>
      <c r="AV155" s="13" t="s">
        <v>87</v>
      </c>
      <c r="AW155" s="13" t="s">
        <v>35</v>
      </c>
      <c r="AX155" s="13" t="s">
        <v>80</v>
      </c>
      <c r="AY155" s="249" t="s">
        <v>147</v>
      </c>
    </row>
    <row r="156" s="14" customFormat="1">
      <c r="A156" s="14"/>
      <c r="B156" s="250"/>
      <c r="C156" s="251"/>
      <c r="D156" s="241" t="s">
        <v>156</v>
      </c>
      <c r="E156" s="252" t="s">
        <v>1</v>
      </c>
      <c r="F156" s="253" t="s">
        <v>87</v>
      </c>
      <c r="G156" s="251"/>
      <c r="H156" s="254">
        <v>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156</v>
      </c>
      <c r="AU156" s="260" t="s">
        <v>89</v>
      </c>
      <c r="AV156" s="14" t="s">
        <v>89</v>
      </c>
      <c r="AW156" s="14" t="s">
        <v>35</v>
      </c>
      <c r="AX156" s="14" t="s">
        <v>80</v>
      </c>
      <c r="AY156" s="260" t="s">
        <v>147</v>
      </c>
    </row>
    <row r="157" s="15" customFormat="1">
      <c r="A157" s="15"/>
      <c r="B157" s="261"/>
      <c r="C157" s="262"/>
      <c r="D157" s="241" t="s">
        <v>156</v>
      </c>
      <c r="E157" s="263" t="s">
        <v>1</v>
      </c>
      <c r="F157" s="264" t="s">
        <v>182</v>
      </c>
      <c r="G157" s="262"/>
      <c r="H157" s="265">
        <v>1</v>
      </c>
      <c r="I157" s="266"/>
      <c r="J157" s="262"/>
      <c r="K157" s="262"/>
      <c r="L157" s="267"/>
      <c r="M157" s="294"/>
      <c r="N157" s="295"/>
      <c r="O157" s="295"/>
      <c r="P157" s="295"/>
      <c r="Q157" s="295"/>
      <c r="R157" s="295"/>
      <c r="S157" s="295"/>
      <c r="T157" s="29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1" t="s">
        <v>156</v>
      </c>
      <c r="AU157" s="271" t="s">
        <v>89</v>
      </c>
      <c r="AV157" s="15" t="s">
        <v>154</v>
      </c>
      <c r="AW157" s="15" t="s">
        <v>35</v>
      </c>
      <c r="AX157" s="15" t="s">
        <v>87</v>
      </c>
      <c r="AY157" s="271" t="s">
        <v>147</v>
      </c>
    </row>
    <row r="158" s="2" customFormat="1" ht="6.96" customHeight="1">
      <c r="A158" s="38"/>
      <c r="B158" s="66"/>
      <c r="C158" s="67"/>
      <c r="D158" s="67"/>
      <c r="E158" s="67"/>
      <c r="F158" s="67"/>
      <c r="G158" s="67"/>
      <c r="H158" s="67"/>
      <c r="I158" s="67"/>
      <c r="J158" s="67"/>
      <c r="K158" s="67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mL/NAzn2KL6z18qrF9q6DA4s392Cdn5Q7KKbQGFuB0md3veBBSCCs4orPCSlrOARoMUQyDCUd2MpNhk+IZxNLg==" hashValue="IXNoUw9ySpm0HJKGK6mIxDfoYxMxLYgnpEjXAXvRYfF4Usf268hZk/BoYmM3RGf/u8EZT/3Nlvy+UaeEOHeDvw==" algorithmName="SHA-512" password="CC35"/>
  <autoFilter ref="C122:K1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Milena Uhlárová</dc:creator>
  <cp:lastModifiedBy>Milena Uhlárová</cp:lastModifiedBy>
  <dcterms:created xsi:type="dcterms:W3CDTF">2023-10-05T13:08:18Z</dcterms:created>
  <dcterms:modified xsi:type="dcterms:W3CDTF">2023-10-05T13:08:26Z</dcterms:modified>
</cp:coreProperties>
</file>