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plus archiv\2023\1703510_ štbk -žleb\10_05_další\"/>
    </mc:Choice>
  </mc:AlternateContent>
  <bookViews>
    <workbookView xWindow="0" yWindow="0" windowWidth="0" windowHeight="0"/>
  </bookViews>
  <sheets>
    <sheet name="Rekapitulace stavby" sheetId="1" r:id="rId1"/>
    <sheet name="SO 101.2_u - Stezka pro p..." sheetId="2" r:id="rId2"/>
    <sheet name="SO 401.2_u - Přeložka VO ..." sheetId="3" r:id="rId3"/>
    <sheet name="VON_u - Vedlejší a ostatn..." sheetId="4" r:id="rId4"/>
    <sheet name="SO 101.2_n - Stezka pro p..." sheetId="5" r:id="rId5"/>
    <sheet name="SO 701_n - Výstavba oplocení" sheetId="6" r:id="rId6"/>
    <sheet name="VON_n - Vedlejší a ostatn..." sheetId="7" r:id="rId7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'SO 101.2_u - Stezka pro p...'!$C$129:$K$390</definedName>
    <definedName name="_xlnm.Print_Area" localSheetId="1">'SO 101.2_u - Stezka pro p...'!$C$4:$J$41,'SO 101.2_u - Stezka pro p...'!$C$50:$J$76,'SO 101.2_u - Stezka pro p...'!$C$82:$J$109,'SO 101.2_u - Stezka pro p...'!$C$115:$K$390</definedName>
    <definedName name="_xlnm.Print_Titles" localSheetId="1">'SO 101.2_u - Stezka pro p...'!$129:$129</definedName>
    <definedName name="_xlnm._FilterDatabase" localSheetId="2" hidden="1">'SO 401.2_u - Přeložka VO ...'!$C$131:$K$181</definedName>
    <definedName name="_xlnm.Print_Area" localSheetId="2">'SO 401.2_u - Přeložka VO ...'!$C$4:$J$41,'SO 401.2_u - Přeložka VO ...'!$C$50:$J$76,'SO 401.2_u - Přeložka VO ...'!$C$82:$J$111,'SO 401.2_u - Přeložka VO ...'!$C$117:$K$181</definedName>
    <definedName name="_xlnm.Print_Titles" localSheetId="2">'SO 401.2_u - Přeložka VO ...'!$131:$131</definedName>
    <definedName name="_xlnm._FilterDatabase" localSheetId="3" hidden="1">'VON_u - Vedlejší a ostatn...'!$C$124:$K$197</definedName>
    <definedName name="_xlnm.Print_Area" localSheetId="3">'VON_u - Vedlejší a ostatn...'!$C$4:$J$41,'VON_u - Vedlejší a ostatn...'!$C$50:$J$76,'VON_u - Vedlejší a ostatn...'!$C$82:$J$104,'VON_u - Vedlejší a ostatn...'!$C$110:$K$197</definedName>
    <definedName name="_xlnm.Print_Titles" localSheetId="3">'VON_u - Vedlejší a ostatn...'!$124:$124</definedName>
    <definedName name="_xlnm._FilterDatabase" localSheetId="4" hidden="1">'SO 101.2_n - Stezka pro p...'!$C$124:$K$172</definedName>
    <definedName name="_xlnm.Print_Area" localSheetId="4">'SO 101.2_n - Stezka pro p...'!$C$4:$J$41,'SO 101.2_n - Stezka pro p...'!$C$50:$J$76,'SO 101.2_n - Stezka pro p...'!$C$82:$J$104,'SO 101.2_n - Stezka pro p...'!$C$110:$K$172</definedName>
    <definedName name="_xlnm.Print_Titles" localSheetId="4">'SO 101.2_n - Stezka pro p...'!$124:$124</definedName>
    <definedName name="_xlnm._FilterDatabase" localSheetId="5" hidden="1">'SO 701_n - Výstavba oplocení'!$C$125:$K$175</definedName>
    <definedName name="_xlnm.Print_Area" localSheetId="5">'SO 701_n - Výstavba oplocení'!$C$4:$J$41,'SO 701_n - Výstavba oplocení'!$C$50:$J$76,'SO 701_n - Výstavba oplocení'!$C$82:$J$105,'SO 701_n - Výstavba oplocení'!$C$111:$K$175</definedName>
    <definedName name="_xlnm.Print_Titles" localSheetId="5">'SO 701_n - Výstavba oplocení'!$125:$125</definedName>
    <definedName name="_xlnm._FilterDatabase" localSheetId="6" hidden="1">'VON_n - Vedlejší a ostatn...'!$C$122:$K$157</definedName>
    <definedName name="_xlnm.Print_Area" localSheetId="6">'VON_n - Vedlejší a ostatn...'!$C$4:$J$41,'VON_n - Vedlejší a ostatn...'!$C$50:$J$76,'VON_n - Vedlejší a ostatn...'!$C$82:$J$102,'VON_n - Vedlejší a ostatn...'!$C$108:$K$157</definedName>
    <definedName name="_xlnm.Print_Titles" localSheetId="6">'VON_n - Vedlejší a ostatn...'!$122:$122</definedName>
  </definedNames>
  <calcPr/>
</workbook>
</file>

<file path=xl/calcChain.xml><?xml version="1.0" encoding="utf-8"?>
<calcChain xmlns="http://schemas.openxmlformats.org/spreadsheetml/2006/main">
  <c i="7" l="1" r="J39"/>
  <c r="J38"/>
  <c i="1" r="AY102"/>
  <c i="7" r="J37"/>
  <c i="1" r="AX102"/>
  <c i="7" r="BI149"/>
  <c r="BH149"/>
  <c r="BG149"/>
  <c r="BF149"/>
  <c r="T149"/>
  <c r="R149"/>
  <c r="P149"/>
  <c r="BI143"/>
  <c r="BH143"/>
  <c r="BG143"/>
  <c r="BF143"/>
  <c r="T143"/>
  <c r="R143"/>
  <c r="P143"/>
  <c r="BI133"/>
  <c r="BH133"/>
  <c r="BG133"/>
  <c r="BF133"/>
  <c r="T133"/>
  <c r="R133"/>
  <c r="P133"/>
  <c r="BI126"/>
  <c r="BH126"/>
  <c r="BG126"/>
  <c r="BF126"/>
  <c r="T126"/>
  <c r="T125"/>
  <c r="R126"/>
  <c r="R125"/>
  <c r="P126"/>
  <c r="P125"/>
  <c r="J120"/>
  <c r="J119"/>
  <c r="F119"/>
  <c r="F117"/>
  <c r="E115"/>
  <c r="J94"/>
  <c r="J93"/>
  <c r="F93"/>
  <c r="F91"/>
  <c r="E89"/>
  <c r="J20"/>
  <c r="E20"/>
  <c r="F94"/>
  <c r="J19"/>
  <c r="J14"/>
  <c r="J117"/>
  <c r="E7"/>
  <c r="E111"/>
  <c i="6" r="J39"/>
  <c r="J38"/>
  <c i="1" r="AY101"/>
  <c i="6" r="J37"/>
  <c i="1" r="AX101"/>
  <c i="6" r="BI175"/>
  <c r="BH175"/>
  <c r="BG175"/>
  <c r="BF175"/>
  <c r="T175"/>
  <c r="T174"/>
  <c r="R175"/>
  <c r="R174"/>
  <c r="P175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3"/>
  <c r="BH163"/>
  <c r="BG163"/>
  <c r="BF163"/>
  <c r="T163"/>
  <c r="R163"/>
  <c r="P163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J123"/>
  <c r="J122"/>
  <c r="F122"/>
  <c r="F120"/>
  <c r="E118"/>
  <c r="J94"/>
  <c r="J93"/>
  <c r="F93"/>
  <c r="F91"/>
  <c r="E89"/>
  <c r="J20"/>
  <c r="E20"/>
  <c r="F123"/>
  <c r="J19"/>
  <c r="J14"/>
  <c r="J120"/>
  <c r="E7"/>
  <c r="E114"/>
  <c i="5" r="J39"/>
  <c r="J38"/>
  <c i="1" r="AY100"/>
  <c i="5" r="J37"/>
  <c i="1" r="AX100"/>
  <c i="5" r="BI172"/>
  <c r="BH172"/>
  <c r="BG172"/>
  <c r="BF172"/>
  <c r="T172"/>
  <c r="T171"/>
  <c r="R172"/>
  <c r="R171"/>
  <c r="P172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J122"/>
  <c r="J121"/>
  <c r="F121"/>
  <c r="F119"/>
  <c r="E117"/>
  <c r="J94"/>
  <c r="J93"/>
  <c r="F93"/>
  <c r="F91"/>
  <c r="E89"/>
  <c r="J20"/>
  <c r="E20"/>
  <c r="F122"/>
  <c r="J19"/>
  <c r="J14"/>
  <c r="J119"/>
  <c r="E7"/>
  <c r="E85"/>
  <c i="4" r="J39"/>
  <c r="J38"/>
  <c i="1" r="AY98"/>
  <c i="4" r="J37"/>
  <c i="1" r="AX98"/>
  <c i="4" r="BI194"/>
  <c r="BH194"/>
  <c r="BG194"/>
  <c r="BF194"/>
  <c r="T194"/>
  <c r="T193"/>
  <c r="R194"/>
  <c r="R193"/>
  <c r="P194"/>
  <c r="P193"/>
  <c r="BI186"/>
  <c r="BH186"/>
  <c r="BG186"/>
  <c r="BF186"/>
  <c r="T186"/>
  <c r="T185"/>
  <c r="R186"/>
  <c r="R185"/>
  <c r="P186"/>
  <c r="P185"/>
  <c r="BI179"/>
  <c r="BH179"/>
  <c r="BG179"/>
  <c r="BF179"/>
  <c r="T179"/>
  <c r="R179"/>
  <c r="P179"/>
  <c r="BI176"/>
  <c r="BH176"/>
  <c r="BG176"/>
  <c r="BF176"/>
  <c r="T176"/>
  <c r="R176"/>
  <c r="P176"/>
  <c r="BI169"/>
  <c r="BH169"/>
  <c r="BG169"/>
  <c r="BF169"/>
  <c r="T169"/>
  <c r="R169"/>
  <c r="P169"/>
  <c r="BI162"/>
  <c r="BH162"/>
  <c r="BG162"/>
  <c r="BF162"/>
  <c r="T162"/>
  <c r="R162"/>
  <c r="P162"/>
  <c r="BI155"/>
  <c r="BH155"/>
  <c r="BG155"/>
  <c r="BF155"/>
  <c r="T155"/>
  <c r="R155"/>
  <c r="P155"/>
  <c r="BI150"/>
  <c r="BH150"/>
  <c r="BG150"/>
  <c r="BF150"/>
  <c r="T150"/>
  <c r="R150"/>
  <c r="P150"/>
  <c r="BI144"/>
  <c r="BH144"/>
  <c r="BG144"/>
  <c r="BF144"/>
  <c r="T144"/>
  <c r="R144"/>
  <c r="P144"/>
  <c r="BI137"/>
  <c r="BH137"/>
  <c r="BG137"/>
  <c r="BF137"/>
  <c r="T137"/>
  <c r="R137"/>
  <c r="P137"/>
  <c r="BI133"/>
  <c r="BH133"/>
  <c r="BG133"/>
  <c r="BF133"/>
  <c r="T133"/>
  <c r="R133"/>
  <c r="P133"/>
  <c r="BI128"/>
  <c r="BH128"/>
  <c r="BG128"/>
  <c r="BF128"/>
  <c r="T128"/>
  <c r="R128"/>
  <c r="P128"/>
  <c r="J122"/>
  <c r="J121"/>
  <c r="F121"/>
  <c r="F119"/>
  <c r="E117"/>
  <c r="J94"/>
  <c r="J93"/>
  <c r="F93"/>
  <c r="F91"/>
  <c r="E89"/>
  <c r="J20"/>
  <c r="E20"/>
  <c r="F122"/>
  <c r="J19"/>
  <c r="J14"/>
  <c r="J119"/>
  <c r="E7"/>
  <c r="E113"/>
  <c i="3" r="J39"/>
  <c r="J38"/>
  <c i="1" r="AY97"/>
  <c i="3" r="J37"/>
  <c i="1" r="AX97"/>
  <c i="3"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2"/>
  <c r="BH152"/>
  <c r="BG152"/>
  <c r="BF152"/>
  <c r="T152"/>
  <c r="T151"/>
  <c r="R152"/>
  <c r="R151"/>
  <c r="P152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T134"/>
  <c r="T133"/>
  <c r="R135"/>
  <c r="R134"/>
  <c r="R133"/>
  <c r="P135"/>
  <c r="P134"/>
  <c r="P133"/>
  <c r="F126"/>
  <c r="E124"/>
  <c r="F91"/>
  <c r="E89"/>
  <c r="J26"/>
  <c r="E26"/>
  <c r="J129"/>
  <c r="J25"/>
  <c r="J23"/>
  <c r="E23"/>
  <c r="J128"/>
  <c r="J22"/>
  <c r="J20"/>
  <c r="E20"/>
  <c r="F94"/>
  <c r="J19"/>
  <c r="J17"/>
  <c r="E17"/>
  <c r="F93"/>
  <c r="J16"/>
  <c r="J14"/>
  <c r="J126"/>
  <c r="E7"/>
  <c r="E85"/>
  <c i="2" r="J39"/>
  <c r="J38"/>
  <c i="1" r="AY96"/>
  <c i="2" r="J37"/>
  <c i="1" r="AX96"/>
  <c i="2" r="BI390"/>
  <c r="BH390"/>
  <c r="BG390"/>
  <c r="BF390"/>
  <c r="T390"/>
  <c r="T389"/>
  <c r="R390"/>
  <c r="R389"/>
  <c r="P390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2"/>
  <c r="BH382"/>
  <c r="BG382"/>
  <c r="BF382"/>
  <c r="T382"/>
  <c r="R382"/>
  <c r="P382"/>
  <c r="BI380"/>
  <c r="BH380"/>
  <c r="BG380"/>
  <c r="BF380"/>
  <c r="T380"/>
  <c r="R380"/>
  <c r="P380"/>
  <c r="BI379"/>
  <c r="BH379"/>
  <c r="BG379"/>
  <c r="BF379"/>
  <c r="T379"/>
  <c r="R379"/>
  <c r="P379"/>
  <c r="BI376"/>
  <c r="BH376"/>
  <c r="BG376"/>
  <c r="BF376"/>
  <c r="T376"/>
  <c r="R376"/>
  <c r="P376"/>
  <c r="BI372"/>
  <c r="BH372"/>
  <c r="BG372"/>
  <c r="BF372"/>
  <c r="T372"/>
  <c r="R372"/>
  <c r="P372"/>
  <c r="BI368"/>
  <c r="BH368"/>
  <c r="BG368"/>
  <c r="BF368"/>
  <c r="T368"/>
  <c r="R368"/>
  <c r="P368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50"/>
  <c r="BH350"/>
  <c r="BG350"/>
  <c r="BF350"/>
  <c r="T350"/>
  <c r="R350"/>
  <c r="P350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1"/>
  <c r="BH331"/>
  <c r="BG331"/>
  <c r="BF331"/>
  <c r="T331"/>
  <c r="R331"/>
  <c r="P331"/>
  <c r="BI329"/>
  <c r="BH329"/>
  <c r="BG329"/>
  <c r="BF329"/>
  <c r="T329"/>
  <c r="R329"/>
  <c r="P329"/>
  <c r="BI326"/>
  <c r="BH326"/>
  <c r="BG326"/>
  <c r="BF326"/>
  <c r="T326"/>
  <c r="R326"/>
  <c r="P326"/>
  <c r="BI324"/>
  <c r="BH324"/>
  <c r="BG324"/>
  <c r="BF324"/>
  <c r="T324"/>
  <c r="R324"/>
  <c r="P324"/>
  <c r="BI321"/>
  <c r="BH321"/>
  <c r="BG321"/>
  <c r="BF321"/>
  <c r="T321"/>
  <c r="R321"/>
  <c r="P321"/>
  <c r="BI319"/>
  <c r="BH319"/>
  <c r="BG319"/>
  <c r="BF319"/>
  <c r="T319"/>
  <c r="R319"/>
  <c r="P319"/>
  <c r="BI315"/>
  <c r="BH315"/>
  <c r="BG315"/>
  <c r="BF315"/>
  <c r="T315"/>
  <c r="R315"/>
  <c r="P315"/>
  <c r="BI314"/>
  <c r="BH314"/>
  <c r="BG314"/>
  <c r="BF314"/>
  <c r="T314"/>
  <c r="R314"/>
  <c r="P314"/>
  <c r="BI309"/>
  <c r="BH309"/>
  <c r="BG309"/>
  <c r="BF309"/>
  <c r="T309"/>
  <c r="R309"/>
  <c r="P309"/>
  <c r="BI307"/>
  <c r="BH307"/>
  <c r="BG307"/>
  <c r="BF307"/>
  <c r="T307"/>
  <c r="R307"/>
  <c r="P307"/>
  <c r="BI304"/>
  <c r="BH304"/>
  <c r="BG304"/>
  <c r="BF304"/>
  <c r="T304"/>
  <c r="R304"/>
  <c r="P304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T255"/>
  <c r="R256"/>
  <c r="R255"/>
  <c r="P256"/>
  <c r="P255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5"/>
  <c r="BH225"/>
  <c r="BG225"/>
  <c r="BF225"/>
  <c r="T225"/>
  <c r="R225"/>
  <c r="P225"/>
  <c r="BI221"/>
  <c r="BH221"/>
  <c r="BG221"/>
  <c r="BF221"/>
  <c r="T221"/>
  <c r="R221"/>
  <c r="P221"/>
  <c r="BI213"/>
  <c r="BH213"/>
  <c r="BG213"/>
  <c r="BF213"/>
  <c r="T213"/>
  <c r="R213"/>
  <c r="P213"/>
  <c r="BI209"/>
  <c r="BH209"/>
  <c r="BG209"/>
  <c r="BF209"/>
  <c r="T209"/>
  <c r="R209"/>
  <c r="P209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T191"/>
  <c r="R192"/>
  <c r="R191"/>
  <c r="P192"/>
  <c r="P191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9"/>
  <c r="BH179"/>
  <c r="BG179"/>
  <c r="BF179"/>
  <c r="T179"/>
  <c r="R179"/>
  <c r="P179"/>
  <c r="BI175"/>
  <c r="BH175"/>
  <c r="BG175"/>
  <c r="BF175"/>
  <c r="T175"/>
  <c r="R175"/>
  <c r="P175"/>
  <c r="BI173"/>
  <c r="BH173"/>
  <c r="BG173"/>
  <c r="BF173"/>
  <c r="T173"/>
  <c r="R173"/>
  <c r="P173"/>
  <c r="BI167"/>
  <c r="BH167"/>
  <c r="BG167"/>
  <c r="BF167"/>
  <c r="T167"/>
  <c r="R167"/>
  <c r="P167"/>
  <c r="BI160"/>
  <c r="BH160"/>
  <c r="BG160"/>
  <c r="BF160"/>
  <c r="T160"/>
  <c r="R160"/>
  <c r="P160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3"/>
  <c r="BH133"/>
  <c r="BG133"/>
  <c r="BF133"/>
  <c r="T133"/>
  <c r="R133"/>
  <c r="P133"/>
  <c r="J127"/>
  <c r="J126"/>
  <c r="F126"/>
  <c r="F124"/>
  <c r="E122"/>
  <c r="J94"/>
  <c r="J93"/>
  <c r="F93"/>
  <c r="F91"/>
  <c r="E89"/>
  <c r="J20"/>
  <c r="E20"/>
  <c r="F127"/>
  <c r="J19"/>
  <c r="J14"/>
  <c r="J124"/>
  <c r="E7"/>
  <c r="E118"/>
  <c i="1" r="L90"/>
  <c r="AM90"/>
  <c r="AM89"/>
  <c r="L89"/>
  <c r="AM87"/>
  <c r="L87"/>
  <c r="L85"/>
  <c r="L84"/>
  <c i="2" r="BK385"/>
  <c r="BK376"/>
  <c r="J364"/>
  <c r="J352"/>
  <c r="BK343"/>
  <c r="BK319"/>
  <c r="BK288"/>
  <c r="BK272"/>
  <c r="J252"/>
  <c r="BK221"/>
  <c r="J196"/>
  <c r="J141"/>
  <c r="J383"/>
  <c r="BK364"/>
  <c r="BK355"/>
  <c r="J286"/>
  <c r="J272"/>
  <c r="BK256"/>
  <c r="J192"/>
  <c r="BK173"/>
  <c r="BK390"/>
  <c r="BK352"/>
  <c r="BK341"/>
  <c r="BK324"/>
  <c r="J314"/>
  <c r="BK298"/>
  <c r="J267"/>
  <c r="J235"/>
  <c r="J225"/>
  <c r="J188"/>
  <c r="J175"/>
  <c r="J160"/>
  <c i="1" r="AS99"/>
  <c i="2" r="BK315"/>
  <c r="J294"/>
  <c r="BK282"/>
  <c r="J274"/>
  <c r="J228"/>
  <c r="J185"/>
  <c r="BK134"/>
  <c i="3" r="BK179"/>
  <c r="BK175"/>
  <c r="BK172"/>
  <c r="J168"/>
  <c r="BK162"/>
  <c r="J149"/>
  <c r="BK180"/>
  <c r="BK176"/>
  <c r="J169"/>
  <c r="J161"/>
  <c r="BK148"/>
  <c r="J144"/>
  <c r="BK174"/>
  <c r="BK156"/>
  <c r="J148"/>
  <c r="J141"/>
  <c r="BK159"/>
  <c r="J147"/>
  <c i="4" r="J186"/>
  <c r="BK150"/>
  <c r="J150"/>
  <c r="J179"/>
  <c r="J144"/>
  <c r="BK162"/>
  <c i="5" r="J157"/>
  <c r="BK143"/>
  <c r="J169"/>
  <c r="BK165"/>
  <c r="J143"/>
  <c r="BK166"/>
  <c r="BK147"/>
  <c r="J137"/>
  <c i="6" r="BK175"/>
  <c r="J168"/>
  <c r="BK151"/>
  <c r="BK145"/>
  <c r="J135"/>
  <c r="BK163"/>
  <c r="J129"/>
  <c r="J151"/>
  <c r="J139"/>
  <c i="2" r="BK387"/>
  <c r="J372"/>
  <c r="J358"/>
  <c r="BK347"/>
  <c r="BK326"/>
  <c r="BK314"/>
  <c r="BK290"/>
  <c r="J278"/>
  <c r="J256"/>
  <c r="BK213"/>
  <c r="BK175"/>
  <c r="J380"/>
  <c r="BK358"/>
  <c r="J290"/>
  <c r="J280"/>
  <c r="BK260"/>
  <c r="J232"/>
  <c r="BK196"/>
  <c r="J151"/>
  <c r="J350"/>
  <c r="J343"/>
  <c r="J329"/>
  <c r="J319"/>
  <c r="BK302"/>
  <c r="J276"/>
  <c r="BK252"/>
  <c r="BK228"/>
  <c r="BK192"/>
  <c r="BK179"/>
  <c r="BK167"/>
  <c r="BK138"/>
  <c r="BK382"/>
  <c r="J379"/>
  <c r="BK329"/>
  <c r="BK307"/>
  <c r="J298"/>
  <c r="BK280"/>
  <c r="J249"/>
  <c r="J221"/>
  <c r="J144"/>
  <c i="3" r="J181"/>
  <c r="J177"/>
  <c r="J173"/>
  <c r="J165"/>
  <c r="J160"/>
  <c r="BK139"/>
  <c r="BK181"/>
  <c r="BK178"/>
  <c r="BK173"/>
  <c r="J162"/>
  <c r="BK152"/>
  <c r="J143"/>
  <c r="BK160"/>
  <c r="J152"/>
  <c r="BK149"/>
  <c r="BK144"/>
  <c r="J139"/>
  <c r="BK164"/>
  <c r="J155"/>
  <c r="J135"/>
  <c i="4" r="J155"/>
  <c r="BK186"/>
  <c r="BK194"/>
  <c r="J194"/>
  <c r="BK169"/>
  <c r="J128"/>
  <c i="5" r="J165"/>
  <c r="J151"/>
  <c r="J145"/>
  <c r="BK131"/>
  <c r="J168"/>
  <c r="BK151"/>
  <c r="BK137"/>
  <c r="BK157"/>
  <c r="J131"/>
  <c r="BK133"/>
  <c i="6" r="BK172"/>
  <c r="J157"/>
  <c r="J175"/>
  <c r="BK157"/>
  <c r="BK139"/>
  <c r="BK129"/>
  <c r="BK159"/>
  <c r="J172"/>
  <c r="J159"/>
  <c r="J147"/>
  <c r="J132"/>
  <c i="7" r="J126"/>
  <c r="J149"/>
  <c r="BK143"/>
  <c r="BK133"/>
  <c r="BK149"/>
  <c r="J133"/>
  <c r="BK126"/>
  <c r="J143"/>
  <c i="2" r="J390"/>
  <c r="J385"/>
  <c r="J361"/>
  <c r="BK350"/>
  <c r="J341"/>
  <c r="J315"/>
  <c r="J307"/>
  <c r="BK270"/>
  <c r="BK249"/>
  <c r="BK235"/>
  <c r="J200"/>
  <c r="BK147"/>
  <c i="1" r="AS95"/>
  <c i="2" r="J282"/>
  <c r="J264"/>
  <c r="BK239"/>
  <c r="J213"/>
  <c r="J179"/>
  <c r="J382"/>
  <c r="J347"/>
  <c r="J331"/>
  <c r="BK321"/>
  <c r="BK309"/>
  <c r="BK274"/>
  <c r="J239"/>
  <c r="BK209"/>
  <c r="BK185"/>
  <c r="BK151"/>
  <c r="J134"/>
  <c r="BK380"/>
  <c r="BK372"/>
  <c r="J321"/>
  <c r="J302"/>
  <c r="J288"/>
  <c r="J260"/>
  <c r="BK243"/>
  <c r="BK160"/>
  <c r="BK141"/>
  <c i="3" r="J180"/>
  <c r="J176"/>
  <c r="BK169"/>
  <c r="J163"/>
  <c r="J142"/>
  <c r="BK135"/>
  <c r="BK177"/>
  <c r="J171"/>
  <c r="BK165"/>
  <c r="BK147"/>
  <c r="BK138"/>
  <c r="J158"/>
  <c r="BK145"/>
  <c r="BK142"/>
  <c r="BK171"/>
  <c r="BK158"/>
  <c r="BK141"/>
  <c i="4" r="J169"/>
  <c r="BK137"/>
  <c r="BK144"/>
  <c r="BK176"/>
  <c r="BK179"/>
  <c r="J137"/>
  <c i="5" r="BK172"/>
  <c r="J160"/>
  <c r="J147"/>
  <c r="J133"/>
  <c r="J172"/>
  <c r="BK154"/>
  <c r="BK145"/>
  <c r="BK160"/>
  <c r="J141"/>
  <c r="J128"/>
  <c i="6" r="J169"/>
  <c r="J145"/>
  <c r="J163"/>
  <c r="BK142"/>
  <c r="BK132"/>
  <c r="BK169"/>
  <c r="BK147"/>
  <c r="BK153"/>
  <c r="BK137"/>
  <c i="2" r="J387"/>
  <c r="BK383"/>
  <c r="J368"/>
  <c r="J355"/>
  <c r="J345"/>
  <c r="J324"/>
  <c r="J309"/>
  <c r="BK286"/>
  <c r="BK264"/>
  <c r="J247"/>
  <c r="J209"/>
  <c r="J167"/>
  <c r="J138"/>
  <c r="BK368"/>
  <c r="BK361"/>
  <c r="BK294"/>
  <c r="BK284"/>
  <c r="BK267"/>
  <c r="J243"/>
  <c r="BK225"/>
  <c r="BK181"/>
  <c r="BK144"/>
  <c r="J376"/>
  <c r="BK345"/>
  <c r="J326"/>
  <c r="BK304"/>
  <c r="BK278"/>
  <c r="J270"/>
  <c r="BK232"/>
  <c r="BK200"/>
  <c r="J181"/>
  <c r="J173"/>
  <c r="J133"/>
  <c r="BK379"/>
  <c r="BK331"/>
  <c r="J304"/>
  <c r="J284"/>
  <c r="BK276"/>
  <c r="BK247"/>
  <c r="BK188"/>
  <c r="J147"/>
  <c r="BK133"/>
  <c i="3" r="J178"/>
  <c r="J174"/>
  <c r="BK170"/>
  <c r="J164"/>
  <c r="J156"/>
  <c r="J138"/>
  <c r="J179"/>
  <c r="J175"/>
  <c r="J170"/>
  <c r="BK163"/>
  <c r="J159"/>
  <c r="J145"/>
  <c r="BK168"/>
  <c r="BK155"/>
  <c r="BK150"/>
  <c r="BK143"/>
  <c r="J172"/>
  <c r="BK161"/>
  <c r="J150"/>
  <c i="4" r="J162"/>
  <c r="BK128"/>
  <c r="J133"/>
  <c r="BK155"/>
  <c r="J176"/>
  <c r="BK133"/>
  <c i="5" r="BK169"/>
  <c r="BK149"/>
  <c r="BK141"/>
  <c r="BK128"/>
  <c r="J166"/>
  <c r="J149"/>
  <c r="BK168"/>
  <c r="J154"/>
  <c i="6" r="J171"/>
  <c r="J137"/>
  <c r="BK171"/>
  <c r="J153"/>
  <c r="BK168"/>
  <c r="J142"/>
  <c r="BK135"/>
  <c i="2" l="1" r="R132"/>
  <c r="T195"/>
  <c r="T208"/>
  <c r="R259"/>
  <c r="R293"/>
  <c r="BK378"/>
  <c r="J378"/>
  <c r="J107"/>
  <c r="R378"/>
  <c r="BK132"/>
  <c r="J132"/>
  <c r="J100"/>
  <c r="BK195"/>
  <c r="J195"/>
  <c r="J102"/>
  <c r="BK208"/>
  <c r="J208"/>
  <c r="J103"/>
  <c r="BK259"/>
  <c r="J259"/>
  <c r="J105"/>
  <c r="P293"/>
  <c i="3" r="BK137"/>
  <c r="J137"/>
  <c r="J102"/>
  <c r="BK140"/>
  <c r="J140"/>
  <c r="J103"/>
  <c r="T140"/>
  <c r="R146"/>
  <c r="R154"/>
  <c r="T154"/>
  <c r="R157"/>
  <c r="P167"/>
  <c r="P166"/>
  <c i="4" r="BK127"/>
  <c r="J127"/>
  <c r="J100"/>
  <c r="R127"/>
  <c r="P161"/>
  <c i="5" r="BK127"/>
  <c r="J127"/>
  <c r="J100"/>
  <c r="T127"/>
  <c r="R156"/>
  <c r="T164"/>
  <c i="6" r="BK128"/>
  <c r="J128"/>
  <c r="J100"/>
  <c r="R128"/>
  <c r="P141"/>
  <c r="BK158"/>
  <c r="J158"/>
  <c r="J102"/>
  <c r="T158"/>
  <c r="P167"/>
  <c i="7" r="P132"/>
  <c r="P124"/>
  <c r="P123"/>
  <c i="1" r="AU102"/>
  <c i="2" r="T132"/>
  <c r="P195"/>
  <c r="P208"/>
  <c r="P259"/>
  <c r="T259"/>
  <c r="T293"/>
  <c r="P378"/>
  <c r="T378"/>
  <c i="3" r="R137"/>
  <c r="P140"/>
  <c r="BK146"/>
  <c r="J146"/>
  <c r="J104"/>
  <c r="T146"/>
  <c r="P154"/>
  <c r="P157"/>
  <c r="BK167"/>
  <c r="J167"/>
  <c r="J110"/>
  <c r="T167"/>
  <c r="T166"/>
  <c i="4" r="P127"/>
  <c r="P126"/>
  <c r="P125"/>
  <c i="1" r="AU98"/>
  <c i="4" r="BK161"/>
  <c r="J161"/>
  <c r="J101"/>
  <c r="R161"/>
  <c i="5" r="P127"/>
  <c r="BK156"/>
  <c r="J156"/>
  <c r="J101"/>
  <c r="T156"/>
  <c r="R164"/>
  <c i="6" r="P128"/>
  <c r="BK141"/>
  <c r="J141"/>
  <c r="J101"/>
  <c r="T141"/>
  <c r="R158"/>
  <c r="T167"/>
  <c i="7" r="R132"/>
  <c r="R124"/>
  <c r="R123"/>
  <c i="2" r="P132"/>
  <c r="P131"/>
  <c r="P130"/>
  <c i="1" r="AU96"/>
  <c i="2" r="R195"/>
  <c r="R208"/>
  <c r="BK293"/>
  <c r="J293"/>
  <c r="J106"/>
  <c i="3" r="P137"/>
  <c r="T137"/>
  <c r="T136"/>
  <c r="R140"/>
  <c r="P146"/>
  <c r="BK154"/>
  <c r="J154"/>
  <c r="J107"/>
  <c r="BK157"/>
  <c r="J157"/>
  <c r="J108"/>
  <c r="T157"/>
  <c r="R167"/>
  <c r="R166"/>
  <c i="4" r="T127"/>
  <c r="T126"/>
  <c r="T125"/>
  <c r="T161"/>
  <c i="5" r="R127"/>
  <c r="R126"/>
  <c r="R125"/>
  <c r="P156"/>
  <c r="BK164"/>
  <c r="J164"/>
  <c r="J102"/>
  <c r="P164"/>
  <c i="6" r="T128"/>
  <c r="T127"/>
  <c r="T126"/>
  <c r="R141"/>
  <c r="P158"/>
  <c r="BK167"/>
  <c r="J167"/>
  <c r="J103"/>
  <c r="R167"/>
  <c i="7" r="BK132"/>
  <c r="J132"/>
  <c r="J101"/>
  <c r="T132"/>
  <c r="T124"/>
  <c r="T123"/>
  <c i="2" r="BK389"/>
  <c r="J389"/>
  <c r="J108"/>
  <c r="BK191"/>
  <c r="J191"/>
  <c r="J101"/>
  <c i="3" r="BK134"/>
  <c r="J134"/>
  <c r="J100"/>
  <c i="4" r="BK185"/>
  <c r="J185"/>
  <c r="J102"/>
  <c r="BK193"/>
  <c r="J193"/>
  <c r="J103"/>
  <c i="2" r="BK255"/>
  <c r="J255"/>
  <c r="J104"/>
  <c i="3" r="BK151"/>
  <c r="J151"/>
  <c r="J105"/>
  <c i="5" r="BK171"/>
  <c r="J171"/>
  <c r="J103"/>
  <c i="6" r="BK174"/>
  <c r="J174"/>
  <c r="J104"/>
  <c i="7" r="BK125"/>
  <c r="BK124"/>
  <c r="J124"/>
  <c r="J99"/>
  <c r="BE133"/>
  <c r="BE149"/>
  <c r="E85"/>
  <c r="F120"/>
  <c r="BE143"/>
  <c r="J91"/>
  <c r="BE126"/>
  <c i="5" r="BK126"/>
  <c r="J126"/>
  <c r="J99"/>
  <c i="6" r="F94"/>
  <c r="BE169"/>
  <c r="BE129"/>
  <c r="BE132"/>
  <c r="BE135"/>
  <c r="BE142"/>
  <c r="BE175"/>
  <c r="E85"/>
  <c r="BE145"/>
  <c r="BE151"/>
  <c r="BE153"/>
  <c r="BE157"/>
  <c r="BE163"/>
  <c r="BE168"/>
  <c r="BE172"/>
  <c r="J91"/>
  <c r="BE137"/>
  <c r="BE139"/>
  <c r="BE147"/>
  <c r="BE159"/>
  <c r="BE171"/>
  <c i="5" r="BE141"/>
  <c r="BE143"/>
  <c r="F94"/>
  <c r="BE128"/>
  <c r="BE145"/>
  <c r="BE165"/>
  <c r="BE169"/>
  <c r="J91"/>
  <c r="E113"/>
  <c r="BE131"/>
  <c r="BE137"/>
  <c r="BE147"/>
  <c r="BE149"/>
  <c r="BE160"/>
  <c r="BE166"/>
  <c r="BE168"/>
  <c r="BE172"/>
  <c r="BE133"/>
  <c r="BE151"/>
  <c r="BE154"/>
  <c r="BE157"/>
  <c i="4" r="J91"/>
  <c r="BE137"/>
  <c r="BE194"/>
  <c r="F94"/>
  <c r="BE144"/>
  <c r="BE150"/>
  <c r="BE169"/>
  <c r="BE186"/>
  <c r="BE128"/>
  <c r="BE133"/>
  <c r="BE155"/>
  <c r="BE179"/>
  <c r="E85"/>
  <c r="BE162"/>
  <c r="BE176"/>
  <c i="3" r="J93"/>
  <c r="F129"/>
  <c r="BE138"/>
  <c r="BE142"/>
  <c r="BE144"/>
  <c r="BE145"/>
  <c r="BE148"/>
  <c r="BE156"/>
  <c r="BE162"/>
  <c r="BE165"/>
  <c r="BE168"/>
  <c r="BE170"/>
  <c i="2" r="BK131"/>
  <c r="J131"/>
  <c r="J99"/>
  <c i="3" r="J91"/>
  <c r="E120"/>
  <c r="F128"/>
  <c r="BE135"/>
  <c r="BE158"/>
  <c r="BE160"/>
  <c r="BE161"/>
  <c r="BE164"/>
  <c r="BE169"/>
  <c r="BE171"/>
  <c r="BE172"/>
  <c r="BE173"/>
  <c r="BE139"/>
  <c r="BE141"/>
  <c r="BE149"/>
  <c r="BE150"/>
  <c r="BE155"/>
  <c r="BE163"/>
  <c r="BE174"/>
  <c r="BE176"/>
  <c r="J94"/>
  <c r="BE143"/>
  <c r="BE147"/>
  <c r="BE152"/>
  <c r="BE159"/>
  <c r="BE175"/>
  <c r="BE177"/>
  <c r="BE178"/>
  <c r="BE179"/>
  <c r="BE180"/>
  <c r="BE181"/>
  <c i="2" r="BE134"/>
  <c r="BE167"/>
  <c r="BE173"/>
  <c r="BE175"/>
  <c r="BE192"/>
  <c r="BE209"/>
  <c r="BE232"/>
  <c r="BE235"/>
  <c r="BE252"/>
  <c r="BE264"/>
  <c r="BE267"/>
  <c r="BE270"/>
  <c r="BE278"/>
  <c r="BE284"/>
  <c r="BE288"/>
  <c r="BE294"/>
  <c r="BE314"/>
  <c r="BE324"/>
  <c r="BE326"/>
  <c r="BE329"/>
  <c r="BE376"/>
  <c r="BE379"/>
  <c r="E85"/>
  <c r="BE144"/>
  <c r="BE147"/>
  <c r="BE213"/>
  <c r="BE243"/>
  <c r="BE247"/>
  <c r="BE256"/>
  <c r="BE260"/>
  <c r="BE280"/>
  <c r="BE282"/>
  <c r="BE286"/>
  <c r="BE290"/>
  <c r="BE307"/>
  <c r="BE315"/>
  <c r="BE331"/>
  <c r="BE343"/>
  <c r="BE347"/>
  <c r="BE390"/>
  <c r="J91"/>
  <c r="BE138"/>
  <c r="BE160"/>
  <c r="BE185"/>
  <c r="BE200"/>
  <c r="BE221"/>
  <c r="BE249"/>
  <c r="BE272"/>
  <c r="BE276"/>
  <c r="BE298"/>
  <c r="BE302"/>
  <c r="BE350"/>
  <c r="BE352"/>
  <c r="BE358"/>
  <c r="BE364"/>
  <c r="BE368"/>
  <c r="BE372"/>
  <c r="BE380"/>
  <c r="BE382"/>
  <c r="F94"/>
  <c r="BE133"/>
  <c r="BE141"/>
  <c r="BE151"/>
  <c r="BE179"/>
  <c r="BE181"/>
  <c r="BE188"/>
  <c r="BE196"/>
  <c r="BE225"/>
  <c r="BE228"/>
  <c r="BE239"/>
  <c r="BE274"/>
  <c r="BE304"/>
  <c r="BE309"/>
  <c r="BE319"/>
  <c r="BE321"/>
  <c r="BE341"/>
  <c r="BE345"/>
  <c r="BE355"/>
  <c r="BE361"/>
  <c r="BE383"/>
  <c r="BE385"/>
  <c r="BE387"/>
  <c r="J36"/>
  <c i="1" r="AW96"/>
  <c i="3" r="F36"/>
  <c i="1" r="BA97"/>
  <c i="3" r="F39"/>
  <c i="1" r="BD97"/>
  <c i="4" r="F38"/>
  <c i="1" r="BC98"/>
  <c i="5" r="F37"/>
  <c i="1" r="BB100"/>
  <c i="6" r="J36"/>
  <c i="1" r="AW101"/>
  <c i="7" r="F39"/>
  <c i="1" r="BD102"/>
  <c i="2" r="F39"/>
  <c i="1" r="BD96"/>
  <c r="AS94"/>
  <c i="2" r="F37"/>
  <c i="1" r="BB96"/>
  <c i="4" r="F37"/>
  <c i="1" r="BB98"/>
  <c i="5" r="J36"/>
  <c i="1" r="AW100"/>
  <c i="6" r="F37"/>
  <c i="1" r="BB101"/>
  <c i="7" r="F38"/>
  <c i="1" r="BC102"/>
  <c i="7" r="F36"/>
  <c i="1" r="BA102"/>
  <c i="2" r="F36"/>
  <c i="1" r="BA96"/>
  <c i="3" r="F38"/>
  <c i="1" r="BC97"/>
  <c i="3" r="F37"/>
  <c i="1" r="BB97"/>
  <c i="4" r="F39"/>
  <c i="1" r="BD98"/>
  <c i="5" r="F38"/>
  <c i="1" r="BC100"/>
  <c i="6" r="F39"/>
  <c i="1" r="BD101"/>
  <c i="7" r="J36"/>
  <c i="1" r="AW102"/>
  <c i="7" r="F37"/>
  <c i="1" r="BB102"/>
  <c i="2" r="F38"/>
  <c i="1" r="BC96"/>
  <c i="3" r="J36"/>
  <c i="1" r="AW97"/>
  <c i="4" r="J36"/>
  <c i="1" r="AW98"/>
  <c i="4" r="F36"/>
  <c i="1" r="BA98"/>
  <c i="5" r="F36"/>
  <c i="1" r="BA100"/>
  <c i="5" r="F39"/>
  <c i="1" r="BD100"/>
  <c i="6" r="F36"/>
  <c i="1" r="BA101"/>
  <c i="6" r="F38"/>
  <c i="1" r="BC101"/>
  <c i="4" l="1" r="R126"/>
  <c r="R125"/>
  <c i="2" r="T131"/>
  <c r="T130"/>
  <c i="5" r="T126"/>
  <c r="T125"/>
  <c i="3" r="P136"/>
  <c i="5" r="P126"/>
  <c r="P125"/>
  <c i="1" r="AU100"/>
  <c i="3" r="P153"/>
  <c r="R136"/>
  <c i="6" r="R127"/>
  <c r="R126"/>
  <c i="3" r="T153"/>
  <c r="T132"/>
  <c i="2" r="R131"/>
  <c r="R130"/>
  <c i="6" r="P127"/>
  <c r="P126"/>
  <c i="1" r="AU101"/>
  <c i="3" r="R153"/>
  <c r="BK153"/>
  <c r="J153"/>
  <c r="J106"/>
  <c r="BK166"/>
  <c r="J166"/>
  <c r="J109"/>
  <c i="7" r="BK123"/>
  <c r="J123"/>
  <c r="J98"/>
  <c r="J125"/>
  <c r="J100"/>
  <c i="3" r="BK133"/>
  <c r="J133"/>
  <c r="J99"/>
  <c r="BK136"/>
  <c r="J136"/>
  <c r="J101"/>
  <c i="6" r="BK127"/>
  <c r="J127"/>
  <c r="J99"/>
  <c i="4" r="BK126"/>
  <c r="J126"/>
  <c r="J99"/>
  <c i="5" r="BK125"/>
  <c r="J125"/>
  <c i="2" r="BK130"/>
  <c r="J130"/>
  <c r="J98"/>
  <c r="J35"/>
  <c i="1" r="AV96"/>
  <c r="AT96"/>
  <c r="BA95"/>
  <c r="AW95"/>
  <c r="BC95"/>
  <c i="5" r="J35"/>
  <c i="1" r="AV100"/>
  <c r="AT100"/>
  <c i="5" r="J32"/>
  <c i="1" r="AG100"/>
  <c i="6" r="F35"/>
  <c i="1" r="AZ101"/>
  <c i="7" r="J35"/>
  <c i="1" r="AV102"/>
  <c r="AT102"/>
  <c r="BA99"/>
  <c r="AW99"/>
  <c i="3" r="F35"/>
  <c i="1" r="AZ97"/>
  <c i="4" r="J35"/>
  <c i="1" r="AV98"/>
  <c r="AT98"/>
  <c r="BD95"/>
  <c i="4" r="F35"/>
  <c i="1" r="AZ98"/>
  <c i="5" r="F35"/>
  <c i="1" r="AZ100"/>
  <c i="6" r="J35"/>
  <c i="1" r="AV101"/>
  <c r="AT101"/>
  <c r="BB99"/>
  <c r="AX99"/>
  <c r="BD99"/>
  <c i="2" r="F35"/>
  <c i="1" r="AZ96"/>
  <c r="BB95"/>
  <c r="AX95"/>
  <c r="BC99"/>
  <c r="AY99"/>
  <c i="3" r="J35"/>
  <c i="1" r="AV97"/>
  <c r="AT97"/>
  <c i="7" r="F35"/>
  <c i="1" r="AZ102"/>
  <c i="3" l="1" r="P132"/>
  <c i="1" r="AU97"/>
  <c i="3" r="R132"/>
  <c r="BK132"/>
  <c r="J132"/>
  <c i="4" r="BK125"/>
  <c r="J125"/>
  <c r="J98"/>
  <c i="6" r="BK126"/>
  <c r="J126"/>
  <c i="1" r="AN100"/>
  <c i="5" r="J98"/>
  <c r="J41"/>
  <c i="1" r="AU95"/>
  <c i="6" r="J32"/>
  <c i="1" r="AG101"/>
  <c r="BA94"/>
  <c r="AW94"/>
  <c r="AK30"/>
  <c r="AU99"/>
  <c i="7" r="J32"/>
  <c i="1" r="AG102"/>
  <c r="AZ99"/>
  <c r="AV99"/>
  <c r="AT99"/>
  <c r="BB94"/>
  <c r="AX94"/>
  <c i="3" r="J32"/>
  <c i="1" r="AG97"/>
  <c i="2" r="J32"/>
  <c i="1" r="AG96"/>
  <c r="AZ95"/>
  <c r="AV95"/>
  <c r="AT95"/>
  <c r="AY95"/>
  <c r="BD94"/>
  <c r="W33"/>
  <c r="BC94"/>
  <c r="W32"/>
  <c i="3" l="1" r="J41"/>
  <c i="6" r="J41"/>
  <c i="7" r="J41"/>
  <c i="3" r="J98"/>
  <c i="6" r="J98"/>
  <c i="2" r="J41"/>
  <c i="1" r="AN96"/>
  <c r="AN102"/>
  <c r="AN101"/>
  <c r="AN97"/>
  <c r="AU94"/>
  <c r="AG99"/>
  <c r="AZ94"/>
  <c r="W29"/>
  <c i="4" r="J32"/>
  <c i="1" r="AG98"/>
  <c r="AG95"/>
  <c r="AG94"/>
  <c r="AK26"/>
  <c r="AY94"/>
  <c r="W31"/>
  <c r="W30"/>
  <c l="1" r="AN95"/>
  <c i="4" r="J41"/>
  <c i="1" r="AN98"/>
  <c r="AN99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<sst xmlns="http://schemas.openxmlformats.org/spreadsheetml/2006/main">
  <si>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</si>
  <si>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</si>
  <si>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</si>
  <si>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</si>
  <si>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</si>
  <si>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{b53b6831-696b-4295-934d-458d6a6557b2}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</si>
  <si>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</si>
  <si>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</si>
  <si>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</si>
  <si>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</si>
  <si>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</si>
  <si>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</si>
  <si>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</si>
  <si>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</si>
  <si>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1703510_2_rev3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</si>
  <si>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</si>
  <si>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</si>
  <si>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Cyklostezka Šternberk - Dolní Žleb - II. etapa</t>
  </si>
  <si>
    <t>KSO:</t>
  </si>
  <si>
    <t>CC-CZ:</t>
  </si>
  <si>
    <t>Místo:</t>
  </si>
  <si>
    <t>Šternberk - Dolní Žleb</t>
  </si>
  <si>
    <t>Datum:</t>
  </si>
  <si>
    <t>16. 12. 2021</t>
  </si>
  <si>
    <t>Zadavatel:</t>
  </si>
  <si>
    <t>IČ:</t>
  </si>
  <si>
    <t>00299529</t>
  </si>
  <si>
    <t>Město Šternberk</t>
  </si>
  <si>
    <t>DIČ:</t>
  </si>
  <si>
    <t>CZ00299529</t>
  </si>
  <si>
    <t>Uchazeč:</t>
  </si>
  <si>
    <t>Vyplň údaj</t>
  </si>
  <si>
    <t>Projektant:</t>
  </si>
  <si>
    <t>25361520</t>
  </si>
  <si>
    <t>Dopravní projektování s.r.o.</t>
  </si>
  <si>
    <t>True</t>
  </si>
  <si>
    <t>Zpracovatel:</t>
  </si>
  <si>
    <t>12678988</t>
  </si>
  <si>
    <t>Ing. Milena Uhlárová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</si>
  <si>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</si>
  <si>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</si>
  <si>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</si>
  <si>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</si>
  <si>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</si>
  <si>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</si>
  <si>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</si>
  <si>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</si>
  <si>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</si>
  <si>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</si>
  <si>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</si>
  <si>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</si>
  <si>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</si>
  <si>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</si>
  <si>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</si>
  <si>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</si>
  <si>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</si>
  <si>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</si>
  <si>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</si>
  <si>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</si>
  <si>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</si>
  <si>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</si>
  <si>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</si>
  <si>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</si>
  <si>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</si>
  <si>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</si>
  <si>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</si>
  <si>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</si>
  <si>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</si>
  <si>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</si>
  <si>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</si>
  <si>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</si>
  <si>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</si>
  <si>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</si>
  <si>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</si>
  <si>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</si>
  <si>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</si>
  <si>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</si>
  <si>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</si>
  <si>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</si>
  <si>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</si>
  <si>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</si>
  <si>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</si>
  <si>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</si>
  <si>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</si>
  <si>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u</t>
  </si>
  <si>
    <t>Uznatelné náklady</t>
  </si>
  <si>
    <t>STA</t>
  </si>
  <si>
    <t>1</t>
  </si>
  <si>
    <t>{696ce5a8-be96-4275-8c75-fba37b46a920}</t>
  </si>
  <si>
    <t>2</t>
  </si>
  <si>
    <t>/</t>
  </si>
  <si>
    <t>SO 101.2_u</t>
  </si>
  <si>
    <t>Stezka pro pěší a cyklisty km 0,170 - 0,715</t>
  </si>
  <si>
    <t>Soupis</t>
  </si>
  <si>
    <t>{a9ca4c26-380a-4505-9fce-b5d28b8864b0}</t>
  </si>
  <si>
    <t>SO 401.2_u</t>
  </si>
  <si>
    <t>Přeložka VO - 2. úsek</t>
  </si>
  <si>
    <t>{8a3a9373-2cdd-4354-b80a-4e81383365e2}</t>
  </si>
  <si>
    <t>VON_u</t>
  </si>
  <si>
    <t>Vedlejší a ostatní náklady</t>
  </si>
  <si>
    <t>{144c2a81-2c29-4499-b5ec-22856f887f31}</t>
  </si>
  <si>
    <t>n</t>
  </si>
  <si>
    <t>neuznatelné náklady</t>
  </si>
  <si>
    <t>{bd12f1e2-5299-4c28-9dc1-8683f28e577c}</t>
  </si>
  <si>
    <t>SO 101.2_n</t>
  </si>
  <si>
    <t>{b9a84fa4-508c-40d6-a645-933541ea3e62}</t>
  </si>
  <si>
    <t>SO 701_n</t>
  </si>
  <si>
    <t>Výstavba oplocení</t>
  </si>
  <si>
    <t>{0bbd05cf-ef2c-4e55-a8db-c3e6109959df}</t>
  </si>
  <si>
    <t>VON_n</t>
  </si>
  <si>
    <t>{744c7c01-d5ec-4032-a7d6-16192409b282}</t>
  </si>
  <si>
    <t>KRYCÍ LIST SOUPISU PRACÍ</t>
  </si>
  <si>
    <t>Objekt:</t>
  </si>
  <si>
    <t>u - Uznatelné náklady</t>
  </si>
  <si>
    <t>Soupis:</t>
  </si>
  <si>
    <t>SO 101.2_u - Stezka pro pěší a cyklisty km 0,170 - 0,715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</si>
  <si>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</si>
  <si>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</si>
  <si>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</si>
  <si>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</si>
  <si>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</si>
  <si>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</si>
  <si>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</si>
  <si>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</si>
  <si>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</si>
  <si>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</si>
  <si>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</si>
  <si>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</si>
  <si>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</si>
  <si>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</si>
  <si>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</si>
  <si>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</si>
  <si>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</si>
  <si>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</si>
  <si>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</si>
  <si>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</si>
  <si>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</si>
  <si>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</si>
  <si>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</si>
  <si>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</si>
  <si>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</si>
  <si>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</si>
  <si>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</si>
  <si>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</si>
  <si>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</si>
  <si>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</si>
  <si>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</si>
  <si>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</si>
  <si>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</si>
  <si>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112201105</t>
  </si>
  <si>
    <t>Odstranění pařezů D přes 900 do 1100 mm</t>
  </si>
  <si>
    <t>kus</t>
  </si>
  <si>
    <t>CS ÚRS 2021 02</t>
  </si>
  <si>
    <t>4</t>
  </si>
  <si>
    <t>-632860194</t>
  </si>
  <si>
    <t>113106134</t>
  </si>
  <si>
    <t>Rozebrání dlažeb ze zámkových dlaždic komunikací pro pěší strojně pl do 50 m2</t>
  </si>
  <si>
    <t>m2</t>
  </si>
  <si>
    <t>112835126</t>
  </si>
  <si>
    <t>VV</t>
  </si>
  <si>
    <t>B.1.2 - autobusová zastávka</t>
  </si>
  <si>
    <t>očistit a 90% použít zpět</t>
  </si>
  <si>
    <t>27,9</t>
  </si>
  <si>
    <t>3</t>
  </si>
  <si>
    <t>113107322</t>
  </si>
  <si>
    <t>Odstranění podkladu z kameniva drceného tl přes 100 do 200 mm strojně pl do 50 m2</t>
  </si>
  <si>
    <t>-957510421</t>
  </si>
  <si>
    <t>B.1.2 - vjezd LŠ</t>
  </si>
  <si>
    <t>18,0</t>
  </si>
  <si>
    <t>113154223</t>
  </si>
  <si>
    <t>Frézování živičného krytu tl 50 mm pruh š přes 0,5 do 1 m pl přes 500 do 1000 m2 bez překážek v trase</t>
  </si>
  <si>
    <t>439346857</t>
  </si>
  <si>
    <t>B.1.2 - silnice III/44429 + vjezd LŠ + vjezd KEMP</t>
  </si>
  <si>
    <t>219,1+6,9+13,3</t>
  </si>
  <si>
    <t>5</t>
  </si>
  <si>
    <t>113202111</t>
  </si>
  <si>
    <t>Vytrhání obrub krajníků obrubníků stojatých</t>
  </si>
  <si>
    <t>m</t>
  </si>
  <si>
    <t>-1287433041</t>
  </si>
  <si>
    <t>19,2</t>
  </si>
  <si>
    <t>6</t>
  </si>
  <si>
    <t>121151123</t>
  </si>
  <si>
    <t>Sejmutí ornice plochy přes 500 m2 tl vrstvy do 200 mm strojně</t>
  </si>
  <si>
    <t>1510973745</t>
  </si>
  <si>
    <t>B.1.2, B.1.5</t>
  </si>
  <si>
    <t>viz Výpočty kubatur</t>
  </si>
  <si>
    <t>2217,6</t>
  </si>
  <si>
    <t>7</t>
  </si>
  <si>
    <t>122252205</t>
  </si>
  <si>
    <t>Odkopávky a prokopávky nezapažené pro silnice a dálnice v hornině třídy těžitelnosti I objem do 1000 m3 strojně</t>
  </si>
  <si>
    <t>m3</t>
  </si>
  <si>
    <t>-780617431</t>
  </si>
  <si>
    <t xml:space="preserve">viz Výpočty kubatur do km 0,702 </t>
  </si>
  <si>
    <t>odvézt na skládku</t>
  </si>
  <si>
    <t>268,2</t>
  </si>
  <si>
    <t>B.1.2, B.1.4</t>
  </si>
  <si>
    <t>výkop pro sanaci - km 0,174 - 1,715</t>
  </si>
  <si>
    <t>1860*0,3</t>
  </si>
  <si>
    <t>Součet</t>
  </si>
  <si>
    <t>8</t>
  </si>
  <si>
    <t>132251101</t>
  </si>
  <si>
    <t>Hloubení rýh nezapažených š do 800 mm v hornině třídy těžitelnosti I skupiny 3 objem do 20 m3 strojně</t>
  </si>
  <si>
    <t>-1037186340</t>
  </si>
  <si>
    <t>trativod</t>
  </si>
  <si>
    <t>504,0*0,3*0,4</t>
  </si>
  <si>
    <t>přípojky vpustí DN 150</t>
  </si>
  <si>
    <t>235,9*1*0,6</t>
  </si>
  <si>
    <t>9</t>
  </si>
  <si>
    <t>162751113</t>
  </si>
  <si>
    <t>Vodorovné přemístění přes 5 000 do 6000 m výkopku/sypaniny z horniny třídy těžitelnosti I skupiny 1 až 3</t>
  </si>
  <si>
    <t>1854116857</t>
  </si>
  <si>
    <t>ornice</t>
  </si>
  <si>
    <t>221,76</t>
  </si>
  <si>
    <t>výkopek</t>
  </si>
  <si>
    <t>826,2+202,02</t>
  </si>
  <si>
    <t>10</t>
  </si>
  <si>
    <t>167151111</t>
  </si>
  <si>
    <t>Nakládání výkopku z hornin třídy těžitelnosti I skupiny 1 až 3 přes 100 m3</t>
  </si>
  <si>
    <t>-786636076</t>
  </si>
  <si>
    <t>1249,98</t>
  </si>
  <si>
    <t>11</t>
  </si>
  <si>
    <t>171000001</t>
  </si>
  <si>
    <t>Nákup a dovoz zeminy</t>
  </si>
  <si>
    <t>1887541313</t>
  </si>
  <si>
    <t>B.1.4</t>
  </si>
  <si>
    <t>62,7</t>
  </si>
  <si>
    <t>12</t>
  </si>
  <si>
    <t>171201231</t>
  </si>
  <si>
    <t>Poplatek za uložení zeminy a kamení na recyklační skládce (skládkovné) kód odpadu 17 05 04</t>
  </si>
  <si>
    <t>t</t>
  </si>
  <si>
    <t>105046248</t>
  </si>
  <si>
    <t>1249,98*1,8</t>
  </si>
  <si>
    <t>13</t>
  </si>
  <si>
    <t>174101101</t>
  </si>
  <si>
    <t>Zásyp jam, šachet rýh nebo kolem objektů sypaninou se zhutněním</t>
  </si>
  <si>
    <t>450589936</t>
  </si>
  <si>
    <t>zásyp trativodu</t>
  </si>
  <si>
    <t>45,4</t>
  </si>
  <si>
    <t>14</t>
  </si>
  <si>
    <t>M</t>
  </si>
  <si>
    <t>58344171</t>
  </si>
  <si>
    <t>štěrkodrť frakce 0/32</t>
  </si>
  <si>
    <t>81936341</t>
  </si>
  <si>
    <t>45,4*1,8</t>
  </si>
  <si>
    <t>181951112</t>
  </si>
  <si>
    <t>Úprava pláně v hornině třídy těžitelnosti I skupiny 1 až 3 se zhutněním strojně</t>
  </si>
  <si>
    <t>589415504</t>
  </si>
  <si>
    <t>B.1.2</t>
  </si>
  <si>
    <t>2071,6</t>
  </si>
  <si>
    <t>Zakládání</t>
  </si>
  <si>
    <t>16</t>
  </si>
  <si>
    <t>212750101</t>
  </si>
  <si>
    <t>Trativod z drenážních trubek PVC-U SN 4 perforace 360° včetně lože otevřený výkop DN 100 pro budovy plocha pro vtékání vody min. 80 cm2/m</t>
  </si>
  <si>
    <t>1863786470</t>
  </si>
  <si>
    <t>B.1.4, B.1.5</t>
  </si>
  <si>
    <t>504,0</t>
  </si>
  <si>
    <t>Vodorovné konstrukce</t>
  </si>
  <si>
    <t>17</t>
  </si>
  <si>
    <t>462511111</t>
  </si>
  <si>
    <t>Zához prostoru z lomového kamene</t>
  </si>
  <si>
    <t>-845938710</t>
  </si>
  <si>
    <t>záhozová patka z lomového kamene Ds 300mm</t>
  </si>
  <si>
    <t>18,5*0,7*1,0</t>
  </si>
  <si>
    <t>18</t>
  </si>
  <si>
    <t>465511227</t>
  </si>
  <si>
    <t>Dlažba z lomového kamene na sucho s vyklínováním a vyplněním spár tl 250 mm</t>
  </si>
  <si>
    <t>-1712899327</t>
  </si>
  <si>
    <t>opevnění břehu lomovým kamenem na sucho</t>
  </si>
  <si>
    <t>s urovnáním líce</t>
  </si>
  <si>
    <t>41,6</t>
  </si>
  <si>
    <t>vyústění přípojky zapravit obložením kamenem na sucho - 8 m2</t>
  </si>
  <si>
    <t>Komunikace pozemní</t>
  </si>
  <si>
    <t>19</t>
  </si>
  <si>
    <t>564681111</t>
  </si>
  <si>
    <t>Podklad z kameniva hrubého drceného vel. 63-125 mm tl 300 mm</t>
  </si>
  <si>
    <t>-381524115</t>
  </si>
  <si>
    <t>sanace pláně</t>
  </si>
  <si>
    <t>1860</t>
  </si>
  <si>
    <t>20</t>
  </si>
  <si>
    <t>564851111</t>
  </si>
  <si>
    <t>Podklad ze štěrkodrtě ŠD tl 150 mm</t>
  </si>
  <si>
    <t>1615511551</t>
  </si>
  <si>
    <t>fr. 0-32</t>
  </si>
  <si>
    <t>stezka + zámková dlažba + rozšíření silnice</t>
  </si>
  <si>
    <t>1754,5+23,9+9,3+23</t>
  </si>
  <si>
    <t>fr. 0-63</t>
  </si>
  <si>
    <t>565155111</t>
  </si>
  <si>
    <t>Asfaltový beton vrstva podkladní ACP 16 (obalované kamenivo OKS) tl 70 mm š do 3 m</t>
  </si>
  <si>
    <t>-293978018</t>
  </si>
  <si>
    <t>ACP 16+, tl. 70 mm</t>
  </si>
  <si>
    <t>1754,5+13,4</t>
  </si>
  <si>
    <t>22</t>
  </si>
  <si>
    <t>572213111</t>
  </si>
  <si>
    <t>Vyspravení výtluků na krajnicích a komunikacích recyklátem</t>
  </si>
  <si>
    <t>-820506608</t>
  </si>
  <si>
    <t>(0,4+0,5)*0,6</t>
  </si>
  <si>
    <t>23</t>
  </si>
  <si>
    <t>573111112</t>
  </si>
  <si>
    <t>Postřik živičný infiltrační s posypem z asfaltu množství 1 kg/m2</t>
  </si>
  <si>
    <t>-1028649631</t>
  </si>
  <si>
    <t>infiltrační postřik 0,8 kg/m2</t>
  </si>
  <si>
    <t>24</t>
  </si>
  <si>
    <t>573211109</t>
  </si>
  <si>
    <t>Postřik živičný spojovací z asfaltu v množství 0,50 kg/m2</t>
  </si>
  <si>
    <t>-41330899</t>
  </si>
  <si>
    <t>1754,5+147,8</t>
  </si>
  <si>
    <t>25</t>
  </si>
  <si>
    <t>577134111</t>
  </si>
  <si>
    <t>Asfaltový beton vrstva obrusná ACO 11 (ABS) tř. I tl 40 mm š do 3 m z nemodifikovaného asfaltu</t>
  </si>
  <si>
    <t>1256024289</t>
  </si>
  <si>
    <t>stezka</t>
  </si>
  <si>
    <t>1754,5</t>
  </si>
  <si>
    <t>26</t>
  </si>
  <si>
    <t>577144111</t>
  </si>
  <si>
    <t>Asfaltový beton vrstva obrusná ACO 11 (ABS) tř. I tl 50 mm š do 3 m z nemodifikovaného asfaltu</t>
  </si>
  <si>
    <t>1417492185</t>
  </si>
  <si>
    <t>zapravení podél obrubníků</t>
  </si>
  <si>
    <t>(481,0+11,6)*0,3</t>
  </si>
  <si>
    <t>27</t>
  </si>
  <si>
    <t>596211110</t>
  </si>
  <si>
    <t>Kladení zámkové dlažby komunikací pro pěší tl 60 mm skupiny A pl do 50 m2</t>
  </si>
  <si>
    <t>-301241894</t>
  </si>
  <si>
    <t>B.1.2, B.1.4 - autobusová. zastávka</t>
  </si>
  <si>
    <t>použít 25,1 m2 původní očištěné, zbytek nová</t>
  </si>
  <si>
    <t>37,1</t>
  </si>
  <si>
    <t>28</t>
  </si>
  <si>
    <t>59245018</t>
  </si>
  <si>
    <t>dlažba tvar obdélník betonová 200x100x60mm přírodní</t>
  </si>
  <si>
    <t>-1192060275</t>
  </si>
  <si>
    <t>(37,100-25,1)*1,03</t>
  </si>
  <si>
    <t>29</t>
  </si>
  <si>
    <t>596212210</t>
  </si>
  <si>
    <t>Kladení zámkové dlažby pozemních komunikací tl 80 mm skupiny A pl do 50 m2</t>
  </si>
  <si>
    <t>-1478337138</t>
  </si>
  <si>
    <t>B.1.2, B.1.4 - varovné pásy</t>
  </si>
  <si>
    <t>23,9</t>
  </si>
  <si>
    <t>30</t>
  </si>
  <si>
    <t>59245006</t>
  </si>
  <si>
    <t>dlažba tvar obdélník betonová pro nevidomé 200x100x80mm barevná</t>
  </si>
  <si>
    <t>-1735626363</t>
  </si>
  <si>
    <t>bílá</t>
  </si>
  <si>
    <t>23,9*1,03</t>
  </si>
  <si>
    <t>Úpravy povrchů, podlahy a osazování výplní</t>
  </si>
  <si>
    <t>31</t>
  </si>
  <si>
    <t>915241111</t>
  </si>
  <si>
    <t>Bezpečnostní barevný povrch vozovek červený pro podklad asfaltový</t>
  </si>
  <si>
    <t>-1739430942</t>
  </si>
  <si>
    <t>vyznačení vjezdů</t>
  </si>
  <si>
    <t>4*3*1</t>
  </si>
  <si>
    <t>Trubní vedení</t>
  </si>
  <si>
    <t>32</t>
  </si>
  <si>
    <t>891001113</t>
  </si>
  <si>
    <t>Kanalizační přípojka HDPE DN 150 komplet</t>
  </si>
  <si>
    <t>-1666648793</t>
  </si>
  <si>
    <t>pod silnicí přípojky protáhnout stáv. chráničkou</t>
  </si>
  <si>
    <t>14,2+90,5+13,5+115,7+2</t>
  </si>
  <si>
    <t>33</t>
  </si>
  <si>
    <t>894812331</t>
  </si>
  <si>
    <t>Revizní a čistící šachta z PP DN 600 šachtová roura korugovaná světlé hloubky 1000 mm</t>
  </si>
  <si>
    <t>-1153956950</t>
  </si>
  <si>
    <t>34</t>
  </si>
  <si>
    <t>894812339</t>
  </si>
  <si>
    <t>Příplatek k rourám revizní a čistící šachty z PP DN 600 za uříznutí šachtové roury</t>
  </si>
  <si>
    <t>-1099435453</t>
  </si>
  <si>
    <t>35</t>
  </si>
  <si>
    <t>895941111</t>
  </si>
  <si>
    <t>Zřízení vpusti kanalizační uliční z betonových dílců typ UV-50 normální</t>
  </si>
  <si>
    <t>-211932645</t>
  </si>
  <si>
    <t>36</t>
  </si>
  <si>
    <t>59223864</t>
  </si>
  <si>
    <t>prstenec pro uliční vpusť vyrovnávací betonový 390x60x130mm</t>
  </si>
  <si>
    <t>1699809511</t>
  </si>
  <si>
    <t>8*1,01</t>
  </si>
  <si>
    <t>37</t>
  </si>
  <si>
    <t>59223857</t>
  </si>
  <si>
    <t>skruž pro uliční vpusť horní betonová 450x295x50mm</t>
  </si>
  <si>
    <t>-1607184382</t>
  </si>
  <si>
    <t>38</t>
  </si>
  <si>
    <t>59223854</t>
  </si>
  <si>
    <t>skruž pro uliční vpusť s výtokovým otvorem PVC betonová 450x350x50mm</t>
  </si>
  <si>
    <t>1855013870</t>
  </si>
  <si>
    <t>39</t>
  </si>
  <si>
    <t>59223852</t>
  </si>
  <si>
    <t>dno pro uliční vpusť s kalovou prohlubní betonové 450x300x50mm</t>
  </si>
  <si>
    <t>-1184076326</t>
  </si>
  <si>
    <t>40</t>
  </si>
  <si>
    <t>899103111</t>
  </si>
  <si>
    <t>Osazení poklopů litinových nebo ocelových včetně rámů pro třídu zatížení B125, C250</t>
  </si>
  <si>
    <t>1124926543</t>
  </si>
  <si>
    <t>41</t>
  </si>
  <si>
    <t>28661934</t>
  </si>
  <si>
    <t>poklop šachtový litinový dno DN 600 pro třídu zatížení C250</t>
  </si>
  <si>
    <t>CS ÚRS 2018 01</t>
  </si>
  <si>
    <t>883005142</t>
  </si>
  <si>
    <t>42</t>
  </si>
  <si>
    <t>899103112</t>
  </si>
  <si>
    <t>972458764</t>
  </si>
  <si>
    <t>43</t>
  </si>
  <si>
    <t>552423200</t>
  </si>
  <si>
    <t>mříž vtoková litinová plochá 500x500mm</t>
  </si>
  <si>
    <t>-896179354</t>
  </si>
  <si>
    <t>44</t>
  </si>
  <si>
    <t>55241000</t>
  </si>
  <si>
    <t>koš kalový pod kruhovou mříž - lehký</t>
  </si>
  <si>
    <t>-836440679</t>
  </si>
  <si>
    <t>45</t>
  </si>
  <si>
    <t>899331111</t>
  </si>
  <si>
    <t>Výšková úprava uličního vstupu nebo vpusti do 200 mm zvýšením poklopu</t>
  </si>
  <si>
    <t>1040889618</t>
  </si>
  <si>
    <t>Ostatní konstrukce a práce, bourání</t>
  </si>
  <si>
    <t>46</t>
  </si>
  <si>
    <t>914000002</t>
  </si>
  <si>
    <t>posunutí stáv. svislého DZ včetně sloupku</t>
  </si>
  <si>
    <t>1124162961</t>
  </si>
  <si>
    <t>přemístění označníku zastávky - 2 zabetonované sloupky</t>
  </si>
  <si>
    <t>47</t>
  </si>
  <si>
    <t>914111111</t>
  </si>
  <si>
    <t>Montáž svislé dopravní značky do velikosti 1 m2 objímkami na sloupek nebo konzolu</t>
  </si>
  <si>
    <t>-790629065</t>
  </si>
  <si>
    <t>C9a, C9b - 16 ks zmenšené</t>
  </si>
  <si>
    <t>48</t>
  </si>
  <si>
    <t>40445620</t>
  </si>
  <si>
    <t>zákazové, příkazové dopravní značky B1-B34, C1-15 700mm</t>
  </si>
  <si>
    <t>782548759</t>
  </si>
  <si>
    <t>49</t>
  </si>
  <si>
    <t>914511111</t>
  </si>
  <si>
    <t>Montáž sloupku dopravních značek délky do 3,5 m s betonovým základem</t>
  </si>
  <si>
    <t>843195925</t>
  </si>
  <si>
    <t>50</t>
  </si>
  <si>
    <t>40445230</t>
  </si>
  <si>
    <t>sloupek pro dopravní značku Zn D 70mm v 3,5m</t>
  </si>
  <si>
    <t>-2045771286</t>
  </si>
  <si>
    <t>51</t>
  </si>
  <si>
    <t>914531111</t>
  </si>
  <si>
    <t>Montáž nástavce na sloupky velikosti do 1 m2 pro uchycení dopravních značek</t>
  </si>
  <si>
    <t>1255467267</t>
  </si>
  <si>
    <t>konzola pro umístění DZ</t>
  </si>
  <si>
    <t>dl. 3,0 m, umístit na sloup VO</t>
  </si>
  <si>
    <t>52</t>
  </si>
  <si>
    <t>40445220</t>
  </si>
  <si>
    <t>držák dopravní značky na stěnu D 60mm</t>
  </si>
  <si>
    <t>1732365260</t>
  </si>
  <si>
    <t>53</t>
  </si>
  <si>
    <t>915211112</t>
  </si>
  <si>
    <t>Vodorovné dopravní značení dělící čáry souvislé š 125 mm retroreflexní bílý plast</t>
  </si>
  <si>
    <t>868833532</t>
  </si>
  <si>
    <t>V1a š. 0,125, barva bílá</t>
  </si>
  <si>
    <t>461,9</t>
  </si>
  <si>
    <t>54</t>
  </si>
  <si>
    <t>915611111</t>
  </si>
  <si>
    <t>Předznačení vodorovného liniového značení</t>
  </si>
  <si>
    <t>377551835</t>
  </si>
  <si>
    <t>55</t>
  </si>
  <si>
    <t>916111122</t>
  </si>
  <si>
    <t>Osazení obruby z drobných kostek bez boční opěry do lože z betonu prostého</t>
  </si>
  <si>
    <t>-547701268</t>
  </si>
  <si>
    <t>495,5</t>
  </si>
  <si>
    <t>56</t>
  </si>
  <si>
    <t>58381007</t>
  </si>
  <si>
    <t>kostka dlažební žula drobná 8/10</t>
  </si>
  <si>
    <t>-819451485</t>
  </si>
  <si>
    <t>495,5*0,1</t>
  </si>
  <si>
    <t>57</t>
  </si>
  <si>
    <t>916111123</t>
  </si>
  <si>
    <t>Osazení obruby z drobných kostek s boční opěrou do lože z betonu prostého</t>
  </si>
  <si>
    <t>1543410492</t>
  </si>
  <si>
    <t>58</t>
  </si>
  <si>
    <t>-228823616</t>
  </si>
  <si>
    <t>59</t>
  </si>
  <si>
    <t>916131213</t>
  </si>
  <si>
    <t>Osazení silničního obrubníku betonového stojatého s boční opěrou do lože z betonu prostého</t>
  </si>
  <si>
    <t>36244392</t>
  </si>
  <si>
    <t>465,6</t>
  </si>
  <si>
    <t>nájezdový obrubník</t>
  </si>
  <si>
    <t>24,9</t>
  </si>
  <si>
    <t>přechodové kusy 5L, 6P</t>
  </si>
  <si>
    <t>3+2</t>
  </si>
  <si>
    <t>60</t>
  </si>
  <si>
    <t>59217031</t>
  </si>
  <si>
    <t>obrubník betonový silniční 1000x150x250mm</t>
  </si>
  <si>
    <t>1390167015</t>
  </si>
  <si>
    <t>465,6*1,01</t>
  </si>
  <si>
    <t>61</t>
  </si>
  <si>
    <t>59217029</t>
  </si>
  <si>
    <t>obrubník betonový silniční nájezdový 1000x150x150mm</t>
  </si>
  <si>
    <t>1666148899</t>
  </si>
  <si>
    <t>24,9*1,01</t>
  </si>
  <si>
    <t>62</t>
  </si>
  <si>
    <t>59217030</t>
  </si>
  <si>
    <t>obrubník betonový silniční přechodový 1000x150x150-250mm</t>
  </si>
  <si>
    <t>1167694509</t>
  </si>
  <si>
    <t>5*1,01</t>
  </si>
  <si>
    <t>63</t>
  </si>
  <si>
    <t>916231213</t>
  </si>
  <si>
    <t>Osazení chodníkového obrubníku betonového stojatého s boční opěrou do lože z betonu prostého</t>
  </si>
  <si>
    <t>-1352824042</t>
  </si>
  <si>
    <t>23,7+539,2+39,7</t>
  </si>
  <si>
    <t>64</t>
  </si>
  <si>
    <t>59217017</t>
  </si>
  <si>
    <t>obrubník betonový chodníkový 1000x100x250mm</t>
  </si>
  <si>
    <t>1758325441</t>
  </si>
  <si>
    <t>602,6*1,01</t>
  </si>
  <si>
    <t>65</t>
  </si>
  <si>
    <t>919726122</t>
  </si>
  <si>
    <t>Geotextilie pro ochranu, separaci a filtraci netkaná měrná hm přes 200 do 300 g/m2</t>
  </si>
  <si>
    <t>1794546952</t>
  </si>
  <si>
    <t>1858,9</t>
  </si>
  <si>
    <t>66</t>
  </si>
  <si>
    <t>919735100</t>
  </si>
  <si>
    <t>Zalití spáry modifikovanou asfalt.zálivkou</t>
  </si>
  <si>
    <t>246143149</t>
  </si>
  <si>
    <t>498</t>
  </si>
  <si>
    <t>67</t>
  </si>
  <si>
    <t>919735112</t>
  </si>
  <si>
    <t>Řezání stávajícího živičného krytu hl přes 50 do 100 mm</t>
  </si>
  <si>
    <t>-1685145580</t>
  </si>
  <si>
    <t>68</t>
  </si>
  <si>
    <t>95000017</t>
  </si>
  <si>
    <t>Přemístění mapy</t>
  </si>
  <si>
    <t>1512174338</t>
  </si>
  <si>
    <t>přemístění tabule s mapou - 2 sloupky v ocel. U profilu</t>
  </si>
  <si>
    <t>69</t>
  </si>
  <si>
    <t>966006132</t>
  </si>
  <si>
    <t>Odstranění značek dopravních nebo orientačních se sloupky s betonovými patkami</t>
  </si>
  <si>
    <t>-1620281793</t>
  </si>
  <si>
    <t>přemístit včetně sloupku, znovu použít na místě</t>
  </si>
  <si>
    <t>70</t>
  </si>
  <si>
    <t>966006211</t>
  </si>
  <si>
    <t>Odstranění svislých dopravních značek ze sloupů, sloupků nebo konzol</t>
  </si>
  <si>
    <t>224325126</t>
  </si>
  <si>
    <t>přemístit ze stávajících sloupů, znovu použít na místě</t>
  </si>
  <si>
    <t>71</t>
  </si>
  <si>
    <t>966008112</t>
  </si>
  <si>
    <t>Bourání trubního propustku DN přes 300 do 500</t>
  </si>
  <si>
    <t>-322849646</t>
  </si>
  <si>
    <t xml:space="preserve">Ø400 vč. šikmá malá bet.čela  </t>
  </si>
  <si>
    <t>72</t>
  </si>
  <si>
    <t>979054451</t>
  </si>
  <si>
    <t>Očištění vybouraných zámkových dlaždic s původním spárováním z kameniva těženého</t>
  </si>
  <si>
    <t>-44940817</t>
  </si>
  <si>
    <t>27,9*0,9</t>
  </si>
  <si>
    <t>997</t>
  </si>
  <si>
    <t>Přesun sutě</t>
  </si>
  <si>
    <t>73</t>
  </si>
  <si>
    <t>997221551</t>
  </si>
  <si>
    <t>Vodorovná doprava suti ze sypkých materiálů do 1 km</t>
  </si>
  <si>
    <t>-1114138989</t>
  </si>
  <si>
    <t>74</t>
  </si>
  <si>
    <t>997221559</t>
  </si>
  <si>
    <t>Příplatek ZKD 1 km u vodorovné dopravy suti ze sypkých materiálů</t>
  </si>
  <si>
    <t>-1242485562</t>
  </si>
  <si>
    <t>50,064*4</t>
  </si>
  <si>
    <t>75</t>
  </si>
  <si>
    <t>997221611</t>
  </si>
  <si>
    <t>Nakládání suti na dopravní prostředky pro vodorovnou dopravu</t>
  </si>
  <si>
    <t>-1728295474</t>
  </si>
  <si>
    <t>76</t>
  </si>
  <si>
    <t>997221861</t>
  </si>
  <si>
    <t>Poplatek za uložení stavebního odpadu na recyklační skládce (skládkovné) z prostého betonu pod kódem 17 01 01</t>
  </si>
  <si>
    <t>1044712164</t>
  </si>
  <si>
    <t>7,254+3,936+5,88</t>
  </si>
  <si>
    <t>77</t>
  </si>
  <si>
    <t>997221875</t>
  </si>
  <si>
    <t>Poplatek za uložení stavebního odpadu na recyklační skládce (skládkovné) asfaltového bez obsahu dehtu zatříděného do Katalogu odpadů pod kódem 17 03 02</t>
  </si>
  <si>
    <t>610519254</t>
  </si>
  <si>
    <t>27,52</t>
  </si>
  <si>
    <t>78</t>
  </si>
  <si>
    <t>997221873</t>
  </si>
  <si>
    <t>Poplatek za uložení stavebního odpadu na recyklační skládce (skládkovné) zeminy a kamení zatříděného do Katalogu odpadů pod kódem 17 05 04</t>
  </si>
  <si>
    <t>-2086592658</t>
  </si>
  <si>
    <t>5,22</t>
  </si>
  <si>
    <t>998</t>
  </si>
  <si>
    <t>Přesun hmot</t>
  </si>
  <si>
    <t>79</t>
  </si>
  <si>
    <t>998225111</t>
  </si>
  <si>
    <t>Přesun hmot pro pozemní komunikace s krytem z kamene, monolitickým betonovým nebo živičným</t>
  </si>
  <si>
    <t>-707365631</t>
  </si>
  <si>
    <t>SO 401.2_u - Přeložka VO - 2. úsek</t>
  </si>
  <si>
    <t>šternberk - Žleb</t>
  </si>
  <si>
    <t>PSV - Práce a dodávky PSV</t>
  </si>
  <si>
    <t xml:space="preserve">    740 - Elektromontáže - zkoušky a revize</t>
  </si>
  <si>
    <t xml:space="preserve">D1 - </t>
  </si>
  <si>
    <t xml:space="preserve">    742 - Elektromontáže - rozvodný systém</t>
  </si>
  <si>
    <t xml:space="preserve">    743 - Elektromontáže - hrubá montáž</t>
  </si>
  <si>
    <t xml:space="preserve">    744 - Elektromontáže - rozvody vodičů měděných</t>
  </si>
  <si>
    <t xml:space="preserve">    745 - Elektromontáže - rozvody vodičů hliníkových</t>
  </si>
  <si>
    <t xml:space="preserve">    746 - Elektromontáže - soubory pro vodiče</t>
  </si>
  <si>
    <t xml:space="preserve">    748 - Elektromontáže - osvětlovací zařízení a svítidla</t>
  </si>
  <si>
    <t>M - Práce a dodávky M</t>
  </si>
  <si>
    <t xml:space="preserve">    46-M - Zemní práce při extr.mont.pracích</t>
  </si>
  <si>
    <t>PSV</t>
  </si>
  <si>
    <t>Práce a dodávky PSV</t>
  </si>
  <si>
    <t>740</t>
  </si>
  <si>
    <t>Elektromontáže - zkoušky a revize</t>
  </si>
  <si>
    <t>740991300</t>
  </si>
  <si>
    <t>Celková prohlídka elektrického rozvodu a zařízení do 1 milionu Kč</t>
  </si>
  <si>
    <t>CS ÚRS 2021 01</t>
  </si>
  <si>
    <t>544010731</t>
  </si>
  <si>
    <t>D1</t>
  </si>
  <si>
    <t>742</t>
  </si>
  <si>
    <t>Elektromontáže - rozvodný systém</t>
  </si>
  <si>
    <t>742311310R</t>
  </si>
  <si>
    <t xml:space="preserve">Montáž skříň pojistková  RF 4:2</t>
  </si>
  <si>
    <t>vlastní databáze</t>
  </si>
  <si>
    <t>357131010R</t>
  </si>
  <si>
    <t>kabelová skříň RF 4:2 včetně pojistek 25 ampér</t>
  </si>
  <si>
    <t>743</t>
  </si>
  <si>
    <t>Elektromontáže - hrubá montáž</t>
  </si>
  <si>
    <t>743612122</t>
  </si>
  <si>
    <t>Montáž vodič uzemňovací drát nebo lano D do 10 mm v průmysl výstavbě</t>
  </si>
  <si>
    <t>354410730</t>
  </si>
  <si>
    <t>drát D 10mm FeZn</t>
  </si>
  <si>
    <t>kg</t>
  </si>
  <si>
    <t>743622100</t>
  </si>
  <si>
    <t>Montáž svorka hromosvodná se 2 šrouby</t>
  </si>
  <si>
    <t>354418950</t>
  </si>
  <si>
    <t>svorka připojovací k připojení kovových částí</t>
  </si>
  <si>
    <t>354419960</t>
  </si>
  <si>
    <t>svorka odbočovací a spojovací pro spojování kruhových a páskových vodičů, FeZn</t>
  </si>
  <si>
    <t>744</t>
  </si>
  <si>
    <t>Elektromontáže - rozvody vodičů měděných</t>
  </si>
  <si>
    <t>741122223</t>
  </si>
  <si>
    <t>Montáž kabel Cu plný kulatý žíla 4x16 až 25 mm2 uložený volně (např. CYKY)</t>
  </si>
  <si>
    <t>341110800</t>
  </si>
  <si>
    <t>kabel silový s Cu jádrem 1 kV 4x16mm2</t>
  </si>
  <si>
    <t>744441100</t>
  </si>
  <si>
    <t>Montáž kabel Cu plný kulatý žíla 2x1,5 až 6 mm2 uložený pevně (CYKY)</t>
  </si>
  <si>
    <t>341110300</t>
  </si>
  <si>
    <t>kabel silový s Cu jádrem 1 kV 3x1,5mm2</t>
  </si>
  <si>
    <t>745</t>
  </si>
  <si>
    <t>Elektromontáže - rozvody vodičů hliníkových</t>
  </si>
  <si>
    <t>745451191-D</t>
  </si>
  <si>
    <t>Demontáž - Nahození kabel Al do 1 kV zavěšený do 0,40 kg s napnutím lana jmenovitě neuvedený</t>
  </si>
  <si>
    <t>746</t>
  </si>
  <si>
    <t>Elektromontáže - soubory pro vodiče</t>
  </si>
  <si>
    <t>746413440</t>
  </si>
  <si>
    <t>Ukončení kabelů 4x16 mm2 smršťovací záklopkou nebo páskem bez letování</t>
  </si>
  <si>
    <t>354363140</t>
  </si>
  <si>
    <t>hlava rozdělovací smršťovaná přímá do 1kV SKE 4f/1+2 kabel 12-32mm/průřez 1,5-35mm</t>
  </si>
  <si>
    <t>748</t>
  </si>
  <si>
    <t>Elektromontáže - osvětlovací zařízení a svítidla</t>
  </si>
  <si>
    <t>748132200R</t>
  </si>
  <si>
    <t>Demontáž svítidla ze stožáru</t>
  </si>
  <si>
    <t>748132300R</t>
  </si>
  <si>
    <t>Montáž svítidla na stožár</t>
  </si>
  <si>
    <t>348444500R</t>
  </si>
  <si>
    <t xml:space="preserve">Led svítidlo -Světelný tok (Svítidlo): 4261 lm Světelný tok (Zdroje:): 5378 lm Výkon svítidla: 38W , IP 66,  uliční na cyklostezku</t>
  </si>
  <si>
    <t>748719211</t>
  </si>
  <si>
    <t>Montáž stožárů osvětlení ocelových samostatně stojících délky do 12 m</t>
  </si>
  <si>
    <t>316740670</t>
  </si>
  <si>
    <t>stožár osvětlovací sadový 133/89/60 Pz v 6m</t>
  </si>
  <si>
    <t>748719211R-D</t>
  </si>
  <si>
    <t>Demontáž stožáru osvětlení</t>
  </si>
  <si>
    <t>748741000</t>
  </si>
  <si>
    <t>Montáž elektrovýzbroje stožárů osvětlení 1 okruh</t>
  </si>
  <si>
    <t>345r1</t>
  </si>
  <si>
    <t>EKM-2045-1D1-4 stožárová výzbroj včetně pojistky</t>
  </si>
  <si>
    <t>Práce a dodávky M</t>
  </si>
  <si>
    <t>46-M</t>
  </si>
  <si>
    <t>Zemní práce při extr.mont.pracích</t>
  </si>
  <si>
    <t>460030193</t>
  </si>
  <si>
    <t>Řezání živičného podkladu nebo krytu při elektromontážích hl přes 10 do 15 cm</t>
  </si>
  <si>
    <t>460131113</t>
  </si>
  <si>
    <t>Hloubení nezapažených jam při elektromontážích ručně v hornině tř I skupiny 3</t>
  </si>
  <si>
    <t>460080012</t>
  </si>
  <si>
    <t>Základové konstrukce při elektromontážích z monolitického betonu tř. C 8/10</t>
  </si>
  <si>
    <t>286112490</t>
  </si>
  <si>
    <t>trubka 250 délka 1 metr pro stožár VO</t>
  </si>
  <si>
    <t>256</t>
  </si>
  <si>
    <t>460150063</t>
  </si>
  <si>
    <t>Hloubení kabelových zapažených i nezapažených rýh ručně š 40 cm, hl 80 cm, v hornině tř 3</t>
  </si>
  <si>
    <t>460421182</t>
  </si>
  <si>
    <t>Kabelové lože z písku pro kabely vn a vvn kryté plastovou fólií š lože přes 25 do 50 cm</t>
  </si>
  <si>
    <t>460470011</t>
  </si>
  <si>
    <t>Provizorní zajištění kabelů ve výkopech při jejich křížení</t>
  </si>
  <si>
    <t>460510054</t>
  </si>
  <si>
    <t>Osazení kabelových prostupů z trub plastových do rýhy bez obsypu průměru do 10 cm</t>
  </si>
  <si>
    <t>286rR1</t>
  </si>
  <si>
    <t>CHRÁNIČKA 75</t>
  </si>
  <si>
    <t>286R2</t>
  </si>
  <si>
    <t>chránička 110</t>
  </si>
  <si>
    <t>460560063</t>
  </si>
  <si>
    <t>Zásyp rýh ručně šířky 40 cm, hloubky 80 cm, z horniny třídy 3</t>
  </si>
  <si>
    <t>460600021</t>
  </si>
  <si>
    <t>Vodorovné přemístění horniny jakékoliv třídy dopravními prostředky při elektromontážích do 50 m</t>
  </si>
  <si>
    <t>460650044</t>
  </si>
  <si>
    <t>Podklad vozovky a chodníku ze štěrkopísku se zhutněním při elektromontážích tl přes 15 do 20 cm</t>
  </si>
  <si>
    <t>460650135</t>
  </si>
  <si>
    <t>Zřízení krytu vozovky a chodníku z litého asfaltu tloušťky do 8 cm</t>
  </si>
  <si>
    <t>VON_u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</si>
  <si>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</si>
  <si>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</si>
  <si>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</si>
  <si>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</si>
  <si>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</si>
  <si>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</si>
  <si>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</si>
  <si>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</si>
  <si>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</si>
  <si>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</si>
  <si>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</si>
  <si>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sbr</t>
  </si>
  <si>
    <t>969152081</t>
  </si>
  <si>
    <t>"Průzkumné, geodetické a projektové práce geodetické práce před výstavbou</t>
  </si>
  <si>
    <t>"Poznámka k položce:</t>
  </si>
  <si>
    <t>"vytýčení hlavních bodů stavby před zahájením stavebních prací</t>
  </si>
  <si>
    <t>012103101</t>
  </si>
  <si>
    <t>Vytýčení inženýrských sítí</t>
  </si>
  <si>
    <t>-1983029148</t>
  </si>
  <si>
    <t>"Poznámka k položce:Vytýčení inženýrských sítí dotčených nebo souvisejících se stavbou před nebo v průběhu výstavby</t>
  </si>
  <si>
    <t>012203000</t>
  </si>
  <si>
    <t>Geodetické práce při provádění stavby</t>
  </si>
  <si>
    <t>-2066317965</t>
  </si>
  <si>
    <t>"Průzkumné, geodetické a projektové práce geodetické práce při provádění stavby</t>
  </si>
  <si>
    <t>"Dokumentace zakrývaných konstrukcí a liniových staveb geodetickým zaměřením v papírové a elektronické podobě.</t>
  </si>
  <si>
    <t>"Obnova a doplnění vytyčovacích bodů stavby</t>
  </si>
  <si>
    <t>012303000</t>
  </si>
  <si>
    <t>Geodetické práce po výstavbě</t>
  </si>
  <si>
    <t>Kč</t>
  </si>
  <si>
    <t>1396232501</t>
  </si>
  <si>
    <t>"Průzkumné, geodetické a projektové práce geodetické práce po výstavbě</t>
  </si>
  <si>
    <t>"Dokumentace skutečného stavu geodetickým zaměřením v papírové a elektronické podobě</t>
  </si>
  <si>
    <t>013254101</t>
  </si>
  <si>
    <t>Monitoring průběhu výstavby</t>
  </si>
  <si>
    <t>1969538317</t>
  </si>
  <si>
    <t>"Fotografie nebo videozáznamy zakrývaných konstrukcí a jiných skutečností rozhodných např. pro vícepráce a méněpráce</t>
  </si>
  <si>
    <t>013254201</t>
  </si>
  <si>
    <t>Pasportizace stávajících objektů</t>
  </si>
  <si>
    <t>976104172</t>
  </si>
  <si>
    <t>"Pasportizace nemovitostí a objektů včetně pozemních komunikací dotčených stavební činností před zahájením a po dokončení</t>
  </si>
  <si>
    <t>"stavebních prací včetně fotodokumentace nebo videozáznamu.</t>
  </si>
  <si>
    <t>VRN3</t>
  </si>
  <si>
    <t>Zařízení staveniště</t>
  </si>
  <si>
    <t>030001001</t>
  </si>
  <si>
    <t>Náklady na zřízení zařízení staveniště v souladu s ZOV</t>
  </si>
  <si>
    <t>607227808</t>
  </si>
  <si>
    <t>"Základní rozdělení průvodních činností a nákladů zařízení staveniště</t>
  </si>
  <si>
    <t>"Náklady na dokumentaci ZS, příprava území pro ZS včetně odstranění materiálu a konstrukcí, vybudování odběrný míst,</t>
  </si>
  <si>
    <t>"zřízení přípojek energií, vlastní vybudování objektů ZS a provizornich komunikací.</t>
  </si>
  <si>
    <t>030001002</t>
  </si>
  <si>
    <t>Náklady na provoz a údržbu zařízení staveniště</t>
  </si>
  <si>
    <t>-1996987259</t>
  </si>
  <si>
    <t>"Náklady na vybavení objektů, náklady na energie, úklid, údržba, osvětlení, oplocení, opravy na objektech ZS, čištění ploch,</t>
  </si>
  <si>
    <t>"zabezpečení staveniště</t>
  </si>
  <si>
    <t>034403000</t>
  </si>
  <si>
    <t>Dopravní značení na staveništi</t>
  </si>
  <si>
    <t>1024</t>
  </si>
  <si>
    <t>-1516081777</t>
  </si>
  <si>
    <t>"provizorní dopravní značení (srovnatelná položka)</t>
  </si>
  <si>
    <t>039002000</t>
  </si>
  <si>
    <t>Zrušení zařízení staveniště</t>
  </si>
  <si>
    <t>2086119745</t>
  </si>
  <si>
    <t>"Hlavní tituly průvodních činností a nákladů zařízení staveniště zrušení zařízení staveniště</t>
  </si>
  <si>
    <t>"odstranění objektu ZS včetně přípojek a jejich odvozu, uvedení pozemku do původního stavu včetně nákladů s tím spojených</t>
  </si>
  <si>
    <t>VRN4</t>
  </si>
  <si>
    <t>Inženýrská činnost</t>
  </si>
  <si>
    <t>049103000</t>
  </si>
  <si>
    <t>Náklady vzniklé v souvislosti s realizací stavby</t>
  </si>
  <si>
    <t>663696438</t>
  </si>
  <si>
    <t>"Inženýrská činnost zkoušky a ostatní měření inženýrská činnost ostatní náklady vzniklé v souvislosti s realizací stavby</t>
  </si>
  <si>
    <t>"- vyřízení záborů, žádostí o uzavírky</t>
  </si>
  <si>
    <t>"- vyřízení stanovisek dotčených orgánů ke kolaudaci</t>
  </si>
  <si>
    <t>VRN7</t>
  </si>
  <si>
    <t>Provozní vlivy</t>
  </si>
  <si>
    <t>079002000</t>
  </si>
  <si>
    <t>Ostatní provozní vlivy</t>
  </si>
  <si>
    <t>507590217</t>
  </si>
  <si>
    <t>"provádění omezené pouze na šířku budoucí komunikace, provoz chodců</t>
  </si>
  <si>
    <t>n - neuznatelné náklady</t>
  </si>
  <si>
    <t>SO 101.2_n - Stezka pro pěší a cyklisty km 0,170 - 0,715</t>
  </si>
  <si>
    <t xml:space="preserve">B.1.2 - silnice III/44429  </t>
  </si>
  <si>
    <t>131,5</t>
  </si>
  <si>
    <t>171000003</t>
  </si>
  <si>
    <t>nákup a dovoz ornice</t>
  </si>
  <si>
    <t>-1285196735</t>
  </si>
  <si>
    <t>365*0,1</t>
  </si>
  <si>
    <t>181351103</t>
  </si>
  <si>
    <t>Rozprostření ornice tl vrstvy do 200 mm pl přes 100 do 500 m2 v rovině nebo ve svahu do 1:5 strojně</t>
  </si>
  <si>
    <t>1016616971</t>
  </si>
  <si>
    <t>365</t>
  </si>
  <si>
    <t>181411131</t>
  </si>
  <si>
    <t>Založení parkového trávníku výsevem pl do 1000 m2 v rovině a ve svahu do 1:5</t>
  </si>
  <si>
    <t>-990611346</t>
  </si>
  <si>
    <t>00572410</t>
  </si>
  <si>
    <t>osivo směs travní parková</t>
  </si>
  <si>
    <t>1787886151</t>
  </si>
  <si>
    <t>365*0,03*1,03</t>
  </si>
  <si>
    <t>183403114</t>
  </si>
  <si>
    <t>Obdělání půdy kultivátorováním v rovině a svahu do 1:5</t>
  </si>
  <si>
    <t>-491799919</t>
  </si>
  <si>
    <t>183403152</t>
  </si>
  <si>
    <t>Obdělání půdy vláčením v rovině a svahu do 1:5</t>
  </si>
  <si>
    <t>-59935463</t>
  </si>
  <si>
    <t>183403153</t>
  </si>
  <si>
    <t>Obdělání půdy hrabáním v rovině a svahu do 1:5</t>
  </si>
  <si>
    <t>-1583487125</t>
  </si>
  <si>
    <t>183403161</t>
  </si>
  <si>
    <t>Obdělání půdy válením v rovině a svahu do 1:5</t>
  </si>
  <si>
    <t>47108074</t>
  </si>
  <si>
    <t>185803111</t>
  </si>
  <si>
    <t>Ošetření trávníku shrabáním v rovině a svahu do 1:5</t>
  </si>
  <si>
    <t>43252567</t>
  </si>
  <si>
    <t>3x</t>
  </si>
  <si>
    <t>365*3</t>
  </si>
  <si>
    <t>185851121</t>
  </si>
  <si>
    <t>Dovoz vody pro zálivku rostlin za vzdálenost do 1000 m</t>
  </si>
  <si>
    <t>-1624448688</t>
  </si>
  <si>
    <t>365*0,005*5</t>
  </si>
  <si>
    <t>246,3</t>
  </si>
  <si>
    <t>(481,0+11,6)*0,5</t>
  </si>
  <si>
    <t>15,123*4</t>
  </si>
  <si>
    <t>15,123</t>
  </si>
  <si>
    <t>SO 701_n - Výstavba oplocení</t>
  </si>
  <si>
    <t xml:space="preserve">    3 - Svislé a kompletní konstrukce</t>
  </si>
  <si>
    <t>131251100</t>
  </si>
  <si>
    <t>Hloubení jam nezapažených v hornině třídy těžitelnosti I skupiny 3 objem do 20 m3 strojně</t>
  </si>
  <si>
    <t>1323736699</t>
  </si>
  <si>
    <t>B.7.2</t>
  </si>
  <si>
    <t>0,4*0,4*0,8*66</t>
  </si>
  <si>
    <t>162751117</t>
  </si>
  <si>
    <t>Vodorovné přemístění přes 9 000 do 10000 m výkopku/sypaniny z horniny třídy těžitelnosti I skupiny 1 až 3</t>
  </si>
  <si>
    <t>-2117715547</t>
  </si>
  <si>
    <t>8,448</t>
  </si>
  <si>
    <t>162751119</t>
  </si>
  <si>
    <t>Příplatek k vodorovnému přemístění výkopku/sypaniny z horniny třídy těžitelnosti I skupiny 1 až 3 ZKD 1000 m přes 10000 m</t>
  </si>
  <si>
    <t>-190055089</t>
  </si>
  <si>
    <t>8,448*14</t>
  </si>
  <si>
    <t>167151101</t>
  </si>
  <si>
    <t>Nakládání výkopku z hornin třídy těžitelnosti I skupiny 1 až 3 do 100 m3</t>
  </si>
  <si>
    <t>324288052</t>
  </si>
  <si>
    <t>171201221</t>
  </si>
  <si>
    <t>Poplatek za uložení na skládce (skládkovné) zeminy a kamení kód odpadu 17 05 04</t>
  </si>
  <si>
    <t>-2025866337</t>
  </si>
  <si>
    <t>8,448*1,8</t>
  </si>
  <si>
    <t>Svislé a kompletní konstrukce</t>
  </si>
  <si>
    <t>338121123</t>
  </si>
  <si>
    <t>Osazování sloupků a vzpěr ŽB plotových zabetonováním patky o obj do 0,15 m3</t>
  </si>
  <si>
    <t>430010284</t>
  </si>
  <si>
    <t>59231042</t>
  </si>
  <si>
    <t>sloupek betonový plotový průběžný pro skládané plné ploty nat. 105x160x2900mm</t>
  </si>
  <si>
    <t>691832974</t>
  </si>
  <si>
    <t>348101140</t>
  </si>
  <si>
    <t>Osazení vrat nebo vrátek k oplocení na sloupky zděné nebo betonové pl přes 6 do 8 m2</t>
  </si>
  <si>
    <t>1029377674</t>
  </si>
  <si>
    <t>dvoukřídlá brána šířky 4,0 m</t>
  </si>
  <si>
    <t>5531003</t>
  </si>
  <si>
    <t>vrata 2,0 x 1,8 m</t>
  </si>
  <si>
    <t>2035264680</t>
  </si>
  <si>
    <t>348401130</t>
  </si>
  <si>
    <t>Montáž oplocení ze strojového pletiva s napínacími dráty v přes 1,6 do 2,0 m</t>
  </si>
  <si>
    <t>-57858025</t>
  </si>
  <si>
    <t>pletivo použít původní - 366 m, nové - 59,3 m</t>
  </si>
  <si>
    <t>425,3</t>
  </si>
  <si>
    <t>31327513</t>
  </si>
  <si>
    <t>pletivo drátěné plastifikované se čtvercovými oky 55/2,5mm v 1600mm</t>
  </si>
  <si>
    <t>-1705829205</t>
  </si>
  <si>
    <t>966052121</t>
  </si>
  <si>
    <t>Bourání sloupků a vzpěr ŽB plotových s betonovou patkou</t>
  </si>
  <si>
    <t>303252802</t>
  </si>
  <si>
    <t>sloupky poškozené a mimo trasu</t>
  </si>
  <si>
    <t>966071822</t>
  </si>
  <si>
    <t>Rozebrání oplocení z drátěného pletiva se čtvercovými oky v přes 1,6 do 2,0 m</t>
  </si>
  <si>
    <t>859166460</t>
  </si>
  <si>
    <t>plot z pletiva, pletivo znovu použít - 295,1 m</t>
  </si>
  <si>
    <t>295,1+70,9</t>
  </si>
  <si>
    <t>997221571</t>
  </si>
  <si>
    <t>Vodorovná doprava vybouraných hmot do 1 km</t>
  </si>
  <si>
    <t>118068047</t>
  </si>
  <si>
    <t>997221579</t>
  </si>
  <si>
    <t>Příplatek ZKD 1 km u vodorovné dopravy vybouraných hmot</t>
  </si>
  <si>
    <t>-304070434</t>
  </si>
  <si>
    <t>11,76*14</t>
  </si>
  <si>
    <t>997221612</t>
  </si>
  <si>
    <t>Nakládání vybouraných hmot na dopravní prostředky pro vodorovnou dopravu</t>
  </si>
  <si>
    <t>1966624708</t>
  </si>
  <si>
    <t>1965059089</t>
  </si>
  <si>
    <t>11,76</t>
  </si>
  <si>
    <t>998232111</t>
  </si>
  <si>
    <t>Přesun hmot pro oplocení zděné z cihel nebo tvárnic v přes 3 do 10 m</t>
  </si>
  <si>
    <t>-1471516747</t>
  </si>
  <si>
    <t>VON_n - Vedlejší a ostatní náklady</t>
  </si>
  <si>
    <t>013254000</t>
  </si>
  <si>
    <t>Dokumentace skutečného provedení stavby</t>
  </si>
  <si>
    <t>-882054068</t>
  </si>
  <si>
    <t>"Průzkumné, geodetické a projektové práce projektové práce dokumentace stavby (výkresová a textová) skutečného provedení stavby</t>
  </si>
  <si>
    <t>"Dokumentace skutečného provedení v rozsahu dle platné vyhlášky na dokumentaci staveb - tiskem a digitálně</t>
  </si>
  <si>
    <t>041403002</t>
  </si>
  <si>
    <t>Náklady na zajištění kolektivní bezpečnosti osob</t>
  </si>
  <si>
    <t>1861664490</t>
  </si>
  <si>
    <t>"Náklady zhotovitele na zajištění kolektivní bezpečnosti osob pohybyjících se po staveništi:</t>
  </si>
  <si>
    <t>"-náklady na činnost koordinátora BOZPNáklady na zbudování, údržbu a zrušení:</t>
  </si>
  <si>
    <t>"Náklady na zbudování, údržbu a zrušení:</t>
  </si>
  <si>
    <t>"- komunikací pro pohyb osob po staveništi</t>
  </si>
  <si>
    <t>"- přechodů přes výkopy</t>
  </si>
  <si>
    <t>"- a další prvky kolektivní ochrany osob, pokud nejsou jinde uvedeny</t>
  </si>
  <si>
    <t>090001001</t>
  </si>
  <si>
    <t>Náklady na vyhotovení dokumentace k předání stavby</t>
  </si>
  <si>
    <t>98280286</t>
  </si>
  <si>
    <t>"Náklady na vyhotovení dokumentace k předání stavby</t>
  </si>
  <si>
    <t>"Náklady spojené s vyhotovením, kopírováním a kopletací všech dokumentů požadovaných v SOD a VOP k předání stavby objednateli.</t>
  </si>
  <si>
    <t>090001002</t>
  </si>
  <si>
    <t>Ostatní náklady vyplývající ze znění SOD</t>
  </si>
  <si>
    <t>86473456</t>
  </si>
  <si>
    <t>"Základní rozdělení průvodních činností a nákladů ostatní náklady</t>
  </si>
  <si>
    <t>"- náklady spojené s pojištěním díla</t>
  </si>
  <si>
    <t>"- náklady na vypracování ohlášení změn a změnových listů</t>
  </si>
  <si>
    <t>"- náklady spojené s předáním díla</t>
  </si>
  <si>
    <t>- náklady na bankovní záruku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</si>
</sst>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37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54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55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56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55</v>
      </c>
      <c r="AI60" s="42"/>
      <c r="AJ60" s="42"/>
      <c r="AK60" s="42"/>
      <c r="AL60" s="42"/>
      <c r="AM60" s="64" t="s">
        <v>56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57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58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55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56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55</v>
      </c>
      <c r="AI75" s="42"/>
      <c r="AJ75" s="42"/>
      <c r="AK75" s="42"/>
      <c r="AL75" s="42"/>
      <c r="AM75" s="64" t="s">
        <v>56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59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1703510_2_rev3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Cyklostezka Šternberk - Dolní Žleb - II. etapa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Šternberk - Dolní Žleb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16. 12. 2021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Šternberk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Dopravní projektování s.r.o.</v>
      </c>
      <c r="AN89" s="71"/>
      <c r="AO89" s="71"/>
      <c r="AP89" s="71"/>
      <c r="AQ89" s="40"/>
      <c r="AR89" s="44"/>
      <c r="AS89" s="81" t="s">
        <v>60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36</v>
      </c>
      <c r="AJ90" s="40"/>
      <c r="AK90" s="40"/>
      <c r="AL90" s="40"/>
      <c r="AM90" s="80" t="str">
        <f>IF(E20="","",E20)</f>
        <v>Ing. Milena Uhlárová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61</v>
      </c>
      <c r="D92" s="94"/>
      <c r="E92" s="94"/>
      <c r="F92" s="94"/>
      <c r="G92" s="94"/>
      <c r="H92" s="95"/>
      <c r="I92" s="96" t="s">
        <v>62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63</v>
      </c>
      <c r="AH92" s="94"/>
      <c r="AI92" s="94"/>
      <c r="AJ92" s="94"/>
      <c r="AK92" s="94"/>
      <c r="AL92" s="94"/>
      <c r="AM92" s="94"/>
      <c r="AN92" s="96" t="s">
        <v>64</v>
      </c>
      <c r="AO92" s="94"/>
      <c r="AP92" s="98"/>
      <c r="AQ92" s="99" t="s">
        <v>65</v>
      </c>
      <c r="AR92" s="44"/>
      <c r="AS92" s="100" t="s">
        <v>66</v>
      </c>
      <c r="AT92" s="101" t="s">
        <v>67</v>
      </c>
      <c r="AU92" s="101" t="s">
        <v>68</v>
      </c>
      <c r="AV92" s="101" t="s">
        <v>69</v>
      </c>
      <c r="AW92" s="101" t="s">
        <v>70</v>
      </c>
      <c r="AX92" s="101" t="s">
        <v>71</v>
      </c>
      <c r="AY92" s="101" t="s">
        <v>72</v>
      </c>
      <c r="AZ92" s="101" t="s">
        <v>73</v>
      </c>
      <c r="BA92" s="101" t="s">
        <v>74</v>
      </c>
      <c r="BB92" s="101" t="s">
        <v>75</v>
      </c>
      <c r="BC92" s="101" t="s">
        <v>76</v>
      </c>
      <c r="BD92" s="102" t="s">
        <v>77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78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ROUND(AG95+AG99,2)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ROUND(AS95+AS99,2)</f>
        <v>0</v>
      </c>
      <c r="AT94" s="114">
        <f>ROUND(SUM(AV94:AW94),2)</f>
        <v>0</v>
      </c>
      <c r="AU94" s="115">
        <f>ROUND(AU95+AU99,5)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ROUND(AZ95+AZ99,2)</f>
        <v>0</v>
      </c>
      <c r="BA94" s="114">
        <f>ROUND(BA95+BA99,2)</f>
        <v>0</v>
      </c>
      <c r="BB94" s="114">
        <f>ROUND(BB95+BB99,2)</f>
        <v>0</v>
      </c>
      <c r="BC94" s="114">
        <f>ROUND(BC95+BC99,2)</f>
        <v>0</v>
      </c>
      <c r="BD94" s="116">
        <f>ROUND(BD95+BD99,2)</f>
        <v>0</v>
      </c>
      <c r="BE94" s="6"/>
      <c r="BS94" s="117" t="s">
        <v>79</v>
      </c>
      <c r="BT94" s="117" t="s">
        <v>80</v>
      </c>
      <c r="BU94" s="118" t="s">
        <v>81</v>
      </c>
      <c r="BV94" s="117" t="s">
        <v>82</v>
      </c>
      <c r="BW94" s="117" t="s">
        <v>5</v>
      </c>
      <c r="BX94" s="117" t="s">
        <v>83</v>
      </c>
      <c r="CL94" s="117" t="s">
        <v>1</v>
      </c>
    </row>
    <row r="95" s="7" customFormat="1" ht="16.5" customHeight="1">
      <c r="A95" s="7"/>
      <c r="B95" s="119"/>
      <c r="C95" s="120"/>
      <c r="D95" s="121" t="s">
        <v>84</v>
      </c>
      <c r="E95" s="121"/>
      <c r="F95" s="121"/>
      <c r="G95" s="121"/>
      <c r="H95" s="121"/>
      <c r="I95" s="122"/>
      <c r="J95" s="121" t="s">
        <v>85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ROUND(SUM(AG96:AG98),2)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86</v>
      </c>
      <c r="AR95" s="126"/>
      <c r="AS95" s="127">
        <f>ROUND(SUM(AS96:AS98),2)</f>
        <v>0</v>
      </c>
      <c r="AT95" s="128">
        <f>ROUND(SUM(AV95:AW95),2)</f>
        <v>0</v>
      </c>
      <c r="AU95" s="129">
        <f>ROUND(SUM(AU96:AU98),5)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ROUND(SUM(AZ96:AZ98),2)</f>
        <v>0</v>
      </c>
      <c r="BA95" s="128">
        <f>ROUND(SUM(BA96:BA98),2)</f>
        <v>0</v>
      </c>
      <c r="BB95" s="128">
        <f>ROUND(SUM(BB96:BB98),2)</f>
        <v>0</v>
      </c>
      <c r="BC95" s="128">
        <f>ROUND(SUM(BC96:BC98),2)</f>
        <v>0</v>
      </c>
      <c r="BD95" s="130">
        <f>ROUND(SUM(BD96:BD98),2)</f>
        <v>0</v>
      </c>
      <c r="BE95" s="7"/>
      <c r="BS95" s="131" t="s">
        <v>79</v>
      </c>
      <c r="BT95" s="131" t="s">
        <v>87</v>
      </c>
      <c r="BU95" s="131" t="s">
        <v>81</v>
      </c>
      <c r="BV95" s="131" t="s">
        <v>82</v>
      </c>
      <c r="BW95" s="131" t="s">
        <v>88</v>
      </c>
      <c r="BX95" s="131" t="s">
        <v>5</v>
      </c>
      <c r="CL95" s="131" t="s">
        <v>1</v>
      </c>
      <c r="CM95" s="131" t="s">
        <v>89</v>
      </c>
    </row>
    <row r="96" s="4" customFormat="1" ht="23.25" customHeight="1">
      <c r="A96" s="132" t="s">
        <v>90</v>
      </c>
      <c r="B96" s="70"/>
      <c r="C96" s="133"/>
      <c r="D96" s="133"/>
      <c r="E96" s="134" t="s">
        <v>91</v>
      </c>
      <c r="F96" s="134"/>
      <c r="G96" s="134"/>
      <c r="H96" s="134"/>
      <c r="I96" s="134"/>
      <c r="J96" s="133"/>
      <c r="K96" s="134" t="s">
        <v>92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'SO 101.2_u - Stezka pro p...'!J32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93</v>
      </c>
      <c r="AR96" s="72"/>
      <c r="AS96" s="137">
        <v>0</v>
      </c>
      <c r="AT96" s="138">
        <f>ROUND(SUM(AV96:AW96),2)</f>
        <v>0</v>
      </c>
      <c r="AU96" s="139">
        <f>'SO 101.2_u - Stezka pro p...'!P130</f>
        <v>0</v>
      </c>
      <c r="AV96" s="138">
        <f>'SO 101.2_u - Stezka pro p...'!J35</f>
        <v>0</v>
      </c>
      <c r="AW96" s="138">
        <f>'SO 101.2_u - Stezka pro p...'!J36</f>
        <v>0</v>
      </c>
      <c r="AX96" s="138">
        <f>'SO 101.2_u - Stezka pro p...'!J37</f>
        <v>0</v>
      </c>
      <c r="AY96" s="138">
        <f>'SO 101.2_u - Stezka pro p...'!J38</f>
        <v>0</v>
      </c>
      <c r="AZ96" s="138">
        <f>'SO 101.2_u - Stezka pro p...'!F35</f>
        <v>0</v>
      </c>
      <c r="BA96" s="138">
        <f>'SO 101.2_u - Stezka pro p...'!F36</f>
        <v>0</v>
      </c>
      <c r="BB96" s="138">
        <f>'SO 101.2_u - Stezka pro p...'!F37</f>
        <v>0</v>
      </c>
      <c r="BC96" s="138">
        <f>'SO 101.2_u - Stezka pro p...'!F38</f>
        <v>0</v>
      </c>
      <c r="BD96" s="140">
        <f>'SO 101.2_u - Stezka pro p...'!F39</f>
        <v>0</v>
      </c>
      <c r="BE96" s="4"/>
      <c r="BT96" s="141" t="s">
        <v>89</v>
      </c>
      <c r="BV96" s="141" t="s">
        <v>82</v>
      </c>
      <c r="BW96" s="141" t="s">
        <v>94</v>
      </c>
      <c r="BX96" s="141" t="s">
        <v>88</v>
      </c>
      <c r="CL96" s="141" t="s">
        <v>1</v>
      </c>
    </row>
    <row r="97" s="4" customFormat="1" ht="23.25" customHeight="1">
      <c r="A97" s="132" t="s">
        <v>90</v>
      </c>
      <c r="B97" s="70"/>
      <c r="C97" s="133"/>
      <c r="D97" s="133"/>
      <c r="E97" s="134" t="s">
        <v>95</v>
      </c>
      <c r="F97" s="134"/>
      <c r="G97" s="134"/>
      <c r="H97" s="134"/>
      <c r="I97" s="134"/>
      <c r="J97" s="133"/>
      <c r="K97" s="134" t="s">
        <v>96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'SO 401.2_u - Přeložka VO 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93</v>
      </c>
      <c r="AR97" s="72"/>
      <c r="AS97" s="137">
        <v>0</v>
      </c>
      <c r="AT97" s="138">
        <f>ROUND(SUM(AV97:AW97),2)</f>
        <v>0</v>
      </c>
      <c r="AU97" s="139">
        <f>'SO 401.2_u - Přeložka VO ...'!P132</f>
        <v>0</v>
      </c>
      <c r="AV97" s="138">
        <f>'SO 401.2_u - Přeložka VO ...'!J35</f>
        <v>0</v>
      </c>
      <c r="AW97" s="138">
        <f>'SO 401.2_u - Přeložka VO ...'!J36</f>
        <v>0</v>
      </c>
      <c r="AX97" s="138">
        <f>'SO 401.2_u - Přeložka VO ...'!J37</f>
        <v>0</v>
      </c>
      <c r="AY97" s="138">
        <f>'SO 401.2_u - Přeložka VO ...'!J38</f>
        <v>0</v>
      </c>
      <c r="AZ97" s="138">
        <f>'SO 401.2_u - Přeložka VO ...'!F35</f>
        <v>0</v>
      </c>
      <c r="BA97" s="138">
        <f>'SO 401.2_u - Přeložka VO ...'!F36</f>
        <v>0</v>
      </c>
      <c r="BB97" s="138">
        <f>'SO 401.2_u - Přeložka VO ...'!F37</f>
        <v>0</v>
      </c>
      <c r="BC97" s="138">
        <f>'SO 401.2_u - Přeložka VO ...'!F38</f>
        <v>0</v>
      </c>
      <c r="BD97" s="140">
        <f>'SO 401.2_u - Přeložka VO ...'!F39</f>
        <v>0</v>
      </c>
      <c r="BE97" s="4"/>
      <c r="BT97" s="141" t="s">
        <v>89</v>
      </c>
      <c r="BV97" s="141" t="s">
        <v>82</v>
      </c>
      <c r="BW97" s="141" t="s">
        <v>97</v>
      </c>
      <c r="BX97" s="141" t="s">
        <v>88</v>
      </c>
      <c r="CL97" s="141" t="s">
        <v>1</v>
      </c>
    </row>
    <row r="98" s="4" customFormat="1" ht="16.5" customHeight="1">
      <c r="A98" s="132" t="s">
        <v>90</v>
      </c>
      <c r="B98" s="70"/>
      <c r="C98" s="133"/>
      <c r="D98" s="133"/>
      <c r="E98" s="134" t="s">
        <v>98</v>
      </c>
      <c r="F98" s="134"/>
      <c r="G98" s="134"/>
      <c r="H98" s="134"/>
      <c r="I98" s="134"/>
      <c r="J98" s="133"/>
      <c r="K98" s="134" t="s">
        <v>99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'VON_u - Vedlejší a ostatn...'!J32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93</v>
      </c>
      <c r="AR98" s="72"/>
      <c r="AS98" s="137">
        <v>0</v>
      </c>
      <c r="AT98" s="138">
        <f>ROUND(SUM(AV98:AW98),2)</f>
        <v>0</v>
      </c>
      <c r="AU98" s="139">
        <f>'VON_u - Vedlejší a ostatn...'!P125</f>
        <v>0</v>
      </c>
      <c r="AV98" s="138">
        <f>'VON_u - Vedlejší a ostatn...'!J35</f>
        <v>0</v>
      </c>
      <c r="AW98" s="138">
        <f>'VON_u - Vedlejší a ostatn...'!J36</f>
        <v>0</v>
      </c>
      <c r="AX98" s="138">
        <f>'VON_u - Vedlejší a ostatn...'!J37</f>
        <v>0</v>
      </c>
      <c r="AY98" s="138">
        <f>'VON_u - Vedlejší a ostatn...'!J38</f>
        <v>0</v>
      </c>
      <c r="AZ98" s="138">
        <f>'VON_u - Vedlejší a ostatn...'!F35</f>
        <v>0</v>
      </c>
      <c r="BA98" s="138">
        <f>'VON_u - Vedlejší a ostatn...'!F36</f>
        <v>0</v>
      </c>
      <c r="BB98" s="138">
        <f>'VON_u - Vedlejší a ostatn...'!F37</f>
        <v>0</v>
      </c>
      <c r="BC98" s="138">
        <f>'VON_u - Vedlejší a ostatn...'!F38</f>
        <v>0</v>
      </c>
      <c r="BD98" s="140">
        <f>'VON_u - Vedlejší a ostatn...'!F39</f>
        <v>0</v>
      </c>
      <c r="BE98" s="4"/>
      <c r="BT98" s="141" t="s">
        <v>89</v>
      </c>
      <c r="BV98" s="141" t="s">
        <v>82</v>
      </c>
      <c r="BW98" s="141" t="s">
        <v>100</v>
      </c>
      <c r="BX98" s="141" t="s">
        <v>88</v>
      </c>
      <c r="CL98" s="141" t="s">
        <v>1</v>
      </c>
    </row>
    <row r="99" s="7" customFormat="1" ht="16.5" customHeight="1">
      <c r="A99" s="7"/>
      <c r="B99" s="119"/>
      <c r="C99" s="120"/>
      <c r="D99" s="121" t="s">
        <v>101</v>
      </c>
      <c r="E99" s="121"/>
      <c r="F99" s="121"/>
      <c r="G99" s="121"/>
      <c r="H99" s="121"/>
      <c r="I99" s="122"/>
      <c r="J99" s="121" t="s">
        <v>102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ROUND(SUM(AG100:AG102),2)</f>
        <v>0</v>
      </c>
      <c r="AH99" s="122"/>
      <c r="AI99" s="122"/>
      <c r="AJ99" s="122"/>
      <c r="AK99" s="122"/>
      <c r="AL99" s="122"/>
      <c r="AM99" s="122"/>
      <c r="AN99" s="124">
        <f>SUM(AG99,AT99)</f>
        <v>0</v>
      </c>
      <c r="AO99" s="122"/>
      <c r="AP99" s="122"/>
      <c r="AQ99" s="125" t="s">
        <v>86</v>
      </c>
      <c r="AR99" s="126"/>
      <c r="AS99" s="127">
        <f>ROUND(SUM(AS100:AS102),2)</f>
        <v>0</v>
      </c>
      <c r="AT99" s="128">
        <f>ROUND(SUM(AV99:AW99),2)</f>
        <v>0</v>
      </c>
      <c r="AU99" s="129">
        <f>ROUND(SUM(AU100:AU102),5)</f>
        <v>0</v>
      </c>
      <c r="AV99" s="128">
        <f>ROUND(AZ99*L29,2)</f>
        <v>0</v>
      </c>
      <c r="AW99" s="128">
        <f>ROUND(BA99*L30,2)</f>
        <v>0</v>
      </c>
      <c r="AX99" s="128">
        <f>ROUND(BB99*L29,2)</f>
        <v>0</v>
      </c>
      <c r="AY99" s="128">
        <f>ROUND(BC99*L30,2)</f>
        <v>0</v>
      </c>
      <c r="AZ99" s="128">
        <f>ROUND(SUM(AZ100:AZ102),2)</f>
        <v>0</v>
      </c>
      <c r="BA99" s="128">
        <f>ROUND(SUM(BA100:BA102),2)</f>
        <v>0</v>
      </c>
      <c r="BB99" s="128">
        <f>ROUND(SUM(BB100:BB102),2)</f>
        <v>0</v>
      </c>
      <c r="BC99" s="128">
        <f>ROUND(SUM(BC100:BC102),2)</f>
        <v>0</v>
      </c>
      <c r="BD99" s="130">
        <f>ROUND(SUM(BD100:BD102),2)</f>
        <v>0</v>
      </c>
      <c r="BE99" s="7"/>
      <c r="BS99" s="131" t="s">
        <v>79</v>
      </c>
      <c r="BT99" s="131" t="s">
        <v>87</v>
      </c>
      <c r="BU99" s="131" t="s">
        <v>81</v>
      </c>
      <c r="BV99" s="131" t="s">
        <v>82</v>
      </c>
      <c r="BW99" s="131" t="s">
        <v>103</v>
      </c>
      <c r="BX99" s="131" t="s">
        <v>5</v>
      </c>
      <c r="CL99" s="131" t="s">
        <v>1</v>
      </c>
      <c r="CM99" s="131" t="s">
        <v>89</v>
      </c>
    </row>
    <row r="100" s="4" customFormat="1" ht="23.25" customHeight="1">
      <c r="A100" s="132" t="s">
        <v>90</v>
      </c>
      <c r="B100" s="70"/>
      <c r="C100" s="133"/>
      <c r="D100" s="133"/>
      <c r="E100" s="134" t="s">
        <v>104</v>
      </c>
      <c r="F100" s="134"/>
      <c r="G100" s="134"/>
      <c r="H100" s="134"/>
      <c r="I100" s="134"/>
      <c r="J100" s="133"/>
      <c r="K100" s="134" t="s">
        <v>92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'SO 101.2_n - Stezka pro p...'!J32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93</v>
      </c>
      <c r="AR100" s="72"/>
      <c r="AS100" s="137">
        <v>0</v>
      </c>
      <c r="AT100" s="138">
        <f>ROUND(SUM(AV100:AW100),2)</f>
        <v>0</v>
      </c>
      <c r="AU100" s="139">
        <f>'SO 101.2_n - Stezka pro p...'!P125</f>
        <v>0</v>
      </c>
      <c r="AV100" s="138">
        <f>'SO 101.2_n - Stezka pro p...'!J35</f>
        <v>0</v>
      </c>
      <c r="AW100" s="138">
        <f>'SO 101.2_n - Stezka pro p...'!J36</f>
        <v>0</v>
      </c>
      <c r="AX100" s="138">
        <f>'SO 101.2_n - Stezka pro p...'!J37</f>
        <v>0</v>
      </c>
      <c r="AY100" s="138">
        <f>'SO 101.2_n - Stezka pro p...'!J38</f>
        <v>0</v>
      </c>
      <c r="AZ100" s="138">
        <f>'SO 101.2_n - Stezka pro p...'!F35</f>
        <v>0</v>
      </c>
      <c r="BA100" s="138">
        <f>'SO 101.2_n - Stezka pro p...'!F36</f>
        <v>0</v>
      </c>
      <c r="BB100" s="138">
        <f>'SO 101.2_n - Stezka pro p...'!F37</f>
        <v>0</v>
      </c>
      <c r="BC100" s="138">
        <f>'SO 101.2_n - Stezka pro p...'!F38</f>
        <v>0</v>
      </c>
      <c r="BD100" s="140">
        <f>'SO 101.2_n - Stezka pro p...'!F39</f>
        <v>0</v>
      </c>
      <c r="BE100" s="4"/>
      <c r="BT100" s="141" t="s">
        <v>89</v>
      </c>
      <c r="BV100" s="141" t="s">
        <v>82</v>
      </c>
      <c r="BW100" s="141" t="s">
        <v>105</v>
      </c>
      <c r="BX100" s="141" t="s">
        <v>103</v>
      </c>
      <c r="CL100" s="141" t="s">
        <v>1</v>
      </c>
    </row>
    <row r="101" s="4" customFormat="1" ht="23.25" customHeight="1">
      <c r="A101" s="132" t="s">
        <v>90</v>
      </c>
      <c r="B101" s="70"/>
      <c r="C101" s="133"/>
      <c r="D101" s="133"/>
      <c r="E101" s="134" t="s">
        <v>106</v>
      </c>
      <c r="F101" s="134"/>
      <c r="G101" s="134"/>
      <c r="H101" s="134"/>
      <c r="I101" s="134"/>
      <c r="J101" s="133"/>
      <c r="K101" s="134" t="s">
        <v>107</v>
      </c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5">
        <f>'SO 701_n - Výstavba oplocení'!J32</f>
        <v>0</v>
      </c>
      <c r="AH101" s="133"/>
      <c r="AI101" s="133"/>
      <c r="AJ101" s="133"/>
      <c r="AK101" s="133"/>
      <c r="AL101" s="133"/>
      <c r="AM101" s="133"/>
      <c r="AN101" s="135">
        <f>SUM(AG101,AT101)</f>
        <v>0</v>
      </c>
      <c r="AO101" s="133"/>
      <c r="AP101" s="133"/>
      <c r="AQ101" s="136" t="s">
        <v>93</v>
      </c>
      <c r="AR101" s="72"/>
      <c r="AS101" s="137">
        <v>0</v>
      </c>
      <c r="AT101" s="138">
        <f>ROUND(SUM(AV101:AW101),2)</f>
        <v>0</v>
      </c>
      <c r="AU101" s="139">
        <f>'SO 701_n - Výstavba oplocení'!P126</f>
        <v>0</v>
      </c>
      <c r="AV101" s="138">
        <f>'SO 701_n - Výstavba oplocení'!J35</f>
        <v>0</v>
      </c>
      <c r="AW101" s="138">
        <f>'SO 701_n - Výstavba oplocení'!J36</f>
        <v>0</v>
      </c>
      <c r="AX101" s="138">
        <f>'SO 701_n - Výstavba oplocení'!J37</f>
        <v>0</v>
      </c>
      <c r="AY101" s="138">
        <f>'SO 701_n - Výstavba oplocení'!J38</f>
        <v>0</v>
      </c>
      <c r="AZ101" s="138">
        <f>'SO 701_n - Výstavba oplocení'!F35</f>
        <v>0</v>
      </c>
      <c r="BA101" s="138">
        <f>'SO 701_n - Výstavba oplocení'!F36</f>
        <v>0</v>
      </c>
      <c r="BB101" s="138">
        <f>'SO 701_n - Výstavba oplocení'!F37</f>
        <v>0</v>
      </c>
      <c r="BC101" s="138">
        <f>'SO 701_n - Výstavba oplocení'!F38</f>
        <v>0</v>
      </c>
      <c r="BD101" s="140">
        <f>'SO 701_n - Výstavba oplocení'!F39</f>
        <v>0</v>
      </c>
      <c r="BE101" s="4"/>
      <c r="BT101" s="141" t="s">
        <v>89</v>
      </c>
      <c r="BV101" s="141" t="s">
        <v>82</v>
      </c>
      <c r="BW101" s="141" t="s">
        <v>108</v>
      </c>
      <c r="BX101" s="141" t="s">
        <v>103</v>
      </c>
      <c r="CL101" s="141" t="s">
        <v>1</v>
      </c>
    </row>
    <row r="102" s="4" customFormat="1" ht="16.5" customHeight="1">
      <c r="A102" s="132" t="s">
        <v>90</v>
      </c>
      <c r="B102" s="70"/>
      <c r="C102" s="133"/>
      <c r="D102" s="133"/>
      <c r="E102" s="134" t="s">
        <v>109</v>
      </c>
      <c r="F102" s="134"/>
      <c r="G102" s="134"/>
      <c r="H102" s="134"/>
      <c r="I102" s="134"/>
      <c r="J102" s="133"/>
      <c r="K102" s="134" t="s">
        <v>99</v>
      </c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5">
        <f>'VON_n - Vedlejší a ostatn...'!J32</f>
        <v>0</v>
      </c>
      <c r="AH102" s="133"/>
      <c r="AI102" s="133"/>
      <c r="AJ102" s="133"/>
      <c r="AK102" s="133"/>
      <c r="AL102" s="133"/>
      <c r="AM102" s="133"/>
      <c r="AN102" s="135">
        <f>SUM(AG102,AT102)</f>
        <v>0</v>
      </c>
      <c r="AO102" s="133"/>
      <c r="AP102" s="133"/>
      <c r="AQ102" s="136" t="s">
        <v>93</v>
      </c>
      <c r="AR102" s="72"/>
      <c r="AS102" s="142">
        <v>0</v>
      </c>
      <c r="AT102" s="143">
        <f>ROUND(SUM(AV102:AW102),2)</f>
        <v>0</v>
      </c>
      <c r="AU102" s="144">
        <f>'VON_n - Vedlejší a ostatn...'!P123</f>
        <v>0</v>
      </c>
      <c r="AV102" s="143">
        <f>'VON_n - Vedlejší a ostatn...'!J35</f>
        <v>0</v>
      </c>
      <c r="AW102" s="143">
        <f>'VON_n - Vedlejší a ostatn...'!J36</f>
        <v>0</v>
      </c>
      <c r="AX102" s="143">
        <f>'VON_n - Vedlejší a ostatn...'!J37</f>
        <v>0</v>
      </c>
      <c r="AY102" s="143">
        <f>'VON_n - Vedlejší a ostatn...'!J38</f>
        <v>0</v>
      </c>
      <c r="AZ102" s="143">
        <f>'VON_n - Vedlejší a ostatn...'!F35</f>
        <v>0</v>
      </c>
      <c r="BA102" s="143">
        <f>'VON_n - Vedlejší a ostatn...'!F36</f>
        <v>0</v>
      </c>
      <c r="BB102" s="143">
        <f>'VON_n - Vedlejší a ostatn...'!F37</f>
        <v>0</v>
      </c>
      <c r="BC102" s="143">
        <f>'VON_n - Vedlejší a ostatn...'!F38</f>
        <v>0</v>
      </c>
      <c r="BD102" s="145">
        <f>'VON_n - Vedlejší a ostatn...'!F39</f>
        <v>0</v>
      </c>
      <c r="BE102" s="4"/>
      <c r="BT102" s="141" t="s">
        <v>89</v>
      </c>
      <c r="BV102" s="141" t="s">
        <v>82</v>
      </c>
      <c r="BW102" s="141" t="s">
        <v>110</v>
      </c>
      <c r="BX102" s="141" t="s">
        <v>103</v>
      </c>
      <c r="CL102" s="141" t="s">
        <v>1</v>
      </c>
    </row>
    <row r="103" s="2" customFormat="1" ht="30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44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</sheetData>
  <sheetProtection sheet="1" formatColumns="0" formatRows="0" objects="1" scenarios="1" spinCount="100000" saltValue="eRXmtIlmSMYkzlSN5LjP7NP318geSfjdv50z2al0CDcSyQjOzbx1G0G56G+XyLvva0KXR+A602kLy17Azt1LWw==" hashValue="6lB9rpjObL99vPQAUVEkttAcNfhse8k87gMK5jwqzgMeIy803M1RYSuePLPquoIfB4FoWX4bewM7H3YS2h4gMw==" algorithmName="SHA-512" password="CC35"/>
  <mergeCells count="70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N102:AP102"/>
    <mergeCell ref="AG102:AM102"/>
    <mergeCell ref="E102:I102"/>
    <mergeCell ref="K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SO 101.2_u - Stezka pro p...'!C2" display="/"/>
    <hyperlink ref="A97" location="'SO 401.2_u - Přeložka VO ...'!C2" display="/"/>
    <hyperlink ref="A98" location="'VON_u - Vedlejší a ostatn...'!C2" display="/"/>
    <hyperlink ref="A100" location="'SO 101.2_n - Stezka pro p...'!C2" display="/"/>
    <hyperlink ref="A101" location="'SO 701_n - Výstavba oplocení'!C2" display="/"/>
    <hyperlink ref="A102" location="'VON_n - Vedlejší a ostat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89</v>
      </c>
    </row>
    <row r="4" s="1" customFormat="1" ht="24.96" customHeight="1">
      <c r="B4" s="20"/>
      <c r="D4" s="148" t="s">
        <v>111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Cyklostezka Šternberk - Dolní Žleb - II. etapa</v>
      </c>
      <c r="F7" s="150"/>
      <c r="G7" s="150"/>
      <c r="H7" s="150"/>
      <c r="L7" s="20"/>
    </row>
    <row r="8" s="1" customFormat="1" ht="12" customHeight="1">
      <c r="B8" s="20"/>
      <c r="D8" s="150" t="s">
        <v>112</v>
      </c>
      <c r="L8" s="20"/>
    </row>
    <row r="9" s="2" customFormat="1" ht="16.5" customHeight="1">
      <c r="A9" s="38"/>
      <c r="B9" s="44"/>
      <c r="C9" s="38"/>
      <c r="D9" s="38"/>
      <c r="E9" s="151" t="s">
        <v>113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114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115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16. 12. 2021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0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">
        <v>33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34</v>
      </c>
      <c r="F23" s="38"/>
      <c r="G23" s="38"/>
      <c r="H23" s="38"/>
      <c r="I23" s="150" t="s">
        <v>28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36</v>
      </c>
      <c r="E25" s="38"/>
      <c r="F25" s="38"/>
      <c r="G25" s="38"/>
      <c r="H25" s="38"/>
      <c r="I25" s="150" t="s">
        <v>25</v>
      </c>
      <c r="J25" s="141" t="s">
        <v>37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38</v>
      </c>
      <c r="F26" s="38"/>
      <c r="G26" s="38"/>
      <c r="H26" s="38"/>
      <c r="I26" s="150" t="s">
        <v>28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39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40</v>
      </c>
      <c r="E32" s="38"/>
      <c r="F32" s="38"/>
      <c r="G32" s="38"/>
      <c r="H32" s="38"/>
      <c r="I32" s="38"/>
      <c r="J32" s="160">
        <f>ROUND(J130,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42</v>
      </c>
      <c r="G34" s="38"/>
      <c r="H34" s="38"/>
      <c r="I34" s="161" t="s">
        <v>41</v>
      </c>
      <c r="J34" s="161" t="s">
        <v>43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44</v>
      </c>
      <c r="E35" s="150" t="s">
        <v>45</v>
      </c>
      <c r="F35" s="163">
        <f>ROUND((SUM(BE130:BE390)),  2)</f>
        <v>0</v>
      </c>
      <c r="G35" s="38"/>
      <c r="H35" s="38"/>
      <c r="I35" s="164">
        <v>0.20999999999999999</v>
      </c>
      <c r="J35" s="163">
        <f>ROUND(((SUM(BE130:BE390))*I35),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46</v>
      </c>
      <c r="F36" s="163">
        <f>ROUND((SUM(BF130:BF390)),  2)</f>
        <v>0</v>
      </c>
      <c r="G36" s="38"/>
      <c r="H36" s="38"/>
      <c r="I36" s="164">
        <v>0.14999999999999999</v>
      </c>
      <c r="J36" s="163">
        <f>ROUND(((SUM(BF130:BF390))*I36),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ROUND((SUM(BG130:BG390)),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48</v>
      </c>
      <c r="F38" s="163">
        <f>ROUND((SUM(BH130:BH390)),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49</v>
      </c>
      <c r="F39" s="163">
        <f>ROUND((SUM(BI130:BI390)),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50</v>
      </c>
      <c r="E41" s="167"/>
      <c r="F41" s="167"/>
      <c r="G41" s="168" t="s">
        <v>51</v>
      </c>
      <c r="H41" s="169" t="s">
        <v>52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53</v>
      </c>
      <c r="E50" s="173"/>
      <c r="F50" s="173"/>
      <c r="G50" s="172" t="s">
        <v>54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55</v>
      </c>
      <c r="E61" s="175"/>
      <c r="F61" s="176" t="s">
        <v>56</v>
      </c>
      <c r="G61" s="174" t="s">
        <v>55</v>
      </c>
      <c r="H61" s="175"/>
      <c r="I61" s="175"/>
      <c r="J61" s="177" t="s">
        <v>56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57</v>
      </c>
      <c r="E65" s="178"/>
      <c r="F65" s="178"/>
      <c r="G65" s="172" t="s">
        <v>58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55</v>
      </c>
      <c r="E76" s="175"/>
      <c r="F76" s="176" t="s">
        <v>56</v>
      </c>
      <c r="G76" s="174" t="s">
        <v>55</v>
      </c>
      <c r="H76" s="175"/>
      <c r="I76" s="175"/>
      <c r="J76" s="177" t="s">
        <v>56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Cyklostezka Šternberk - Dolní Žleb - II. 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113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114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101.2_u - Stezka pro pěší a cyklisty km 0,170 - 0,715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Šternberk - Dolní Žleb</v>
      </c>
      <c r="G91" s="40"/>
      <c r="H91" s="40"/>
      <c r="I91" s="32" t="s">
        <v>22</v>
      </c>
      <c r="J91" s="79" t="str">
        <f>IF(J14="","",J14)</f>
        <v>16. 12. 2021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Město Šternberk</v>
      </c>
      <c r="G93" s="40"/>
      <c r="H93" s="40"/>
      <c r="I93" s="32" t="s">
        <v>32</v>
      </c>
      <c r="J93" s="36" t="str">
        <f>E23</f>
        <v>Dopravní projektování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36</v>
      </c>
      <c r="J94" s="36" t="str">
        <f>E26</f>
        <v>Ing. Milena Uhlárová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117</v>
      </c>
      <c r="D96" s="185"/>
      <c r="E96" s="185"/>
      <c r="F96" s="185"/>
      <c r="G96" s="185"/>
      <c r="H96" s="185"/>
      <c r="I96" s="185"/>
      <c r="J96" s="186" t="s">
        <v>118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119</v>
      </c>
      <c r="D98" s="40"/>
      <c r="E98" s="40"/>
      <c r="F98" s="40"/>
      <c r="G98" s="40"/>
      <c r="H98" s="40"/>
      <c r="I98" s="40"/>
      <c r="J98" s="110">
        <f>J130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120</v>
      </c>
    </row>
    <row r="99" s="9" customFormat="1" ht="24.96" customHeight="1">
      <c r="A99" s="9"/>
      <c r="B99" s="188"/>
      <c r="C99" s="189"/>
      <c r="D99" s="190" t="s">
        <v>121</v>
      </c>
      <c r="E99" s="191"/>
      <c r="F99" s="191"/>
      <c r="G99" s="191"/>
      <c r="H99" s="191"/>
      <c r="I99" s="191"/>
      <c r="J99" s="192">
        <f>J131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122</v>
      </c>
      <c r="E100" s="196"/>
      <c r="F100" s="196"/>
      <c r="G100" s="196"/>
      <c r="H100" s="196"/>
      <c r="I100" s="196"/>
      <c r="J100" s="197">
        <f>J132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123</v>
      </c>
      <c r="E101" s="196"/>
      <c r="F101" s="196"/>
      <c r="G101" s="196"/>
      <c r="H101" s="196"/>
      <c r="I101" s="196"/>
      <c r="J101" s="197">
        <f>J191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124</v>
      </c>
      <c r="E102" s="196"/>
      <c r="F102" s="196"/>
      <c r="G102" s="196"/>
      <c r="H102" s="196"/>
      <c r="I102" s="196"/>
      <c r="J102" s="197">
        <f>J195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125</v>
      </c>
      <c r="E103" s="196"/>
      <c r="F103" s="196"/>
      <c r="G103" s="196"/>
      <c r="H103" s="196"/>
      <c r="I103" s="196"/>
      <c r="J103" s="197">
        <f>J208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126</v>
      </c>
      <c r="E104" s="196"/>
      <c r="F104" s="196"/>
      <c r="G104" s="196"/>
      <c r="H104" s="196"/>
      <c r="I104" s="196"/>
      <c r="J104" s="197">
        <f>J255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127</v>
      </c>
      <c r="E105" s="196"/>
      <c r="F105" s="196"/>
      <c r="G105" s="196"/>
      <c r="H105" s="196"/>
      <c r="I105" s="196"/>
      <c r="J105" s="197">
        <f>J259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128</v>
      </c>
      <c r="E106" s="196"/>
      <c r="F106" s="196"/>
      <c r="G106" s="196"/>
      <c r="H106" s="196"/>
      <c r="I106" s="196"/>
      <c r="J106" s="197">
        <f>J293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129</v>
      </c>
      <c r="E107" s="196"/>
      <c r="F107" s="196"/>
      <c r="G107" s="196"/>
      <c r="H107" s="196"/>
      <c r="I107" s="196"/>
      <c r="J107" s="197">
        <f>J378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130</v>
      </c>
      <c r="E108" s="196"/>
      <c r="F108" s="196"/>
      <c r="G108" s="196"/>
      <c r="H108" s="196"/>
      <c r="I108" s="196"/>
      <c r="J108" s="197">
        <f>J389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131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83" t="str">
        <f>E7</f>
        <v>Cyklostezka Šternberk - Dolní Žleb - II. etapa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" customFormat="1" ht="12" customHeight="1">
      <c r="B119" s="21"/>
      <c r="C119" s="32" t="s">
        <v>112</v>
      </c>
      <c r="D119" s="22"/>
      <c r="E119" s="22"/>
      <c r="F119" s="22"/>
      <c r="G119" s="22"/>
      <c r="H119" s="22"/>
      <c r="I119" s="22"/>
      <c r="J119" s="22"/>
      <c r="K119" s="22"/>
      <c r="L119" s="20"/>
    </row>
    <row r="120" s="2" customFormat="1" ht="16.5" customHeight="1">
      <c r="A120" s="38"/>
      <c r="B120" s="39"/>
      <c r="C120" s="40"/>
      <c r="D120" s="40"/>
      <c r="E120" s="183" t="s">
        <v>113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114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E11</f>
        <v>SO 101.2_u - Stezka pro pěší a cyklisty km 0,170 - 0,715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F14</f>
        <v>Šternberk - Dolní Žleb</v>
      </c>
      <c r="G124" s="40"/>
      <c r="H124" s="40"/>
      <c r="I124" s="32" t="s">
        <v>22</v>
      </c>
      <c r="J124" s="79" t="str">
        <f>IF(J14="","",J14)</f>
        <v>16. 12. 2021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5.65" customHeight="1">
      <c r="A126" s="38"/>
      <c r="B126" s="39"/>
      <c r="C126" s="32" t="s">
        <v>24</v>
      </c>
      <c r="D126" s="40"/>
      <c r="E126" s="40"/>
      <c r="F126" s="27" t="str">
        <f>E17</f>
        <v>Město Šternberk</v>
      </c>
      <c r="G126" s="40"/>
      <c r="H126" s="40"/>
      <c r="I126" s="32" t="s">
        <v>32</v>
      </c>
      <c r="J126" s="36" t="str">
        <f>E23</f>
        <v>Dopravní projektování s.r.o.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30</v>
      </c>
      <c r="D127" s="40"/>
      <c r="E127" s="40"/>
      <c r="F127" s="27" t="str">
        <f>IF(E20="","",E20)</f>
        <v>Vyplň údaj</v>
      </c>
      <c r="G127" s="40"/>
      <c r="H127" s="40"/>
      <c r="I127" s="32" t="s">
        <v>36</v>
      </c>
      <c r="J127" s="36" t="str">
        <f>E26</f>
        <v>Ing. Milena Uhlárová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99"/>
      <c r="B129" s="200"/>
      <c r="C129" s="201" t="s">
        <v>132</v>
      </c>
      <c r="D129" s="202" t="s">
        <v>65</v>
      </c>
      <c r="E129" s="202" t="s">
        <v>61</v>
      </c>
      <c r="F129" s="202" t="s">
        <v>62</v>
      </c>
      <c r="G129" s="202" t="s">
        <v>133</v>
      </c>
      <c r="H129" s="202" t="s">
        <v>134</v>
      </c>
      <c r="I129" s="202" t="s">
        <v>135</v>
      </c>
      <c r="J129" s="202" t="s">
        <v>118</v>
      </c>
      <c r="K129" s="203" t="s">
        <v>136</v>
      </c>
      <c r="L129" s="204"/>
      <c r="M129" s="100" t="s">
        <v>1</v>
      </c>
      <c r="N129" s="101" t="s">
        <v>44</v>
      </c>
      <c r="O129" s="101" t="s">
        <v>137</v>
      </c>
      <c r="P129" s="101" t="s">
        <v>138</v>
      </c>
      <c r="Q129" s="101" t="s">
        <v>139</v>
      </c>
      <c r="R129" s="101" t="s">
        <v>140</v>
      </c>
      <c r="S129" s="101" t="s">
        <v>141</v>
      </c>
      <c r="T129" s="102" t="s">
        <v>142</v>
      </c>
      <c r="U129" s="199"/>
      <c r="V129" s="199"/>
      <c r="W129" s="199"/>
      <c r="X129" s="199"/>
      <c r="Y129" s="199"/>
      <c r="Z129" s="199"/>
      <c r="AA129" s="199"/>
      <c r="AB129" s="199"/>
      <c r="AC129" s="199"/>
      <c r="AD129" s="199"/>
      <c r="AE129" s="199"/>
    </row>
    <row r="130" s="2" customFormat="1" ht="22.8" customHeight="1">
      <c r="A130" s="38"/>
      <c r="B130" s="39"/>
      <c r="C130" s="107" t="s">
        <v>143</v>
      </c>
      <c r="D130" s="40"/>
      <c r="E130" s="40"/>
      <c r="F130" s="40"/>
      <c r="G130" s="40"/>
      <c r="H130" s="40"/>
      <c r="I130" s="40"/>
      <c r="J130" s="205">
        <f>BK130</f>
        <v>0</v>
      </c>
      <c r="K130" s="40"/>
      <c r="L130" s="44"/>
      <c r="M130" s="103"/>
      <c r="N130" s="206"/>
      <c r="O130" s="104"/>
      <c r="P130" s="207">
        <f>P131</f>
        <v>0</v>
      </c>
      <c r="Q130" s="104"/>
      <c r="R130" s="207">
        <f>R131</f>
        <v>595.33169631999999</v>
      </c>
      <c r="S130" s="104"/>
      <c r="T130" s="208">
        <f>T131</f>
        <v>50.063499999999998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79</v>
      </c>
      <c r="AU130" s="17" t="s">
        <v>120</v>
      </c>
      <c r="BK130" s="209">
        <f>BK131</f>
        <v>0</v>
      </c>
    </row>
    <row r="131" s="12" customFormat="1" ht="25.92" customHeight="1">
      <c r="A131" s="12"/>
      <c r="B131" s="210"/>
      <c r="C131" s="211"/>
      <c r="D131" s="212" t="s">
        <v>79</v>
      </c>
      <c r="E131" s="213" t="s">
        <v>144</v>
      </c>
      <c r="F131" s="213" t="s">
        <v>145</v>
      </c>
      <c r="G131" s="211"/>
      <c r="H131" s="211"/>
      <c r="I131" s="214"/>
      <c r="J131" s="215">
        <f>BK131</f>
        <v>0</v>
      </c>
      <c r="K131" s="211"/>
      <c r="L131" s="216"/>
      <c r="M131" s="217"/>
      <c r="N131" s="218"/>
      <c r="O131" s="218"/>
      <c r="P131" s="219">
        <f>P132+P191+P195+P208+P255+P259+P293+P378+P389</f>
        <v>0</v>
      </c>
      <c r="Q131" s="218"/>
      <c r="R131" s="219">
        <f>R132+R191+R195+R208+R255+R259+R293+R378+R389</f>
        <v>595.33169631999999</v>
      </c>
      <c r="S131" s="218"/>
      <c r="T131" s="220">
        <f>T132+T191+T195+T208+T255+T259+T293+T378+T389</f>
        <v>50.063499999999998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87</v>
      </c>
      <c r="AT131" s="222" t="s">
        <v>79</v>
      </c>
      <c r="AU131" s="222" t="s">
        <v>80</v>
      </c>
      <c r="AY131" s="221" t="s">
        <v>146</v>
      </c>
      <c r="BK131" s="223">
        <f>BK132+BK191+BK195+BK208+BK255+BK259+BK293+BK378+BK389</f>
        <v>0</v>
      </c>
    </row>
    <row r="132" s="12" customFormat="1" ht="22.8" customHeight="1">
      <c r="A132" s="12"/>
      <c r="B132" s="210"/>
      <c r="C132" s="211"/>
      <c r="D132" s="212" t="s">
        <v>79</v>
      </c>
      <c r="E132" s="224" t="s">
        <v>87</v>
      </c>
      <c r="F132" s="224" t="s">
        <v>147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SUM(P133:P190)</f>
        <v>0</v>
      </c>
      <c r="Q132" s="218"/>
      <c r="R132" s="219">
        <f>SUM(R133:R190)</f>
        <v>81.731965000000002</v>
      </c>
      <c r="S132" s="218"/>
      <c r="T132" s="220">
        <f>SUM(T133:T190)</f>
        <v>43.929499999999997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87</v>
      </c>
      <c r="AT132" s="222" t="s">
        <v>79</v>
      </c>
      <c r="AU132" s="222" t="s">
        <v>87</v>
      </c>
      <c r="AY132" s="221" t="s">
        <v>146</v>
      </c>
      <c r="BK132" s="223">
        <f>SUM(BK133:BK190)</f>
        <v>0</v>
      </c>
    </row>
    <row r="133" s="2" customFormat="1" ht="16.5" customHeight="1">
      <c r="A133" s="38"/>
      <c r="B133" s="39"/>
      <c r="C133" s="226" t="s">
        <v>87</v>
      </c>
      <c r="D133" s="226" t="s">
        <v>148</v>
      </c>
      <c r="E133" s="227" t="s">
        <v>149</v>
      </c>
      <c r="F133" s="228" t="s">
        <v>150</v>
      </c>
      <c r="G133" s="229" t="s">
        <v>151</v>
      </c>
      <c r="H133" s="230">
        <v>4</v>
      </c>
      <c r="I133" s="231"/>
      <c r="J133" s="232">
        <f>ROUND(I133*H133,2)</f>
        <v>0</v>
      </c>
      <c r="K133" s="228" t="s">
        <v>152</v>
      </c>
      <c r="L133" s="44"/>
      <c r="M133" s="233" t="s">
        <v>1</v>
      </c>
      <c r="N133" s="234" t="s">
        <v>45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153</v>
      </c>
      <c r="AT133" s="237" t="s">
        <v>148</v>
      </c>
      <c r="AU133" s="237" t="s">
        <v>89</v>
      </c>
      <c r="AY133" s="17" t="s">
        <v>146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87</v>
      </c>
      <c r="BK133" s="238">
        <f>ROUND(I133*H133,2)</f>
        <v>0</v>
      </c>
      <c r="BL133" s="17" t="s">
        <v>153</v>
      </c>
      <c r="BM133" s="237" t="s">
        <v>154</v>
      </c>
    </row>
    <row r="134" s="2" customFormat="1" ht="16.5" customHeight="1">
      <c r="A134" s="38"/>
      <c r="B134" s="39"/>
      <c r="C134" s="226" t="s">
        <v>89</v>
      </c>
      <c r="D134" s="226" t="s">
        <v>148</v>
      </c>
      <c r="E134" s="227" t="s">
        <v>155</v>
      </c>
      <c r="F134" s="228" t="s">
        <v>156</v>
      </c>
      <c r="G134" s="229" t="s">
        <v>157</v>
      </c>
      <c r="H134" s="230">
        <v>27.899999999999999</v>
      </c>
      <c r="I134" s="231"/>
      <c r="J134" s="232">
        <f>ROUND(I134*H134,2)</f>
        <v>0</v>
      </c>
      <c r="K134" s="228" t="s">
        <v>152</v>
      </c>
      <c r="L134" s="44"/>
      <c r="M134" s="233" t="s">
        <v>1</v>
      </c>
      <c r="N134" s="234" t="s">
        <v>45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0.26000000000000001</v>
      </c>
      <c r="T134" s="236">
        <f>S134*H134</f>
        <v>7.2539999999999996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153</v>
      </c>
      <c r="AT134" s="237" t="s">
        <v>148</v>
      </c>
      <c r="AU134" s="237" t="s">
        <v>89</v>
      </c>
      <c r="AY134" s="17" t="s">
        <v>146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87</v>
      </c>
      <c r="BK134" s="238">
        <f>ROUND(I134*H134,2)</f>
        <v>0</v>
      </c>
      <c r="BL134" s="17" t="s">
        <v>153</v>
      </c>
      <c r="BM134" s="237" t="s">
        <v>158</v>
      </c>
    </row>
    <row r="135" s="13" customFormat="1">
      <c r="A135" s="13"/>
      <c r="B135" s="239"/>
      <c r="C135" s="240"/>
      <c r="D135" s="241" t="s">
        <v>159</v>
      </c>
      <c r="E135" s="242" t="s">
        <v>1</v>
      </c>
      <c r="F135" s="243" t="s">
        <v>160</v>
      </c>
      <c r="G135" s="240"/>
      <c r="H135" s="242" t="s">
        <v>1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159</v>
      </c>
      <c r="AU135" s="249" t="s">
        <v>89</v>
      </c>
      <c r="AV135" s="13" t="s">
        <v>87</v>
      </c>
      <c r="AW135" s="13" t="s">
        <v>35</v>
      </c>
      <c r="AX135" s="13" t="s">
        <v>80</v>
      </c>
      <c r="AY135" s="249" t="s">
        <v>146</v>
      </c>
    </row>
    <row r="136" s="13" customFormat="1">
      <c r="A136" s="13"/>
      <c r="B136" s="239"/>
      <c r="C136" s="240"/>
      <c r="D136" s="241" t="s">
        <v>159</v>
      </c>
      <c r="E136" s="242" t="s">
        <v>1</v>
      </c>
      <c r="F136" s="243" t="s">
        <v>161</v>
      </c>
      <c r="G136" s="240"/>
      <c r="H136" s="242" t="s">
        <v>1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159</v>
      </c>
      <c r="AU136" s="249" t="s">
        <v>89</v>
      </c>
      <c r="AV136" s="13" t="s">
        <v>87</v>
      </c>
      <c r="AW136" s="13" t="s">
        <v>35</v>
      </c>
      <c r="AX136" s="13" t="s">
        <v>80</v>
      </c>
      <c r="AY136" s="249" t="s">
        <v>146</v>
      </c>
    </row>
    <row r="137" s="14" customFormat="1">
      <c r="A137" s="14"/>
      <c r="B137" s="250"/>
      <c r="C137" s="251"/>
      <c r="D137" s="241" t="s">
        <v>159</v>
      </c>
      <c r="E137" s="252" t="s">
        <v>1</v>
      </c>
      <c r="F137" s="253" t="s">
        <v>162</v>
      </c>
      <c r="G137" s="251"/>
      <c r="H137" s="254">
        <v>27.899999999999999</v>
      </c>
      <c r="I137" s="255"/>
      <c r="J137" s="251"/>
      <c r="K137" s="251"/>
      <c r="L137" s="256"/>
      <c r="M137" s="257"/>
      <c r="N137" s="258"/>
      <c r="O137" s="258"/>
      <c r="P137" s="258"/>
      <c r="Q137" s="258"/>
      <c r="R137" s="258"/>
      <c r="S137" s="258"/>
      <c r="T137" s="25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0" t="s">
        <v>159</v>
      </c>
      <c r="AU137" s="260" t="s">
        <v>89</v>
      </c>
      <c r="AV137" s="14" t="s">
        <v>89</v>
      </c>
      <c r="AW137" s="14" t="s">
        <v>35</v>
      </c>
      <c r="AX137" s="14" t="s">
        <v>87</v>
      </c>
      <c r="AY137" s="260" t="s">
        <v>146</v>
      </c>
    </row>
    <row r="138" s="2" customFormat="1" ht="16.5" customHeight="1">
      <c r="A138" s="38"/>
      <c r="B138" s="39"/>
      <c r="C138" s="226" t="s">
        <v>163</v>
      </c>
      <c r="D138" s="226" t="s">
        <v>148</v>
      </c>
      <c r="E138" s="227" t="s">
        <v>164</v>
      </c>
      <c r="F138" s="228" t="s">
        <v>165</v>
      </c>
      <c r="G138" s="229" t="s">
        <v>157</v>
      </c>
      <c r="H138" s="230">
        <v>18</v>
      </c>
      <c r="I138" s="231"/>
      <c r="J138" s="232">
        <f>ROUND(I138*H138,2)</f>
        <v>0</v>
      </c>
      <c r="K138" s="228" t="s">
        <v>152</v>
      </c>
      <c r="L138" s="44"/>
      <c r="M138" s="233" t="s">
        <v>1</v>
      </c>
      <c r="N138" s="234" t="s">
        <v>45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0.28999999999999998</v>
      </c>
      <c r="T138" s="236">
        <f>S138*H138</f>
        <v>5.2199999999999998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153</v>
      </c>
      <c r="AT138" s="237" t="s">
        <v>148</v>
      </c>
      <c r="AU138" s="237" t="s">
        <v>89</v>
      </c>
      <c r="AY138" s="17" t="s">
        <v>146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87</v>
      </c>
      <c r="BK138" s="238">
        <f>ROUND(I138*H138,2)</f>
        <v>0</v>
      </c>
      <c r="BL138" s="17" t="s">
        <v>153</v>
      </c>
      <c r="BM138" s="237" t="s">
        <v>166</v>
      </c>
    </row>
    <row r="139" s="13" customFormat="1">
      <c r="A139" s="13"/>
      <c r="B139" s="239"/>
      <c r="C139" s="240"/>
      <c r="D139" s="241" t="s">
        <v>159</v>
      </c>
      <c r="E139" s="242" t="s">
        <v>1</v>
      </c>
      <c r="F139" s="243" t="s">
        <v>167</v>
      </c>
      <c r="G139" s="240"/>
      <c r="H139" s="242" t="s">
        <v>1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159</v>
      </c>
      <c r="AU139" s="249" t="s">
        <v>89</v>
      </c>
      <c r="AV139" s="13" t="s">
        <v>87</v>
      </c>
      <c r="AW139" s="13" t="s">
        <v>35</v>
      </c>
      <c r="AX139" s="13" t="s">
        <v>80</v>
      </c>
      <c r="AY139" s="249" t="s">
        <v>146</v>
      </c>
    </row>
    <row r="140" s="14" customFormat="1">
      <c r="A140" s="14"/>
      <c r="B140" s="250"/>
      <c r="C140" s="251"/>
      <c r="D140" s="241" t="s">
        <v>159</v>
      </c>
      <c r="E140" s="252" t="s">
        <v>1</v>
      </c>
      <c r="F140" s="253" t="s">
        <v>168</v>
      </c>
      <c r="G140" s="251"/>
      <c r="H140" s="254">
        <v>18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0" t="s">
        <v>159</v>
      </c>
      <c r="AU140" s="260" t="s">
        <v>89</v>
      </c>
      <c r="AV140" s="14" t="s">
        <v>89</v>
      </c>
      <c r="AW140" s="14" t="s">
        <v>35</v>
      </c>
      <c r="AX140" s="14" t="s">
        <v>87</v>
      </c>
      <c r="AY140" s="260" t="s">
        <v>146</v>
      </c>
    </row>
    <row r="141" s="2" customFormat="1" ht="21.75" customHeight="1">
      <c r="A141" s="38"/>
      <c r="B141" s="39"/>
      <c r="C141" s="226" t="s">
        <v>153</v>
      </c>
      <c r="D141" s="226" t="s">
        <v>148</v>
      </c>
      <c r="E141" s="227" t="s">
        <v>169</v>
      </c>
      <c r="F141" s="228" t="s">
        <v>170</v>
      </c>
      <c r="G141" s="229" t="s">
        <v>157</v>
      </c>
      <c r="H141" s="230">
        <v>239.30000000000001</v>
      </c>
      <c r="I141" s="231"/>
      <c r="J141" s="232">
        <f>ROUND(I141*H141,2)</f>
        <v>0</v>
      </c>
      <c r="K141" s="228" t="s">
        <v>152</v>
      </c>
      <c r="L141" s="44"/>
      <c r="M141" s="233" t="s">
        <v>1</v>
      </c>
      <c r="N141" s="234" t="s">
        <v>45</v>
      </c>
      <c r="O141" s="91"/>
      <c r="P141" s="235">
        <f>O141*H141</f>
        <v>0</v>
      </c>
      <c r="Q141" s="235">
        <v>5.0000000000000002E-05</v>
      </c>
      <c r="R141" s="235">
        <f>Q141*H141</f>
        <v>0.011965000000000002</v>
      </c>
      <c r="S141" s="235">
        <v>0.11500000000000001</v>
      </c>
      <c r="T141" s="236">
        <f>S141*H141</f>
        <v>27.519500000000001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153</v>
      </c>
      <c r="AT141" s="237" t="s">
        <v>148</v>
      </c>
      <c r="AU141" s="237" t="s">
        <v>89</v>
      </c>
      <c r="AY141" s="17" t="s">
        <v>146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87</v>
      </c>
      <c r="BK141" s="238">
        <f>ROUND(I141*H141,2)</f>
        <v>0</v>
      </c>
      <c r="BL141" s="17" t="s">
        <v>153</v>
      </c>
      <c r="BM141" s="237" t="s">
        <v>171</v>
      </c>
    </row>
    <row r="142" s="13" customFormat="1">
      <c r="A142" s="13"/>
      <c r="B142" s="239"/>
      <c r="C142" s="240"/>
      <c r="D142" s="241" t="s">
        <v>159</v>
      </c>
      <c r="E142" s="242" t="s">
        <v>1</v>
      </c>
      <c r="F142" s="243" t="s">
        <v>172</v>
      </c>
      <c r="G142" s="240"/>
      <c r="H142" s="242" t="s">
        <v>1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159</v>
      </c>
      <c r="AU142" s="249" t="s">
        <v>89</v>
      </c>
      <c r="AV142" s="13" t="s">
        <v>87</v>
      </c>
      <c r="AW142" s="13" t="s">
        <v>35</v>
      </c>
      <c r="AX142" s="13" t="s">
        <v>80</v>
      </c>
      <c r="AY142" s="249" t="s">
        <v>146</v>
      </c>
    </row>
    <row r="143" s="14" customFormat="1">
      <c r="A143" s="14"/>
      <c r="B143" s="250"/>
      <c r="C143" s="251"/>
      <c r="D143" s="241" t="s">
        <v>159</v>
      </c>
      <c r="E143" s="252" t="s">
        <v>1</v>
      </c>
      <c r="F143" s="253" t="s">
        <v>173</v>
      </c>
      <c r="G143" s="251"/>
      <c r="H143" s="254">
        <v>239.30000000000001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0" t="s">
        <v>159</v>
      </c>
      <c r="AU143" s="260" t="s">
        <v>89</v>
      </c>
      <c r="AV143" s="14" t="s">
        <v>89</v>
      </c>
      <c r="AW143" s="14" t="s">
        <v>35</v>
      </c>
      <c r="AX143" s="14" t="s">
        <v>87</v>
      </c>
      <c r="AY143" s="260" t="s">
        <v>146</v>
      </c>
    </row>
    <row r="144" s="2" customFormat="1" ht="16.5" customHeight="1">
      <c r="A144" s="38"/>
      <c r="B144" s="39"/>
      <c r="C144" s="226" t="s">
        <v>174</v>
      </c>
      <c r="D144" s="226" t="s">
        <v>148</v>
      </c>
      <c r="E144" s="227" t="s">
        <v>175</v>
      </c>
      <c r="F144" s="228" t="s">
        <v>176</v>
      </c>
      <c r="G144" s="229" t="s">
        <v>177</v>
      </c>
      <c r="H144" s="230">
        <v>19.199999999999999</v>
      </c>
      <c r="I144" s="231"/>
      <c r="J144" s="232">
        <f>ROUND(I144*H144,2)</f>
        <v>0</v>
      </c>
      <c r="K144" s="228" t="s">
        <v>152</v>
      </c>
      <c r="L144" s="44"/>
      <c r="M144" s="233" t="s">
        <v>1</v>
      </c>
      <c r="N144" s="234" t="s">
        <v>45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0.20499999999999999</v>
      </c>
      <c r="T144" s="236">
        <f>S144*H144</f>
        <v>3.9359999999999995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153</v>
      </c>
      <c r="AT144" s="237" t="s">
        <v>148</v>
      </c>
      <c r="AU144" s="237" t="s">
        <v>89</v>
      </c>
      <c r="AY144" s="17" t="s">
        <v>146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87</v>
      </c>
      <c r="BK144" s="238">
        <f>ROUND(I144*H144,2)</f>
        <v>0</v>
      </c>
      <c r="BL144" s="17" t="s">
        <v>153</v>
      </c>
      <c r="BM144" s="237" t="s">
        <v>178</v>
      </c>
    </row>
    <row r="145" s="13" customFormat="1">
      <c r="A145" s="13"/>
      <c r="B145" s="239"/>
      <c r="C145" s="240"/>
      <c r="D145" s="241" t="s">
        <v>159</v>
      </c>
      <c r="E145" s="242" t="s">
        <v>1</v>
      </c>
      <c r="F145" s="243" t="s">
        <v>160</v>
      </c>
      <c r="G145" s="240"/>
      <c r="H145" s="242" t="s">
        <v>1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159</v>
      </c>
      <c r="AU145" s="249" t="s">
        <v>89</v>
      </c>
      <c r="AV145" s="13" t="s">
        <v>87</v>
      </c>
      <c r="AW145" s="13" t="s">
        <v>35</v>
      </c>
      <c r="AX145" s="13" t="s">
        <v>80</v>
      </c>
      <c r="AY145" s="249" t="s">
        <v>146</v>
      </c>
    </row>
    <row r="146" s="14" customFormat="1">
      <c r="A146" s="14"/>
      <c r="B146" s="250"/>
      <c r="C146" s="251"/>
      <c r="D146" s="241" t="s">
        <v>159</v>
      </c>
      <c r="E146" s="252" t="s">
        <v>1</v>
      </c>
      <c r="F146" s="253" t="s">
        <v>179</v>
      </c>
      <c r="G146" s="251"/>
      <c r="H146" s="254">
        <v>19.199999999999999</v>
      </c>
      <c r="I146" s="255"/>
      <c r="J146" s="251"/>
      <c r="K146" s="251"/>
      <c r="L146" s="256"/>
      <c r="M146" s="257"/>
      <c r="N146" s="258"/>
      <c r="O146" s="258"/>
      <c r="P146" s="258"/>
      <c r="Q146" s="258"/>
      <c r="R146" s="258"/>
      <c r="S146" s="258"/>
      <c r="T146" s="25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0" t="s">
        <v>159</v>
      </c>
      <c r="AU146" s="260" t="s">
        <v>89</v>
      </c>
      <c r="AV146" s="14" t="s">
        <v>89</v>
      </c>
      <c r="AW146" s="14" t="s">
        <v>35</v>
      </c>
      <c r="AX146" s="14" t="s">
        <v>87</v>
      </c>
      <c r="AY146" s="260" t="s">
        <v>146</v>
      </c>
    </row>
    <row r="147" s="2" customFormat="1" ht="16.5" customHeight="1">
      <c r="A147" s="38"/>
      <c r="B147" s="39"/>
      <c r="C147" s="226" t="s">
        <v>180</v>
      </c>
      <c r="D147" s="226" t="s">
        <v>148</v>
      </c>
      <c r="E147" s="227" t="s">
        <v>181</v>
      </c>
      <c r="F147" s="228" t="s">
        <v>182</v>
      </c>
      <c r="G147" s="229" t="s">
        <v>157</v>
      </c>
      <c r="H147" s="230">
        <v>2217.5999999999999</v>
      </c>
      <c r="I147" s="231"/>
      <c r="J147" s="232">
        <f>ROUND(I147*H147,2)</f>
        <v>0</v>
      </c>
      <c r="K147" s="228" t="s">
        <v>152</v>
      </c>
      <c r="L147" s="44"/>
      <c r="M147" s="233" t="s">
        <v>1</v>
      </c>
      <c r="N147" s="234" t="s">
        <v>45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153</v>
      </c>
      <c r="AT147" s="237" t="s">
        <v>148</v>
      </c>
      <c r="AU147" s="237" t="s">
        <v>89</v>
      </c>
      <c r="AY147" s="17" t="s">
        <v>146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87</v>
      </c>
      <c r="BK147" s="238">
        <f>ROUND(I147*H147,2)</f>
        <v>0</v>
      </c>
      <c r="BL147" s="17" t="s">
        <v>153</v>
      </c>
      <c r="BM147" s="237" t="s">
        <v>183</v>
      </c>
    </row>
    <row r="148" s="13" customFormat="1">
      <c r="A148" s="13"/>
      <c r="B148" s="239"/>
      <c r="C148" s="240"/>
      <c r="D148" s="241" t="s">
        <v>159</v>
      </c>
      <c r="E148" s="242" t="s">
        <v>1</v>
      </c>
      <c r="F148" s="243" t="s">
        <v>184</v>
      </c>
      <c r="G148" s="240"/>
      <c r="H148" s="242" t="s">
        <v>1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159</v>
      </c>
      <c r="AU148" s="249" t="s">
        <v>89</v>
      </c>
      <c r="AV148" s="13" t="s">
        <v>87</v>
      </c>
      <c r="AW148" s="13" t="s">
        <v>35</v>
      </c>
      <c r="AX148" s="13" t="s">
        <v>80</v>
      </c>
      <c r="AY148" s="249" t="s">
        <v>146</v>
      </c>
    </row>
    <row r="149" s="13" customFormat="1">
      <c r="A149" s="13"/>
      <c r="B149" s="239"/>
      <c r="C149" s="240"/>
      <c r="D149" s="241" t="s">
        <v>159</v>
      </c>
      <c r="E149" s="242" t="s">
        <v>1</v>
      </c>
      <c r="F149" s="243" t="s">
        <v>185</v>
      </c>
      <c r="G149" s="240"/>
      <c r="H149" s="242" t="s">
        <v>1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159</v>
      </c>
      <c r="AU149" s="249" t="s">
        <v>89</v>
      </c>
      <c r="AV149" s="13" t="s">
        <v>87</v>
      </c>
      <c r="AW149" s="13" t="s">
        <v>35</v>
      </c>
      <c r="AX149" s="13" t="s">
        <v>80</v>
      </c>
      <c r="AY149" s="249" t="s">
        <v>146</v>
      </c>
    </row>
    <row r="150" s="14" customFormat="1">
      <c r="A150" s="14"/>
      <c r="B150" s="250"/>
      <c r="C150" s="251"/>
      <c r="D150" s="241" t="s">
        <v>159</v>
      </c>
      <c r="E150" s="252" t="s">
        <v>1</v>
      </c>
      <c r="F150" s="253" t="s">
        <v>186</v>
      </c>
      <c r="G150" s="251"/>
      <c r="H150" s="254">
        <v>2217.5999999999999</v>
      </c>
      <c r="I150" s="255"/>
      <c r="J150" s="251"/>
      <c r="K150" s="251"/>
      <c r="L150" s="256"/>
      <c r="M150" s="257"/>
      <c r="N150" s="258"/>
      <c r="O150" s="258"/>
      <c r="P150" s="258"/>
      <c r="Q150" s="258"/>
      <c r="R150" s="258"/>
      <c r="S150" s="258"/>
      <c r="T150" s="25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0" t="s">
        <v>159</v>
      </c>
      <c r="AU150" s="260" t="s">
        <v>89</v>
      </c>
      <c r="AV150" s="14" t="s">
        <v>89</v>
      </c>
      <c r="AW150" s="14" t="s">
        <v>35</v>
      </c>
      <c r="AX150" s="14" t="s">
        <v>87</v>
      </c>
      <c r="AY150" s="260" t="s">
        <v>146</v>
      </c>
    </row>
    <row r="151" s="2" customFormat="1" ht="24.15" customHeight="1">
      <c r="A151" s="38"/>
      <c r="B151" s="39"/>
      <c r="C151" s="226" t="s">
        <v>187</v>
      </c>
      <c r="D151" s="226" t="s">
        <v>148</v>
      </c>
      <c r="E151" s="227" t="s">
        <v>188</v>
      </c>
      <c r="F151" s="228" t="s">
        <v>189</v>
      </c>
      <c r="G151" s="229" t="s">
        <v>190</v>
      </c>
      <c r="H151" s="230">
        <v>826.20000000000005</v>
      </c>
      <c r="I151" s="231"/>
      <c r="J151" s="232">
        <f>ROUND(I151*H151,2)</f>
        <v>0</v>
      </c>
      <c r="K151" s="228" t="s">
        <v>152</v>
      </c>
      <c r="L151" s="44"/>
      <c r="M151" s="233" t="s">
        <v>1</v>
      </c>
      <c r="N151" s="234" t="s">
        <v>45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153</v>
      </c>
      <c r="AT151" s="237" t="s">
        <v>148</v>
      </c>
      <c r="AU151" s="237" t="s">
        <v>89</v>
      </c>
      <c r="AY151" s="17" t="s">
        <v>146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87</v>
      </c>
      <c r="BK151" s="238">
        <f>ROUND(I151*H151,2)</f>
        <v>0</v>
      </c>
      <c r="BL151" s="17" t="s">
        <v>153</v>
      </c>
      <c r="BM151" s="237" t="s">
        <v>191</v>
      </c>
    </row>
    <row r="152" s="13" customFormat="1">
      <c r="A152" s="13"/>
      <c r="B152" s="239"/>
      <c r="C152" s="240"/>
      <c r="D152" s="241" t="s">
        <v>159</v>
      </c>
      <c r="E152" s="242" t="s">
        <v>1</v>
      </c>
      <c r="F152" s="243" t="s">
        <v>184</v>
      </c>
      <c r="G152" s="240"/>
      <c r="H152" s="242" t="s">
        <v>1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159</v>
      </c>
      <c r="AU152" s="249" t="s">
        <v>89</v>
      </c>
      <c r="AV152" s="13" t="s">
        <v>87</v>
      </c>
      <c r="AW152" s="13" t="s">
        <v>35</v>
      </c>
      <c r="AX152" s="13" t="s">
        <v>80</v>
      </c>
      <c r="AY152" s="249" t="s">
        <v>146</v>
      </c>
    </row>
    <row r="153" s="13" customFormat="1">
      <c r="A153" s="13"/>
      <c r="B153" s="239"/>
      <c r="C153" s="240"/>
      <c r="D153" s="241" t="s">
        <v>159</v>
      </c>
      <c r="E153" s="242" t="s">
        <v>1</v>
      </c>
      <c r="F153" s="243" t="s">
        <v>192</v>
      </c>
      <c r="G153" s="240"/>
      <c r="H153" s="242" t="s">
        <v>1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159</v>
      </c>
      <c r="AU153" s="249" t="s">
        <v>89</v>
      </c>
      <c r="AV153" s="13" t="s">
        <v>87</v>
      </c>
      <c r="AW153" s="13" t="s">
        <v>35</v>
      </c>
      <c r="AX153" s="13" t="s">
        <v>80</v>
      </c>
      <c r="AY153" s="249" t="s">
        <v>146</v>
      </c>
    </row>
    <row r="154" s="13" customFormat="1">
      <c r="A154" s="13"/>
      <c r="B154" s="239"/>
      <c r="C154" s="240"/>
      <c r="D154" s="241" t="s">
        <v>159</v>
      </c>
      <c r="E154" s="242" t="s">
        <v>1</v>
      </c>
      <c r="F154" s="243" t="s">
        <v>193</v>
      </c>
      <c r="G154" s="240"/>
      <c r="H154" s="242" t="s">
        <v>1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159</v>
      </c>
      <c r="AU154" s="249" t="s">
        <v>89</v>
      </c>
      <c r="AV154" s="13" t="s">
        <v>87</v>
      </c>
      <c r="AW154" s="13" t="s">
        <v>35</v>
      </c>
      <c r="AX154" s="13" t="s">
        <v>80</v>
      </c>
      <c r="AY154" s="249" t="s">
        <v>146</v>
      </c>
    </row>
    <row r="155" s="14" customFormat="1">
      <c r="A155" s="14"/>
      <c r="B155" s="250"/>
      <c r="C155" s="251"/>
      <c r="D155" s="241" t="s">
        <v>159</v>
      </c>
      <c r="E155" s="252" t="s">
        <v>1</v>
      </c>
      <c r="F155" s="253" t="s">
        <v>194</v>
      </c>
      <c r="G155" s="251"/>
      <c r="H155" s="254">
        <v>268.19999999999999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0" t="s">
        <v>159</v>
      </c>
      <c r="AU155" s="260" t="s">
        <v>89</v>
      </c>
      <c r="AV155" s="14" t="s">
        <v>89</v>
      </c>
      <c r="AW155" s="14" t="s">
        <v>35</v>
      </c>
      <c r="AX155" s="14" t="s">
        <v>80</v>
      </c>
      <c r="AY155" s="260" t="s">
        <v>146</v>
      </c>
    </row>
    <row r="156" s="13" customFormat="1">
      <c r="A156" s="13"/>
      <c r="B156" s="239"/>
      <c r="C156" s="240"/>
      <c r="D156" s="241" t="s">
        <v>159</v>
      </c>
      <c r="E156" s="242" t="s">
        <v>1</v>
      </c>
      <c r="F156" s="243" t="s">
        <v>195</v>
      </c>
      <c r="G156" s="240"/>
      <c r="H156" s="242" t="s">
        <v>1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159</v>
      </c>
      <c r="AU156" s="249" t="s">
        <v>89</v>
      </c>
      <c r="AV156" s="13" t="s">
        <v>87</v>
      </c>
      <c r="AW156" s="13" t="s">
        <v>35</v>
      </c>
      <c r="AX156" s="13" t="s">
        <v>80</v>
      </c>
      <c r="AY156" s="249" t="s">
        <v>146</v>
      </c>
    </row>
    <row r="157" s="13" customFormat="1">
      <c r="A157" s="13"/>
      <c r="B157" s="239"/>
      <c r="C157" s="240"/>
      <c r="D157" s="241" t="s">
        <v>159</v>
      </c>
      <c r="E157" s="242" t="s">
        <v>1</v>
      </c>
      <c r="F157" s="243" t="s">
        <v>196</v>
      </c>
      <c r="G157" s="240"/>
      <c r="H157" s="242" t="s">
        <v>1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159</v>
      </c>
      <c r="AU157" s="249" t="s">
        <v>89</v>
      </c>
      <c r="AV157" s="13" t="s">
        <v>87</v>
      </c>
      <c r="AW157" s="13" t="s">
        <v>35</v>
      </c>
      <c r="AX157" s="13" t="s">
        <v>80</v>
      </c>
      <c r="AY157" s="249" t="s">
        <v>146</v>
      </c>
    </row>
    <row r="158" s="14" customFormat="1">
      <c r="A158" s="14"/>
      <c r="B158" s="250"/>
      <c r="C158" s="251"/>
      <c r="D158" s="241" t="s">
        <v>159</v>
      </c>
      <c r="E158" s="252" t="s">
        <v>1</v>
      </c>
      <c r="F158" s="253" t="s">
        <v>197</v>
      </c>
      <c r="G158" s="251"/>
      <c r="H158" s="254">
        <v>558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0" t="s">
        <v>159</v>
      </c>
      <c r="AU158" s="260" t="s">
        <v>89</v>
      </c>
      <c r="AV158" s="14" t="s">
        <v>89</v>
      </c>
      <c r="AW158" s="14" t="s">
        <v>35</v>
      </c>
      <c r="AX158" s="14" t="s">
        <v>80</v>
      </c>
      <c r="AY158" s="260" t="s">
        <v>146</v>
      </c>
    </row>
    <row r="159" s="15" customFormat="1">
      <c r="A159" s="15"/>
      <c r="B159" s="261"/>
      <c r="C159" s="262"/>
      <c r="D159" s="241" t="s">
        <v>159</v>
      </c>
      <c r="E159" s="263" t="s">
        <v>1</v>
      </c>
      <c r="F159" s="264" t="s">
        <v>198</v>
      </c>
      <c r="G159" s="262"/>
      <c r="H159" s="265">
        <v>826.20000000000005</v>
      </c>
      <c r="I159" s="266"/>
      <c r="J159" s="262"/>
      <c r="K159" s="262"/>
      <c r="L159" s="267"/>
      <c r="M159" s="268"/>
      <c r="N159" s="269"/>
      <c r="O159" s="269"/>
      <c r="P159" s="269"/>
      <c r="Q159" s="269"/>
      <c r="R159" s="269"/>
      <c r="S159" s="269"/>
      <c r="T159" s="270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1" t="s">
        <v>159</v>
      </c>
      <c r="AU159" s="271" t="s">
        <v>89</v>
      </c>
      <c r="AV159" s="15" t="s">
        <v>153</v>
      </c>
      <c r="AW159" s="15" t="s">
        <v>35</v>
      </c>
      <c r="AX159" s="15" t="s">
        <v>87</v>
      </c>
      <c r="AY159" s="271" t="s">
        <v>146</v>
      </c>
    </row>
    <row r="160" s="2" customFormat="1" ht="21.75" customHeight="1">
      <c r="A160" s="38"/>
      <c r="B160" s="39"/>
      <c r="C160" s="226" t="s">
        <v>199</v>
      </c>
      <c r="D160" s="226" t="s">
        <v>148</v>
      </c>
      <c r="E160" s="227" t="s">
        <v>200</v>
      </c>
      <c r="F160" s="228" t="s">
        <v>201</v>
      </c>
      <c r="G160" s="229" t="s">
        <v>190</v>
      </c>
      <c r="H160" s="230">
        <v>202.02000000000001</v>
      </c>
      <c r="I160" s="231"/>
      <c r="J160" s="232">
        <f>ROUND(I160*H160,2)</f>
        <v>0</v>
      </c>
      <c r="K160" s="228" t="s">
        <v>152</v>
      </c>
      <c r="L160" s="44"/>
      <c r="M160" s="233" t="s">
        <v>1</v>
      </c>
      <c r="N160" s="234" t="s">
        <v>45</v>
      </c>
      <c r="O160" s="91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153</v>
      </c>
      <c r="AT160" s="237" t="s">
        <v>148</v>
      </c>
      <c r="AU160" s="237" t="s">
        <v>89</v>
      </c>
      <c r="AY160" s="17" t="s">
        <v>146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87</v>
      </c>
      <c r="BK160" s="238">
        <f>ROUND(I160*H160,2)</f>
        <v>0</v>
      </c>
      <c r="BL160" s="17" t="s">
        <v>153</v>
      </c>
      <c r="BM160" s="237" t="s">
        <v>202</v>
      </c>
    </row>
    <row r="161" s="13" customFormat="1">
      <c r="A161" s="13"/>
      <c r="B161" s="239"/>
      <c r="C161" s="240"/>
      <c r="D161" s="241" t="s">
        <v>159</v>
      </c>
      <c r="E161" s="242" t="s">
        <v>1</v>
      </c>
      <c r="F161" s="243" t="s">
        <v>195</v>
      </c>
      <c r="G161" s="240"/>
      <c r="H161" s="242" t="s">
        <v>1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159</v>
      </c>
      <c r="AU161" s="249" t="s">
        <v>89</v>
      </c>
      <c r="AV161" s="13" t="s">
        <v>87</v>
      </c>
      <c r="AW161" s="13" t="s">
        <v>35</v>
      </c>
      <c r="AX161" s="13" t="s">
        <v>80</v>
      </c>
      <c r="AY161" s="249" t="s">
        <v>146</v>
      </c>
    </row>
    <row r="162" s="13" customFormat="1">
      <c r="A162" s="13"/>
      <c r="B162" s="239"/>
      <c r="C162" s="240"/>
      <c r="D162" s="241" t="s">
        <v>159</v>
      </c>
      <c r="E162" s="242" t="s">
        <v>1</v>
      </c>
      <c r="F162" s="243" t="s">
        <v>203</v>
      </c>
      <c r="G162" s="240"/>
      <c r="H162" s="242" t="s">
        <v>1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159</v>
      </c>
      <c r="AU162" s="249" t="s">
        <v>89</v>
      </c>
      <c r="AV162" s="13" t="s">
        <v>87</v>
      </c>
      <c r="AW162" s="13" t="s">
        <v>35</v>
      </c>
      <c r="AX162" s="13" t="s">
        <v>80</v>
      </c>
      <c r="AY162" s="249" t="s">
        <v>146</v>
      </c>
    </row>
    <row r="163" s="14" customFormat="1">
      <c r="A163" s="14"/>
      <c r="B163" s="250"/>
      <c r="C163" s="251"/>
      <c r="D163" s="241" t="s">
        <v>159</v>
      </c>
      <c r="E163" s="252" t="s">
        <v>1</v>
      </c>
      <c r="F163" s="253" t="s">
        <v>204</v>
      </c>
      <c r="G163" s="251"/>
      <c r="H163" s="254">
        <v>60.479999999999997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0" t="s">
        <v>159</v>
      </c>
      <c r="AU163" s="260" t="s">
        <v>89</v>
      </c>
      <c r="AV163" s="14" t="s">
        <v>89</v>
      </c>
      <c r="AW163" s="14" t="s">
        <v>35</v>
      </c>
      <c r="AX163" s="14" t="s">
        <v>80</v>
      </c>
      <c r="AY163" s="260" t="s">
        <v>146</v>
      </c>
    </row>
    <row r="164" s="13" customFormat="1">
      <c r="A164" s="13"/>
      <c r="B164" s="239"/>
      <c r="C164" s="240"/>
      <c r="D164" s="241" t="s">
        <v>159</v>
      </c>
      <c r="E164" s="242" t="s">
        <v>1</v>
      </c>
      <c r="F164" s="243" t="s">
        <v>205</v>
      </c>
      <c r="G164" s="240"/>
      <c r="H164" s="242" t="s">
        <v>1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159</v>
      </c>
      <c r="AU164" s="249" t="s">
        <v>89</v>
      </c>
      <c r="AV164" s="13" t="s">
        <v>87</v>
      </c>
      <c r="AW164" s="13" t="s">
        <v>35</v>
      </c>
      <c r="AX164" s="13" t="s">
        <v>80</v>
      </c>
      <c r="AY164" s="249" t="s">
        <v>146</v>
      </c>
    </row>
    <row r="165" s="14" customFormat="1">
      <c r="A165" s="14"/>
      <c r="B165" s="250"/>
      <c r="C165" s="251"/>
      <c r="D165" s="241" t="s">
        <v>159</v>
      </c>
      <c r="E165" s="252" t="s">
        <v>1</v>
      </c>
      <c r="F165" s="253" t="s">
        <v>206</v>
      </c>
      <c r="G165" s="251"/>
      <c r="H165" s="254">
        <v>141.53999999999999</v>
      </c>
      <c r="I165" s="255"/>
      <c r="J165" s="251"/>
      <c r="K165" s="251"/>
      <c r="L165" s="256"/>
      <c r="M165" s="257"/>
      <c r="N165" s="258"/>
      <c r="O165" s="258"/>
      <c r="P165" s="258"/>
      <c r="Q165" s="258"/>
      <c r="R165" s="258"/>
      <c r="S165" s="258"/>
      <c r="T165" s="25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0" t="s">
        <v>159</v>
      </c>
      <c r="AU165" s="260" t="s">
        <v>89</v>
      </c>
      <c r="AV165" s="14" t="s">
        <v>89</v>
      </c>
      <c r="AW165" s="14" t="s">
        <v>35</v>
      </c>
      <c r="AX165" s="14" t="s">
        <v>80</v>
      </c>
      <c r="AY165" s="260" t="s">
        <v>146</v>
      </c>
    </row>
    <row r="166" s="15" customFormat="1">
      <c r="A166" s="15"/>
      <c r="B166" s="261"/>
      <c r="C166" s="262"/>
      <c r="D166" s="241" t="s">
        <v>159</v>
      </c>
      <c r="E166" s="263" t="s">
        <v>1</v>
      </c>
      <c r="F166" s="264" t="s">
        <v>198</v>
      </c>
      <c r="G166" s="262"/>
      <c r="H166" s="265">
        <v>202.02000000000001</v>
      </c>
      <c r="I166" s="266"/>
      <c r="J166" s="262"/>
      <c r="K166" s="262"/>
      <c r="L166" s="267"/>
      <c r="M166" s="268"/>
      <c r="N166" s="269"/>
      <c r="O166" s="269"/>
      <c r="P166" s="269"/>
      <c r="Q166" s="269"/>
      <c r="R166" s="269"/>
      <c r="S166" s="269"/>
      <c r="T166" s="270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1" t="s">
        <v>159</v>
      </c>
      <c r="AU166" s="271" t="s">
        <v>89</v>
      </c>
      <c r="AV166" s="15" t="s">
        <v>153</v>
      </c>
      <c r="AW166" s="15" t="s">
        <v>35</v>
      </c>
      <c r="AX166" s="15" t="s">
        <v>87</v>
      </c>
      <c r="AY166" s="271" t="s">
        <v>146</v>
      </c>
    </row>
    <row r="167" s="2" customFormat="1" ht="21.75" customHeight="1">
      <c r="A167" s="38"/>
      <c r="B167" s="39"/>
      <c r="C167" s="226" t="s">
        <v>207</v>
      </c>
      <c r="D167" s="226" t="s">
        <v>148</v>
      </c>
      <c r="E167" s="227" t="s">
        <v>208</v>
      </c>
      <c r="F167" s="228" t="s">
        <v>209</v>
      </c>
      <c r="G167" s="229" t="s">
        <v>190</v>
      </c>
      <c r="H167" s="230">
        <v>1249.98</v>
      </c>
      <c r="I167" s="231"/>
      <c r="J167" s="232">
        <f>ROUND(I167*H167,2)</f>
        <v>0</v>
      </c>
      <c r="K167" s="228" t="s">
        <v>152</v>
      </c>
      <c r="L167" s="44"/>
      <c r="M167" s="233" t="s">
        <v>1</v>
      </c>
      <c r="N167" s="234" t="s">
        <v>45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153</v>
      </c>
      <c r="AT167" s="237" t="s">
        <v>148</v>
      </c>
      <c r="AU167" s="237" t="s">
        <v>89</v>
      </c>
      <c r="AY167" s="17" t="s">
        <v>146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87</v>
      </c>
      <c r="BK167" s="238">
        <f>ROUND(I167*H167,2)</f>
        <v>0</v>
      </c>
      <c r="BL167" s="17" t="s">
        <v>153</v>
      </c>
      <c r="BM167" s="237" t="s">
        <v>210</v>
      </c>
    </row>
    <row r="168" s="13" customFormat="1">
      <c r="A168" s="13"/>
      <c r="B168" s="239"/>
      <c r="C168" s="240"/>
      <c r="D168" s="241" t="s">
        <v>159</v>
      </c>
      <c r="E168" s="242" t="s">
        <v>1</v>
      </c>
      <c r="F168" s="243" t="s">
        <v>211</v>
      </c>
      <c r="G168" s="240"/>
      <c r="H168" s="242" t="s">
        <v>1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159</v>
      </c>
      <c r="AU168" s="249" t="s">
        <v>89</v>
      </c>
      <c r="AV168" s="13" t="s">
        <v>87</v>
      </c>
      <c r="AW168" s="13" t="s">
        <v>35</v>
      </c>
      <c r="AX168" s="13" t="s">
        <v>80</v>
      </c>
      <c r="AY168" s="249" t="s">
        <v>146</v>
      </c>
    </row>
    <row r="169" s="14" customFormat="1">
      <c r="A169" s="14"/>
      <c r="B169" s="250"/>
      <c r="C169" s="251"/>
      <c r="D169" s="241" t="s">
        <v>159</v>
      </c>
      <c r="E169" s="252" t="s">
        <v>1</v>
      </c>
      <c r="F169" s="253" t="s">
        <v>212</v>
      </c>
      <c r="G169" s="251"/>
      <c r="H169" s="254">
        <v>221.75999999999999</v>
      </c>
      <c r="I169" s="255"/>
      <c r="J169" s="251"/>
      <c r="K169" s="251"/>
      <c r="L169" s="256"/>
      <c r="M169" s="257"/>
      <c r="N169" s="258"/>
      <c r="O169" s="258"/>
      <c r="P169" s="258"/>
      <c r="Q169" s="258"/>
      <c r="R169" s="258"/>
      <c r="S169" s="258"/>
      <c r="T169" s="25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0" t="s">
        <v>159</v>
      </c>
      <c r="AU169" s="260" t="s">
        <v>89</v>
      </c>
      <c r="AV169" s="14" t="s">
        <v>89</v>
      </c>
      <c r="AW169" s="14" t="s">
        <v>35</v>
      </c>
      <c r="AX169" s="14" t="s">
        <v>80</v>
      </c>
      <c r="AY169" s="260" t="s">
        <v>146</v>
      </c>
    </row>
    <row r="170" s="13" customFormat="1">
      <c r="A170" s="13"/>
      <c r="B170" s="239"/>
      <c r="C170" s="240"/>
      <c r="D170" s="241" t="s">
        <v>159</v>
      </c>
      <c r="E170" s="242" t="s">
        <v>1</v>
      </c>
      <c r="F170" s="243" t="s">
        <v>213</v>
      </c>
      <c r="G170" s="240"/>
      <c r="H170" s="242" t="s">
        <v>1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159</v>
      </c>
      <c r="AU170" s="249" t="s">
        <v>89</v>
      </c>
      <c r="AV170" s="13" t="s">
        <v>87</v>
      </c>
      <c r="AW170" s="13" t="s">
        <v>35</v>
      </c>
      <c r="AX170" s="13" t="s">
        <v>80</v>
      </c>
      <c r="AY170" s="249" t="s">
        <v>146</v>
      </c>
    </row>
    <row r="171" s="14" customFormat="1">
      <c r="A171" s="14"/>
      <c r="B171" s="250"/>
      <c r="C171" s="251"/>
      <c r="D171" s="241" t="s">
        <v>159</v>
      </c>
      <c r="E171" s="252" t="s">
        <v>1</v>
      </c>
      <c r="F171" s="253" t="s">
        <v>214</v>
      </c>
      <c r="G171" s="251"/>
      <c r="H171" s="254">
        <v>1028.22</v>
      </c>
      <c r="I171" s="255"/>
      <c r="J171" s="251"/>
      <c r="K171" s="251"/>
      <c r="L171" s="256"/>
      <c r="M171" s="257"/>
      <c r="N171" s="258"/>
      <c r="O171" s="258"/>
      <c r="P171" s="258"/>
      <c r="Q171" s="258"/>
      <c r="R171" s="258"/>
      <c r="S171" s="258"/>
      <c r="T171" s="25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0" t="s">
        <v>159</v>
      </c>
      <c r="AU171" s="260" t="s">
        <v>89</v>
      </c>
      <c r="AV171" s="14" t="s">
        <v>89</v>
      </c>
      <c r="AW171" s="14" t="s">
        <v>35</v>
      </c>
      <c r="AX171" s="14" t="s">
        <v>80</v>
      </c>
      <c r="AY171" s="260" t="s">
        <v>146</v>
      </c>
    </row>
    <row r="172" s="15" customFormat="1">
      <c r="A172" s="15"/>
      <c r="B172" s="261"/>
      <c r="C172" s="262"/>
      <c r="D172" s="241" t="s">
        <v>159</v>
      </c>
      <c r="E172" s="263" t="s">
        <v>1</v>
      </c>
      <c r="F172" s="264" t="s">
        <v>198</v>
      </c>
      <c r="G172" s="262"/>
      <c r="H172" s="265">
        <v>1249.98</v>
      </c>
      <c r="I172" s="266"/>
      <c r="J172" s="262"/>
      <c r="K172" s="262"/>
      <c r="L172" s="267"/>
      <c r="M172" s="268"/>
      <c r="N172" s="269"/>
      <c r="O172" s="269"/>
      <c r="P172" s="269"/>
      <c r="Q172" s="269"/>
      <c r="R172" s="269"/>
      <c r="S172" s="269"/>
      <c r="T172" s="270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1" t="s">
        <v>159</v>
      </c>
      <c r="AU172" s="271" t="s">
        <v>89</v>
      </c>
      <c r="AV172" s="15" t="s">
        <v>153</v>
      </c>
      <c r="AW172" s="15" t="s">
        <v>35</v>
      </c>
      <c r="AX172" s="15" t="s">
        <v>87</v>
      </c>
      <c r="AY172" s="271" t="s">
        <v>146</v>
      </c>
    </row>
    <row r="173" s="2" customFormat="1" ht="16.5" customHeight="1">
      <c r="A173" s="38"/>
      <c r="B173" s="39"/>
      <c r="C173" s="226" t="s">
        <v>215</v>
      </c>
      <c r="D173" s="226" t="s">
        <v>148</v>
      </c>
      <c r="E173" s="227" t="s">
        <v>216</v>
      </c>
      <c r="F173" s="228" t="s">
        <v>217</v>
      </c>
      <c r="G173" s="229" t="s">
        <v>190</v>
      </c>
      <c r="H173" s="230">
        <v>1249.98</v>
      </c>
      <c r="I173" s="231"/>
      <c r="J173" s="232">
        <f>ROUND(I173*H173,2)</f>
        <v>0</v>
      </c>
      <c r="K173" s="228" t="s">
        <v>152</v>
      </c>
      <c r="L173" s="44"/>
      <c r="M173" s="233" t="s">
        <v>1</v>
      </c>
      <c r="N173" s="234" t="s">
        <v>45</v>
      </c>
      <c r="O173" s="91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153</v>
      </c>
      <c r="AT173" s="237" t="s">
        <v>148</v>
      </c>
      <c r="AU173" s="237" t="s">
        <v>89</v>
      </c>
      <c r="AY173" s="17" t="s">
        <v>146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87</v>
      </c>
      <c r="BK173" s="238">
        <f>ROUND(I173*H173,2)</f>
        <v>0</v>
      </c>
      <c r="BL173" s="17" t="s">
        <v>153</v>
      </c>
      <c r="BM173" s="237" t="s">
        <v>218</v>
      </c>
    </row>
    <row r="174" s="14" customFormat="1">
      <c r="A174" s="14"/>
      <c r="B174" s="250"/>
      <c r="C174" s="251"/>
      <c r="D174" s="241" t="s">
        <v>159</v>
      </c>
      <c r="E174" s="252" t="s">
        <v>1</v>
      </c>
      <c r="F174" s="253" t="s">
        <v>219</v>
      </c>
      <c r="G174" s="251"/>
      <c r="H174" s="254">
        <v>1249.98</v>
      </c>
      <c r="I174" s="255"/>
      <c r="J174" s="251"/>
      <c r="K174" s="251"/>
      <c r="L174" s="256"/>
      <c r="M174" s="257"/>
      <c r="N174" s="258"/>
      <c r="O174" s="258"/>
      <c r="P174" s="258"/>
      <c r="Q174" s="258"/>
      <c r="R174" s="258"/>
      <c r="S174" s="258"/>
      <c r="T174" s="25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0" t="s">
        <v>159</v>
      </c>
      <c r="AU174" s="260" t="s">
        <v>89</v>
      </c>
      <c r="AV174" s="14" t="s">
        <v>89</v>
      </c>
      <c r="AW174" s="14" t="s">
        <v>35</v>
      </c>
      <c r="AX174" s="14" t="s">
        <v>80</v>
      </c>
      <c r="AY174" s="260" t="s">
        <v>146</v>
      </c>
    </row>
    <row r="175" s="2" customFormat="1" ht="16.5" customHeight="1">
      <c r="A175" s="38"/>
      <c r="B175" s="39"/>
      <c r="C175" s="226" t="s">
        <v>220</v>
      </c>
      <c r="D175" s="226" t="s">
        <v>148</v>
      </c>
      <c r="E175" s="227" t="s">
        <v>221</v>
      </c>
      <c r="F175" s="228" t="s">
        <v>222</v>
      </c>
      <c r="G175" s="229" t="s">
        <v>190</v>
      </c>
      <c r="H175" s="230">
        <v>62.700000000000003</v>
      </c>
      <c r="I175" s="231"/>
      <c r="J175" s="232">
        <f>ROUND(I175*H175,2)</f>
        <v>0</v>
      </c>
      <c r="K175" s="228" t="s">
        <v>1</v>
      </c>
      <c r="L175" s="44"/>
      <c r="M175" s="233" t="s">
        <v>1</v>
      </c>
      <c r="N175" s="234" t="s">
        <v>45</v>
      </c>
      <c r="O175" s="91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153</v>
      </c>
      <c r="AT175" s="237" t="s">
        <v>148</v>
      </c>
      <c r="AU175" s="237" t="s">
        <v>89</v>
      </c>
      <c r="AY175" s="17" t="s">
        <v>146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87</v>
      </c>
      <c r="BK175" s="238">
        <f>ROUND(I175*H175,2)</f>
        <v>0</v>
      </c>
      <c r="BL175" s="17" t="s">
        <v>153</v>
      </c>
      <c r="BM175" s="237" t="s">
        <v>223</v>
      </c>
    </row>
    <row r="176" s="13" customFormat="1">
      <c r="A176" s="13"/>
      <c r="B176" s="239"/>
      <c r="C176" s="240"/>
      <c r="D176" s="241" t="s">
        <v>159</v>
      </c>
      <c r="E176" s="242" t="s">
        <v>1</v>
      </c>
      <c r="F176" s="243" t="s">
        <v>224</v>
      </c>
      <c r="G176" s="240"/>
      <c r="H176" s="242" t="s">
        <v>1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159</v>
      </c>
      <c r="AU176" s="249" t="s">
        <v>89</v>
      </c>
      <c r="AV176" s="13" t="s">
        <v>87</v>
      </c>
      <c r="AW176" s="13" t="s">
        <v>35</v>
      </c>
      <c r="AX176" s="13" t="s">
        <v>80</v>
      </c>
      <c r="AY176" s="249" t="s">
        <v>146</v>
      </c>
    </row>
    <row r="177" s="13" customFormat="1">
      <c r="A177" s="13"/>
      <c r="B177" s="239"/>
      <c r="C177" s="240"/>
      <c r="D177" s="241" t="s">
        <v>159</v>
      </c>
      <c r="E177" s="242" t="s">
        <v>1</v>
      </c>
      <c r="F177" s="243" t="s">
        <v>185</v>
      </c>
      <c r="G177" s="240"/>
      <c r="H177" s="242" t="s">
        <v>1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159</v>
      </c>
      <c r="AU177" s="249" t="s">
        <v>89</v>
      </c>
      <c r="AV177" s="13" t="s">
        <v>87</v>
      </c>
      <c r="AW177" s="13" t="s">
        <v>35</v>
      </c>
      <c r="AX177" s="13" t="s">
        <v>80</v>
      </c>
      <c r="AY177" s="249" t="s">
        <v>146</v>
      </c>
    </row>
    <row r="178" s="14" customFormat="1">
      <c r="A178" s="14"/>
      <c r="B178" s="250"/>
      <c r="C178" s="251"/>
      <c r="D178" s="241" t="s">
        <v>159</v>
      </c>
      <c r="E178" s="252" t="s">
        <v>1</v>
      </c>
      <c r="F178" s="253" t="s">
        <v>225</v>
      </c>
      <c r="G178" s="251"/>
      <c r="H178" s="254">
        <v>62.700000000000003</v>
      </c>
      <c r="I178" s="255"/>
      <c r="J178" s="251"/>
      <c r="K178" s="251"/>
      <c r="L178" s="256"/>
      <c r="M178" s="257"/>
      <c r="N178" s="258"/>
      <c r="O178" s="258"/>
      <c r="P178" s="258"/>
      <c r="Q178" s="258"/>
      <c r="R178" s="258"/>
      <c r="S178" s="258"/>
      <c r="T178" s="25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0" t="s">
        <v>159</v>
      </c>
      <c r="AU178" s="260" t="s">
        <v>89</v>
      </c>
      <c r="AV178" s="14" t="s">
        <v>89</v>
      </c>
      <c r="AW178" s="14" t="s">
        <v>35</v>
      </c>
      <c r="AX178" s="14" t="s">
        <v>87</v>
      </c>
      <c r="AY178" s="260" t="s">
        <v>146</v>
      </c>
    </row>
    <row r="179" s="2" customFormat="1" ht="16.5" customHeight="1">
      <c r="A179" s="38"/>
      <c r="B179" s="39"/>
      <c r="C179" s="226" t="s">
        <v>226</v>
      </c>
      <c r="D179" s="226" t="s">
        <v>148</v>
      </c>
      <c r="E179" s="227" t="s">
        <v>227</v>
      </c>
      <c r="F179" s="228" t="s">
        <v>228</v>
      </c>
      <c r="G179" s="229" t="s">
        <v>229</v>
      </c>
      <c r="H179" s="230">
        <v>2249.9639999999999</v>
      </c>
      <c r="I179" s="231"/>
      <c r="J179" s="232">
        <f>ROUND(I179*H179,2)</f>
        <v>0</v>
      </c>
      <c r="K179" s="228" t="s">
        <v>152</v>
      </c>
      <c r="L179" s="44"/>
      <c r="M179" s="233" t="s">
        <v>1</v>
      </c>
      <c r="N179" s="234" t="s">
        <v>45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153</v>
      </c>
      <c r="AT179" s="237" t="s">
        <v>148</v>
      </c>
      <c r="AU179" s="237" t="s">
        <v>89</v>
      </c>
      <c r="AY179" s="17" t="s">
        <v>146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87</v>
      </c>
      <c r="BK179" s="238">
        <f>ROUND(I179*H179,2)</f>
        <v>0</v>
      </c>
      <c r="BL179" s="17" t="s">
        <v>153</v>
      </c>
      <c r="BM179" s="237" t="s">
        <v>230</v>
      </c>
    </row>
    <row r="180" s="14" customFormat="1">
      <c r="A180" s="14"/>
      <c r="B180" s="250"/>
      <c r="C180" s="251"/>
      <c r="D180" s="241" t="s">
        <v>159</v>
      </c>
      <c r="E180" s="252" t="s">
        <v>1</v>
      </c>
      <c r="F180" s="253" t="s">
        <v>231</v>
      </c>
      <c r="G180" s="251"/>
      <c r="H180" s="254">
        <v>2249.9639999999999</v>
      </c>
      <c r="I180" s="255"/>
      <c r="J180" s="251"/>
      <c r="K180" s="251"/>
      <c r="L180" s="256"/>
      <c r="M180" s="257"/>
      <c r="N180" s="258"/>
      <c r="O180" s="258"/>
      <c r="P180" s="258"/>
      <c r="Q180" s="258"/>
      <c r="R180" s="258"/>
      <c r="S180" s="258"/>
      <c r="T180" s="25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0" t="s">
        <v>159</v>
      </c>
      <c r="AU180" s="260" t="s">
        <v>89</v>
      </c>
      <c r="AV180" s="14" t="s">
        <v>89</v>
      </c>
      <c r="AW180" s="14" t="s">
        <v>35</v>
      </c>
      <c r="AX180" s="14" t="s">
        <v>80</v>
      </c>
      <c r="AY180" s="260" t="s">
        <v>146</v>
      </c>
    </row>
    <row r="181" s="2" customFormat="1" ht="16.5" customHeight="1">
      <c r="A181" s="38"/>
      <c r="B181" s="39"/>
      <c r="C181" s="226" t="s">
        <v>232</v>
      </c>
      <c r="D181" s="226" t="s">
        <v>148</v>
      </c>
      <c r="E181" s="227" t="s">
        <v>233</v>
      </c>
      <c r="F181" s="228" t="s">
        <v>234</v>
      </c>
      <c r="G181" s="229" t="s">
        <v>190</v>
      </c>
      <c r="H181" s="230">
        <v>45.399999999999999</v>
      </c>
      <c r="I181" s="231"/>
      <c r="J181" s="232">
        <f>ROUND(I181*H181,2)</f>
        <v>0</v>
      </c>
      <c r="K181" s="228" t="s">
        <v>152</v>
      </c>
      <c r="L181" s="44"/>
      <c r="M181" s="233" t="s">
        <v>1</v>
      </c>
      <c r="N181" s="234" t="s">
        <v>45</v>
      </c>
      <c r="O181" s="91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153</v>
      </c>
      <c r="AT181" s="237" t="s">
        <v>148</v>
      </c>
      <c r="AU181" s="237" t="s">
        <v>89</v>
      </c>
      <c r="AY181" s="17" t="s">
        <v>146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87</v>
      </c>
      <c r="BK181" s="238">
        <f>ROUND(I181*H181,2)</f>
        <v>0</v>
      </c>
      <c r="BL181" s="17" t="s">
        <v>153</v>
      </c>
      <c r="BM181" s="237" t="s">
        <v>235</v>
      </c>
    </row>
    <row r="182" s="13" customFormat="1">
      <c r="A182" s="13"/>
      <c r="B182" s="239"/>
      <c r="C182" s="240"/>
      <c r="D182" s="241" t="s">
        <v>159</v>
      </c>
      <c r="E182" s="242" t="s">
        <v>1</v>
      </c>
      <c r="F182" s="243" t="s">
        <v>224</v>
      </c>
      <c r="G182" s="240"/>
      <c r="H182" s="242" t="s">
        <v>1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159</v>
      </c>
      <c r="AU182" s="249" t="s">
        <v>89</v>
      </c>
      <c r="AV182" s="13" t="s">
        <v>87</v>
      </c>
      <c r="AW182" s="13" t="s">
        <v>35</v>
      </c>
      <c r="AX182" s="13" t="s">
        <v>80</v>
      </c>
      <c r="AY182" s="249" t="s">
        <v>146</v>
      </c>
    </row>
    <row r="183" s="13" customFormat="1">
      <c r="A183" s="13"/>
      <c r="B183" s="239"/>
      <c r="C183" s="240"/>
      <c r="D183" s="241" t="s">
        <v>159</v>
      </c>
      <c r="E183" s="242" t="s">
        <v>1</v>
      </c>
      <c r="F183" s="243" t="s">
        <v>236</v>
      </c>
      <c r="G183" s="240"/>
      <c r="H183" s="242" t="s">
        <v>1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159</v>
      </c>
      <c r="AU183" s="249" t="s">
        <v>89</v>
      </c>
      <c r="AV183" s="13" t="s">
        <v>87</v>
      </c>
      <c r="AW183" s="13" t="s">
        <v>35</v>
      </c>
      <c r="AX183" s="13" t="s">
        <v>80</v>
      </c>
      <c r="AY183" s="249" t="s">
        <v>146</v>
      </c>
    </row>
    <row r="184" s="14" customFormat="1">
      <c r="A184" s="14"/>
      <c r="B184" s="250"/>
      <c r="C184" s="251"/>
      <c r="D184" s="241" t="s">
        <v>159</v>
      </c>
      <c r="E184" s="252" t="s">
        <v>1</v>
      </c>
      <c r="F184" s="253" t="s">
        <v>237</v>
      </c>
      <c r="G184" s="251"/>
      <c r="H184" s="254">
        <v>45.399999999999999</v>
      </c>
      <c r="I184" s="255"/>
      <c r="J184" s="251"/>
      <c r="K184" s="251"/>
      <c r="L184" s="256"/>
      <c r="M184" s="257"/>
      <c r="N184" s="258"/>
      <c r="O184" s="258"/>
      <c r="P184" s="258"/>
      <c r="Q184" s="258"/>
      <c r="R184" s="258"/>
      <c r="S184" s="258"/>
      <c r="T184" s="25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0" t="s">
        <v>159</v>
      </c>
      <c r="AU184" s="260" t="s">
        <v>89</v>
      </c>
      <c r="AV184" s="14" t="s">
        <v>89</v>
      </c>
      <c r="AW184" s="14" t="s">
        <v>35</v>
      </c>
      <c r="AX184" s="14" t="s">
        <v>87</v>
      </c>
      <c r="AY184" s="260" t="s">
        <v>146</v>
      </c>
    </row>
    <row r="185" s="2" customFormat="1" ht="16.5" customHeight="1">
      <c r="A185" s="38"/>
      <c r="B185" s="39"/>
      <c r="C185" s="272" t="s">
        <v>238</v>
      </c>
      <c r="D185" s="272" t="s">
        <v>239</v>
      </c>
      <c r="E185" s="273" t="s">
        <v>240</v>
      </c>
      <c r="F185" s="274" t="s">
        <v>241</v>
      </c>
      <c r="G185" s="275" t="s">
        <v>229</v>
      </c>
      <c r="H185" s="276">
        <v>81.719999999999999</v>
      </c>
      <c r="I185" s="277"/>
      <c r="J185" s="278">
        <f>ROUND(I185*H185,2)</f>
        <v>0</v>
      </c>
      <c r="K185" s="274" t="s">
        <v>152</v>
      </c>
      <c r="L185" s="279"/>
      <c r="M185" s="280" t="s">
        <v>1</v>
      </c>
      <c r="N185" s="281" t="s">
        <v>45</v>
      </c>
      <c r="O185" s="91"/>
      <c r="P185" s="235">
        <f>O185*H185</f>
        <v>0</v>
      </c>
      <c r="Q185" s="235">
        <v>1</v>
      </c>
      <c r="R185" s="235">
        <f>Q185*H185</f>
        <v>81.719999999999999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199</v>
      </c>
      <c r="AT185" s="237" t="s">
        <v>239</v>
      </c>
      <c r="AU185" s="237" t="s">
        <v>89</v>
      </c>
      <c r="AY185" s="17" t="s">
        <v>146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87</v>
      </c>
      <c r="BK185" s="238">
        <f>ROUND(I185*H185,2)</f>
        <v>0</v>
      </c>
      <c r="BL185" s="17" t="s">
        <v>153</v>
      </c>
      <c r="BM185" s="237" t="s">
        <v>242</v>
      </c>
    </row>
    <row r="186" s="13" customFormat="1">
      <c r="A186" s="13"/>
      <c r="B186" s="239"/>
      <c r="C186" s="240"/>
      <c r="D186" s="241" t="s">
        <v>159</v>
      </c>
      <c r="E186" s="242" t="s">
        <v>1</v>
      </c>
      <c r="F186" s="243" t="s">
        <v>203</v>
      </c>
      <c r="G186" s="240"/>
      <c r="H186" s="242" t="s">
        <v>1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159</v>
      </c>
      <c r="AU186" s="249" t="s">
        <v>89</v>
      </c>
      <c r="AV186" s="13" t="s">
        <v>87</v>
      </c>
      <c r="AW186" s="13" t="s">
        <v>35</v>
      </c>
      <c r="AX186" s="13" t="s">
        <v>80</v>
      </c>
      <c r="AY186" s="249" t="s">
        <v>146</v>
      </c>
    </row>
    <row r="187" s="14" customFormat="1">
      <c r="A187" s="14"/>
      <c r="B187" s="250"/>
      <c r="C187" s="251"/>
      <c r="D187" s="241" t="s">
        <v>159</v>
      </c>
      <c r="E187" s="252" t="s">
        <v>1</v>
      </c>
      <c r="F187" s="253" t="s">
        <v>243</v>
      </c>
      <c r="G187" s="251"/>
      <c r="H187" s="254">
        <v>81.719999999999999</v>
      </c>
      <c r="I187" s="255"/>
      <c r="J187" s="251"/>
      <c r="K187" s="251"/>
      <c r="L187" s="256"/>
      <c r="M187" s="257"/>
      <c r="N187" s="258"/>
      <c r="O187" s="258"/>
      <c r="P187" s="258"/>
      <c r="Q187" s="258"/>
      <c r="R187" s="258"/>
      <c r="S187" s="258"/>
      <c r="T187" s="25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0" t="s">
        <v>159</v>
      </c>
      <c r="AU187" s="260" t="s">
        <v>89</v>
      </c>
      <c r="AV187" s="14" t="s">
        <v>89</v>
      </c>
      <c r="AW187" s="14" t="s">
        <v>35</v>
      </c>
      <c r="AX187" s="14" t="s">
        <v>87</v>
      </c>
      <c r="AY187" s="260" t="s">
        <v>146</v>
      </c>
    </row>
    <row r="188" s="2" customFormat="1" ht="16.5" customHeight="1">
      <c r="A188" s="38"/>
      <c r="B188" s="39"/>
      <c r="C188" s="226" t="s">
        <v>8</v>
      </c>
      <c r="D188" s="226" t="s">
        <v>148</v>
      </c>
      <c r="E188" s="227" t="s">
        <v>244</v>
      </c>
      <c r="F188" s="228" t="s">
        <v>245</v>
      </c>
      <c r="G188" s="229" t="s">
        <v>157</v>
      </c>
      <c r="H188" s="230">
        <v>2071.5999999999999</v>
      </c>
      <c r="I188" s="231"/>
      <c r="J188" s="232">
        <f>ROUND(I188*H188,2)</f>
        <v>0</v>
      </c>
      <c r="K188" s="228" t="s">
        <v>152</v>
      </c>
      <c r="L188" s="44"/>
      <c r="M188" s="233" t="s">
        <v>1</v>
      </c>
      <c r="N188" s="234" t="s">
        <v>45</v>
      </c>
      <c r="O188" s="91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153</v>
      </c>
      <c r="AT188" s="237" t="s">
        <v>148</v>
      </c>
      <c r="AU188" s="237" t="s">
        <v>89</v>
      </c>
      <c r="AY188" s="17" t="s">
        <v>146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87</v>
      </c>
      <c r="BK188" s="238">
        <f>ROUND(I188*H188,2)</f>
        <v>0</v>
      </c>
      <c r="BL188" s="17" t="s">
        <v>153</v>
      </c>
      <c r="BM188" s="237" t="s">
        <v>246</v>
      </c>
    </row>
    <row r="189" s="13" customFormat="1">
      <c r="A189" s="13"/>
      <c r="B189" s="239"/>
      <c r="C189" s="240"/>
      <c r="D189" s="241" t="s">
        <v>159</v>
      </c>
      <c r="E189" s="242" t="s">
        <v>1</v>
      </c>
      <c r="F189" s="243" t="s">
        <v>247</v>
      </c>
      <c r="G189" s="240"/>
      <c r="H189" s="242" t="s">
        <v>1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159</v>
      </c>
      <c r="AU189" s="249" t="s">
        <v>89</v>
      </c>
      <c r="AV189" s="13" t="s">
        <v>87</v>
      </c>
      <c r="AW189" s="13" t="s">
        <v>35</v>
      </c>
      <c r="AX189" s="13" t="s">
        <v>80</v>
      </c>
      <c r="AY189" s="249" t="s">
        <v>146</v>
      </c>
    </row>
    <row r="190" s="14" customFormat="1">
      <c r="A190" s="14"/>
      <c r="B190" s="250"/>
      <c r="C190" s="251"/>
      <c r="D190" s="241" t="s">
        <v>159</v>
      </c>
      <c r="E190" s="252" t="s">
        <v>1</v>
      </c>
      <c r="F190" s="253" t="s">
        <v>248</v>
      </c>
      <c r="G190" s="251"/>
      <c r="H190" s="254">
        <v>2071.5999999999999</v>
      </c>
      <c r="I190" s="255"/>
      <c r="J190" s="251"/>
      <c r="K190" s="251"/>
      <c r="L190" s="256"/>
      <c r="M190" s="257"/>
      <c r="N190" s="258"/>
      <c r="O190" s="258"/>
      <c r="P190" s="258"/>
      <c r="Q190" s="258"/>
      <c r="R190" s="258"/>
      <c r="S190" s="258"/>
      <c r="T190" s="25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0" t="s">
        <v>159</v>
      </c>
      <c r="AU190" s="260" t="s">
        <v>89</v>
      </c>
      <c r="AV190" s="14" t="s">
        <v>89</v>
      </c>
      <c r="AW190" s="14" t="s">
        <v>35</v>
      </c>
      <c r="AX190" s="14" t="s">
        <v>87</v>
      </c>
      <c r="AY190" s="260" t="s">
        <v>146</v>
      </c>
    </row>
    <row r="191" s="12" customFormat="1" ht="22.8" customHeight="1">
      <c r="A191" s="12"/>
      <c r="B191" s="210"/>
      <c r="C191" s="211"/>
      <c r="D191" s="212" t="s">
        <v>79</v>
      </c>
      <c r="E191" s="224" t="s">
        <v>89</v>
      </c>
      <c r="F191" s="224" t="s">
        <v>249</v>
      </c>
      <c r="G191" s="211"/>
      <c r="H191" s="211"/>
      <c r="I191" s="214"/>
      <c r="J191" s="225">
        <f>BK191</f>
        <v>0</v>
      </c>
      <c r="K191" s="211"/>
      <c r="L191" s="216"/>
      <c r="M191" s="217"/>
      <c r="N191" s="218"/>
      <c r="O191" s="218"/>
      <c r="P191" s="219">
        <f>SUM(P192:P194)</f>
        <v>0</v>
      </c>
      <c r="Q191" s="218"/>
      <c r="R191" s="219">
        <f>SUM(R192:R194)</f>
        <v>103.0176</v>
      </c>
      <c r="S191" s="218"/>
      <c r="T191" s="220">
        <f>SUM(T192:T194)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1" t="s">
        <v>87</v>
      </c>
      <c r="AT191" s="222" t="s">
        <v>79</v>
      </c>
      <c r="AU191" s="222" t="s">
        <v>87</v>
      </c>
      <c r="AY191" s="221" t="s">
        <v>146</v>
      </c>
      <c r="BK191" s="223">
        <f>SUM(BK192:BK194)</f>
        <v>0</v>
      </c>
    </row>
    <row r="192" s="2" customFormat="1" ht="24.15" customHeight="1">
      <c r="A192" s="38"/>
      <c r="B192" s="39"/>
      <c r="C192" s="226" t="s">
        <v>250</v>
      </c>
      <c r="D192" s="226" t="s">
        <v>148</v>
      </c>
      <c r="E192" s="227" t="s">
        <v>251</v>
      </c>
      <c r="F192" s="228" t="s">
        <v>252</v>
      </c>
      <c r="G192" s="229" t="s">
        <v>177</v>
      </c>
      <c r="H192" s="230">
        <v>504</v>
      </c>
      <c r="I192" s="231"/>
      <c r="J192" s="232">
        <f>ROUND(I192*H192,2)</f>
        <v>0</v>
      </c>
      <c r="K192" s="228" t="s">
        <v>152</v>
      </c>
      <c r="L192" s="44"/>
      <c r="M192" s="233" t="s">
        <v>1</v>
      </c>
      <c r="N192" s="234" t="s">
        <v>45</v>
      </c>
      <c r="O192" s="91"/>
      <c r="P192" s="235">
        <f>O192*H192</f>
        <v>0</v>
      </c>
      <c r="Q192" s="235">
        <v>0.2044</v>
      </c>
      <c r="R192" s="235">
        <f>Q192*H192</f>
        <v>103.0176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153</v>
      </c>
      <c r="AT192" s="237" t="s">
        <v>148</v>
      </c>
      <c r="AU192" s="237" t="s">
        <v>89</v>
      </c>
      <c r="AY192" s="17" t="s">
        <v>146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87</v>
      </c>
      <c r="BK192" s="238">
        <f>ROUND(I192*H192,2)</f>
        <v>0</v>
      </c>
      <c r="BL192" s="17" t="s">
        <v>153</v>
      </c>
      <c r="BM192" s="237" t="s">
        <v>253</v>
      </c>
    </row>
    <row r="193" s="13" customFormat="1">
      <c r="A193" s="13"/>
      <c r="B193" s="239"/>
      <c r="C193" s="240"/>
      <c r="D193" s="241" t="s">
        <v>159</v>
      </c>
      <c r="E193" s="242" t="s">
        <v>1</v>
      </c>
      <c r="F193" s="243" t="s">
        <v>254</v>
      </c>
      <c r="G193" s="240"/>
      <c r="H193" s="242" t="s">
        <v>1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159</v>
      </c>
      <c r="AU193" s="249" t="s">
        <v>89</v>
      </c>
      <c r="AV193" s="13" t="s">
        <v>87</v>
      </c>
      <c r="AW193" s="13" t="s">
        <v>35</v>
      </c>
      <c r="AX193" s="13" t="s">
        <v>80</v>
      </c>
      <c r="AY193" s="249" t="s">
        <v>146</v>
      </c>
    </row>
    <row r="194" s="14" customFormat="1">
      <c r="A194" s="14"/>
      <c r="B194" s="250"/>
      <c r="C194" s="251"/>
      <c r="D194" s="241" t="s">
        <v>159</v>
      </c>
      <c r="E194" s="252" t="s">
        <v>1</v>
      </c>
      <c r="F194" s="253" t="s">
        <v>255</v>
      </c>
      <c r="G194" s="251"/>
      <c r="H194" s="254">
        <v>504</v>
      </c>
      <c r="I194" s="255"/>
      <c r="J194" s="251"/>
      <c r="K194" s="251"/>
      <c r="L194" s="256"/>
      <c r="M194" s="257"/>
      <c r="N194" s="258"/>
      <c r="O194" s="258"/>
      <c r="P194" s="258"/>
      <c r="Q194" s="258"/>
      <c r="R194" s="258"/>
      <c r="S194" s="258"/>
      <c r="T194" s="25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0" t="s">
        <v>159</v>
      </c>
      <c r="AU194" s="260" t="s">
        <v>89</v>
      </c>
      <c r="AV194" s="14" t="s">
        <v>89</v>
      </c>
      <c r="AW194" s="14" t="s">
        <v>35</v>
      </c>
      <c r="AX194" s="14" t="s">
        <v>87</v>
      </c>
      <c r="AY194" s="260" t="s">
        <v>146</v>
      </c>
    </row>
    <row r="195" s="12" customFormat="1" ht="22.8" customHeight="1">
      <c r="A195" s="12"/>
      <c r="B195" s="210"/>
      <c r="C195" s="211"/>
      <c r="D195" s="212" t="s">
        <v>79</v>
      </c>
      <c r="E195" s="224" t="s">
        <v>153</v>
      </c>
      <c r="F195" s="224" t="s">
        <v>256</v>
      </c>
      <c r="G195" s="211"/>
      <c r="H195" s="211"/>
      <c r="I195" s="214"/>
      <c r="J195" s="225">
        <f>BK195</f>
        <v>0</v>
      </c>
      <c r="K195" s="211"/>
      <c r="L195" s="216"/>
      <c r="M195" s="217"/>
      <c r="N195" s="218"/>
      <c r="O195" s="218"/>
      <c r="P195" s="219">
        <f>SUM(P196:P207)</f>
        <v>0</v>
      </c>
      <c r="Q195" s="218"/>
      <c r="R195" s="219">
        <f>SUM(R196:R207)</f>
        <v>56.933139999999995</v>
      </c>
      <c r="S195" s="218"/>
      <c r="T195" s="220">
        <f>SUM(T196:T207)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21" t="s">
        <v>87</v>
      </c>
      <c r="AT195" s="222" t="s">
        <v>79</v>
      </c>
      <c r="AU195" s="222" t="s">
        <v>87</v>
      </c>
      <c r="AY195" s="221" t="s">
        <v>146</v>
      </c>
      <c r="BK195" s="223">
        <f>SUM(BK196:BK207)</f>
        <v>0</v>
      </c>
    </row>
    <row r="196" s="2" customFormat="1" ht="16.5" customHeight="1">
      <c r="A196" s="38"/>
      <c r="B196" s="39"/>
      <c r="C196" s="226" t="s">
        <v>257</v>
      </c>
      <c r="D196" s="226" t="s">
        <v>148</v>
      </c>
      <c r="E196" s="227" t="s">
        <v>258</v>
      </c>
      <c r="F196" s="228" t="s">
        <v>259</v>
      </c>
      <c r="G196" s="229" t="s">
        <v>190</v>
      </c>
      <c r="H196" s="230">
        <v>12.949999999999999</v>
      </c>
      <c r="I196" s="231"/>
      <c r="J196" s="232">
        <f>ROUND(I196*H196,2)</f>
        <v>0</v>
      </c>
      <c r="K196" s="228" t="s">
        <v>152</v>
      </c>
      <c r="L196" s="44"/>
      <c r="M196" s="233" t="s">
        <v>1</v>
      </c>
      <c r="N196" s="234" t="s">
        <v>45</v>
      </c>
      <c r="O196" s="91"/>
      <c r="P196" s="235">
        <f>O196*H196</f>
        <v>0</v>
      </c>
      <c r="Q196" s="235">
        <v>2.4300000000000002</v>
      </c>
      <c r="R196" s="235">
        <f>Q196*H196</f>
        <v>31.468499999999999</v>
      </c>
      <c r="S196" s="235">
        <v>0</v>
      </c>
      <c r="T196" s="23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153</v>
      </c>
      <c r="AT196" s="237" t="s">
        <v>148</v>
      </c>
      <c r="AU196" s="237" t="s">
        <v>89</v>
      </c>
      <c r="AY196" s="17" t="s">
        <v>146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87</v>
      </c>
      <c r="BK196" s="238">
        <f>ROUND(I196*H196,2)</f>
        <v>0</v>
      </c>
      <c r="BL196" s="17" t="s">
        <v>153</v>
      </c>
      <c r="BM196" s="237" t="s">
        <v>260</v>
      </c>
    </row>
    <row r="197" s="13" customFormat="1">
      <c r="A197" s="13"/>
      <c r="B197" s="239"/>
      <c r="C197" s="240"/>
      <c r="D197" s="241" t="s">
        <v>159</v>
      </c>
      <c r="E197" s="242" t="s">
        <v>1</v>
      </c>
      <c r="F197" s="243" t="s">
        <v>261</v>
      </c>
      <c r="G197" s="240"/>
      <c r="H197" s="242" t="s">
        <v>1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159</v>
      </c>
      <c r="AU197" s="249" t="s">
        <v>89</v>
      </c>
      <c r="AV197" s="13" t="s">
        <v>87</v>
      </c>
      <c r="AW197" s="13" t="s">
        <v>35</v>
      </c>
      <c r="AX197" s="13" t="s">
        <v>80</v>
      </c>
      <c r="AY197" s="249" t="s">
        <v>146</v>
      </c>
    </row>
    <row r="198" s="13" customFormat="1">
      <c r="A198" s="13"/>
      <c r="B198" s="239"/>
      <c r="C198" s="240"/>
      <c r="D198" s="241" t="s">
        <v>159</v>
      </c>
      <c r="E198" s="242" t="s">
        <v>1</v>
      </c>
      <c r="F198" s="243" t="s">
        <v>195</v>
      </c>
      <c r="G198" s="240"/>
      <c r="H198" s="242" t="s">
        <v>1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9" t="s">
        <v>159</v>
      </c>
      <c r="AU198" s="249" t="s">
        <v>89</v>
      </c>
      <c r="AV198" s="13" t="s">
        <v>87</v>
      </c>
      <c r="AW198" s="13" t="s">
        <v>35</v>
      </c>
      <c r="AX198" s="13" t="s">
        <v>80</v>
      </c>
      <c r="AY198" s="249" t="s">
        <v>146</v>
      </c>
    </row>
    <row r="199" s="14" customFormat="1">
      <c r="A199" s="14"/>
      <c r="B199" s="250"/>
      <c r="C199" s="251"/>
      <c r="D199" s="241" t="s">
        <v>159</v>
      </c>
      <c r="E199" s="252" t="s">
        <v>1</v>
      </c>
      <c r="F199" s="253" t="s">
        <v>262</v>
      </c>
      <c r="G199" s="251"/>
      <c r="H199" s="254">
        <v>12.949999999999999</v>
      </c>
      <c r="I199" s="255"/>
      <c r="J199" s="251"/>
      <c r="K199" s="251"/>
      <c r="L199" s="256"/>
      <c r="M199" s="257"/>
      <c r="N199" s="258"/>
      <c r="O199" s="258"/>
      <c r="P199" s="258"/>
      <c r="Q199" s="258"/>
      <c r="R199" s="258"/>
      <c r="S199" s="258"/>
      <c r="T199" s="25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0" t="s">
        <v>159</v>
      </c>
      <c r="AU199" s="260" t="s">
        <v>89</v>
      </c>
      <c r="AV199" s="14" t="s">
        <v>89</v>
      </c>
      <c r="AW199" s="14" t="s">
        <v>35</v>
      </c>
      <c r="AX199" s="14" t="s">
        <v>87</v>
      </c>
      <c r="AY199" s="260" t="s">
        <v>146</v>
      </c>
    </row>
    <row r="200" s="2" customFormat="1" ht="16.5" customHeight="1">
      <c r="A200" s="38"/>
      <c r="B200" s="39"/>
      <c r="C200" s="226" t="s">
        <v>263</v>
      </c>
      <c r="D200" s="226" t="s">
        <v>148</v>
      </c>
      <c r="E200" s="227" t="s">
        <v>264</v>
      </c>
      <c r="F200" s="228" t="s">
        <v>265</v>
      </c>
      <c r="G200" s="229" t="s">
        <v>157</v>
      </c>
      <c r="H200" s="230">
        <v>49.600000000000001</v>
      </c>
      <c r="I200" s="231"/>
      <c r="J200" s="232">
        <f>ROUND(I200*H200,2)</f>
        <v>0</v>
      </c>
      <c r="K200" s="228" t="s">
        <v>152</v>
      </c>
      <c r="L200" s="44"/>
      <c r="M200" s="233" t="s">
        <v>1</v>
      </c>
      <c r="N200" s="234" t="s">
        <v>45</v>
      </c>
      <c r="O200" s="91"/>
      <c r="P200" s="235">
        <f>O200*H200</f>
        <v>0</v>
      </c>
      <c r="Q200" s="235">
        <v>0.51339999999999997</v>
      </c>
      <c r="R200" s="235">
        <f>Q200*H200</f>
        <v>25.464639999999999</v>
      </c>
      <c r="S200" s="235">
        <v>0</v>
      </c>
      <c r="T200" s="23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7" t="s">
        <v>153</v>
      </c>
      <c r="AT200" s="237" t="s">
        <v>148</v>
      </c>
      <c r="AU200" s="237" t="s">
        <v>89</v>
      </c>
      <c r="AY200" s="17" t="s">
        <v>146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7" t="s">
        <v>87</v>
      </c>
      <c r="BK200" s="238">
        <f>ROUND(I200*H200,2)</f>
        <v>0</v>
      </c>
      <c r="BL200" s="17" t="s">
        <v>153</v>
      </c>
      <c r="BM200" s="237" t="s">
        <v>266</v>
      </c>
    </row>
    <row r="201" s="13" customFormat="1">
      <c r="A201" s="13"/>
      <c r="B201" s="239"/>
      <c r="C201" s="240"/>
      <c r="D201" s="241" t="s">
        <v>159</v>
      </c>
      <c r="E201" s="242" t="s">
        <v>1</v>
      </c>
      <c r="F201" s="243" t="s">
        <v>267</v>
      </c>
      <c r="G201" s="240"/>
      <c r="H201" s="242" t="s">
        <v>1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159</v>
      </c>
      <c r="AU201" s="249" t="s">
        <v>89</v>
      </c>
      <c r="AV201" s="13" t="s">
        <v>87</v>
      </c>
      <c r="AW201" s="13" t="s">
        <v>35</v>
      </c>
      <c r="AX201" s="13" t="s">
        <v>80</v>
      </c>
      <c r="AY201" s="249" t="s">
        <v>146</v>
      </c>
    </row>
    <row r="202" s="13" customFormat="1">
      <c r="A202" s="13"/>
      <c r="B202" s="239"/>
      <c r="C202" s="240"/>
      <c r="D202" s="241" t="s">
        <v>159</v>
      </c>
      <c r="E202" s="242" t="s">
        <v>1</v>
      </c>
      <c r="F202" s="243" t="s">
        <v>195</v>
      </c>
      <c r="G202" s="240"/>
      <c r="H202" s="242" t="s">
        <v>1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9" t="s">
        <v>159</v>
      </c>
      <c r="AU202" s="249" t="s">
        <v>89</v>
      </c>
      <c r="AV202" s="13" t="s">
        <v>87</v>
      </c>
      <c r="AW202" s="13" t="s">
        <v>35</v>
      </c>
      <c r="AX202" s="13" t="s">
        <v>80</v>
      </c>
      <c r="AY202" s="249" t="s">
        <v>146</v>
      </c>
    </row>
    <row r="203" s="13" customFormat="1">
      <c r="A203" s="13"/>
      <c r="B203" s="239"/>
      <c r="C203" s="240"/>
      <c r="D203" s="241" t="s">
        <v>159</v>
      </c>
      <c r="E203" s="242" t="s">
        <v>1</v>
      </c>
      <c r="F203" s="243" t="s">
        <v>268</v>
      </c>
      <c r="G203" s="240"/>
      <c r="H203" s="242" t="s">
        <v>1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159</v>
      </c>
      <c r="AU203" s="249" t="s">
        <v>89</v>
      </c>
      <c r="AV203" s="13" t="s">
        <v>87</v>
      </c>
      <c r="AW203" s="13" t="s">
        <v>35</v>
      </c>
      <c r="AX203" s="13" t="s">
        <v>80</v>
      </c>
      <c r="AY203" s="249" t="s">
        <v>146</v>
      </c>
    </row>
    <row r="204" s="14" customFormat="1">
      <c r="A204" s="14"/>
      <c r="B204" s="250"/>
      <c r="C204" s="251"/>
      <c r="D204" s="241" t="s">
        <v>159</v>
      </c>
      <c r="E204" s="252" t="s">
        <v>1</v>
      </c>
      <c r="F204" s="253" t="s">
        <v>269</v>
      </c>
      <c r="G204" s="251"/>
      <c r="H204" s="254">
        <v>41.600000000000001</v>
      </c>
      <c r="I204" s="255"/>
      <c r="J204" s="251"/>
      <c r="K204" s="251"/>
      <c r="L204" s="256"/>
      <c r="M204" s="257"/>
      <c r="N204" s="258"/>
      <c r="O204" s="258"/>
      <c r="P204" s="258"/>
      <c r="Q204" s="258"/>
      <c r="R204" s="258"/>
      <c r="S204" s="258"/>
      <c r="T204" s="25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0" t="s">
        <v>159</v>
      </c>
      <c r="AU204" s="260" t="s">
        <v>89</v>
      </c>
      <c r="AV204" s="14" t="s">
        <v>89</v>
      </c>
      <c r="AW204" s="14" t="s">
        <v>35</v>
      </c>
      <c r="AX204" s="14" t="s">
        <v>80</v>
      </c>
      <c r="AY204" s="260" t="s">
        <v>146</v>
      </c>
    </row>
    <row r="205" s="13" customFormat="1">
      <c r="A205" s="13"/>
      <c r="B205" s="239"/>
      <c r="C205" s="240"/>
      <c r="D205" s="241" t="s">
        <v>159</v>
      </c>
      <c r="E205" s="242" t="s">
        <v>1</v>
      </c>
      <c r="F205" s="243" t="s">
        <v>270</v>
      </c>
      <c r="G205" s="240"/>
      <c r="H205" s="242" t="s">
        <v>1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159</v>
      </c>
      <c r="AU205" s="249" t="s">
        <v>89</v>
      </c>
      <c r="AV205" s="13" t="s">
        <v>87</v>
      </c>
      <c r="AW205" s="13" t="s">
        <v>35</v>
      </c>
      <c r="AX205" s="13" t="s">
        <v>80</v>
      </c>
      <c r="AY205" s="249" t="s">
        <v>146</v>
      </c>
    </row>
    <row r="206" s="14" customFormat="1">
      <c r="A206" s="14"/>
      <c r="B206" s="250"/>
      <c r="C206" s="251"/>
      <c r="D206" s="241" t="s">
        <v>159</v>
      </c>
      <c r="E206" s="252" t="s">
        <v>1</v>
      </c>
      <c r="F206" s="253" t="s">
        <v>199</v>
      </c>
      <c r="G206" s="251"/>
      <c r="H206" s="254">
        <v>8</v>
      </c>
      <c r="I206" s="255"/>
      <c r="J206" s="251"/>
      <c r="K206" s="251"/>
      <c r="L206" s="256"/>
      <c r="M206" s="257"/>
      <c r="N206" s="258"/>
      <c r="O206" s="258"/>
      <c r="P206" s="258"/>
      <c r="Q206" s="258"/>
      <c r="R206" s="258"/>
      <c r="S206" s="258"/>
      <c r="T206" s="25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0" t="s">
        <v>159</v>
      </c>
      <c r="AU206" s="260" t="s">
        <v>89</v>
      </c>
      <c r="AV206" s="14" t="s">
        <v>89</v>
      </c>
      <c r="AW206" s="14" t="s">
        <v>35</v>
      </c>
      <c r="AX206" s="14" t="s">
        <v>80</v>
      </c>
      <c r="AY206" s="260" t="s">
        <v>146</v>
      </c>
    </row>
    <row r="207" s="15" customFormat="1">
      <c r="A207" s="15"/>
      <c r="B207" s="261"/>
      <c r="C207" s="262"/>
      <c r="D207" s="241" t="s">
        <v>159</v>
      </c>
      <c r="E207" s="263" t="s">
        <v>1</v>
      </c>
      <c r="F207" s="264" t="s">
        <v>198</v>
      </c>
      <c r="G207" s="262"/>
      <c r="H207" s="265">
        <v>49.600000000000001</v>
      </c>
      <c r="I207" s="266"/>
      <c r="J207" s="262"/>
      <c r="K207" s="262"/>
      <c r="L207" s="267"/>
      <c r="M207" s="268"/>
      <c r="N207" s="269"/>
      <c r="O207" s="269"/>
      <c r="P207" s="269"/>
      <c r="Q207" s="269"/>
      <c r="R207" s="269"/>
      <c r="S207" s="269"/>
      <c r="T207" s="270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1" t="s">
        <v>159</v>
      </c>
      <c r="AU207" s="271" t="s">
        <v>89</v>
      </c>
      <c r="AV207" s="15" t="s">
        <v>153</v>
      </c>
      <c r="AW207" s="15" t="s">
        <v>35</v>
      </c>
      <c r="AX207" s="15" t="s">
        <v>87</v>
      </c>
      <c r="AY207" s="271" t="s">
        <v>146</v>
      </c>
    </row>
    <row r="208" s="12" customFormat="1" ht="22.8" customHeight="1">
      <c r="A208" s="12"/>
      <c r="B208" s="210"/>
      <c r="C208" s="211"/>
      <c r="D208" s="212" t="s">
        <v>79</v>
      </c>
      <c r="E208" s="224" t="s">
        <v>174</v>
      </c>
      <c r="F208" s="224" t="s">
        <v>271</v>
      </c>
      <c r="G208" s="211"/>
      <c r="H208" s="211"/>
      <c r="I208" s="214"/>
      <c r="J208" s="225">
        <f>BK208</f>
        <v>0</v>
      </c>
      <c r="K208" s="211"/>
      <c r="L208" s="216"/>
      <c r="M208" s="217"/>
      <c r="N208" s="218"/>
      <c r="O208" s="218"/>
      <c r="P208" s="219">
        <f>SUM(P209:P254)</f>
        <v>0</v>
      </c>
      <c r="Q208" s="218"/>
      <c r="R208" s="219">
        <f>SUM(R209:R254)</f>
        <v>11.445180000000001</v>
      </c>
      <c r="S208" s="218"/>
      <c r="T208" s="220">
        <f>SUM(T209:T254)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21" t="s">
        <v>87</v>
      </c>
      <c r="AT208" s="222" t="s">
        <v>79</v>
      </c>
      <c r="AU208" s="222" t="s">
        <v>87</v>
      </c>
      <c r="AY208" s="221" t="s">
        <v>146</v>
      </c>
      <c r="BK208" s="223">
        <f>SUM(BK209:BK254)</f>
        <v>0</v>
      </c>
    </row>
    <row r="209" s="2" customFormat="1" ht="16.5" customHeight="1">
      <c r="A209" s="38"/>
      <c r="B209" s="39"/>
      <c r="C209" s="226" t="s">
        <v>272</v>
      </c>
      <c r="D209" s="226" t="s">
        <v>148</v>
      </c>
      <c r="E209" s="227" t="s">
        <v>273</v>
      </c>
      <c r="F209" s="228" t="s">
        <v>274</v>
      </c>
      <c r="G209" s="229" t="s">
        <v>157</v>
      </c>
      <c r="H209" s="230">
        <v>1860</v>
      </c>
      <c r="I209" s="231"/>
      <c r="J209" s="232">
        <f>ROUND(I209*H209,2)</f>
        <v>0</v>
      </c>
      <c r="K209" s="228" t="s">
        <v>152</v>
      </c>
      <c r="L209" s="44"/>
      <c r="M209" s="233" t="s">
        <v>1</v>
      </c>
      <c r="N209" s="234" t="s">
        <v>45</v>
      </c>
      <c r="O209" s="91"/>
      <c r="P209" s="235">
        <f>O209*H209</f>
        <v>0</v>
      </c>
      <c r="Q209" s="235">
        <v>0</v>
      </c>
      <c r="R209" s="235">
        <f>Q209*H209</f>
        <v>0</v>
      </c>
      <c r="S209" s="235">
        <v>0</v>
      </c>
      <c r="T209" s="23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7" t="s">
        <v>153</v>
      </c>
      <c r="AT209" s="237" t="s">
        <v>148</v>
      </c>
      <c r="AU209" s="237" t="s">
        <v>89</v>
      </c>
      <c r="AY209" s="17" t="s">
        <v>146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7" t="s">
        <v>87</v>
      </c>
      <c r="BK209" s="238">
        <f>ROUND(I209*H209,2)</f>
        <v>0</v>
      </c>
      <c r="BL209" s="17" t="s">
        <v>153</v>
      </c>
      <c r="BM209" s="237" t="s">
        <v>275</v>
      </c>
    </row>
    <row r="210" s="13" customFormat="1">
      <c r="A210" s="13"/>
      <c r="B210" s="239"/>
      <c r="C210" s="240"/>
      <c r="D210" s="241" t="s">
        <v>159</v>
      </c>
      <c r="E210" s="242" t="s">
        <v>1</v>
      </c>
      <c r="F210" s="243" t="s">
        <v>224</v>
      </c>
      <c r="G210" s="240"/>
      <c r="H210" s="242" t="s">
        <v>1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159</v>
      </c>
      <c r="AU210" s="249" t="s">
        <v>89</v>
      </c>
      <c r="AV210" s="13" t="s">
        <v>87</v>
      </c>
      <c r="AW210" s="13" t="s">
        <v>35</v>
      </c>
      <c r="AX210" s="13" t="s">
        <v>80</v>
      </c>
      <c r="AY210" s="249" t="s">
        <v>146</v>
      </c>
    </row>
    <row r="211" s="13" customFormat="1">
      <c r="A211" s="13"/>
      <c r="B211" s="239"/>
      <c r="C211" s="240"/>
      <c r="D211" s="241" t="s">
        <v>159</v>
      </c>
      <c r="E211" s="242" t="s">
        <v>1</v>
      </c>
      <c r="F211" s="243" t="s">
        <v>276</v>
      </c>
      <c r="G211" s="240"/>
      <c r="H211" s="242" t="s">
        <v>1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159</v>
      </c>
      <c r="AU211" s="249" t="s">
        <v>89</v>
      </c>
      <c r="AV211" s="13" t="s">
        <v>87</v>
      </c>
      <c r="AW211" s="13" t="s">
        <v>35</v>
      </c>
      <c r="AX211" s="13" t="s">
        <v>80</v>
      </c>
      <c r="AY211" s="249" t="s">
        <v>146</v>
      </c>
    </row>
    <row r="212" s="14" customFormat="1">
      <c r="A212" s="14"/>
      <c r="B212" s="250"/>
      <c r="C212" s="251"/>
      <c r="D212" s="241" t="s">
        <v>159</v>
      </c>
      <c r="E212" s="252" t="s">
        <v>1</v>
      </c>
      <c r="F212" s="253" t="s">
        <v>277</v>
      </c>
      <c r="G212" s="251"/>
      <c r="H212" s="254">
        <v>1860</v>
      </c>
      <c r="I212" s="255"/>
      <c r="J212" s="251"/>
      <c r="K212" s="251"/>
      <c r="L212" s="256"/>
      <c r="M212" s="257"/>
      <c r="N212" s="258"/>
      <c r="O212" s="258"/>
      <c r="P212" s="258"/>
      <c r="Q212" s="258"/>
      <c r="R212" s="258"/>
      <c r="S212" s="258"/>
      <c r="T212" s="25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0" t="s">
        <v>159</v>
      </c>
      <c r="AU212" s="260" t="s">
        <v>89</v>
      </c>
      <c r="AV212" s="14" t="s">
        <v>89</v>
      </c>
      <c r="AW212" s="14" t="s">
        <v>35</v>
      </c>
      <c r="AX212" s="14" t="s">
        <v>87</v>
      </c>
      <c r="AY212" s="260" t="s">
        <v>146</v>
      </c>
    </row>
    <row r="213" s="2" customFormat="1" ht="16.5" customHeight="1">
      <c r="A213" s="38"/>
      <c r="B213" s="39"/>
      <c r="C213" s="226" t="s">
        <v>278</v>
      </c>
      <c r="D213" s="226" t="s">
        <v>148</v>
      </c>
      <c r="E213" s="227" t="s">
        <v>279</v>
      </c>
      <c r="F213" s="228" t="s">
        <v>280</v>
      </c>
      <c r="G213" s="229" t="s">
        <v>157</v>
      </c>
      <c r="H213" s="230">
        <v>3882.3000000000002</v>
      </c>
      <c r="I213" s="231"/>
      <c r="J213" s="232">
        <f>ROUND(I213*H213,2)</f>
        <v>0</v>
      </c>
      <c r="K213" s="228" t="s">
        <v>152</v>
      </c>
      <c r="L213" s="44"/>
      <c r="M213" s="233" t="s">
        <v>1</v>
      </c>
      <c r="N213" s="234" t="s">
        <v>45</v>
      </c>
      <c r="O213" s="91"/>
      <c r="P213" s="235">
        <f>O213*H213</f>
        <v>0</v>
      </c>
      <c r="Q213" s="235">
        <v>0</v>
      </c>
      <c r="R213" s="235">
        <f>Q213*H213</f>
        <v>0</v>
      </c>
      <c r="S213" s="235">
        <v>0</v>
      </c>
      <c r="T213" s="23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153</v>
      </c>
      <c r="AT213" s="237" t="s">
        <v>148</v>
      </c>
      <c r="AU213" s="237" t="s">
        <v>89</v>
      </c>
      <c r="AY213" s="17" t="s">
        <v>146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7" t="s">
        <v>87</v>
      </c>
      <c r="BK213" s="238">
        <f>ROUND(I213*H213,2)</f>
        <v>0</v>
      </c>
      <c r="BL213" s="17" t="s">
        <v>153</v>
      </c>
      <c r="BM213" s="237" t="s">
        <v>281</v>
      </c>
    </row>
    <row r="214" s="13" customFormat="1">
      <c r="A214" s="13"/>
      <c r="B214" s="239"/>
      <c r="C214" s="240"/>
      <c r="D214" s="241" t="s">
        <v>159</v>
      </c>
      <c r="E214" s="242" t="s">
        <v>1</v>
      </c>
      <c r="F214" s="243" t="s">
        <v>195</v>
      </c>
      <c r="G214" s="240"/>
      <c r="H214" s="242" t="s">
        <v>1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9" t="s">
        <v>159</v>
      </c>
      <c r="AU214" s="249" t="s">
        <v>89</v>
      </c>
      <c r="AV214" s="13" t="s">
        <v>87</v>
      </c>
      <c r="AW214" s="13" t="s">
        <v>35</v>
      </c>
      <c r="AX214" s="13" t="s">
        <v>80</v>
      </c>
      <c r="AY214" s="249" t="s">
        <v>146</v>
      </c>
    </row>
    <row r="215" s="13" customFormat="1">
      <c r="A215" s="13"/>
      <c r="B215" s="239"/>
      <c r="C215" s="240"/>
      <c r="D215" s="241" t="s">
        <v>159</v>
      </c>
      <c r="E215" s="242" t="s">
        <v>1</v>
      </c>
      <c r="F215" s="243" t="s">
        <v>282</v>
      </c>
      <c r="G215" s="240"/>
      <c r="H215" s="242" t="s">
        <v>1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159</v>
      </c>
      <c r="AU215" s="249" t="s">
        <v>89</v>
      </c>
      <c r="AV215" s="13" t="s">
        <v>87</v>
      </c>
      <c r="AW215" s="13" t="s">
        <v>35</v>
      </c>
      <c r="AX215" s="13" t="s">
        <v>80</v>
      </c>
      <c r="AY215" s="249" t="s">
        <v>146</v>
      </c>
    </row>
    <row r="216" s="13" customFormat="1">
      <c r="A216" s="13"/>
      <c r="B216" s="239"/>
      <c r="C216" s="240"/>
      <c r="D216" s="241" t="s">
        <v>159</v>
      </c>
      <c r="E216" s="242" t="s">
        <v>1</v>
      </c>
      <c r="F216" s="243" t="s">
        <v>283</v>
      </c>
      <c r="G216" s="240"/>
      <c r="H216" s="242" t="s">
        <v>1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159</v>
      </c>
      <c r="AU216" s="249" t="s">
        <v>89</v>
      </c>
      <c r="AV216" s="13" t="s">
        <v>87</v>
      </c>
      <c r="AW216" s="13" t="s">
        <v>35</v>
      </c>
      <c r="AX216" s="13" t="s">
        <v>80</v>
      </c>
      <c r="AY216" s="249" t="s">
        <v>146</v>
      </c>
    </row>
    <row r="217" s="14" customFormat="1">
      <c r="A217" s="14"/>
      <c r="B217" s="250"/>
      <c r="C217" s="251"/>
      <c r="D217" s="241" t="s">
        <v>159</v>
      </c>
      <c r="E217" s="252" t="s">
        <v>1</v>
      </c>
      <c r="F217" s="253" t="s">
        <v>284</v>
      </c>
      <c r="G217" s="251"/>
      <c r="H217" s="254">
        <v>1810.7000000000001</v>
      </c>
      <c r="I217" s="255"/>
      <c r="J217" s="251"/>
      <c r="K217" s="251"/>
      <c r="L217" s="256"/>
      <c r="M217" s="257"/>
      <c r="N217" s="258"/>
      <c r="O217" s="258"/>
      <c r="P217" s="258"/>
      <c r="Q217" s="258"/>
      <c r="R217" s="258"/>
      <c r="S217" s="258"/>
      <c r="T217" s="25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0" t="s">
        <v>159</v>
      </c>
      <c r="AU217" s="260" t="s">
        <v>89</v>
      </c>
      <c r="AV217" s="14" t="s">
        <v>89</v>
      </c>
      <c r="AW217" s="14" t="s">
        <v>35</v>
      </c>
      <c r="AX217" s="14" t="s">
        <v>80</v>
      </c>
      <c r="AY217" s="260" t="s">
        <v>146</v>
      </c>
    </row>
    <row r="218" s="13" customFormat="1">
      <c r="A218" s="13"/>
      <c r="B218" s="239"/>
      <c r="C218" s="240"/>
      <c r="D218" s="241" t="s">
        <v>159</v>
      </c>
      <c r="E218" s="242" t="s">
        <v>1</v>
      </c>
      <c r="F218" s="243" t="s">
        <v>285</v>
      </c>
      <c r="G218" s="240"/>
      <c r="H218" s="242" t="s">
        <v>1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9" t="s">
        <v>159</v>
      </c>
      <c r="AU218" s="249" t="s">
        <v>89</v>
      </c>
      <c r="AV218" s="13" t="s">
        <v>87</v>
      </c>
      <c r="AW218" s="13" t="s">
        <v>35</v>
      </c>
      <c r="AX218" s="13" t="s">
        <v>80</v>
      </c>
      <c r="AY218" s="249" t="s">
        <v>146</v>
      </c>
    </row>
    <row r="219" s="14" customFormat="1">
      <c r="A219" s="14"/>
      <c r="B219" s="250"/>
      <c r="C219" s="251"/>
      <c r="D219" s="241" t="s">
        <v>159</v>
      </c>
      <c r="E219" s="252" t="s">
        <v>1</v>
      </c>
      <c r="F219" s="253" t="s">
        <v>248</v>
      </c>
      <c r="G219" s="251"/>
      <c r="H219" s="254">
        <v>2071.5999999999999</v>
      </c>
      <c r="I219" s="255"/>
      <c r="J219" s="251"/>
      <c r="K219" s="251"/>
      <c r="L219" s="256"/>
      <c r="M219" s="257"/>
      <c r="N219" s="258"/>
      <c r="O219" s="258"/>
      <c r="P219" s="258"/>
      <c r="Q219" s="258"/>
      <c r="R219" s="258"/>
      <c r="S219" s="258"/>
      <c r="T219" s="25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0" t="s">
        <v>159</v>
      </c>
      <c r="AU219" s="260" t="s">
        <v>89</v>
      </c>
      <c r="AV219" s="14" t="s">
        <v>89</v>
      </c>
      <c r="AW219" s="14" t="s">
        <v>35</v>
      </c>
      <c r="AX219" s="14" t="s">
        <v>80</v>
      </c>
      <c r="AY219" s="260" t="s">
        <v>146</v>
      </c>
    </row>
    <row r="220" s="15" customFormat="1">
      <c r="A220" s="15"/>
      <c r="B220" s="261"/>
      <c r="C220" s="262"/>
      <c r="D220" s="241" t="s">
        <v>159</v>
      </c>
      <c r="E220" s="263" t="s">
        <v>1</v>
      </c>
      <c r="F220" s="264" t="s">
        <v>198</v>
      </c>
      <c r="G220" s="262"/>
      <c r="H220" s="265">
        <v>3882.3000000000002</v>
      </c>
      <c r="I220" s="266"/>
      <c r="J220" s="262"/>
      <c r="K220" s="262"/>
      <c r="L220" s="267"/>
      <c r="M220" s="268"/>
      <c r="N220" s="269"/>
      <c r="O220" s="269"/>
      <c r="P220" s="269"/>
      <c r="Q220" s="269"/>
      <c r="R220" s="269"/>
      <c r="S220" s="269"/>
      <c r="T220" s="270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1" t="s">
        <v>159</v>
      </c>
      <c r="AU220" s="271" t="s">
        <v>89</v>
      </c>
      <c r="AV220" s="15" t="s">
        <v>153</v>
      </c>
      <c r="AW220" s="15" t="s">
        <v>35</v>
      </c>
      <c r="AX220" s="15" t="s">
        <v>87</v>
      </c>
      <c r="AY220" s="271" t="s">
        <v>146</v>
      </c>
    </row>
    <row r="221" s="2" customFormat="1" ht="16.5" customHeight="1">
      <c r="A221" s="38"/>
      <c r="B221" s="39"/>
      <c r="C221" s="226" t="s">
        <v>7</v>
      </c>
      <c r="D221" s="226" t="s">
        <v>148</v>
      </c>
      <c r="E221" s="227" t="s">
        <v>286</v>
      </c>
      <c r="F221" s="228" t="s">
        <v>287</v>
      </c>
      <c r="G221" s="229" t="s">
        <v>157</v>
      </c>
      <c r="H221" s="230">
        <v>1767.9000000000001</v>
      </c>
      <c r="I221" s="231"/>
      <c r="J221" s="232">
        <f>ROUND(I221*H221,2)</f>
        <v>0</v>
      </c>
      <c r="K221" s="228" t="s">
        <v>152</v>
      </c>
      <c r="L221" s="44"/>
      <c r="M221" s="233" t="s">
        <v>1</v>
      </c>
      <c r="N221" s="234" t="s">
        <v>45</v>
      </c>
      <c r="O221" s="91"/>
      <c r="P221" s="235">
        <f>O221*H221</f>
        <v>0</v>
      </c>
      <c r="Q221" s="235">
        <v>0</v>
      </c>
      <c r="R221" s="235">
        <f>Q221*H221</f>
        <v>0</v>
      </c>
      <c r="S221" s="235">
        <v>0</v>
      </c>
      <c r="T221" s="23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7" t="s">
        <v>153</v>
      </c>
      <c r="AT221" s="237" t="s">
        <v>148</v>
      </c>
      <c r="AU221" s="237" t="s">
        <v>89</v>
      </c>
      <c r="AY221" s="17" t="s">
        <v>146</v>
      </c>
      <c r="BE221" s="238">
        <f>IF(N221="základní",J221,0)</f>
        <v>0</v>
      </c>
      <c r="BF221" s="238">
        <f>IF(N221="snížená",J221,0)</f>
        <v>0</v>
      </c>
      <c r="BG221" s="238">
        <f>IF(N221="zákl. přenesená",J221,0)</f>
        <v>0</v>
      </c>
      <c r="BH221" s="238">
        <f>IF(N221="sníž. přenesená",J221,0)</f>
        <v>0</v>
      </c>
      <c r="BI221" s="238">
        <f>IF(N221="nulová",J221,0)</f>
        <v>0</v>
      </c>
      <c r="BJ221" s="17" t="s">
        <v>87</v>
      </c>
      <c r="BK221" s="238">
        <f>ROUND(I221*H221,2)</f>
        <v>0</v>
      </c>
      <c r="BL221" s="17" t="s">
        <v>153</v>
      </c>
      <c r="BM221" s="237" t="s">
        <v>288</v>
      </c>
    </row>
    <row r="222" s="13" customFormat="1">
      <c r="A222" s="13"/>
      <c r="B222" s="239"/>
      <c r="C222" s="240"/>
      <c r="D222" s="241" t="s">
        <v>159</v>
      </c>
      <c r="E222" s="242" t="s">
        <v>1</v>
      </c>
      <c r="F222" s="243" t="s">
        <v>289</v>
      </c>
      <c r="G222" s="240"/>
      <c r="H222" s="242" t="s">
        <v>1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9" t="s">
        <v>159</v>
      </c>
      <c r="AU222" s="249" t="s">
        <v>89</v>
      </c>
      <c r="AV222" s="13" t="s">
        <v>87</v>
      </c>
      <c r="AW222" s="13" t="s">
        <v>35</v>
      </c>
      <c r="AX222" s="13" t="s">
        <v>80</v>
      </c>
      <c r="AY222" s="249" t="s">
        <v>146</v>
      </c>
    </row>
    <row r="223" s="13" customFormat="1">
      <c r="A223" s="13"/>
      <c r="B223" s="239"/>
      <c r="C223" s="240"/>
      <c r="D223" s="241" t="s">
        <v>159</v>
      </c>
      <c r="E223" s="242" t="s">
        <v>1</v>
      </c>
      <c r="F223" s="243" t="s">
        <v>195</v>
      </c>
      <c r="G223" s="240"/>
      <c r="H223" s="242" t="s">
        <v>1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9" t="s">
        <v>159</v>
      </c>
      <c r="AU223" s="249" t="s">
        <v>89</v>
      </c>
      <c r="AV223" s="13" t="s">
        <v>87</v>
      </c>
      <c r="AW223" s="13" t="s">
        <v>35</v>
      </c>
      <c r="AX223" s="13" t="s">
        <v>80</v>
      </c>
      <c r="AY223" s="249" t="s">
        <v>146</v>
      </c>
    </row>
    <row r="224" s="14" customFormat="1">
      <c r="A224" s="14"/>
      <c r="B224" s="250"/>
      <c r="C224" s="251"/>
      <c r="D224" s="241" t="s">
        <v>159</v>
      </c>
      <c r="E224" s="252" t="s">
        <v>1</v>
      </c>
      <c r="F224" s="253" t="s">
        <v>290</v>
      </c>
      <c r="G224" s="251"/>
      <c r="H224" s="254">
        <v>1767.9000000000001</v>
      </c>
      <c r="I224" s="255"/>
      <c r="J224" s="251"/>
      <c r="K224" s="251"/>
      <c r="L224" s="256"/>
      <c r="M224" s="257"/>
      <c r="N224" s="258"/>
      <c r="O224" s="258"/>
      <c r="P224" s="258"/>
      <c r="Q224" s="258"/>
      <c r="R224" s="258"/>
      <c r="S224" s="258"/>
      <c r="T224" s="25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0" t="s">
        <v>159</v>
      </c>
      <c r="AU224" s="260" t="s">
        <v>89</v>
      </c>
      <c r="AV224" s="14" t="s">
        <v>89</v>
      </c>
      <c r="AW224" s="14" t="s">
        <v>35</v>
      </c>
      <c r="AX224" s="14" t="s">
        <v>87</v>
      </c>
      <c r="AY224" s="260" t="s">
        <v>146</v>
      </c>
    </row>
    <row r="225" s="2" customFormat="1" ht="16.5" customHeight="1">
      <c r="A225" s="38"/>
      <c r="B225" s="39"/>
      <c r="C225" s="226" t="s">
        <v>291</v>
      </c>
      <c r="D225" s="226" t="s">
        <v>148</v>
      </c>
      <c r="E225" s="227" t="s">
        <v>292</v>
      </c>
      <c r="F225" s="228" t="s">
        <v>293</v>
      </c>
      <c r="G225" s="229" t="s">
        <v>190</v>
      </c>
      <c r="H225" s="230">
        <v>0.54000000000000004</v>
      </c>
      <c r="I225" s="231"/>
      <c r="J225" s="232">
        <f>ROUND(I225*H225,2)</f>
        <v>0</v>
      </c>
      <c r="K225" s="228" t="s">
        <v>152</v>
      </c>
      <c r="L225" s="44"/>
      <c r="M225" s="233" t="s">
        <v>1</v>
      </c>
      <c r="N225" s="234" t="s">
        <v>45</v>
      </c>
      <c r="O225" s="91"/>
      <c r="P225" s="235">
        <f>O225*H225</f>
        <v>0</v>
      </c>
      <c r="Q225" s="235">
        <v>1.8500000000000001</v>
      </c>
      <c r="R225" s="235">
        <f>Q225*H225</f>
        <v>0.99900000000000011</v>
      </c>
      <c r="S225" s="235">
        <v>0</v>
      </c>
      <c r="T225" s="23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7" t="s">
        <v>153</v>
      </c>
      <c r="AT225" s="237" t="s">
        <v>148</v>
      </c>
      <c r="AU225" s="237" t="s">
        <v>89</v>
      </c>
      <c r="AY225" s="17" t="s">
        <v>146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7" t="s">
        <v>87</v>
      </c>
      <c r="BK225" s="238">
        <f>ROUND(I225*H225,2)</f>
        <v>0</v>
      </c>
      <c r="BL225" s="17" t="s">
        <v>153</v>
      </c>
      <c r="BM225" s="237" t="s">
        <v>294</v>
      </c>
    </row>
    <row r="226" s="13" customFormat="1">
      <c r="A226" s="13"/>
      <c r="B226" s="239"/>
      <c r="C226" s="240"/>
      <c r="D226" s="241" t="s">
        <v>159</v>
      </c>
      <c r="E226" s="242" t="s">
        <v>1</v>
      </c>
      <c r="F226" s="243" t="s">
        <v>167</v>
      </c>
      <c r="G226" s="240"/>
      <c r="H226" s="242" t="s">
        <v>1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159</v>
      </c>
      <c r="AU226" s="249" t="s">
        <v>89</v>
      </c>
      <c r="AV226" s="13" t="s">
        <v>87</v>
      </c>
      <c r="AW226" s="13" t="s">
        <v>35</v>
      </c>
      <c r="AX226" s="13" t="s">
        <v>80</v>
      </c>
      <c r="AY226" s="249" t="s">
        <v>146</v>
      </c>
    </row>
    <row r="227" s="14" customFormat="1">
      <c r="A227" s="14"/>
      <c r="B227" s="250"/>
      <c r="C227" s="251"/>
      <c r="D227" s="241" t="s">
        <v>159</v>
      </c>
      <c r="E227" s="252" t="s">
        <v>1</v>
      </c>
      <c r="F227" s="253" t="s">
        <v>295</v>
      </c>
      <c r="G227" s="251"/>
      <c r="H227" s="254">
        <v>0.54000000000000004</v>
      </c>
      <c r="I227" s="255"/>
      <c r="J227" s="251"/>
      <c r="K227" s="251"/>
      <c r="L227" s="256"/>
      <c r="M227" s="257"/>
      <c r="N227" s="258"/>
      <c r="O227" s="258"/>
      <c r="P227" s="258"/>
      <c r="Q227" s="258"/>
      <c r="R227" s="258"/>
      <c r="S227" s="258"/>
      <c r="T227" s="25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0" t="s">
        <v>159</v>
      </c>
      <c r="AU227" s="260" t="s">
        <v>89</v>
      </c>
      <c r="AV227" s="14" t="s">
        <v>89</v>
      </c>
      <c r="AW227" s="14" t="s">
        <v>35</v>
      </c>
      <c r="AX227" s="14" t="s">
        <v>87</v>
      </c>
      <c r="AY227" s="260" t="s">
        <v>146</v>
      </c>
    </row>
    <row r="228" s="2" customFormat="1" ht="16.5" customHeight="1">
      <c r="A228" s="38"/>
      <c r="B228" s="39"/>
      <c r="C228" s="226" t="s">
        <v>296</v>
      </c>
      <c r="D228" s="226" t="s">
        <v>148</v>
      </c>
      <c r="E228" s="227" t="s">
        <v>297</v>
      </c>
      <c r="F228" s="228" t="s">
        <v>298</v>
      </c>
      <c r="G228" s="229" t="s">
        <v>157</v>
      </c>
      <c r="H228" s="230">
        <v>1767.9000000000001</v>
      </c>
      <c r="I228" s="231"/>
      <c r="J228" s="232">
        <f>ROUND(I228*H228,2)</f>
        <v>0</v>
      </c>
      <c r="K228" s="228" t="s">
        <v>152</v>
      </c>
      <c r="L228" s="44"/>
      <c r="M228" s="233" t="s">
        <v>1</v>
      </c>
      <c r="N228" s="234" t="s">
        <v>45</v>
      </c>
      <c r="O228" s="91"/>
      <c r="P228" s="235">
        <f>O228*H228</f>
        <v>0</v>
      </c>
      <c r="Q228" s="235">
        <v>0</v>
      </c>
      <c r="R228" s="235">
        <f>Q228*H228</f>
        <v>0</v>
      </c>
      <c r="S228" s="235">
        <v>0</v>
      </c>
      <c r="T228" s="23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7" t="s">
        <v>153</v>
      </c>
      <c r="AT228" s="237" t="s">
        <v>148</v>
      </c>
      <c r="AU228" s="237" t="s">
        <v>89</v>
      </c>
      <c r="AY228" s="17" t="s">
        <v>146</v>
      </c>
      <c r="BE228" s="238">
        <f>IF(N228="základní",J228,0)</f>
        <v>0</v>
      </c>
      <c r="BF228" s="238">
        <f>IF(N228="snížená",J228,0)</f>
        <v>0</v>
      </c>
      <c r="BG228" s="238">
        <f>IF(N228="zákl. přenesená",J228,0)</f>
        <v>0</v>
      </c>
      <c r="BH228" s="238">
        <f>IF(N228="sníž. přenesená",J228,0)</f>
        <v>0</v>
      </c>
      <c r="BI228" s="238">
        <f>IF(N228="nulová",J228,0)</f>
        <v>0</v>
      </c>
      <c r="BJ228" s="17" t="s">
        <v>87</v>
      </c>
      <c r="BK228" s="238">
        <f>ROUND(I228*H228,2)</f>
        <v>0</v>
      </c>
      <c r="BL228" s="17" t="s">
        <v>153</v>
      </c>
      <c r="BM228" s="237" t="s">
        <v>299</v>
      </c>
    </row>
    <row r="229" s="13" customFormat="1">
      <c r="A229" s="13"/>
      <c r="B229" s="239"/>
      <c r="C229" s="240"/>
      <c r="D229" s="241" t="s">
        <v>159</v>
      </c>
      <c r="E229" s="242" t="s">
        <v>1</v>
      </c>
      <c r="F229" s="243" t="s">
        <v>300</v>
      </c>
      <c r="G229" s="240"/>
      <c r="H229" s="242" t="s">
        <v>1</v>
      </c>
      <c r="I229" s="244"/>
      <c r="J229" s="240"/>
      <c r="K229" s="240"/>
      <c r="L229" s="245"/>
      <c r="M229" s="246"/>
      <c r="N229" s="247"/>
      <c r="O229" s="247"/>
      <c r="P229" s="247"/>
      <c r="Q229" s="247"/>
      <c r="R229" s="247"/>
      <c r="S229" s="247"/>
      <c r="T229" s="24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9" t="s">
        <v>159</v>
      </c>
      <c r="AU229" s="249" t="s">
        <v>89</v>
      </c>
      <c r="AV229" s="13" t="s">
        <v>87</v>
      </c>
      <c r="AW229" s="13" t="s">
        <v>35</v>
      </c>
      <c r="AX229" s="13" t="s">
        <v>80</v>
      </c>
      <c r="AY229" s="249" t="s">
        <v>146</v>
      </c>
    </row>
    <row r="230" s="13" customFormat="1">
      <c r="A230" s="13"/>
      <c r="B230" s="239"/>
      <c r="C230" s="240"/>
      <c r="D230" s="241" t="s">
        <v>159</v>
      </c>
      <c r="E230" s="242" t="s">
        <v>1</v>
      </c>
      <c r="F230" s="243" t="s">
        <v>195</v>
      </c>
      <c r="G230" s="240"/>
      <c r="H230" s="242" t="s">
        <v>1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159</v>
      </c>
      <c r="AU230" s="249" t="s">
        <v>89</v>
      </c>
      <c r="AV230" s="13" t="s">
        <v>87</v>
      </c>
      <c r="AW230" s="13" t="s">
        <v>35</v>
      </c>
      <c r="AX230" s="13" t="s">
        <v>80</v>
      </c>
      <c r="AY230" s="249" t="s">
        <v>146</v>
      </c>
    </row>
    <row r="231" s="14" customFormat="1">
      <c r="A231" s="14"/>
      <c r="B231" s="250"/>
      <c r="C231" s="251"/>
      <c r="D231" s="241" t="s">
        <v>159</v>
      </c>
      <c r="E231" s="252" t="s">
        <v>1</v>
      </c>
      <c r="F231" s="253" t="s">
        <v>290</v>
      </c>
      <c r="G231" s="251"/>
      <c r="H231" s="254">
        <v>1767.9000000000001</v>
      </c>
      <c r="I231" s="255"/>
      <c r="J231" s="251"/>
      <c r="K231" s="251"/>
      <c r="L231" s="256"/>
      <c r="M231" s="257"/>
      <c r="N231" s="258"/>
      <c r="O231" s="258"/>
      <c r="P231" s="258"/>
      <c r="Q231" s="258"/>
      <c r="R231" s="258"/>
      <c r="S231" s="258"/>
      <c r="T231" s="25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0" t="s">
        <v>159</v>
      </c>
      <c r="AU231" s="260" t="s">
        <v>89</v>
      </c>
      <c r="AV231" s="14" t="s">
        <v>89</v>
      </c>
      <c r="AW231" s="14" t="s">
        <v>35</v>
      </c>
      <c r="AX231" s="14" t="s">
        <v>87</v>
      </c>
      <c r="AY231" s="260" t="s">
        <v>146</v>
      </c>
    </row>
    <row r="232" s="2" customFormat="1" ht="16.5" customHeight="1">
      <c r="A232" s="38"/>
      <c r="B232" s="39"/>
      <c r="C232" s="226" t="s">
        <v>301</v>
      </c>
      <c r="D232" s="226" t="s">
        <v>148</v>
      </c>
      <c r="E232" s="227" t="s">
        <v>302</v>
      </c>
      <c r="F232" s="228" t="s">
        <v>303</v>
      </c>
      <c r="G232" s="229" t="s">
        <v>157</v>
      </c>
      <c r="H232" s="230">
        <v>1902.3</v>
      </c>
      <c r="I232" s="231"/>
      <c r="J232" s="232">
        <f>ROUND(I232*H232,2)</f>
        <v>0</v>
      </c>
      <c r="K232" s="228" t="s">
        <v>152</v>
      </c>
      <c r="L232" s="44"/>
      <c r="M232" s="233" t="s">
        <v>1</v>
      </c>
      <c r="N232" s="234" t="s">
        <v>45</v>
      </c>
      <c r="O232" s="91"/>
      <c r="P232" s="235">
        <f>O232*H232</f>
        <v>0</v>
      </c>
      <c r="Q232" s="235">
        <v>0</v>
      </c>
      <c r="R232" s="235">
        <f>Q232*H232</f>
        <v>0</v>
      </c>
      <c r="S232" s="235">
        <v>0</v>
      </c>
      <c r="T232" s="23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153</v>
      </c>
      <c r="AT232" s="237" t="s">
        <v>148</v>
      </c>
      <c r="AU232" s="237" t="s">
        <v>89</v>
      </c>
      <c r="AY232" s="17" t="s">
        <v>146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7" t="s">
        <v>87</v>
      </c>
      <c r="BK232" s="238">
        <f>ROUND(I232*H232,2)</f>
        <v>0</v>
      </c>
      <c r="BL232" s="17" t="s">
        <v>153</v>
      </c>
      <c r="BM232" s="237" t="s">
        <v>304</v>
      </c>
    </row>
    <row r="233" s="13" customFormat="1">
      <c r="A233" s="13"/>
      <c r="B233" s="239"/>
      <c r="C233" s="240"/>
      <c r="D233" s="241" t="s">
        <v>159</v>
      </c>
      <c r="E233" s="242" t="s">
        <v>1</v>
      </c>
      <c r="F233" s="243" t="s">
        <v>195</v>
      </c>
      <c r="G233" s="240"/>
      <c r="H233" s="242" t="s">
        <v>1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9" t="s">
        <v>159</v>
      </c>
      <c r="AU233" s="249" t="s">
        <v>89</v>
      </c>
      <c r="AV233" s="13" t="s">
        <v>87</v>
      </c>
      <c r="AW233" s="13" t="s">
        <v>35</v>
      </c>
      <c r="AX233" s="13" t="s">
        <v>80</v>
      </c>
      <c r="AY233" s="249" t="s">
        <v>146</v>
      </c>
    </row>
    <row r="234" s="14" customFormat="1">
      <c r="A234" s="14"/>
      <c r="B234" s="250"/>
      <c r="C234" s="251"/>
      <c r="D234" s="241" t="s">
        <v>159</v>
      </c>
      <c r="E234" s="252" t="s">
        <v>1</v>
      </c>
      <c r="F234" s="253" t="s">
        <v>305</v>
      </c>
      <c r="G234" s="251"/>
      <c r="H234" s="254">
        <v>1902.3</v>
      </c>
      <c r="I234" s="255"/>
      <c r="J234" s="251"/>
      <c r="K234" s="251"/>
      <c r="L234" s="256"/>
      <c r="M234" s="257"/>
      <c r="N234" s="258"/>
      <c r="O234" s="258"/>
      <c r="P234" s="258"/>
      <c r="Q234" s="258"/>
      <c r="R234" s="258"/>
      <c r="S234" s="258"/>
      <c r="T234" s="25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0" t="s">
        <v>159</v>
      </c>
      <c r="AU234" s="260" t="s">
        <v>89</v>
      </c>
      <c r="AV234" s="14" t="s">
        <v>89</v>
      </c>
      <c r="AW234" s="14" t="s">
        <v>35</v>
      </c>
      <c r="AX234" s="14" t="s">
        <v>87</v>
      </c>
      <c r="AY234" s="260" t="s">
        <v>146</v>
      </c>
    </row>
    <row r="235" s="2" customFormat="1" ht="21.75" customHeight="1">
      <c r="A235" s="38"/>
      <c r="B235" s="39"/>
      <c r="C235" s="226" t="s">
        <v>306</v>
      </c>
      <c r="D235" s="226" t="s">
        <v>148</v>
      </c>
      <c r="E235" s="227" t="s">
        <v>307</v>
      </c>
      <c r="F235" s="228" t="s">
        <v>308</v>
      </c>
      <c r="G235" s="229" t="s">
        <v>157</v>
      </c>
      <c r="H235" s="230">
        <v>1754.5</v>
      </c>
      <c r="I235" s="231"/>
      <c r="J235" s="232">
        <f>ROUND(I235*H235,2)</f>
        <v>0</v>
      </c>
      <c r="K235" s="228" t="s">
        <v>152</v>
      </c>
      <c r="L235" s="44"/>
      <c r="M235" s="233" t="s">
        <v>1</v>
      </c>
      <c r="N235" s="234" t="s">
        <v>45</v>
      </c>
      <c r="O235" s="91"/>
      <c r="P235" s="235">
        <f>O235*H235</f>
        <v>0</v>
      </c>
      <c r="Q235" s="235">
        <v>0</v>
      </c>
      <c r="R235" s="235">
        <f>Q235*H235</f>
        <v>0</v>
      </c>
      <c r="S235" s="235">
        <v>0</v>
      </c>
      <c r="T235" s="23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7" t="s">
        <v>153</v>
      </c>
      <c r="AT235" s="237" t="s">
        <v>148</v>
      </c>
      <c r="AU235" s="237" t="s">
        <v>89</v>
      </c>
      <c r="AY235" s="17" t="s">
        <v>146</v>
      </c>
      <c r="BE235" s="238">
        <f>IF(N235="základní",J235,0)</f>
        <v>0</v>
      </c>
      <c r="BF235" s="238">
        <f>IF(N235="snížená",J235,0)</f>
        <v>0</v>
      </c>
      <c r="BG235" s="238">
        <f>IF(N235="zákl. přenesená",J235,0)</f>
        <v>0</v>
      </c>
      <c r="BH235" s="238">
        <f>IF(N235="sníž. přenesená",J235,0)</f>
        <v>0</v>
      </c>
      <c r="BI235" s="238">
        <f>IF(N235="nulová",J235,0)</f>
        <v>0</v>
      </c>
      <c r="BJ235" s="17" t="s">
        <v>87</v>
      </c>
      <c r="BK235" s="238">
        <f>ROUND(I235*H235,2)</f>
        <v>0</v>
      </c>
      <c r="BL235" s="17" t="s">
        <v>153</v>
      </c>
      <c r="BM235" s="237" t="s">
        <v>309</v>
      </c>
    </row>
    <row r="236" s="13" customFormat="1">
      <c r="A236" s="13"/>
      <c r="B236" s="239"/>
      <c r="C236" s="240"/>
      <c r="D236" s="241" t="s">
        <v>159</v>
      </c>
      <c r="E236" s="242" t="s">
        <v>1</v>
      </c>
      <c r="F236" s="243" t="s">
        <v>195</v>
      </c>
      <c r="G236" s="240"/>
      <c r="H236" s="242" t="s">
        <v>1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9" t="s">
        <v>159</v>
      </c>
      <c r="AU236" s="249" t="s">
        <v>89</v>
      </c>
      <c r="AV236" s="13" t="s">
        <v>87</v>
      </c>
      <c r="AW236" s="13" t="s">
        <v>35</v>
      </c>
      <c r="AX236" s="13" t="s">
        <v>80</v>
      </c>
      <c r="AY236" s="249" t="s">
        <v>146</v>
      </c>
    </row>
    <row r="237" s="13" customFormat="1">
      <c r="A237" s="13"/>
      <c r="B237" s="239"/>
      <c r="C237" s="240"/>
      <c r="D237" s="241" t="s">
        <v>159</v>
      </c>
      <c r="E237" s="242" t="s">
        <v>1</v>
      </c>
      <c r="F237" s="243" t="s">
        <v>310</v>
      </c>
      <c r="G237" s="240"/>
      <c r="H237" s="242" t="s">
        <v>1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9" t="s">
        <v>159</v>
      </c>
      <c r="AU237" s="249" t="s">
        <v>89</v>
      </c>
      <c r="AV237" s="13" t="s">
        <v>87</v>
      </c>
      <c r="AW237" s="13" t="s">
        <v>35</v>
      </c>
      <c r="AX237" s="13" t="s">
        <v>80</v>
      </c>
      <c r="AY237" s="249" t="s">
        <v>146</v>
      </c>
    </row>
    <row r="238" s="14" customFormat="1">
      <c r="A238" s="14"/>
      <c r="B238" s="250"/>
      <c r="C238" s="251"/>
      <c r="D238" s="241" t="s">
        <v>159</v>
      </c>
      <c r="E238" s="252" t="s">
        <v>1</v>
      </c>
      <c r="F238" s="253" t="s">
        <v>311</v>
      </c>
      <c r="G238" s="251"/>
      <c r="H238" s="254">
        <v>1754.5</v>
      </c>
      <c r="I238" s="255"/>
      <c r="J238" s="251"/>
      <c r="K238" s="251"/>
      <c r="L238" s="256"/>
      <c r="M238" s="257"/>
      <c r="N238" s="258"/>
      <c r="O238" s="258"/>
      <c r="P238" s="258"/>
      <c r="Q238" s="258"/>
      <c r="R238" s="258"/>
      <c r="S238" s="258"/>
      <c r="T238" s="25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0" t="s">
        <v>159</v>
      </c>
      <c r="AU238" s="260" t="s">
        <v>89</v>
      </c>
      <c r="AV238" s="14" t="s">
        <v>89</v>
      </c>
      <c r="AW238" s="14" t="s">
        <v>35</v>
      </c>
      <c r="AX238" s="14" t="s">
        <v>87</v>
      </c>
      <c r="AY238" s="260" t="s">
        <v>146</v>
      </c>
    </row>
    <row r="239" s="2" customFormat="1" ht="21.75" customHeight="1">
      <c r="A239" s="38"/>
      <c r="B239" s="39"/>
      <c r="C239" s="226" t="s">
        <v>312</v>
      </c>
      <c r="D239" s="226" t="s">
        <v>148</v>
      </c>
      <c r="E239" s="227" t="s">
        <v>313</v>
      </c>
      <c r="F239" s="228" t="s">
        <v>314</v>
      </c>
      <c r="G239" s="229" t="s">
        <v>157</v>
      </c>
      <c r="H239" s="230">
        <v>147.78</v>
      </c>
      <c r="I239" s="231"/>
      <c r="J239" s="232">
        <f>ROUND(I239*H239,2)</f>
        <v>0</v>
      </c>
      <c r="K239" s="228" t="s">
        <v>152</v>
      </c>
      <c r="L239" s="44"/>
      <c r="M239" s="233" t="s">
        <v>1</v>
      </c>
      <c r="N239" s="234" t="s">
        <v>45</v>
      </c>
      <c r="O239" s="91"/>
      <c r="P239" s="235">
        <f>O239*H239</f>
        <v>0</v>
      </c>
      <c r="Q239" s="235">
        <v>0</v>
      </c>
      <c r="R239" s="235">
        <f>Q239*H239</f>
        <v>0</v>
      </c>
      <c r="S239" s="235">
        <v>0</v>
      </c>
      <c r="T239" s="23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7" t="s">
        <v>153</v>
      </c>
      <c r="AT239" s="237" t="s">
        <v>148</v>
      </c>
      <c r="AU239" s="237" t="s">
        <v>89</v>
      </c>
      <c r="AY239" s="17" t="s">
        <v>146</v>
      </c>
      <c r="BE239" s="238">
        <f>IF(N239="základní",J239,0)</f>
        <v>0</v>
      </c>
      <c r="BF239" s="238">
        <f>IF(N239="snížená",J239,0)</f>
        <v>0</v>
      </c>
      <c r="BG239" s="238">
        <f>IF(N239="zákl. přenesená",J239,0)</f>
        <v>0</v>
      </c>
      <c r="BH239" s="238">
        <f>IF(N239="sníž. přenesená",J239,0)</f>
        <v>0</v>
      </c>
      <c r="BI239" s="238">
        <f>IF(N239="nulová",J239,0)</f>
        <v>0</v>
      </c>
      <c r="BJ239" s="17" t="s">
        <v>87</v>
      </c>
      <c r="BK239" s="238">
        <f>ROUND(I239*H239,2)</f>
        <v>0</v>
      </c>
      <c r="BL239" s="17" t="s">
        <v>153</v>
      </c>
      <c r="BM239" s="237" t="s">
        <v>315</v>
      </c>
    </row>
    <row r="240" s="13" customFormat="1">
      <c r="A240" s="13"/>
      <c r="B240" s="239"/>
      <c r="C240" s="240"/>
      <c r="D240" s="241" t="s">
        <v>159</v>
      </c>
      <c r="E240" s="242" t="s">
        <v>1</v>
      </c>
      <c r="F240" s="243" t="s">
        <v>195</v>
      </c>
      <c r="G240" s="240"/>
      <c r="H240" s="242" t="s">
        <v>1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9" t="s">
        <v>159</v>
      </c>
      <c r="AU240" s="249" t="s">
        <v>89</v>
      </c>
      <c r="AV240" s="13" t="s">
        <v>87</v>
      </c>
      <c r="AW240" s="13" t="s">
        <v>35</v>
      </c>
      <c r="AX240" s="13" t="s">
        <v>80</v>
      </c>
      <c r="AY240" s="249" t="s">
        <v>146</v>
      </c>
    </row>
    <row r="241" s="13" customFormat="1">
      <c r="A241" s="13"/>
      <c r="B241" s="239"/>
      <c r="C241" s="240"/>
      <c r="D241" s="241" t="s">
        <v>159</v>
      </c>
      <c r="E241" s="242" t="s">
        <v>1</v>
      </c>
      <c r="F241" s="243" t="s">
        <v>316</v>
      </c>
      <c r="G241" s="240"/>
      <c r="H241" s="242" t="s">
        <v>1</v>
      </c>
      <c r="I241" s="244"/>
      <c r="J241" s="240"/>
      <c r="K241" s="240"/>
      <c r="L241" s="245"/>
      <c r="M241" s="246"/>
      <c r="N241" s="247"/>
      <c r="O241" s="247"/>
      <c r="P241" s="247"/>
      <c r="Q241" s="247"/>
      <c r="R241" s="247"/>
      <c r="S241" s="247"/>
      <c r="T241" s="24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9" t="s">
        <v>159</v>
      </c>
      <c r="AU241" s="249" t="s">
        <v>89</v>
      </c>
      <c r="AV241" s="13" t="s">
        <v>87</v>
      </c>
      <c r="AW241" s="13" t="s">
        <v>35</v>
      </c>
      <c r="AX241" s="13" t="s">
        <v>80</v>
      </c>
      <c r="AY241" s="249" t="s">
        <v>146</v>
      </c>
    </row>
    <row r="242" s="14" customFormat="1">
      <c r="A242" s="14"/>
      <c r="B242" s="250"/>
      <c r="C242" s="251"/>
      <c r="D242" s="241" t="s">
        <v>159</v>
      </c>
      <c r="E242" s="252" t="s">
        <v>1</v>
      </c>
      <c r="F242" s="253" t="s">
        <v>317</v>
      </c>
      <c r="G242" s="251"/>
      <c r="H242" s="254">
        <v>147.78</v>
      </c>
      <c r="I242" s="255"/>
      <c r="J242" s="251"/>
      <c r="K242" s="251"/>
      <c r="L242" s="256"/>
      <c r="M242" s="257"/>
      <c r="N242" s="258"/>
      <c r="O242" s="258"/>
      <c r="P242" s="258"/>
      <c r="Q242" s="258"/>
      <c r="R242" s="258"/>
      <c r="S242" s="258"/>
      <c r="T242" s="25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0" t="s">
        <v>159</v>
      </c>
      <c r="AU242" s="260" t="s">
        <v>89</v>
      </c>
      <c r="AV242" s="14" t="s">
        <v>89</v>
      </c>
      <c r="AW242" s="14" t="s">
        <v>35</v>
      </c>
      <c r="AX242" s="14" t="s">
        <v>87</v>
      </c>
      <c r="AY242" s="260" t="s">
        <v>146</v>
      </c>
    </row>
    <row r="243" s="2" customFormat="1" ht="16.5" customHeight="1">
      <c r="A243" s="38"/>
      <c r="B243" s="39"/>
      <c r="C243" s="226" t="s">
        <v>318</v>
      </c>
      <c r="D243" s="226" t="s">
        <v>148</v>
      </c>
      <c r="E243" s="227" t="s">
        <v>319</v>
      </c>
      <c r="F243" s="228" t="s">
        <v>320</v>
      </c>
      <c r="G243" s="229" t="s">
        <v>157</v>
      </c>
      <c r="H243" s="230">
        <v>37.100000000000001</v>
      </c>
      <c r="I243" s="231"/>
      <c r="J243" s="232">
        <f>ROUND(I243*H243,2)</f>
        <v>0</v>
      </c>
      <c r="K243" s="228" t="s">
        <v>152</v>
      </c>
      <c r="L243" s="44"/>
      <c r="M243" s="233" t="s">
        <v>1</v>
      </c>
      <c r="N243" s="234" t="s">
        <v>45</v>
      </c>
      <c r="O243" s="91"/>
      <c r="P243" s="235">
        <f>O243*H243</f>
        <v>0</v>
      </c>
      <c r="Q243" s="235">
        <v>0.084250000000000005</v>
      </c>
      <c r="R243" s="235">
        <f>Q243*H243</f>
        <v>3.1256750000000002</v>
      </c>
      <c r="S243" s="235">
        <v>0</v>
      </c>
      <c r="T243" s="23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7" t="s">
        <v>153</v>
      </c>
      <c r="AT243" s="237" t="s">
        <v>148</v>
      </c>
      <c r="AU243" s="237" t="s">
        <v>89</v>
      </c>
      <c r="AY243" s="17" t="s">
        <v>146</v>
      </c>
      <c r="BE243" s="238">
        <f>IF(N243="základní",J243,0)</f>
        <v>0</v>
      </c>
      <c r="BF243" s="238">
        <f>IF(N243="snížená",J243,0)</f>
        <v>0</v>
      </c>
      <c r="BG243" s="238">
        <f>IF(N243="zákl. přenesená",J243,0)</f>
        <v>0</v>
      </c>
      <c r="BH243" s="238">
        <f>IF(N243="sníž. přenesená",J243,0)</f>
        <v>0</v>
      </c>
      <c r="BI243" s="238">
        <f>IF(N243="nulová",J243,0)</f>
        <v>0</v>
      </c>
      <c r="BJ243" s="17" t="s">
        <v>87</v>
      </c>
      <c r="BK243" s="238">
        <f>ROUND(I243*H243,2)</f>
        <v>0</v>
      </c>
      <c r="BL243" s="17" t="s">
        <v>153</v>
      </c>
      <c r="BM243" s="237" t="s">
        <v>321</v>
      </c>
    </row>
    <row r="244" s="13" customFormat="1">
      <c r="A244" s="13"/>
      <c r="B244" s="239"/>
      <c r="C244" s="240"/>
      <c r="D244" s="241" t="s">
        <v>159</v>
      </c>
      <c r="E244" s="242" t="s">
        <v>1</v>
      </c>
      <c r="F244" s="243" t="s">
        <v>322</v>
      </c>
      <c r="G244" s="240"/>
      <c r="H244" s="242" t="s">
        <v>1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9" t="s">
        <v>159</v>
      </c>
      <c r="AU244" s="249" t="s">
        <v>89</v>
      </c>
      <c r="AV244" s="13" t="s">
        <v>87</v>
      </c>
      <c r="AW244" s="13" t="s">
        <v>35</v>
      </c>
      <c r="AX244" s="13" t="s">
        <v>80</v>
      </c>
      <c r="AY244" s="249" t="s">
        <v>146</v>
      </c>
    </row>
    <row r="245" s="13" customFormat="1">
      <c r="A245" s="13"/>
      <c r="B245" s="239"/>
      <c r="C245" s="240"/>
      <c r="D245" s="241" t="s">
        <v>159</v>
      </c>
      <c r="E245" s="242" t="s">
        <v>1</v>
      </c>
      <c r="F245" s="243" t="s">
        <v>323</v>
      </c>
      <c r="G245" s="240"/>
      <c r="H245" s="242" t="s">
        <v>1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9" t="s">
        <v>159</v>
      </c>
      <c r="AU245" s="249" t="s">
        <v>89</v>
      </c>
      <c r="AV245" s="13" t="s">
        <v>87</v>
      </c>
      <c r="AW245" s="13" t="s">
        <v>35</v>
      </c>
      <c r="AX245" s="13" t="s">
        <v>80</v>
      </c>
      <c r="AY245" s="249" t="s">
        <v>146</v>
      </c>
    </row>
    <row r="246" s="14" customFormat="1">
      <c r="A246" s="14"/>
      <c r="B246" s="250"/>
      <c r="C246" s="251"/>
      <c r="D246" s="241" t="s">
        <v>159</v>
      </c>
      <c r="E246" s="252" t="s">
        <v>1</v>
      </c>
      <c r="F246" s="253" t="s">
        <v>324</v>
      </c>
      <c r="G246" s="251"/>
      <c r="H246" s="254">
        <v>37.100000000000001</v>
      </c>
      <c r="I246" s="255"/>
      <c r="J246" s="251"/>
      <c r="K246" s="251"/>
      <c r="L246" s="256"/>
      <c r="M246" s="257"/>
      <c r="N246" s="258"/>
      <c r="O246" s="258"/>
      <c r="P246" s="258"/>
      <c r="Q246" s="258"/>
      <c r="R246" s="258"/>
      <c r="S246" s="258"/>
      <c r="T246" s="25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0" t="s">
        <v>159</v>
      </c>
      <c r="AU246" s="260" t="s">
        <v>89</v>
      </c>
      <c r="AV246" s="14" t="s">
        <v>89</v>
      </c>
      <c r="AW246" s="14" t="s">
        <v>35</v>
      </c>
      <c r="AX246" s="14" t="s">
        <v>87</v>
      </c>
      <c r="AY246" s="260" t="s">
        <v>146</v>
      </c>
    </row>
    <row r="247" s="2" customFormat="1" ht="16.5" customHeight="1">
      <c r="A247" s="38"/>
      <c r="B247" s="39"/>
      <c r="C247" s="272" t="s">
        <v>325</v>
      </c>
      <c r="D247" s="272" t="s">
        <v>239</v>
      </c>
      <c r="E247" s="273" t="s">
        <v>326</v>
      </c>
      <c r="F247" s="274" t="s">
        <v>327</v>
      </c>
      <c r="G247" s="275" t="s">
        <v>157</v>
      </c>
      <c r="H247" s="276">
        <v>12.359999999999999</v>
      </c>
      <c r="I247" s="277"/>
      <c r="J247" s="278">
        <f>ROUND(I247*H247,2)</f>
        <v>0</v>
      </c>
      <c r="K247" s="274" t="s">
        <v>152</v>
      </c>
      <c r="L247" s="279"/>
      <c r="M247" s="280" t="s">
        <v>1</v>
      </c>
      <c r="N247" s="281" t="s">
        <v>45</v>
      </c>
      <c r="O247" s="91"/>
      <c r="P247" s="235">
        <f>O247*H247</f>
        <v>0</v>
      </c>
      <c r="Q247" s="235">
        <v>0.13100000000000001</v>
      </c>
      <c r="R247" s="235">
        <f>Q247*H247</f>
        <v>1.6191599999999999</v>
      </c>
      <c r="S247" s="235">
        <v>0</v>
      </c>
      <c r="T247" s="23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7" t="s">
        <v>199</v>
      </c>
      <c r="AT247" s="237" t="s">
        <v>239</v>
      </c>
      <c r="AU247" s="237" t="s">
        <v>89</v>
      </c>
      <c r="AY247" s="17" t="s">
        <v>146</v>
      </c>
      <c r="BE247" s="238">
        <f>IF(N247="základní",J247,0)</f>
        <v>0</v>
      </c>
      <c r="BF247" s="238">
        <f>IF(N247="snížená",J247,0)</f>
        <v>0</v>
      </c>
      <c r="BG247" s="238">
        <f>IF(N247="zákl. přenesená",J247,0)</f>
        <v>0</v>
      </c>
      <c r="BH247" s="238">
        <f>IF(N247="sníž. přenesená",J247,0)</f>
        <v>0</v>
      </c>
      <c r="BI247" s="238">
        <f>IF(N247="nulová",J247,0)</f>
        <v>0</v>
      </c>
      <c r="BJ247" s="17" t="s">
        <v>87</v>
      </c>
      <c r="BK247" s="238">
        <f>ROUND(I247*H247,2)</f>
        <v>0</v>
      </c>
      <c r="BL247" s="17" t="s">
        <v>153</v>
      </c>
      <c r="BM247" s="237" t="s">
        <v>328</v>
      </c>
    </row>
    <row r="248" s="14" customFormat="1">
      <c r="A248" s="14"/>
      <c r="B248" s="250"/>
      <c r="C248" s="251"/>
      <c r="D248" s="241" t="s">
        <v>159</v>
      </c>
      <c r="E248" s="252" t="s">
        <v>1</v>
      </c>
      <c r="F248" s="253" t="s">
        <v>329</v>
      </c>
      <c r="G248" s="251"/>
      <c r="H248" s="254">
        <v>12.359999999999999</v>
      </c>
      <c r="I248" s="255"/>
      <c r="J248" s="251"/>
      <c r="K248" s="251"/>
      <c r="L248" s="256"/>
      <c r="M248" s="257"/>
      <c r="N248" s="258"/>
      <c r="O248" s="258"/>
      <c r="P248" s="258"/>
      <c r="Q248" s="258"/>
      <c r="R248" s="258"/>
      <c r="S248" s="258"/>
      <c r="T248" s="25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0" t="s">
        <v>159</v>
      </c>
      <c r="AU248" s="260" t="s">
        <v>89</v>
      </c>
      <c r="AV248" s="14" t="s">
        <v>89</v>
      </c>
      <c r="AW248" s="14" t="s">
        <v>35</v>
      </c>
      <c r="AX248" s="14" t="s">
        <v>87</v>
      </c>
      <c r="AY248" s="260" t="s">
        <v>146</v>
      </c>
    </row>
    <row r="249" s="2" customFormat="1" ht="16.5" customHeight="1">
      <c r="A249" s="38"/>
      <c r="B249" s="39"/>
      <c r="C249" s="226" t="s">
        <v>330</v>
      </c>
      <c r="D249" s="226" t="s">
        <v>148</v>
      </c>
      <c r="E249" s="227" t="s">
        <v>331</v>
      </c>
      <c r="F249" s="228" t="s">
        <v>332</v>
      </c>
      <c r="G249" s="229" t="s">
        <v>157</v>
      </c>
      <c r="H249" s="230">
        <v>23.899999999999999</v>
      </c>
      <c r="I249" s="231"/>
      <c r="J249" s="232">
        <f>ROUND(I249*H249,2)</f>
        <v>0</v>
      </c>
      <c r="K249" s="228" t="s">
        <v>152</v>
      </c>
      <c r="L249" s="44"/>
      <c r="M249" s="233" t="s">
        <v>1</v>
      </c>
      <c r="N249" s="234" t="s">
        <v>45</v>
      </c>
      <c r="O249" s="91"/>
      <c r="P249" s="235">
        <f>O249*H249</f>
        <v>0</v>
      </c>
      <c r="Q249" s="235">
        <v>0.10362</v>
      </c>
      <c r="R249" s="235">
        <f>Q249*H249</f>
        <v>2.476518</v>
      </c>
      <c r="S249" s="235">
        <v>0</v>
      </c>
      <c r="T249" s="23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7" t="s">
        <v>153</v>
      </c>
      <c r="AT249" s="237" t="s">
        <v>148</v>
      </c>
      <c r="AU249" s="237" t="s">
        <v>89</v>
      </c>
      <c r="AY249" s="17" t="s">
        <v>146</v>
      </c>
      <c r="BE249" s="238">
        <f>IF(N249="základní",J249,0)</f>
        <v>0</v>
      </c>
      <c r="BF249" s="238">
        <f>IF(N249="snížená",J249,0)</f>
        <v>0</v>
      </c>
      <c r="BG249" s="238">
        <f>IF(N249="zákl. přenesená",J249,0)</f>
        <v>0</v>
      </c>
      <c r="BH249" s="238">
        <f>IF(N249="sníž. přenesená",J249,0)</f>
        <v>0</v>
      </c>
      <c r="BI249" s="238">
        <f>IF(N249="nulová",J249,0)</f>
        <v>0</v>
      </c>
      <c r="BJ249" s="17" t="s">
        <v>87</v>
      </c>
      <c r="BK249" s="238">
        <f>ROUND(I249*H249,2)</f>
        <v>0</v>
      </c>
      <c r="BL249" s="17" t="s">
        <v>153</v>
      </c>
      <c r="BM249" s="237" t="s">
        <v>333</v>
      </c>
    </row>
    <row r="250" s="13" customFormat="1">
      <c r="A250" s="13"/>
      <c r="B250" s="239"/>
      <c r="C250" s="240"/>
      <c r="D250" s="241" t="s">
        <v>159</v>
      </c>
      <c r="E250" s="242" t="s">
        <v>1</v>
      </c>
      <c r="F250" s="243" t="s">
        <v>334</v>
      </c>
      <c r="G250" s="240"/>
      <c r="H250" s="242" t="s">
        <v>1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9" t="s">
        <v>159</v>
      </c>
      <c r="AU250" s="249" t="s">
        <v>89</v>
      </c>
      <c r="AV250" s="13" t="s">
        <v>87</v>
      </c>
      <c r="AW250" s="13" t="s">
        <v>35</v>
      </c>
      <c r="AX250" s="13" t="s">
        <v>80</v>
      </c>
      <c r="AY250" s="249" t="s">
        <v>146</v>
      </c>
    </row>
    <row r="251" s="14" customFormat="1">
      <c r="A251" s="14"/>
      <c r="B251" s="250"/>
      <c r="C251" s="251"/>
      <c r="D251" s="241" t="s">
        <v>159</v>
      </c>
      <c r="E251" s="252" t="s">
        <v>1</v>
      </c>
      <c r="F251" s="253" t="s">
        <v>335</v>
      </c>
      <c r="G251" s="251"/>
      <c r="H251" s="254">
        <v>23.899999999999999</v>
      </c>
      <c r="I251" s="255"/>
      <c r="J251" s="251"/>
      <c r="K251" s="251"/>
      <c r="L251" s="256"/>
      <c r="M251" s="257"/>
      <c r="N251" s="258"/>
      <c r="O251" s="258"/>
      <c r="P251" s="258"/>
      <c r="Q251" s="258"/>
      <c r="R251" s="258"/>
      <c r="S251" s="258"/>
      <c r="T251" s="25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0" t="s">
        <v>159</v>
      </c>
      <c r="AU251" s="260" t="s">
        <v>89</v>
      </c>
      <c r="AV251" s="14" t="s">
        <v>89</v>
      </c>
      <c r="AW251" s="14" t="s">
        <v>35</v>
      </c>
      <c r="AX251" s="14" t="s">
        <v>87</v>
      </c>
      <c r="AY251" s="260" t="s">
        <v>146</v>
      </c>
    </row>
    <row r="252" s="2" customFormat="1" ht="16.5" customHeight="1">
      <c r="A252" s="38"/>
      <c r="B252" s="39"/>
      <c r="C252" s="272" t="s">
        <v>336</v>
      </c>
      <c r="D252" s="272" t="s">
        <v>239</v>
      </c>
      <c r="E252" s="273" t="s">
        <v>337</v>
      </c>
      <c r="F252" s="274" t="s">
        <v>338</v>
      </c>
      <c r="G252" s="275" t="s">
        <v>157</v>
      </c>
      <c r="H252" s="276">
        <v>24.617000000000001</v>
      </c>
      <c r="I252" s="277"/>
      <c r="J252" s="278">
        <f>ROUND(I252*H252,2)</f>
        <v>0</v>
      </c>
      <c r="K252" s="274" t="s">
        <v>152</v>
      </c>
      <c r="L252" s="279"/>
      <c r="M252" s="280" t="s">
        <v>1</v>
      </c>
      <c r="N252" s="281" t="s">
        <v>45</v>
      </c>
      <c r="O252" s="91"/>
      <c r="P252" s="235">
        <f>O252*H252</f>
        <v>0</v>
      </c>
      <c r="Q252" s="235">
        <v>0.13100000000000001</v>
      </c>
      <c r="R252" s="235">
        <f>Q252*H252</f>
        <v>3.2248270000000003</v>
      </c>
      <c r="S252" s="235">
        <v>0</v>
      </c>
      <c r="T252" s="23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7" t="s">
        <v>199</v>
      </c>
      <c r="AT252" s="237" t="s">
        <v>239</v>
      </c>
      <c r="AU252" s="237" t="s">
        <v>89</v>
      </c>
      <c r="AY252" s="17" t="s">
        <v>146</v>
      </c>
      <c r="BE252" s="238">
        <f>IF(N252="základní",J252,0)</f>
        <v>0</v>
      </c>
      <c r="BF252" s="238">
        <f>IF(N252="snížená",J252,0)</f>
        <v>0</v>
      </c>
      <c r="BG252" s="238">
        <f>IF(N252="zákl. přenesená",J252,0)</f>
        <v>0</v>
      </c>
      <c r="BH252" s="238">
        <f>IF(N252="sníž. přenesená",J252,0)</f>
        <v>0</v>
      </c>
      <c r="BI252" s="238">
        <f>IF(N252="nulová",J252,0)</f>
        <v>0</v>
      </c>
      <c r="BJ252" s="17" t="s">
        <v>87</v>
      </c>
      <c r="BK252" s="238">
        <f>ROUND(I252*H252,2)</f>
        <v>0</v>
      </c>
      <c r="BL252" s="17" t="s">
        <v>153</v>
      </c>
      <c r="BM252" s="237" t="s">
        <v>339</v>
      </c>
    </row>
    <row r="253" s="13" customFormat="1">
      <c r="A253" s="13"/>
      <c r="B253" s="239"/>
      <c r="C253" s="240"/>
      <c r="D253" s="241" t="s">
        <v>159</v>
      </c>
      <c r="E253" s="242" t="s">
        <v>1</v>
      </c>
      <c r="F253" s="243" t="s">
        <v>340</v>
      </c>
      <c r="G253" s="240"/>
      <c r="H253" s="242" t="s">
        <v>1</v>
      </c>
      <c r="I253" s="244"/>
      <c r="J253" s="240"/>
      <c r="K253" s="240"/>
      <c r="L253" s="245"/>
      <c r="M253" s="246"/>
      <c r="N253" s="247"/>
      <c r="O253" s="247"/>
      <c r="P253" s="247"/>
      <c r="Q253" s="247"/>
      <c r="R253" s="247"/>
      <c r="S253" s="247"/>
      <c r="T253" s="24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9" t="s">
        <v>159</v>
      </c>
      <c r="AU253" s="249" t="s">
        <v>89</v>
      </c>
      <c r="AV253" s="13" t="s">
        <v>87</v>
      </c>
      <c r="AW253" s="13" t="s">
        <v>35</v>
      </c>
      <c r="AX253" s="13" t="s">
        <v>80</v>
      </c>
      <c r="AY253" s="249" t="s">
        <v>146</v>
      </c>
    </row>
    <row r="254" s="14" customFormat="1">
      <c r="A254" s="14"/>
      <c r="B254" s="250"/>
      <c r="C254" s="251"/>
      <c r="D254" s="241" t="s">
        <v>159</v>
      </c>
      <c r="E254" s="252" t="s">
        <v>1</v>
      </c>
      <c r="F254" s="253" t="s">
        <v>341</v>
      </c>
      <c r="G254" s="251"/>
      <c r="H254" s="254">
        <v>24.617000000000001</v>
      </c>
      <c r="I254" s="255"/>
      <c r="J254" s="251"/>
      <c r="K254" s="251"/>
      <c r="L254" s="256"/>
      <c r="M254" s="257"/>
      <c r="N254" s="258"/>
      <c r="O254" s="258"/>
      <c r="P254" s="258"/>
      <c r="Q254" s="258"/>
      <c r="R254" s="258"/>
      <c r="S254" s="258"/>
      <c r="T254" s="25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0" t="s">
        <v>159</v>
      </c>
      <c r="AU254" s="260" t="s">
        <v>89</v>
      </c>
      <c r="AV254" s="14" t="s">
        <v>89</v>
      </c>
      <c r="AW254" s="14" t="s">
        <v>35</v>
      </c>
      <c r="AX254" s="14" t="s">
        <v>87</v>
      </c>
      <c r="AY254" s="260" t="s">
        <v>146</v>
      </c>
    </row>
    <row r="255" s="12" customFormat="1" ht="22.8" customHeight="1">
      <c r="A255" s="12"/>
      <c r="B255" s="210"/>
      <c r="C255" s="211"/>
      <c r="D255" s="212" t="s">
        <v>79</v>
      </c>
      <c r="E255" s="224" t="s">
        <v>180</v>
      </c>
      <c r="F255" s="224" t="s">
        <v>342</v>
      </c>
      <c r="G255" s="211"/>
      <c r="H255" s="211"/>
      <c r="I255" s="214"/>
      <c r="J255" s="225">
        <f>BK255</f>
        <v>0</v>
      </c>
      <c r="K255" s="211"/>
      <c r="L255" s="216"/>
      <c r="M255" s="217"/>
      <c r="N255" s="218"/>
      <c r="O255" s="218"/>
      <c r="P255" s="219">
        <f>SUM(P256:P258)</f>
        <v>0</v>
      </c>
      <c r="Q255" s="218"/>
      <c r="R255" s="219">
        <f>SUM(R256:R258)</f>
        <v>0.13716</v>
      </c>
      <c r="S255" s="218"/>
      <c r="T255" s="220">
        <f>SUM(T256:T258)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1" t="s">
        <v>87</v>
      </c>
      <c r="AT255" s="222" t="s">
        <v>79</v>
      </c>
      <c r="AU255" s="222" t="s">
        <v>87</v>
      </c>
      <c r="AY255" s="221" t="s">
        <v>146</v>
      </c>
      <c r="BK255" s="223">
        <f>SUM(BK256:BK258)</f>
        <v>0</v>
      </c>
    </row>
    <row r="256" s="2" customFormat="1" ht="16.5" customHeight="1">
      <c r="A256" s="38"/>
      <c r="B256" s="39"/>
      <c r="C256" s="226" t="s">
        <v>343</v>
      </c>
      <c r="D256" s="226" t="s">
        <v>148</v>
      </c>
      <c r="E256" s="227" t="s">
        <v>344</v>
      </c>
      <c r="F256" s="228" t="s">
        <v>345</v>
      </c>
      <c r="G256" s="229" t="s">
        <v>157</v>
      </c>
      <c r="H256" s="230">
        <v>12</v>
      </c>
      <c r="I256" s="231"/>
      <c r="J256" s="232">
        <f>ROUND(I256*H256,2)</f>
        <v>0</v>
      </c>
      <c r="K256" s="228" t="s">
        <v>152</v>
      </c>
      <c r="L256" s="44"/>
      <c r="M256" s="233" t="s">
        <v>1</v>
      </c>
      <c r="N256" s="234" t="s">
        <v>45</v>
      </c>
      <c r="O256" s="91"/>
      <c r="P256" s="235">
        <f>O256*H256</f>
        <v>0</v>
      </c>
      <c r="Q256" s="235">
        <v>0.011429999999999999</v>
      </c>
      <c r="R256" s="235">
        <f>Q256*H256</f>
        <v>0.13716</v>
      </c>
      <c r="S256" s="235">
        <v>0</v>
      </c>
      <c r="T256" s="23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7" t="s">
        <v>153</v>
      </c>
      <c r="AT256" s="237" t="s">
        <v>148</v>
      </c>
      <c r="AU256" s="237" t="s">
        <v>89</v>
      </c>
      <c r="AY256" s="17" t="s">
        <v>146</v>
      </c>
      <c r="BE256" s="238">
        <f>IF(N256="základní",J256,0)</f>
        <v>0</v>
      </c>
      <c r="BF256" s="238">
        <f>IF(N256="snížená",J256,0)</f>
        <v>0</v>
      </c>
      <c r="BG256" s="238">
        <f>IF(N256="zákl. přenesená",J256,0)</f>
        <v>0</v>
      </c>
      <c r="BH256" s="238">
        <f>IF(N256="sníž. přenesená",J256,0)</f>
        <v>0</v>
      </c>
      <c r="BI256" s="238">
        <f>IF(N256="nulová",J256,0)</f>
        <v>0</v>
      </c>
      <c r="BJ256" s="17" t="s">
        <v>87</v>
      </c>
      <c r="BK256" s="238">
        <f>ROUND(I256*H256,2)</f>
        <v>0</v>
      </c>
      <c r="BL256" s="17" t="s">
        <v>153</v>
      </c>
      <c r="BM256" s="237" t="s">
        <v>346</v>
      </c>
    </row>
    <row r="257" s="13" customFormat="1">
      <c r="A257" s="13"/>
      <c r="B257" s="239"/>
      <c r="C257" s="240"/>
      <c r="D257" s="241" t="s">
        <v>159</v>
      </c>
      <c r="E257" s="242" t="s">
        <v>1</v>
      </c>
      <c r="F257" s="243" t="s">
        <v>347</v>
      </c>
      <c r="G257" s="240"/>
      <c r="H257" s="242" t="s">
        <v>1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159</v>
      </c>
      <c r="AU257" s="249" t="s">
        <v>89</v>
      </c>
      <c r="AV257" s="13" t="s">
        <v>87</v>
      </c>
      <c r="AW257" s="13" t="s">
        <v>35</v>
      </c>
      <c r="AX257" s="13" t="s">
        <v>80</v>
      </c>
      <c r="AY257" s="249" t="s">
        <v>146</v>
      </c>
    </row>
    <row r="258" s="14" customFormat="1">
      <c r="A258" s="14"/>
      <c r="B258" s="250"/>
      <c r="C258" s="251"/>
      <c r="D258" s="241" t="s">
        <v>159</v>
      </c>
      <c r="E258" s="252" t="s">
        <v>1</v>
      </c>
      <c r="F258" s="253" t="s">
        <v>348</v>
      </c>
      <c r="G258" s="251"/>
      <c r="H258" s="254">
        <v>12</v>
      </c>
      <c r="I258" s="255"/>
      <c r="J258" s="251"/>
      <c r="K258" s="251"/>
      <c r="L258" s="256"/>
      <c r="M258" s="257"/>
      <c r="N258" s="258"/>
      <c r="O258" s="258"/>
      <c r="P258" s="258"/>
      <c r="Q258" s="258"/>
      <c r="R258" s="258"/>
      <c r="S258" s="258"/>
      <c r="T258" s="25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0" t="s">
        <v>159</v>
      </c>
      <c r="AU258" s="260" t="s">
        <v>89</v>
      </c>
      <c r="AV258" s="14" t="s">
        <v>89</v>
      </c>
      <c r="AW258" s="14" t="s">
        <v>35</v>
      </c>
      <c r="AX258" s="14" t="s">
        <v>87</v>
      </c>
      <c r="AY258" s="260" t="s">
        <v>146</v>
      </c>
    </row>
    <row r="259" s="12" customFormat="1" ht="22.8" customHeight="1">
      <c r="A259" s="12"/>
      <c r="B259" s="210"/>
      <c r="C259" s="211"/>
      <c r="D259" s="212" t="s">
        <v>79</v>
      </c>
      <c r="E259" s="224" t="s">
        <v>199</v>
      </c>
      <c r="F259" s="224" t="s">
        <v>349</v>
      </c>
      <c r="G259" s="211"/>
      <c r="H259" s="211"/>
      <c r="I259" s="214"/>
      <c r="J259" s="225">
        <f>BK259</f>
        <v>0</v>
      </c>
      <c r="K259" s="211"/>
      <c r="L259" s="216"/>
      <c r="M259" s="217"/>
      <c r="N259" s="218"/>
      <c r="O259" s="218"/>
      <c r="P259" s="219">
        <f>SUM(P260:P292)</f>
        <v>0</v>
      </c>
      <c r="Q259" s="218"/>
      <c r="R259" s="219">
        <f>SUM(R260:R292)</f>
        <v>10.08616</v>
      </c>
      <c r="S259" s="218"/>
      <c r="T259" s="220">
        <f>SUM(T260:T292)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21" t="s">
        <v>87</v>
      </c>
      <c r="AT259" s="222" t="s">
        <v>79</v>
      </c>
      <c r="AU259" s="222" t="s">
        <v>87</v>
      </c>
      <c r="AY259" s="221" t="s">
        <v>146</v>
      </c>
      <c r="BK259" s="223">
        <f>SUM(BK260:BK292)</f>
        <v>0</v>
      </c>
    </row>
    <row r="260" s="2" customFormat="1" ht="16.5" customHeight="1">
      <c r="A260" s="38"/>
      <c r="B260" s="39"/>
      <c r="C260" s="226" t="s">
        <v>350</v>
      </c>
      <c r="D260" s="226" t="s">
        <v>148</v>
      </c>
      <c r="E260" s="227" t="s">
        <v>351</v>
      </c>
      <c r="F260" s="228" t="s">
        <v>352</v>
      </c>
      <c r="G260" s="229" t="s">
        <v>177</v>
      </c>
      <c r="H260" s="230">
        <v>235.90000000000001</v>
      </c>
      <c r="I260" s="231"/>
      <c r="J260" s="232">
        <f>ROUND(I260*H260,2)</f>
        <v>0</v>
      </c>
      <c r="K260" s="228" t="s">
        <v>1</v>
      </c>
      <c r="L260" s="44"/>
      <c r="M260" s="233" t="s">
        <v>1</v>
      </c>
      <c r="N260" s="234" t="s">
        <v>45</v>
      </c>
      <c r="O260" s="91"/>
      <c r="P260" s="235">
        <f>O260*H260</f>
        <v>0</v>
      </c>
      <c r="Q260" s="235">
        <v>0</v>
      </c>
      <c r="R260" s="235">
        <f>Q260*H260</f>
        <v>0</v>
      </c>
      <c r="S260" s="235">
        <v>0</v>
      </c>
      <c r="T260" s="23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7" t="s">
        <v>153</v>
      </c>
      <c r="AT260" s="237" t="s">
        <v>148</v>
      </c>
      <c r="AU260" s="237" t="s">
        <v>89</v>
      </c>
      <c r="AY260" s="17" t="s">
        <v>146</v>
      </c>
      <c r="BE260" s="238">
        <f>IF(N260="základní",J260,0)</f>
        <v>0</v>
      </c>
      <c r="BF260" s="238">
        <f>IF(N260="snížená",J260,0)</f>
        <v>0</v>
      </c>
      <c r="BG260" s="238">
        <f>IF(N260="zákl. přenesená",J260,0)</f>
        <v>0</v>
      </c>
      <c r="BH260" s="238">
        <f>IF(N260="sníž. přenesená",J260,0)</f>
        <v>0</v>
      </c>
      <c r="BI260" s="238">
        <f>IF(N260="nulová",J260,0)</f>
        <v>0</v>
      </c>
      <c r="BJ260" s="17" t="s">
        <v>87</v>
      </c>
      <c r="BK260" s="238">
        <f>ROUND(I260*H260,2)</f>
        <v>0</v>
      </c>
      <c r="BL260" s="17" t="s">
        <v>153</v>
      </c>
      <c r="BM260" s="237" t="s">
        <v>353</v>
      </c>
    </row>
    <row r="261" s="13" customFormat="1">
      <c r="A261" s="13"/>
      <c r="B261" s="239"/>
      <c r="C261" s="240"/>
      <c r="D261" s="241" t="s">
        <v>159</v>
      </c>
      <c r="E261" s="242" t="s">
        <v>1</v>
      </c>
      <c r="F261" s="243" t="s">
        <v>247</v>
      </c>
      <c r="G261" s="240"/>
      <c r="H261" s="242" t="s">
        <v>1</v>
      </c>
      <c r="I261" s="244"/>
      <c r="J261" s="240"/>
      <c r="K261" s="240"/>
      <c r="L261" s="245"/>
      <c r="M261" s="246"/>
      <c r="N261" s="247"/>
      <c r="O261" s="247"/>
      <c r="P261" s="247"/>
      <c r="Q261" s="247"/>
      <c r="R261" s="247"/>
      <c r="S261" s="247"/>
      <c r="T261" s="24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9" t="s">
        <v>159</v>
      </c>
      <c r="AU261" s="249" t="s">
        <v>89</v>
      </c>
      <c r="AV261" s="13" t="s">
        <v>87</v>
      </c>
      <c r="AW261" s="13" t="s">
        <v>35</v>
      </c>
      <c r="AX261" s="13" t="s">
        <v>80</v>
      </c>
      <c r="AY261" s="249" t="s">
        <v>146</v>
      </c>
    </row>
    <row r="262" s="13" customFormat="1">
      <c r="A262" s="13"/>
      <c r="B262" s="239"/>
      <c r="C262" s="240"/>
      <c r="D262" s="241" t="s">
        <v>159</v>
      </c>
      <c r="E262" s="242" t="s">
        <v>1</v>
      </c>
      <c r="F262" s="243" t="s">
        <v>354</v>
      </c>
      <c r="G262" s="240"/>
      <c r="H262" s="242" t="s">
        <v>1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9" t="s">
        <v>159</v>
      </c>
      <c r="AU262" s="249" t="s">
        <v>89</v>
      </c>
      <c r="AV262" s="13" t="s">
        <v>87</v>
      </c>
      <c r="AW262" s="13" t="s">
        <v>35</v>
      </c>
      <c r="AX262" s="13" t="s">
        <v>80</v>
      </c>
      <c r="AY262" s="249" t="s">
        <v>146</v>
      </c>
    </row>
    <row r="263" s="14" customFormat="1">
      <c r="A263" s="14"/>
      <c r="B263" s="250"/>
      <c r="C263" s="251"/>
      <c r="D263" s="241" t="s">
        <v>159</v>
      </c>
      <c r="E263" s="252" t="s">
        <v>1</v>
      </c>
      <c r="F263" s="253" t="s">
        <v>355</v>
      </c>
      <c r="G263" s="251"/>
      <c r="H263" s="254">
        <v>235.90000000000001</v>
      </c>
      <c r="I263" s="255"/>
      <c r="J263" s="251"/>
      <c r="K263" s="251"/>
      <c r="L263" s="256"/>
      <c r="M263" s="257"/>
      <c r="N263" s="258"/>
      <c r="O263" s="258"/>
      <c r="P263" s="258"/>
      <c r="Q263" s="258"/>
      <c r="R263" s="258"/>
      <c r="S263" s="258"/>
      <c r="T263" s="25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0" t="s">
        <v>159</v>
      </c>
      <c r="AU263" s="260" t="s">
        <v>89</v>
      </c>
      <c r="AV263" s="14" t="s">
        <v>89</v>
      </c>
      <c r="AW263" s="14" t="s">
        <v>35</v>
      </c>
      <c r="AX263" s="14" t="s">
        <v>87</v>
      </c>
      <c r="AY263" s="260" t="s">
        <v>146</v>
      </c>
    </row>
    <row r="264" s="2" customFormat="1" ht="16.5" customHeight="1">
      <c r="A264" s="38"/>
      <c r="B264" s="39"/>
      <c r="C264" s="226" t="s">
        <v>356</v>
      </c>
      <c r="D264" s="226" t="s">
        <v>148</v>
      </c>
      <c r="E264" s="227" t="s">
        <v>357</v>
      </c>
      <c r="F264" s="228" t="s">
        <v>358</v>
      </c>
      <c r="G264" s="229" t="s">
        <v>151</v>
      </c>
      <c r="H264" s="230">
        <v>8</v>
      </c>
      <c r="I264" s="231"/>
      <c r="J264" s="232">
        <f>ROUND(I264*H264,2)</f>
        <v>0</v>
      </c>
      <c r="K264" s="228" t="s">
        <v>152</v>
      </c>
      <c r="L264" s="44"/>
      <c r="M264" s="233" t="s">
        <v>1</v>
      </c>
      <c r="N264" s="234" t="s">
        <v>45</v>
      </c>
      <c r="O264" s="91"/>
      <c r="P264" s="235">
        <f>O264*H264</f>
        <v>0</v>
      </c>
      <c r="Q264" s="235">
        <v>0.012120000000000001</v>
      </c>
      <c r="R264" s="235">
        <f>Q264*H264</f>
        <v>0.096960000000000005</v>
      </c>
      <c r="S264" s="235">
        <v>0</v>
      </c>
      <c r="T264" s="23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7" t="s">
        <v>153</v>
      </c>
      <c r="AT264" s="237" t="s">
        <v>148</v>
      </c>
      <c r="AU264" s="237" t="s">
        <v>89</v>
      </c>
      <c r="AY264" s="17" t="s">
        <v>146</v>
      </c>
      <c r="BE264" s="238">
        <f>IF(N264="základní",J264,0)</f>
        <v>0</v>
      </c>
      <c r="BF264" s="238">
        <f>IF(N264="snížená",J264,0)</f>
        <v>0</v>
      </c>
      <c r="BG264" s="238">
        <f>IF(N264="zákl. přenesená",J264,0)</f>
        <v>0</v>
      </c>
      <c r="BH264" s="238">
        <f>IF(N264="sníž. přenesená",J264,0)</f>
        <v>0</v>
      </c>
      <c r="BI264" s="238">
        <f>IF(N264="nulová",J264,0)</f>
        <v>0</v>
      </c>
      <c r="BJ264" s="17" t="s">
        <v>87</v>
      </c>
      <c r="BK264" s="238">
        <f>ROUND(I264*H264,2)</f>
        <v>0</v>
      </c>
      <c r="BL264" s="17" t="s">
        <v>153</v>
      </c>
      <c r="BM264" s="237" t="s">
        <v>359</v>
      </c>
    </row>
    <row r="265" s="13" customFormat="1">
      <c r="A265" s="13"/>
      <c r="B265" s="239"/>
      <c r="C265" s="240"/>
      <c r="D265" s="241" t="s">
        <v>159</v>
      </c>
      <c r="E265" s="242" t="s">
        <v>1</v>
      </c>
      <c r="F265" s="243" t="s">
        <v>247</v>
      </c>
      <c r="G265" s="240"/>
      <c r="H265" s="242" t="s">
        <v>1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9" t="s">
        <v>159</v>
      </c>
      <c r="AU265" s="249" t="s">
        <v>89</v>
      </c>
      <c r="AV265" s="13" t="s">
        <v>87</v>
      </c>
      <c r="AW265" s="13" t="s">
        <v>35</v>
      </c>
      <c r="AX265" s="13" t="s">
        <v>80</v>
      </c>
      <c r="AY265" s="249" t="s">
        <v>146</v>
      </c>
    </row>
    <row r="266" s="14" customFormat="1">
      <c r="A266" s="14"/>
      <c r="B266" s="250"/>
      <c r="C266" s="251"/>
      <c r="D266" s="241" t="s">
        <v>159</v>
      </c>
      <c r="E266" s="252" t="s">
        <v>1</v>
      </c>
      <c r="F266" s="253" t="s">
        <v>199</v>
      </c>
      <c r="G266" s="251"/>
      <c r="H266" s="254">
        <v>8</v>
      </c>
      <c r="I266" s="255"/>
      <c r="J266" s="251"/>
      <c r="K266" s="251"/>
      <c r="L266" s="256"/>
      <c r="M266" s="257"/>
      <c r="N266" s="258"/>
      <c r="O266" s="258"/>
      <c r="P266" s="258"/>
      <c r="Q266" s="258"/>
      <c r="R266" s="258"/>
      <c r="S266" s="258"/>
      <c r="T266" s="25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0" t="s">
        <v>159</v>
      </c>
      <c r="AU266" s="260" t="s">
        <v>89</v>
      </c>
      <c r="AV266" s="14" t="s">
        <v>89</v>
      </c>
      <c r="AW266" s="14" t="s">
        <v>35</v>
      </c>
      <c r="AX266" s="14" t="s">
        <v>87</v>
      </c>
      <c r="AY266" s="260" t="s">
        <v>146</v>
      </c>
    </row>
    <row r="267" s="2" customFormat="1" ht="16.5" customHeight="1">
      <c r="A267" s="38"/>
      <c r="B267" s="39"/>
      <c r="C267" s="226" t="s">
        <v>360</v>
      </c>
      <c r="D267" s="226" t="s">
        <v>148</v>
      </c>
      <c r="E267" s="227" t="s">
        <v>361</v>
      </c>
      <c r="F267" s="228" t="s">
        <v>362</v>
      </c>
      <c r="G267" s="229" t="s">
        <v>151</v>
      </c>
      <c r="H267" s="230">
        <v>8</v>
      </c>
      <c r="I267" s="231"/>
      <c r="J267" s="232">
        <f>ROUND(I267*H267,2)</f>
        <v>0</v>
      </c>
      <c r="K267" s="228" t="s">
        <v>152</v>
      </c>
      <c r="L267" s="44"/>
      <c r="M267" s="233" t="s">
        <v>1</v>
      </c>
      <c r="N267" s="234" t="s">
        <v>45</v>
      </c>
      <c r="O267" s="91"/>
      <c r="P267" s="235">
        <f>O267*H267</f>
        <v>0</v>
      </c>
      <c r="Q267" s="235">
        <v>0</v>
      </c>
      <c r="R267" s="235">
        <f>Q267*H267</f>
        <v>0</v>
      </c>
      <c r="S267" s="235">
        <v>0</v>
      </c>
      <c r="T267" s="23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7" t="s">
        <v>153</v>
      </c>
      <c r="AT267" s="237" t="s">
        <v>148</v>
      </c>
      <c r="AU267" s="237" t="s">
        <v>89</v>
      </c>
      <c r="AY267" s="17" t="s">
        <v>146</v>
      </c>
      <c r="BE267" s="238">
        <f>IF(N267="základní",J267,0)</f>
        <v>0</v>
      </c>
      <c r="BF267" s="238">
        <f>IF(N267="snížená",J267,0)</f>
        <v>0</v>
      </c>
      <c r="BG267" s="238">
        <f>IF(N267="zákl. přenesená",J267,0)</f>
        <v>0</v>
      </c>
      <c r="BH267" s="238">
        <f>IF(N267="sníž. přenesená",J267,0)</f>
        <v>0</v>
      </c>
      <c r="BI267" s="238">
        <f>IF(N267="nulová",J267,0)</f>
        <v>0</v>
      </c>
      <c r="BJ267" s="17" t="s">
        <v>87</v>
      </c>
      <c r="BK267" s="238">
        <f>ROUND(I267*H267,2)</f>
        <v>0</v>
      </c>
      <c r="BL267" s="17" t="s">
        <v>153</v>
      </c>
      <c r="BM267" s="237" t="s">
        <v>363</v>
      </c>
    </row>
    <row r="268" s="13" customFormat="1">
      <c r="A268" s="13"/>
      <c r="B268" s="239"/>
      <c r="C268" s="240"/>
      <c r="D268" s="241" t="s">
        <v>159</v>
      </c>
      <c r="E268" s="242" t="s">
        <v>1</v>
      </c>
      <c r="F268" s="243" t="s">
        <v>247</v>
      </c>
      <c r="G268" s="240"/>
      <c r="H268" s="242" t="s">
        <v>1</v>
      </c>
      <c r="I268" s="244"/>
      <c r="J268" s="240"/>
      <c r="K268" s="240"/>
      <c r="L268" s="245"/>
      <c r="M268" s="246"/>
      <c r="N268" s="247"/>
      <c r="O268" s="247"/>
      <c r="P268" s="247"/>
      <c r="Q268" s="247"/>
      <c r="R268" s="247"/>
      <c r="S268" s="247"/>
      <c r="T268" s="24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9" t="s">
        <v>159</v>
      </c>
      <c r="AU268" s="249" t="s">
        <v>89</v>
      </c>
      <c r="AV268" s="13" t="s">
        <v>87</v>
      </c>
      <c r="AW268" s="13" t="s">
        <v>35</v>
      </c>
      <c r="AX268" s="13" t="s">
        <v>80</v>
      </c>
      <c r="AY268" s="249" t="s">
        <v>146</v>
      </c>
    </row>
    <row r="269" s="14" customFormat="1">
      <c r="A269" s="14"/>
      <c r="B269" s="250"/>
      <c r="C269" s="251"/>
      <c r="D269" s="241" t="s">
        <v>159</v>
      </c>
      <c r="E269" s="252" t="s">
        <v>1</v>
      </c>
      <c r="F269" s="253" t="s">
        <v>199</v>
      </c>
      <c r="G269" s="251"/>
      <c r="H269" s="254">
        <v>8</v>
      </c>
      <c r="I269" s="255"/>
      <c r="J269" s="251"/>
      <c r="K269" s="251"/>
      <c r="L269" s="256"/>
      <c r="M269" s="257"/>
      <c r="N269" s="258"/>
      <c r="O269" s="258"/>
      <c r="P269" s="258"/>
      <c r="Q269" s="258"/>
      <c r="R269" s="258"/>
      <c r="S269" s="258"/>
      <c r="T269" s="25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0" t="s">
        <v>159</v>
      </c>
      <c r="AU269" s="260" t="s">
        <v>89</v>
      </c>
      <c r="AV269" s="14" t="s">
        <v>89</v>
      </c>
      <c r="AW269" s="14" t="s">
        <v>35</v>
      </c>
      <c r="AX269" s="14" t="s">
        <v>87</v>
      </c>
      <c r="AY269" s="260" t="s">
        <v>146</v>
      </c>
    </row>
    <row r="270" s="2" customFormat="1" ht="16.5" customHeight="1">
      <c r="A270" s="38"/>
      <c r="B270" s="39"/>
      <c r="C270" s="226" t="s">
        <v>364</v>
      </c>
      <c r="D270" s="226" t="s">
        <v>148</v>
      </c>
      <c r="E270" s="227" t="s">
        <v>365</v>
      </c>
      <c r="F270" s="228" t="s">
        <v>366</v>
      </c>
      <c r="G270" s="229" t="s">
        <v>151</v>
      </c>
      <c r="H270" s="230">
        <v>8</v>
      </c>
      <c r="I270" s="231"/>
      <c r="J270" s="232">
        <f>ROUND(I270*H270,2)</f>
        <v>0</v>
      </c>
      <c r="K270" s="228" t="s">
        <v>152</v>
      </c>
      <c r="L270" s="44"/>
      <c r="M270" s="233" t="s">
        <v>1</v>
      </c>
      <c r="N270" s="234" t="s">
        <v>45</v>
      </c>
      <c r="O270" s="91"/>
      <c r="P270" s="235">
        <f>O270*H270</f>
        <v>0</v>
      </c>
      <c r="Q270" s="235">
        <v>0.34089999999999998</v>
      </c>
      <c r="R270" s="235">
        <f>Q270*H270</f>
        <v>2.7271999999999998</v>
      </c>
      <c r="S270" s="235">
        <v>0</v>
      </c>
      <c r="T270" s="23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7" t="s">
        <v>153</v>
      </c>
      <c r="AT270" s="237" t="s">
        <v>148</v>
      </c>
      <c r="AU270" s="237" t="s">
        <v>89</v>
      </c>
      <c r="AY270" s="17" t="s">
        <v>146</v>
      </c>
      <c r="BE270" s="238">
        <f>IF(N270="základní",J270,0)</f>
        <v>0</v>
      </c>
      <c r="BF270" s="238">
        <f>IF(N270="snížená",J270,0)</f>
        <v>0</v>
      </c>
      <c r="BG270" s="238">
        <f>IF(N270="zákl. přenesená",J270,0)</f>
        <v>0</v>
      </c>
      <c r="BH270" s="238">
        <f>IF(N270="sníž. přenesená",J270,0)</f>
        <v>0</v>
      </c>
      <c r="BI270" s="238">
        <f>IF(N270="nulová",J270,0)</f>
        <v>0</v>
      </c>
      <c r="BJ270" s="17" t="s">
        <v>87</v>
      </c>
      <c r="BK270" s="238">
        <f>ROUND(I270*H270,2)</f>
        <v>0</v>
      </c>
      <c r="BL270" s="17" t="s">
        <v>153</v>
      </c>
      <c r="BM270" s="237" t="s">
        <v>367</v>
      </c>
    </row>
    <row r="271" s="14" customFormat="1">
      <c r="A271" s="14"/>
      <c r="B271" s="250"/>
      <c r="C271" s="251"/>
      <c r="D271" s="241" t="s">
        <v>159</v>
      </c>
      <c r="E271" s="252" t="s">
        <v>1</v>
      </c>
      <c r="F271" s="253" t="s">
        <v>199</v>
      </c>
      <c r="G271" s="251"/>
      <c r="H271" s="254">
        <v>8</v>
      </c>
      <c r="I271" s="255"/>
      <c r="J271" s="251"/>
      <c r="K271" s="251"/>
      <c r="L271" s="256"/>
      <c r="M271" s="257"/>
      <c r="N271" s="258"/>
      <c r="O271" s="258"/>
      <c r="P271" s="258"/>
      <c r="Q271" s="258"/>
      <c r="R271" s="258"/>
      <c r="S271" s="258"/>
      <c r="T271" s="25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0" t="s">
        <v>159</v>
      </c>
      <c r="AU271" s="260" t="s">
        <v>89</v>
      </c>
      <c r="AV271" s="14" t="s">
        <v>89</v>
      </c>
      <c r="AW271" s="14" t="s">
        <v>35</v>
      </c>
      <c r="AX271" s="14" t="s">
        <v>80</v>
      </c>
      <c r="AY271" s="260" t="s">
        <v>146</v>
      </c>
    </row>
    <row r="272" s="2" customFormat="1" ht="16.5" customHeight="1">
      <c r="A272" s="38"/>
      <c r="B272" s="39"/>
      <c r="C272" s="272" t="s">
        <v>368</v>
      </c>
      <c r="D272" s="272" t="s">
        <v>239</v>
      </c>
      <c r="E272" s="273" t="s">
        <v>369</v>
      </c>
      <c r="F272" s="274" t="s">
        <v>370</v>
      </c>
      <c r="G272" s="275" t="s">
        <v>151</v>
      </c>
      <c r="H272" s="276">
        <v>8.0800000000000001</v>
      </c>
      <c r="I272" s="277"/>
      <c r="J272" s="278">
        <f>ROUND(I272*H272,2)</f>
        <v>0</v>
      </c>
      <c r="K272" s="274" t="s">
        <v>152</v>
      </c>
      <c r="L272" s="279"/>
      <c r="M272" s="280" t="s">
        <v>1</v>
      </c>
      <c r="N272" s="281" t="s">
        <v>45</v>
      </c>
      <c r="O272" s="91"/>
      <c r="P272" s="235">
        <f>O272*H272</f>
        <v>0</v>
      </c>
      <c r="Q272" s="235">
        <v>0.027</v>
      </c>
      <c r="R272" s="235">
        <f>Q272*H272</f>
        <v>0.21815999999999999</v>
      </c>
      <c r="S272" s="235">
        <v>0</v>
      </c>
      <c r="T272" s="23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7" t="s">
        <v>199</v>
      </c>
      <c r="AT272" s="237" t="s">
        <v>239</v>
      </c>
      <c r="AU272" s="237" t="s">
        <v>89</v>
      </c>
      <c r="AY272" s="17" t="s">
        <v>146</v>
      </c>
      <c r="BE272" s="238">
        <f>IF(N272="základní",J272,0)</f>
        <v>0</v>
      </c>
      <c r="BF272" s="238">
        <f>IF(N272="snížená",J272,0)</f>
        <v>0</v>
      </c>
      <c r="BG272" s="238">
        <f>IF(N272="zákl. přenesená",J272,0)</f>
        <v>0</v>
      </c>
      <c r="BH272" s="238">
        <f>IF(N272="sníž. přenesená",J272,0)</f>
        <v>0</v>
      </c>
      <c r="BI272" s="238">
        <f>IF(N272="nulová",J272,0)</f>
        <v>0</v>
      </c>
      <c r="BJ272" s="17" t="s">
        <v>87</v>
      </c>
      <c r="BK272" s="238">
        <f>ROUND(I272*H272,2)</f>
        <v>0</v>
      </c>
      <c r="BL272" s="17" t="s">
        <v>153</v>
      </c>
      <c r="BM272" s="237" t="s">
        <v>371</v>
      </c>
    </row>
    <row r="273" s="14" customFormat="1">
      <c r="A273" s="14"/>
      <c r="B273" s="250"/>
      <c r="C273" s="251"/>
      <c r="D273" s="241" t="s">
        <v>159</v>
      </c>
      <c r="E273" s="252" t="s">
        <v>1</v>
      </c>
      <c r="F273" s="253" t="s">
        <v>372</v>
      </c>
      <c r="G273" s="251"/>
      <c r="H273" s="254">
        <v>8.0800000000000001</v>
      </c>
      <c r="I273" s="255"/>
      <c r="J273" s="251"/>
      <c r="K273" s="251"/>
      <c r="L273" s="256"/>
      <c r="M273" s="257"/>
      <c r="N273" s="258"/>
      <c r="O273" s="258"/>
      <c r="P273" s="258"/>
      <c r="Q273" s="258"/>
      <c r="R273" s="258"/>
      <c r="S273" s="258"/>
      <c r="T273" s="25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0" t="s">
        <v>159</v>
      </c>
      <c r="AU273" s="260" t="s">
        <v>89</v>
      </c>
      <c r="AV273" s="14" t="s">
        <v>89</v>
      </c>
      <c r="AW273" s="14" t="s">
        <v>35</v>
      </c>
      <c r="AX273" s="14" t="s">
        <v>80</v>
      </c>
      <c r="AY273" s="260" t="s">
        <v>146</v>
      </c>
    </row>
    <row r="274" s="2" customFormat="1" ht="16.5" customHeight="1">
      <c r="A274" s="38"/>
      <c r="B274" s="39"/>
      <c r="C274" s="272" t="s">
        <v>373</v>
      </c>
      <c r="D274" s="272" t="s">
        <v>239</v>
      </c>
      <c r="E274" s="273" t="s">
        <v>374</v>
      </c>
      <c r="F274" s="274" t="s">
        <v>375</v>
      </c>
      <c r="G274" s="275" t="s">
        <v>151</v>
      </c>
      <c r="H274" s="276">
        <v>8.0800000000000001</v>
      </c>
      <c r="I274" s="277"/>
      <c r="J274" s="278">
        <f>ROUND(I274*H274,2)</f>
        <v>0</v>
      </c>
      <c r="K274" s="274" t="s">
        <v>152</v>
      </c>
      <c r="L274" s="279"/>
      <c r="M274" s="280" t="s">
        <v>1</v>
      </c>
      <c r="N274" s="281" t="s">
        <v>45</v>
      </c>
      <c r="O274" s="91"/>
      <c r="P274" s="235">
        <f>O274*H274</f>
        <v>0</v>
      </c>
      <c r="Q274" s="235">
        <v>0.058000000000000003</v>
      </c>
      <c r="R274" s="235">
        <f>Q274*H274</f>
        <v>0.46864</v>
      </c>
      <c r="S274" s="235">
        <v>0</v>
      </c>
      <c r="T274" s="23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7" t="s">
        <v>199</v>
      </c>
      <c r="AT274" s="237" t="s">
        <v>239</v>
      </c>
      <c r="AU274" s="237" t="s">
        <v>89</v>
      </c>
      <c r="AY274" s="17" t="s">
        <v>146</v>
      </c>
      <c r="BE274" s="238">
        <f>IF(N274="základní",J274,0)</f>
        <v>0</v>
      </c>
      <c r="BF274" s="238">
        <f>IF(N274="snížená",J274,0)</f>
        <v>0</v>
      </c>
      <c r="BG274" s="238">
        <f>IF(N274="zákl. přenesená",J274,0)</f>
        <v>0</v>
      </c>
      <c r="BH274" s="238">
        <f>IF(N274="sníž. přenesená",J274,0)</f>
        <v>0</v>
      </c>
      <c r="BI274" s="238">
        <f>IF(N274="nulová",J274,0)</f>
        <v>0</v>
      </c>
      <c r="BJ274" s="17" t="s">
        <v>87</v>
      </c>
      <c r="BK274" s="238">
        <f>ROUND(I274*H274,2)</f>
        <v>0</v>
      </c>
      <c r="BL274" s="17" t="s">
        <v>153</v>
      </c>
      <c r="BM274" s="237" t="s">
        <v>376</v>
      </c>
    </row>
    <row r="275" s="14" customFormat="1">
      <c r="A275" s="14"/>
      <c r="B275" s="250"/>
      <c r="C275" s="251"/>
      <c r="D275" s="241" t="s">
        <v>159</v>
      </c>
      <c r="E275" s="252" t="s">
        <v>1</v>
      </c>
      <c r="F275" s="253" t="s">
        <v>372</v>
      </c>
      <c r="G275" s="251"/>
      <c r="H275" s="254">
        <v>8.0800000000000001</v>
      </c>
      <c r="I275" s="255"/>
      <c r="J275" s="251"/>
      <c r="K275" s="251"/>
      <c r="L275" s="256"/>
      <c r="M275" s="257"/>
      <c r="N275" s="258"/>
      <c r="O275" s="258"/>
      <c r="P275" s="258"/>
      <c r="Q275" s="258"/>
      <c r="R275" s="258"/>
      <c r="S275" s="258"/>
      <c r="T275" s="25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0" t="s">
        <v>159</v>
      </c>
      <c r="AU275" s="260" t="s">
        <v>89</v>
      </c>
      <c r="AV275" s="14" t="s">
        <v>89</v>
      </c>
      <c r="AW275" s="14" t="s">
        <v>35</v>
      </c>
      <c r="AX275" s="14" t="s">
        <v>87</v>
      </c>
      <c r="AY275" s="260" t="s">
        <v>146</v>
      </c>
    </row>
    <row r="276" s="2" customFormat="1" ht="16.5" customHeight="1">
      <c r="A276" s="38"/>
      <c r="B276" s="39"/>
      <c r="C276" s="272" t="s">
        <v>377</v>
      </c>
      <c r="D276" s="272" t="s">
        <v>239</v>
      </c>
      <c r="E276" s="273" t="s">
        <v>378</v>
      </c>
      <c r="F276" s="274" t="s">
        <v>379</v>
      </c>
      <c r="G276" s="275" t="s">
        <v>151</v>
      </c>
      <c r="H276" s="276">
        <v>8.0800000000000001</v>
      </c>
      <c r="I276" s="277"/>
      <c r="J276" s="278">
        <f>ROUND(I276*H276,2)</f>
        <v>0</v>
      </c>
      <c r="K276" s="274" t="s">
        <v>152</v>
      </c>
      <c r="L276" s="279"/>
      <c r="M276" s="280" t="s">
        <v>1</v>
      </c>
      <c r="N276" s="281" t="s">
        <v>45</v>
      </c>
      <c r="O276" s="91"/>
      <c r="P276" s="235">
        <f>O276*H276</f>
        <v>0</v>
      </c>
      <c r="Q276" s="235">
        <v>0.080000000000000002</v>
      </c>
      <c r="R276" s="235">
        <f>Q276*H276</f>
        <v>0.64639999999999997</v>
      </c>
      <c r="S276" s="235">
        <v>0</v>
      </c>
      <c r="T276" s="23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7" t="s">
        <v>199</v>
      </c>
      <c r="AT276" s="237" t="s">
        <v>239</v>
      </c>
      <c r="AU276" s="237" t="s">
        <v>89</v>
      </c>
      <c r="AY276" s="17" t="s">
        <v>146</v>
      </c>
      <c r="BE276" s="238">
        <f>IF(N276="základní",J276,0)</f>
        <v>0</v>
      </c>
      <c r="BF276" s="238">
        <f>IF(N276="snížená",J276,0)</f>
        <v>0</v>
      </c>
      <c r="BG276" s="238">
        <f>IF(N276="zákl. přenesená",J276,0)</f>
        <v>0</v>
      </c>
      <c r="BH276" s="238">
        <f>IF(N276="sníž. přenesená",J276,0)</f>
        <v>0</v>
      </c>
      <c r="BI276" s="238">
        <f>IF(N276="nulová",J276,0)</f>
        <v>0</v>
      </c>
      <c r="BJ276" s="17" t="s">
        <v>87</v>
      </c>
      <c r="BK276" s="238">
        <f>ROUND(I276*H276,2)</f>
        <v>0</v>
      </c>
      <c r="BL276" s="17" t="s">
        <v>153</v>
      </c>
      <c r="BM276" s="237" t="s">
        <v>380</v>
      </c>
    </row>
    <row r="277" s="14" customFormat="1">
      <c r="A277" s="14"/>
      <c r="B277" s="250"/>
      <c r="C277" s="251"/>
      <c r="D277" s="241" t="s">
        <v>159</v>
      </c>
      <c r="E277" s="252" t="s">
        <v>1</v>
      </c>
      <c r="F277" s="253" t="s">
        <v>372</v>
      </c>
      <c r="G277" s="251"/>
      <c r="H277" s="254">
        <v>8.0800000000000001</v>
      </c>
      <c r="I277" s="255"/>
      <c r="J277" s="251"/>
      <c r="K277" s="251"/>
      <c r="L277" s="256"/>
      <c r="M277" s="257"/>
      <c r="N277" s="258"/>
      <c r="O277" s="258"/>
      <c r="P277" s="258"/>
      <c r="Q277" s="258"/>
      <c r="R277" s="258"/>
      <c r="S277" s="258"/>
      <c r="T277" s="25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0" t="s">
        <v>159</v>
      </c>
      <c r="AU277" s="260" t="s">
        <v>89</v>
      </c>
      <c r="AV277" s="14" t="s">
        <v>89</v>
      </c>
      <c r="AW277" s="14" t="s">
        <v>35</v>
      </c>
      <c r="AX277" s="14" t="s">
        <v>80</v>
      </c>
      <c r="AY277" s="260" t="s">
        <v>146</v>
      </c>
    </row>
    <row r="278" s="2" customFormat="1" ht="16.5" customHeight="1">
      <c r="A278" s="38"/>
      <c r="B278" s="39"/>
      <c r="C278" s="272" t="s">
        <v>381</v>
      </c>
      <c r="D278" s="272" t="s">
        <v>239</v>
      </c>
      <c r="E278" s="273" t="s">
        <v>382</v>
      </c>
      <c r="F278" s="274" t="s">
        <v>383</v>
      </c>
      <c r="G278" s="275" t="s">
        <v>151</v>
      </c>
      <c r="H278" s="276">
        <v>8.0800000000000001</v>
      </c>
      <c r="I278" s="277"/>
      <c r="J278" s="278">
        <f>ROUND(I278*H278,2)</f>
        <v>0</v>
      </c>
      <c r="K278" s="274" t="s">
        <v>152</v>
      </c>
      <c r="L278" s="279"/>
      <c r="M278" s="280" t="s">
        <v>1</v>
      </c>
      <c r="N278" s="281" t="s">
        <v>45</v>
      </c>
      <c r="O278" s="91"/>
      <c r="P278" s="235">
        <f>O278*H278</f>
        <v>0</v>
      </c>
      <c r="Q278" s="235">
        <v>0.071999999999999995</v>
      </c>
      <c r="R278" s="235">
        <f>Q278*H278</f>
        <v>0.58175999999999994</v>
      </c>
      <c r="S278" s="235">
        <v>0</v>
      </c>
      <c r="T278" s="23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7" t="s">
        <v>199</v>
      </c>
      <c r="AT278" s="237" t="s">
        <v>239</v>
      </c>
      <c r="AU278" s="237" t="s">
        <v>89</v>
      </c>
      <c r="AY278" s="17" t="s">
        <v>146</v>
      </c>
      <c r="BE278" s="238">
        <f>IF(N278="základní",J278,0)</f>
        <v>0</v>
      </c>
      <c r="BF278" s="238">
        <f>IF(N278="snížená",J278,0)</f>
        <v>0</v>
      </c>
      <c r="BG278" s="238">
        <f>IF(N278="zákl. přenesená",J278,0)</f>
        <v>0</v>
      </c>
      <c r="BH278" s="238">
        <f>IF(N278="sníž. přenesená",J278,0)</f>
        <v>0</v>
      </c>
      <c r="BI278" s="238">
        <f>IF(N278="nulová",J278,0)</f>
        <v>0</v>
      </c>
      <c r="BJ278" s="17" t="s">
        <v>87</v>
      </c>
      <c r="BK278" s="238">
        <f>ROUND(I278*H278,2)</f>
        <v>0</v>
      </c>
      <c r="BL278" s="17" t="s">
        <v>153</v>
      </c>
      <c r="BM278" s="237" t="s">
        <v>384</v>
      </c>
    </row>
    <row r="279" s="14" customFormat="1">
      <c r="A279" s="14"/>
      <c r="B279" s="250"/>
      <c r="C279" s="251"/>
      <c r="D279" s="241" t="s">
        <v>159</v>
      </c>
      <c r="E279" s="252" t="s">
        <v>1</v>
      </c>
      <c r="F279" s="253" t="s">
        <v>372</v>
      </c>
      <c r="G279" s="251"/>
      <c r="H279" s="254">
        <v>8.0800000000000001</v>
      </c>
      <c r="I279" s="255"/>
      <c r="J279" s="251"/>
      <c r="K279" s="251"/>
      <c r="L279" s="256"/>
      <c r="M279" s="257"/>
      <c r="N279" s="258"/>
      <c r="O279" s="258"/>
      <c r="P279" s="258"/>
      <c r="Q279" s="258"/>
      <c r="R279" s="258"/>
      <c r="S279" s="258"/>
      <c r="T279" s="25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0" t="s">
        <v>159</v>
      </c>
      <c r="AU279" s="260" t="s">
        <v>89</v>
      </c>
      <c r="AV279" s="14" t="s">
        <v>89</v>
      </c>
      <c r="AW279" s="14" t="s">
        <v>35</v>
      </c>
      <c r="AX279" s="14" t="s">
        <v>80</v>
      </c>
      <c r="AY279" s="260" t="s">
        <v>146</v>
      </c>
    </row>
    <row r="280" s="2" customFormat="1" ht="16.5" customHeight="1">
      <c r="A280" s="38"/>
      <c r="B280" s="39"/>
      <c r="C280" s="226" t="s">
        <v>385</v>
      </c>
      <c r="D280" s="226" t="s">
        <v>148</v>
      </c>
      <c r="E280" s="227" t="s">
        <v>386</v>
      </c>
      <c r="F280" s="228" t="s">
        <v>387</v>
      </c>
      <c r="G280" s="229" t="s">
        <v>151</v>
      </c>
      <c r="H280" s="230">
        <v>8</v>
      </c>
      <c r="I280" s="231"/>
      <c r="J280" s="232">
        <f>ROUND(I280*H280,2)</f>
        <v>0</v>
      </c>
      <c r="K280" s="228" t="s">
        <v>152</v>
      </c>
      <c r="L280" s="44"/>
      <c r="M280" s="233" t="s">
        <v>1</v>
      </c>
      <c r="N280" s="234" t="s">
        <v>45</v>
      </c>
      <c r="O280" s="91"/>
      <c r="P280" s="235">
        <f>O280*H280</f>
        <v>0</v>
      </c>
      <c r="Q280" s="235">
        <v>0.21734000000000001</v>
      </c>
      <c r="R280" s="235">
        <f>Q280*H280</f>
        <v>1.73872</v>
      </c>
      <c r="S280" s="235">
        <v>0</v>
      </c>
      <c r="T280" s="23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7" t="s">
        <v>153</v>
      </c>
      <c r="AT280" s="237" t="s">
        <v>148</v>
      </c>
      <c r="AU280" s="237" t="s">
        <v>89</v>
      </c>
      <c r="AY280" s="17" t="s">
        <v>146</v>
      </c>
      <c r="BE280" s="238">
        <f>IF(N280="základní",J280,0)</f>
        <v>0</v>
      </c>
      <c r="BF280" s="238">
        <f>IF(N280="snížená",J280,0)</f>
        <v>0</v>
      </c>
      <c r="BG280" s="238">
        <f>IF(N280="zákl. přenesená",J280,0)</f>
        <v>0</v>
      </c>
      <c r="BH280" s="238">
        <f>IF(N280="sníž. přenesená",J280,0)</f>
        <v>0</v>
      </c>
      <c r="BI280" s="238">
        <f>IF(N280="nulová",J280,0)</f>
        <v>0</v>
      </c>
      <c r="BJ280" s="17" t="s">
        <v>87</v>
      </c>
      <c r="BK280" s="238">
        <f>ROUND(I280*H280,2)</f>
        <v>0</v>
      </c>
      <c r="BL280" s="17" t="s">
        <v>153</v>
      </c>
      <c r="BM280" s="237" t="s">
        <v>388</v>
      </c>
    </row>
    <row r="281" s="14" customFormat="1">
      <c r="A281" s="14"/>
      <c r="B281" s="250"/>
      <c r="C281" s="251"/>
      <c r="D281" s="241" t="s">
        <v>159</v>
      </c>
      <c r="E281" s="252" t="s">
        <v>1</v>
      </c>
      <c r="F281" s="253" t="s">
        <v>199</v>
      </c>
      <c r="G281" s="251"/>
      <c r="H281" s="254">
        <v>8</v>
      </c>
      <c r="I281" s="255"/>
      <c r="J281" s="251"/>
      <c r="K281" s="251"/>
      <c r="L281" s="256"/>
      <c r="M281" s="257"/>
      <c r="N281" s="258"/>
      <c r="O281" s="258"/>
      <c r="P281" s="258"/>
      <c r="Q281" s="258"/>
      <c r="R281" s="258"/>
      <c r="S281" s="258"/>
      <c r="T281" s="25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0" t="s">
        <v>159</v>
      </c>
      <c r="AU281" s="260" t="s">
        <v>89</v>
      </c>
      <c r="AV281" s="14" t="s">
        <v>89</v>
      </c>
      <c r="AW281" s="14" t="s">
        <v>35</v>
      </c>
      <c r="AX281" s="14" t="s">
        <v>87</v>
      </c>
      <c r="AY281" s="260" t="s">
        <v>146</v>
      </c>
    </row>
    <row r="282" s="2" customFormat="1" ht="16.5" customHeight="1">
      <c r="A282" s="38"/>
      <c r="B282" s="39"/>
      <c r="C282" s="272" t="s">
        <v>389</v>
      </c>
      <c r="D282" s="272" t="s">
        <v>239</v>
      </c>
      <c r="E282" s="273" t="s">
        <v>390</v>
      </c>
      <c r="F282" s="274" t="s">
        <v>391</v>
      </c>
      <c r="G282" s="275" t="s">
        <v>151</v>
      </c>
      <c r="H282" s="276">
        <v>8</v>
      </c>
      <c r="I282" s="277"/>
      <c r="J282" s="278">
        <f>ROUND(I282*H282,2)</f>
        <v>0</v>
      </c>
      <c r="K282" s="274" t="s">
        <v>392</v>
      </c>
      <c r="L282" s="279"/>
      <c r="M282" s="280" t="s">
        <v>1</v>
      </c>
      <c r="N282" s="281" t="s">
        <v>45</v>
      </c>
      <c r="O282" s="91"/>
      <c r="P282" s="235">
        <f>O282*H282</f>
        <v>0</v>
      </c>
      <c r="Q282" s="235">
        <v>0.124</v>
      </c>
      <c r="R282" s="235">
        <f>Q282*H282</f>
        <v>0.99199999999999999</v>
      </c>
      <c r="S282" s="235">
        <v>0</v>
      </c>
      <c r="T282" s="23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7" t="s">
        <v>199</v>
      </c>
      <c r="AT282" s="237" t="s">
        <v>239</v>
      </c>
      <c r="AU282" s="237" t="s">
        <v>89</v>
      </c>
      <c r="AY282" s="17" t="s">
        <v>146</v>
      </c>
      <c r="BE282" s="238">
        <f>IF(N282="základní",J282,0)</f>
        <v>0</v>
      </c>
      <c r="BF282" s="238">
        <f>IF(N282="snížená",J282,0)</f>
        <v>0</v>
      </c>
      <c r="BG282" s="238">
        <f>IF(N282="zákl. přenesená",J282,0)</f>
        <v>0</v>
      </c>
      <c r="BH282" s="238">
        <f>IF(N282="sníž. přenesená",J282,0)</f>
        <v>0</v>
      </c>
      <c r="BI282" s="238">
        <f>IF(N282="nulová",J282,0)</f>
        <v>0</v>
      </c>
      <c r="BJ282" s="17" t="s">
        <v>87</v>
      </c>
      <c r="BK282" s="238">
        <f>ROUND(I282*H282,2)</f>
        <v>0</v>
      </c>
      <c r="BL282" s="17" t="s">
        <v>153</v>
      </c>
      <c r="BM282" s="237" t="s">
        <v>393</v>
      </c>
    </row>
    <row r="283" s="14" customFormat="1">
      <c r="A283" s="14"/>
      <c r="B283" s="250"/>
      <c r="C283" s="251"/>
      <c r="D283" s="241" t="s">
        <v>159</v>
      </c>
      <c r="E283" s="252" t="s">
        <v>1</v>
      </c>
      <c r="F283" s="253" t="s">
        <v>199</v>
      </c>
      <c r="G283" s="251"/>
      <c r="H283" s="254">
        <v>8</v>
      </c>
      <c r="I283" s="255"/>
      <c r="J283" s="251"/>
      <c r="K283" s="251"/>
      <c r="L283" s="256"/>
      <c r="M283" s="257"/>
      <c r="N283" s="258"/>
      <c r="O283" s="258"/>
      <c r="P283" s="258"/>
      <c r="Q283" s="258"/>
      <c r="R283" s="258"/>
      <c r="S283" s="258"/>
      <c r="T283" s="25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0" t="s">
        <v>159</v>
      </c>
      <c r="AU283" s="260" t="s">
        <v>89</v>
      </c>
      <c r="AV283" s="14" t="s">
        <v>89</v>
      </c>
      <c r="AW283" s="14" t="s">
        <v>35</v>
      </c>
      <c r="AX283" s="14" t="s">
        <v>87</v>
      </c>
      <c r="AY283" s="260" t="s">
        <v>146</v>
      </c>
    </row>
    <row r="284" s="2" customFormat="1" ht="16.5" customHeight="1">
      <c r="A284" s="38"/>
      <c r="B284" s="39"/>
      <c r="C284" s="226" t="s">
        <v>394</v>
      </c>
      <c r="D284" s="226" t="s">
        <v>148</v>
      </c>
      <c r="E284" s="227" t="s">
        <v>395</v>
      </c>
      <c r="F284" s="228" t="s">
        <v>387</v>
      </c>
      <c r="G284" s="229" t="s">
        <v>151</v>
      </c>
      <c r="H284" s="230">
        <v>8</v>
      </c>
      <c r="I284" s="231"/>
      <c r="J284" s="232">
        <f>ROUND(I284*H284,2)</f>
        <v>0</v>
      </c>
      <c r="K284" s="228" t="s">
        <v>152</v>
      </c>
      <c r="L284" s="44"/>
      <c r="M284" s="233" t="s">
        <v>1</v>
      </c>
      <c r="N284" s="234" t="s">
        <v>45</v>
      </c>
      <c r="O284" s="91"/>
      <c r="P284" s="235">
        <f>O284*H284</f>
        <v>0</v>
      </c>
      <c r="Q284" s="235">
        <v>0.21734000000000001</v>
      </c>
      <c r="R284" s="235">
        <f>Q284*H284</f>
        <v>1.73872</v>
      </c>
      <c r="S284" s="235">
        <v>0</v>
      </c>
      <c r="T284" s="23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7" t="s">
        <v>153</v>
      </c>
      <c r="AT284" s="237" t="s">
        <v>148</v>
      </c>
      <c r="AU284" s="237" t="s">
        <v>89</v>
      </c>
      <c r="AY284" s="17" t="s">
        <v>146</v>
      </c>
      <c r="BE284" s="238">
        <f>IF(N284="základní",J284,0)</f>
        <v>0</v>
      </c>
      <c r="BF284" s="238">
        <f>IF(N284="snížená",J284,0)</f>
        <v>0</v>
      </c>
      <c r="BG284" s="238">
        <f>IF(N284="zákl. přenesená",J284,0)</f>
        <v>0</v>
      </c>
      <c r="BH284" s="238">
        <f>IF(N284="sníž. přenesená",J284,0)</f>
        <v>0</v>
      </c>
      <c r="BI284" s="238">
        <f>IF(N284="nulová",J284,0)</f>
        <v>0</v>
      </c>
      <c r="BJ284" s="17" t="s">
        <v>87</v>
      </c>
      <c r="BK284" s="238">
        <f>ROUND(I284*H284,2)</f>
        <v>0</v>
      </c>
      <c r="BL284" s="17" t="s">
        <v>153</v>
      </c>
      <c r="BM284" s="237" t="s">
        <v>396</v>
      </c>
    </row>
    <row r="285" s="14" customFormat="1">
      <c r="A285" s="14"/>
      <c r="B285" s="250"/>
      <c r="C285" s="251"/>
      <c r="D285" s="241" t="s">
        <v>159</v>
      </c>
      <c r="E285" s="252" t="s">
        <v>1</v>
      </c>
      <c r="F285" s="253" t="s">
        <v>199</v>
      </c>
      <c r="G285" s="251"/>
      <c r="H285" s="254">
        <v>8</v>
      </c>
      <c r="I285" s="255"/>
      <c r="J285" s="251"/>
      <c r="K285" s="251"/>
      <c r="L285" s="256"/>
      <c r="M285" s="257"/>
      <c r="N285" s="258"/>
      <c r="O285" s="258"/>
      <c r="P285" s="258"/>
      <c r="Q285" s="258"/>
      <c r="R285" s="258"/>
      <c r="S285" s="258"/>
      <c r="T285" s="25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0" t="s">
        <v>159</v>
      </c>
      <c r="AU285" s="260" t="s">
        <v>89</v>
      </c>
      <c r="AV285" s="14" t="s">
        <v>89</v>
      </c>
      <c r="AW285" s="14" t="s">
        <v>35</v>
      </c>
      <c r="AX285" s="14" t="s">
        <v>87</v>
      </c>
      <c r="AY285" s="260" t="s">
        <v>146</v>
      </c>
    </row>
    <row r="286" s="2" customFormat="1" ht="16.5" customHeight="1">
      <c r="A286" s="38"/>
      <c r="B286" s="39"/>
      <c r="C286" s="272" t="s">
        <v>397</v>
      </c>
      <c r="D286" s="272" t="s">
        <v>239</v>
      </c>
      <c r="E286" s="273" t="s">
        <v>398</v>
      </c>
      <c r="F286" s="274" t="s">
        <v>399</v>
      </c>
      <c r="G286" s="275" t="s">
        <v>151</v>
      </c>
      <c r="H286" s="276">
        <v>8</v>
      </c>
      <c r="I286" s="277"/>
      <c r="J286" s="278">
        <f>ROUND(I286*H286,2)</f>
        <v>0</v>
      </c>
      <c r="K286" s="274" t="s">
        <v>152</v>
      </c>
      <c r="L286" s="279"/>
      <c r="M286" s="280" t="s">
        <v>1</v>
      </c>
      <c r="N286" s="281" t="s">
        <v>45</v>
      </c>
      <c r="O286" s="91"/>
      <c r="P286" s="235">
        <f>O286*H286</f>
        <v>0</v>
      </c>
      <c r="Q286" s="235">
        <v>0.050599999999999999</v>
      </c>
      <c r="R286" s="235">
        <f>Q286*H286</f>
        <v>0.40479999999999999</v>
      </c>
      <c r="S286" s="235">
        <v>0</v>
      </c>
      <c r="T286" s="23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7" t="s">
        <v>199</v>
      </c>
      <c r="AT286" s="237" t="s">
        <v>239</v>
      </c>
      <c r="AU286" s="237" t="s">
        <v>89</v>
      </c>
      <c r="AY286" s="17" t="s">
        <v>146</v>
      </c>
      <c r="BE286" s="238">
        <f>IF(N286="základní",J286,0)</f>
        <v>0</v>
      </c>
      <c r="BF286" s="238">
        <f>IF(N286="snížená",J286,0)</f>
        <v>0</v>
      </c>
      <c r="BG286" s="238">
        <f>IF(N286="zákl. přenesená",J286,0)</f>
        <v>0</v>
      </c>
      <c r="BH286" s="238">
        <f>IF(N286="sníž. přenesená",J286,0)</f>
        <v>0</v>
      </c>
      <c r="BI286" s="238">
        <f>IF(N286="nulová",J286,0)</f>
        <v>0</v>
      </c>
      <c r="BJ286" s="17" t="s">
        <v>87</v>
      </c>
      <c r="BK286" s="238">
        <f>ROUND(I286*H286,2)</f>
        <v>0</v>
      </c>
      <c r="BL286" s="17" t="s">
        <v>153</v>
      </c>
      <c r="BM286" s="237" t="s">
        <v>400</v>
      </c>
    </row>
    <row r="287" s="14" customFormat="1">
      <c r="A287" s="14"/>
      <c r="B287" s="250"/>
      <c r="C287" s="251"/>
      <c r="D287" s="241" t="s">
        <v>159</v>
      </c>
      <c r="E287" s="252" t="s">
        <v>1</v>
      </c>
      <c r="F287" s="253" t="s">
        <v>199</v>
      </c>
      <c r="G287" s="251"/>
      <c r="H287" s="254">
        <v>8</v>
      </c>
      <c r="I287" s="255"/>
      <c r="J287" s="251"/>
      <c r="K287" s="251"/>
      <c r="L287" s="256"/>
      <c r="M287" s="257"/>
      <c r="N287" s="258"/>
      <c r="O287" s="258"/>
      <c r="P287" s="258"/>
      <c r="Q287" s="258"/>
      <c r="R287" s="258"/>
      <c r="S287" s="258"/>
      <c r="T287" s="25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0" t="s">
        <v>159</v>
      </c>
      <c r="AU287" s="260" t="s">
        <v>89</v>
      </c>
      <c r="AV287" s="14" t="s">
        <v>89</v>
      </c>
      <c r="AW287" s="14" t="s">
        <v>35</v>
      </c>
      <c r="AX287" s="14" t="s">
        <v>87</v>
      </c>
      <c r="AY287" s="260" t="s">
        <v>146</v>
      </c>
    </row>
    <row r="288" s="2" customFormat="1" ht="16.5" customHeight="1">
      <c r="A288" s="38"/>
      <c r="B288" s="39"/>
      <c r="C288" s="272" t="s">
        <v>401</v>
      </c>
      <c r="D288" s="272" t="s">
        <v>239</v>
      </c>
      <c r="E288" s="273" t="s">
        <v>402</v>
      </c>
      <c r="F288" s="274" t="s">
        <v>403</v>
      </c>
      <c r="G288" s="275" t="s">
        <v>151</v>
      </c>
      <c r="H288" s="276">
        <v>8</v>
      </c>
      <c r="I288" s="277"/>
      <c r="J288" s="278">
        <f>ROUND(I288*H288,2)</f>
        <v>0</v>
      </c>
      <c r="K288" s="274" t="s">
        <v>152</v>
      </c>
      <c r="L288" s="279"/>
      <c r="M288" s="280" t="s">
        <v>1</v>
      </c>
      <c r="N288" s="281" t="s">
        <v>45</v>
      </c>
      <c r="O288" s="91"/>
      <c r="P288" s="235">
        <f>O288*H288</f>
        <v>0</v>
      </c>
      <c r="Q288" s="235">
        <v>0.0064999999999999997</v>
      </c>
      <c r="R288" s="235">
        <f>Q288*H288</f>
        <v>0.051999999999999998</v>
      </c>
      <c r="S288" s="235">
        <v>0</v>
      </c>
      <c r="T288" s="23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7" t="s">
        <v>199</v>
      </c>
      <c r="AT288" s="237" t="s">
        <v>239</v>
      </c>
      <c r="AU288" s="237" t="s">
        <v>89</v>
      </c>
      <c r="AY288" s="17" t="s">
        <v>146</v>
      </c>
      <c r="BE288" s="238">
        <f>IF(N288="základní",J288,0)</f>
        <v>0</v>
      </c>
      <c r="BF288" s="238">
        <f>IF(N288="snížená",J288,0)</f>
        <v>0</v>
      </c>
      <c r="BG288" s="238">
        <f>IF(N288="zákl. přenesená",J288,0)</f>
        <v>0</v>
      </c>
      <c r="BH288" s="238">
        <f>IF(N288="sníž. přenesená",J288,0)</f>
        <v>0</v>
      </c>
      <c r="BI288" s="238">
        <f>IF(N288="nulová",J288,0)</f>
        <v>0</v>
      </c>
      <c r="BJ288" s="17" t="s">
        <v>87</v>
      </c>
      <c r="BK288" s="238">
        <f>ROUND(I288*H288,2)</f>
        <v>0</v>
      </c>
      <c r="BL288" s="17" t="s">
        <v>153</v>
      </c>
      <c r="BM288" s="237" t="s">
        <v>404</v>
      </c>
    </row>
    <row r="289" s="14" customFormat="1">
      <c r="A289" s="14"/>
      <c r="B289" s="250"/>
      <c r="C289" s="251"/>
      <c r="D289" s="241" t="s">
        <v>159</v>
      </c>
      <c r="E289" s="252" t="s">
        <v>1</v>
      </c>
      <c r="F289" s="253" t="s">
        <v>199</v>
      </c>
      <c r="G289" s="251"/>
      <c r="H289" s="254">
        <v>8</v>
      </c>
      <c r="I289" s="255"/>
      <c r="J289" s="251"/>
      <c r="K289" s="251"/>
      <c r="L289" s="256"/>
      <c r="M289" s="257"/>
      <c r="N289" s="258"/>
      <c r="O289" s="258"/>
      <c r="P289" s="258"/>
      <c r="Q289" s="258"/>
      <c r="R289" s="258"/>
      <c r="S289" s="258"/>
      <c r="T289" s="25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0" t="s">
        <v>159</v>
      </c>
      <c r="AU289" s="260" t="s">
        <v>89</v>
      </c>
      <c r="AV289" s="14" t="s">
        <v>89</v>
      </c>
      <c r="AW289" s="14" t="s">
        <v>35</v>
      </c>
      <c r="AX289" s="14" t="s">
        <v>87</v>
      </c>
      <c r="AY289" s="260" t="s">
        <v>146</v>
      </c>
    </row>
    <row r="290" s="2" customFormat="1" ht="16.5" customHeight="1">
      <c r="A290" s="38"/>
      <c r="B290" s="39"/>
      <c r="C290" s="226" t="s">
        <v>405</v>
      </c>
      <c r="D290" s="226" t="s">
        <v>148</v>
      </c>
      <c r="E290" s="227" t="s">
        <v>406</v>
      </c>
      <c r="F290" s="228" t="s">
        <v>407</v>
      </c>
      <c r="G290" s="229" t="s">
        <v>151</v>
      </c>
      <c r="H290" s="230">
        <v>1</v>
      </c>
      <c r="I290" s="231"/>
      <c r="J290" s="232">
        <f>ROUND(I290*H290,2)</f>
        <v>0</v>
      </c>
      <c r="K290" s="228" t="s">
        <v>152</v>
      </c>
      <c r="L290" s="44"/>
      <c r="M290" s="233" t="s">
        <v>1</v>
      </c>
      <c r="N290" s="234" t="s">
        <v>45</v>
      </c>
      <c r="O290" s="91"/>
      <c r="P290" s="235">
        <f>O290*H290</f>
        <v>0</v>
      </c>
      <c r="Q290" s="235">
        <v>0.42080000000000001</v>
      </c>
      <c r="R290" s="235">
        <f>Q290*H290</f>
        <v>0.42080000000000001</v>
      </c>
      <c r="S290" s="235">
        <v>0</v>
      </c>
      <c r="T290" s="23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7" t="s">
        <v>153</v>
      </c>
      <c r="AT290" s="237" t="s">
        <v>148</v>
      </c>
      <c r="AU290" s="237" t="s">
        <v>89</v>
      </c>
      <c r="AY290" s="17" t="s">
        <v>146</v>
      </c>
      <c r="BE290" s="238">
        <f>IF(N290="základní",J290,0)</f>
        <v>0</v>
      </c>
      <c r="BF290" s="238">
        <f>IF(N290="snížená",J290,0)</f>
        <v>0</v>
      </c>
      <c r="BG290" s="238">
        <f>IF(N290="zákl. přenesená",J290,0)</f>
        <v>0</v>
      </c>
      <c r="BH290" s="238">
        <f>IF(N290="sníž. přenesená",J290,0)</f>
        <v>0</v>
      </c>
      <c r="BI290" s="238">
        <f>IF(N290="nulová",J290,0)</f>
        <v>0</v>
      </c>
      <c r="BJ290" s="17" t="s">
        <v>87</v>
      </c>
      <c r="BK290" s="238">
        <f>ROUND(I290*H290,2)</f>
        <v>0</v>
      </c>
      <c r="BL290" s="17" t="s">
        <v>153</v>
      </c>
      <c r="BM290" s="237" t="s">
        <v>408</v>
      </c>
    </row>
    <row r="291" s="13" customFormat="1">
      <c r="A291" s="13"/>
      <c r="B291" s="239"/>
      <c r="C291" s="240"/>
      <c r="D291" s="241" t="s">
        <v>159</v>
      </c>
      <c r="E291" s="242" t="s">
        <v>1</v>
      </c>
      <c r="F291" s="243" t="s">
        <v>247</v>
      </c>
      <c r="G291" s="240"/>
      <c r="H291" s="242" t="s">
        <v>1</v>
      </c>
      <c r="I291" s="244"/>
      <c r="J291" s="240"/>
      <c r="K291" s="240"/>
      <c r="L291" s="245"/>
      <c r="M291" s="246"/>
      <c r="N291" s="247"/>
      <c r="O291" s="247"/>
      <c r="P291" s="247"/>
      <c r="Q291" s="247"/>
      <c r="R291" s="247"/>
      <c r="S291" s="247"/>
      <c r="T291" s="24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9" t="s">
        <v>159</v>
      </c>
      <c r="AU291" s="249" t="s">
        <v>89</v>
      </c>
      <c r="AV291" s="13" t="s">
        <v>87</v>
      </c>
      <c r="AW291" s="13" t="s">
        <v>35</v>
      </c>
      <c r="AX291" s="13" t="s">
        <v>80</v>
      </c>
      <c r="AY291" s="249" t="s">
        <v>146</v>
      </c>
    </row>
    <row r="292" s="14" customFormat="1">
      <c r="A292" s="14"/>
      <c r="B292" s="250"/>
      <c r="C292" s="251"/>
      <c r="D292" s="241" t="s">
        <v>159</v>
      </c>
      <c r="E292" s="252" t="s">
        <v>1</v>
      </c>
      <c r="F292" s="253" t="s">
        <v>87</v>
      </c>
      <c r="G292" s="251"/>
      <c r="H292" s="254">
        <v>1</v>
      </c>
      <c r="I292" s="255"/>
      <c r="J292" s="251"/>
      <c r="K292" s="251"/>
      <c r="L292" s="256"/>
      <c r="M292" s="257"/>
      <c r="N292" s="258"/>
      <c r="O292" s="258"/>
      <c r="P292" s="258"/>
      <c r="Q292" s="258"/>
      <c r="R292" s="258"/>
      <c r="S292" s="258"/>
      <c r="T292" s="25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0" t="s">
        <v>159</v>
      </c>
      <c r="AU292" s="260" t="s">
        <v>89</v>
      </c>
      <c r="AV292" s="14" t="s">
        <v>89</v>
      </c>
      <c r="AW292" s="14" t="s">
        <v>35</v>
      </c>
      <c r="AX292" s="14" t="s">
        <v>87</v>
      </c>
      <c r="AY292" s="260" t="s">
        <v>146</v>
      </c>
    </row>
    <row r="293" s="12" customFormat="1" ht="22.8" customHeight="1">
      <c r="A293" s="12"/>
      <c r="B293" s="210"/>
      <c r="C293" s="211"/>
      <c r="D293" s="212" t="s">
        <v>79</v>
      </c>
      <c r="E293" s="224" t="s">
        <v>207</v>
      </c>
      <c r="F293" s="224" t="s">
        <v>409</v>
      </c>
      <c r="G293" s="211"/>
      <c r="H293" s="211"/>
      <c r="I293" s="214"/>
      <c r="J293" s="225">
        <f>BK293</f>
        <v>0</v>
      </c>
      <c r="K293" s="211"/>
      <c r="L293" s="216"/>
      <c r="M293" s="217"/>
      <c r="N293" s="218"/>
      <c r="O293" s="218"/>
      <c r="P293" s="219">
        <f>SUM(P294:P377)</f>
        <v>0</v>
      </c>
      <c r="Q293" s="218"/>
      <c r="R293" s="219">
        <f>SUM(R294:R377)</f>
        <v>331.98049132</v>
      </c>
      <c r="S293" s="218"/>
      <c r="T293" s="220">
        <f>SUM(T294:T377)</f>
        <v>6.1340000000000003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21" t="s">
        <v>87</v>
      </c>
      <c r="AT293" s="222" t="s">
        <v>79</v>
      </c>
      <c r="AU293" s="222" t="s">
        <v>87</v>
      </c>
      <c r="AY293" s="221" t="s">
        <v>146</v>
      </c>
      <c r="BK293" s="223">
        <f>SUM(BK294:BK377)</f>
        <v>0</v>
      </c>
    </row>
    <row r="294" s="2" customFormat="1" ht="16.5" customHeight="1">
      <c r="A294" s="38"/>
      <c r="B294" s="39"/>
      <c r="C294" s="226" t="s">
        <v>410</v>
      </c>
      <c r="D294" s="226" t="s">
        <v>148</v>
      </c>
      <c r="E294" s="227" t="s">
        <v>411</v>
      </c>
      <c r="F294" s="228" t="s">
        <v>412</v>
      </c>
      <c r="G294" s="229" t="s">
        <v>151</v>
      </c>
      <c r="H294" s="230">
        <v>1</v>
      </c>
      <c r="I294" s="231"/>
      <c r="J294" s="232">
        <f>ROUND(I294*H294,2)</f>
        <v>0</v>
      </c>
      <c r="K294" s="228" t="s">
        <v>1</v>
      </c>
      <c r="L294" s="44"/>
      <c r="M294" s="233" t="s">
        <v>1</v>
      </c>
      <c r="N294" s="234" t="s">
        <v>45</v>
      </c>
      <c r="O294" s="91"/>
      <c r="P294" s="235">
        <f>O294*H294</f>
        <v>0</v>
      </c>
      <c r="Q294" s="235">
        <v>0</v>
      </c>
      <c r="R294" s="235">
        <f>Q294*H294</f>
        <v>0</v>
      </c>
      <c r="S294" s="235">
        <v>0</v>
      </c>
      <c r="T294" s="23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7" t="s">
        <v>153</v>
      </c>
      <c r="AT294" s="237" t="s">
        <v>148</v>
      </c>
      <c r="AU294" s="237" t="s">
        <v>89</v>
      </c>
      <c r="AY294" s="17" t="s">
        <v>146</v>
      </c>
      <c r="BE294" s="238">
        <f>IF(N294="základní",J294,0)</f>
        <v>0</v>
      </c>
      <c r="BF294" s="238">
        <f>IF(N294="snížená",J294,0)</f>
        <v>0</v>
      </c>
      <c r="BG294" s="238">
        <f>IF(N294="zákl. přenesená",J294,0)</f>
        <v>0</v>
      </c>
      <c r="BH294" s="238">
        <f>IF(N294="sníž. přenesená",J294,0)</f>
        <v>0</v>
      </c>
      <c r="BI294" s="238">
        <f>IF(N294="nulová",J294,0)</f>
        <v>0</v>
      </c>
      <c r="BJ294" s="17" t="s">
        <v>87</v>
      </c>
      <c r="BK294" s="238">
        <f>ROUND(I294*H294,2)</f>
        <v>0</v>
      </c>
      <c r="BL294" s="17" t="s">
        <v>153</v>
      </c>
      <c r="BM294" s="237" t="s">
        <v>413</v>
      </c>
    </row>
    <row r="295" s="13" customFormat="1">
      <c r="A295" s="13"/>
      <c r="B295" s="239"/>
      <c r="C295" s="240"/>
      <c r="D295" s="241" t="s">
        <v>159</v>
      </c>
      <c r="E295" s="242" t="s">
        <v>1</v>
      </c>
      <c r="F295" s="243" t="s">
        <v>414</v>
      </c>
      <c r="G295" s="240"/>
      <c r="H295" s="242" t="s">
        <v>1</v>
      </c>
      <c r="I295" s="244"/>
      <c r="J295" s="240"/>
      <c r="K295" s="240"/>
      <c r="L295" s="245"/>
      <c r="M295" s="246"/>
      <c r="N295" s="247"/>
      <c r="O295" s="247"/>
      <c r="P295" s="247"/>
      <c r="Q295" s="247"/>
      <c r="R295" s="247"/>
      <c r="S295" s="247"/>
      <c r="T295" s="24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9" t="s">
        <v>159</v>
      </c>
      <c r="AU295" s="249" t="s">
        <v>89</v>
      </c>
      <c r="AV295" s="13" t="s">
        <v>87</v>
      </c>
      <c r="AW295" s="13" t="s">
        <v>35</v>
      </c>
      <c r="AX295" s="13" t="s">
        <v>80</v>
      </c>
      <c r="AY295" s="249" t="s">
        <v>146</v>
      </c>
    </row>
    <row r="296" s="13" customFormat="1">
      <c r="A296" s="13"/>
      <c r="B296" s="239"/>
      <c r="C296" s="240"/>
      <c r="D296" s="241" t="s">
        <v>159</v>
      </c>
      <c r="E296" s="242" t="s">
        <v>1</v>
      </c>
      <c r="F296" s="243" t="s">
        <v>247</v>
      </c>
      <c r="G296" s="240"/>
      <c r="H296" s="242" t="s">
        <v>1</v>
      </c>
      <c r="I296" s="244"/>
      <c r="J296" s="240"/>
      <c r="K296" s="240"/>
      <c r="L296" s="245"/>
      <c r="M296" s="246"/>
      <c r="N296" s="247"/>
      <c r="O296" s="247"/>
      <c r="P296" s="247"/>
      <c r="Q296" s="247"/>
      <c r="R296" s="247"/>
      <c r="S296" s="247"/>
      <c r="T296" s="24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9" t="s">
        <v>159</v>
      </c>
      <c r="AU296" s="249" t="s">
        <v>89</v>
      </c>
      <c r="AV296" s="13" t="s">
        <v>87</v>
      </c>
      <c r="AW296" s="13" t="s">
        <v>35</v>
      </c>
      <c r="AX296" s="13" t="s">
        <v>80</v>
      </c>
      <c r="AY296" s="249" t="s">
        <v>146</v>
      </c>
    </row>
    <row r="297" s="14" customFormat="1">
      <c r="A297" s="14"/>
      <c r="B297" s="250"/>
      <c r="C297" s="251"/>
      <c r="D297" s="241" t="s">
        <v>159</v>
      </c>
      <c r="E297" s="252" t="s">
        <v>1</v>
      </c>
      <c r="F297" s="253" t="s">
        <v>87</v>
      </c>
      <c r="G297" s="251"/>
      <c r="H297" s="254">
        <v>1</v>
      </c>
      <c r="I297" s="255"/>
      <c r="J297" s="251"/>
      <c r="K297" s="251"/>
      <c r="L297" s="256"/>
      <c r="M297" s="257"/>
      <c r="N297" s="258"/>
      <c r="O297" s="258"/>
      <c r="P297" s="258"/>
      <c r="Q297" s="258"/>
      <c r="R297" s="258"/>
      <c r="S297" s="258"/>
      <c r="T297" s="25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0" t="s">
        <v>159</v>
      </c>
      <c r="AU297" s="260" t="s">
        <v>89</v>
      </c>
      <c r="AV297" s="14" t="s">
        <v>89</v>
      </c>
      <c r="AW297" s="14" t="s">
        <v>35</v>
      </c>
      <c r="AX297" s="14" t="s">
        <v>87</v>
      </c>
      <c r="AY297" s="260" t="s">
        <v>146</v>
      </c>
    </row>
    <row r="298" s="2" customFormat="1" ht="16.5" customHeight="1">
      <c r="A298" s="38"/>
      <c r="B298" s="39"/>
      <c r="C298" s="226" t="s">
        <v>415</v>
      </c>
      <c r="D298" s="226" t="s">
        <v>148</v>
      </c>
      <c r="E298" s="227" t="s">
        <v>416</v>
      </c>
      <c r="F298" s="228" t="s">
        <v>417</v>
      </c>
      <c r="G298" s="229" t="s">
        <v>151</v>
      </c>
      <c r="H298" s="230">
        <v>4</v>
      </c>
      <c r="I298" s="231"/>
      <c r="J298" s="232">
        <f>ROUND(I298*H298,2)</f>
        <v>0</v>
      </c>
      <c r="K298" s="228" t="s">
        <v>152</v>
      </c>
      <c r="L298" s="44"/>
      <c r="M298" s="233" t="s">
        <v>1</v>
      </c>
      <c r="N298" s="234" t="s">
        <v>45</v>
      </c>
      <c r="O298" s="91"/>
      <c r="P298" s="235">
        <f>O298*H298</f>
        <v>0</v>
      </c>
      <c r="Q298" s="235">
        <v>0.00069999999999999999</v>
      </c>
      <c r="R298" s="235">
        <f>Q298*H298</f>
        <v>0.0028</v>
      </c>
      <c r="S298" s="235">
        <v>0</v>
      </c>
      <c r="T298" s="23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7" t="s">
        <v>153</v>
      </c>
      <c r="AT298" s="237" t="s">
        <v>148</v>
      </c>
      <c r="AU298" s="237" t="s">
        <v>89</v>
      </c>
      <c r="AY298" s="17" t="s">
        <v>146</v>
      </c>
      <c r="BE298" s="238">
        <f>IF(N298="základní",J298,0)</f>
        <v>0</v>
      </c>
      <c r="BF298" s="238">
        <f>IF(N298="snížená",J298,0)</f>
        <v>0</v>
      </c>
      <c r="BG298" s="238">
        <f>IF(N298="zákl. přenesená",J298,0)</f>
        <v>0</v>
      </c>
      <c r="BH298" s="238">
        <f>IF(N298="sníž. přenesená",J298,0)</f>
        <v>0</v>
      </c>
      <c r="BI298" s="238">
        <f>IF(N298="nulová",J298,0)</f>
        <v>0</v>
      </c>
      <c r="BJ298" s="17" t="s">
        <v>87</v>
      </c>
      <c r="BK298" s="238">
        <f>ROUND(I298*H298,2)</f>
        <v>0</v>
      </c>
      <c r="BL298" s="17" t="s">
        <v>153</v>
      </c>
      <c r="BM298" s="237" t="s">
        <v>418</v>
      </c>
    </row>
    <row r="299" s="13" customFormat="1">
      <c r="A299" s="13"/>
      <c r="B299" s="239"/>
      <c r="C299" s="240"/>
      <c r="D299" s="241" t="s">
        <v>159</v>
      </c>
      <c r="E299" s="242" t="s">
        <v>1</v>
      </c>
      <c r="F299" s="243" t="s">
        <v>247</v>
      </c>
      <c r="G299" s="240"/>
      <c r="H299" s="242" t="s">
        <v>1</v>
      </c>
      <c r="I299" s="244"/>
      <c r="J299" s="240"/>
      <c r="K299" s="240"/>
      <c r="L299" s="245"/>
      <c r="M299" s="246"/>
      <c r="N299" s="247"/>
      <c r="O299" s="247"/>
      <c r="P299" s="247"/>
      <c r="Q299" s="247"/>
      <c r="R299" s="247"/>
      <c r="S299" s="247"/>
      <c r="T299" s="24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9" t="s">
        <v>159</v>
      </c>
      <c r="AU299" s="249" t="s">
        <v>89</v>
      </c>
      <c r="AV299" s="13" t="s">
        <v>87</v>
      </c>
      <c r="AW299" s="13" t="s">
        <v>35</v>
      </c>
      <c r="AX299" s="13" t="s">
        <v>80</v>
      </c>
      <c r="AY299" s="249" t="s">
        <v>146</v>
      </c>
    </row>
    <row r="300" s="13" customFormat="1">
      <c r="A300" s="13"/>
      <c r="B300" s="239"/>
      <c r="C300" s="240"/>
      <c r="D300" s="241" t="s">
        <v>159</v>
      </c>
      <c r="E300" s="242" t="s">
        <v>1</v>
      </c>
      <c r="F300" s="243" t="s">
        <v>419</v>
      </c>
      <c r="G300" s="240"/>
      <c r="H300" s="242" t="s">
        <v>1</v>
      </c>
      <c r="I300" s="244"/>
      <c r="J300" s="240"/>
      <c r="K300" s="240"/>
      <c r="L300" s="245"/>
      <c r="M300" s="246"/>
      <c r="N300" s="247"/>
      <c r="O300" s="247"/>
      <c r="P300" s="247"/>
      <c r="Q300" s="247"/>
      <c r="R300" s="247"/>
      <c r="S300" s="247"/>
      <c r="T300" s="24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9" t="s">
        <v>159</v>
      </c>
      <c r="AU300" s="249" t="s">
        <v>89</v>
      </c>
      <c r="AV300" s="13" t="s">
        <v>87</v>
      </c>
      <c r="AW300" s="13" t="s">
        <v>35</v>
      </c>
      <c r="AX300" s="13" t="s">
        <v>80</v>
      </c>
      <c r="AY300" s="249" t="s">
        <v>146</v>
      </c>
    </row>
    <row r="301" s="14" customFormat="1">
      <c r="A301" s="14"/>
      <c r="B301" s="250"/>
      <c r="C301" s="251"/>
      <c r="D301" s="241" t="s">
        <v>159</v>
      </c>
      <c r="E301" s="252" t="s">
        <v>1</v>
      </c>
      <c r="F301" s="253" t="s">
        <v>153</v>
      </c>
      <c r="G301" s="251"/>
      <c r="H301" s="254">
        <v>4</v>
      </c>
      <c r="I301" s="255"/>
      <c r="J301" s="251"/>
      <c r="K301" s="251"/>
      <c r="L301" s="256"/>
      <c r="M301" s="257"/>
      <c r="N301" s="258"/>
      <c r="O301" s="258"/>
      <c r="P301" s="258"/>
      <c r="Q301" s="258"/>
      <c r="R301" s="258"/>
      <c r="S301" s="258"/>
      <c r="T301" s="25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0" t="s">
        <v>159</v>
      </c>
      <c r="AU301" s="260" t="s">
        <v>89</v>
      </c>
      <c r="AV301" s="14" t="s">
        <v>89</v>
      </c>
      <c r="AW301" s="14" t="s">
        <v>35</v>
      </c>
      <c r="AX301" s="14" t="s">
        <v>87</v>
      </c>
      <c r="AY301" s="260" t="s">
        <v>146</v>
      </c>
    </row>
    <row r="302" s="2" customFormat="1" ht="16.5" customHeight="1">
      <c r="A302" s="38"/>
      <c r="B302" s="39"/>
      <c r="C302" s="272" t="s">
        <v>420</v>
      </c>
      <c r="D302" s="272" t="s">
        <v>239</v>
      </c>
      <c r="E302" s="273" t="s">
        <v>421</v>
      </c>
      <c r="F302" s="274" t="s">
        <v>422</v>
      </c>
      <c r="G302" s="275" t="s">
        <v>151</v>
      </c>
      <c r="H302" s="276">
        <v>4</v>
      </c>
      <c r="I302" s="277"/>
      <c r="J302" s="278">
        <f>ROUND(I302*H302,2)</f>
        <v>0</v>
      </c>
      <c r="K302" s="274" t="s">
        <v>152</v>
      </c>
      <c r="L302" s="279"/>
      <c r="M302" s="280" t="s">
        <v>1</v>
      </c>
      <c r="N302" s="281" t="s">
        <v>45</v>
      </c>
      <c r="O302" s="91"/>
      <c r="P302" s="235">
        <f>O302*H302</f>
        <v>0</v>
      </c>
      <c r="Q302" s="235">
        <v>0.0025000000000000001</v>
      </c>
      <c r="R302" s="235">
        <f>Q302*H302</f>
        <v>0.01</v>
      </c>
      <c r="S302" s="235">
        <v>0</v>
      </c>
      <c r="T302" s="23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7" t="s">
        <v>199</v>
      </c>
      <c r="AT302" s="237" t="s">
        <v>239</v>
      </c>
      <c r="AU302" s="237" t="s">
        <v>89</v>
      </c>
      <c r="AY302" s="17" t="s">
        <v>146</v>
      </c>
      <c r="BE302" s="238">
        <f>IF(N302="základní",J302,0)</f>
        <v>0</v>
      </c>
      <c r="BF302" s="238">
        <f>IF(N302="snížená",J302,0)</f>
        <v>0</v>
      </c>
      <c r="BG302" s="238">
        <f>IF(N302="zákl. přenesená",J302,0)</f>
        <v>0</v>
      </c>
      <c r="BH302" s="238">
        <f>IF(N302="sníž. přenesená",J302,0)</f>
        <v>0</v>
      </c>
      <c r="BI302" s="238">
        <f>IF(N302="nulová",J302,0)</f>
        <v>0</v>
      </c>
      <c r="BJ302" s="17" t="s">
        <v>87</v>
      </c>
      <c r="BK302" s="238">
        <f>ROUND(I302*H302,2)</f>
        <v>0</v>
      </c>
      <c r="BL302" s="17" t="s">
        <v>153</v>
      </c>
      <c r="BM302" s="237" t="s">
        <v>423</v>
      </c>
    </row>
    <row r="303" s="14" customFormat="1">
      <c r="A303" s="14"/>
      <c r="B303" s="250"/>
      <c r="C303" s="251"/>
      <c r="D303" s="241" t="s">
        <v>159</v>
      </c>
      <c r="E303" s="252" t="s">
        <v>1</v>
      </c>
      <c r="F303" s="253" t="s">
        <v>153</v>
      </c>
      <c r="G303" s="251"/>
      <c r="H303" s="254">
        <v>4</v>
      </c>
      <c r="I303" s="255"/>
      <c r="J303" s="251"/>
      <c r="K303" s="251"/>
      <c r="L303" s="256"/>
      <c r="M303" s="257"/>
      <c r="N303" s="258"/>
      <c r="O303" s="258"/>
      <c r="P303" s="258"/>
      <c r="Q303" s="258"/>
      <c r="R303" s="258"/>
      <c r="S303" s="258"/>
      <c r="T303" s="25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0" t="s">
        <v>159</v>
      </c>
      <c r="AU303" s="260" t="s">
        <v>89</v>
      </c>
      <c r="AV303" s="14" t="s">
        <v>89</v>
      </c>
      <c r="AW303" s="14" t="s">
        <v>35</v>
      </c>
      <c r="AX303" s="14" t="s">
        <v>87</v>
      </c>
      <c r="AY303" s="260" t="s">
        <v>146</v>
      </c>
    </row>
    <row r="304" s="2" customFormat="1" ht="16.5" customHeight="1">
      <c r="A304" s="38"/>
      <c r="B304" s="39"/>
      <c r="C304" s="226" t="s">
        <v>424</v>
      </c>
      <c r="D304" s="226" t="s">
        <v>148</v>
      </c>
      <c r="E304" s="227" t="s">
        <v>425</v>
      </c>
      <c r="F304" s="228" t="s">
        <v>426</v>
      </c>
      <c r="G304" s="229" t="s">
        <v>151</v>
      </c>
      <c r="H304" s="230">
        <v>4</v>
      </c>
      <c r="I304" s="231"/>
      <c r="J304" s="232">
        <f>ROUND(I304*H304,2)</f>
        <v>0</v>
      </c>
      <c r="K304" s="228" t="s">
        <v>152</v>
      </c>
      <c r="L304" s="44"/>
      <c r="M304" s="233" t="s">
        <v>1</v>
      </c>
      <c r="N304" s="234" t="s">
        <v>45</v>
      </c>
      <c r="O304" s="91"/>
      <c r="P304" s="235">
        <f>O304*H304</f>
        <v>0</v>
      </c>
      <c r="Q304" s="235">
        <v>0.10940999999999999</v>
      </c>
      <c r="R304" s="235">
        <f>Q304*H304</f>
        <v>0.43763999999999997</v>
      </c>
      <c r="S304" s="235">
        <v>0</v>
      </c>
      <c r="T304" s="23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7" t="s">
        <v>153</v>
      </c>
      <c r="AT304" s="237" t="s">
        <v>148</v>
      </c>
      <c r="AU304" s="237" t="s">
        <v>89</v>
      </c>
      <c r="AY304" s="17" t="s">
        <v>146</v>
      </c>
      <c r="BE304" s="238">
        <f>IF(N304="základní",J304,0)</f>
        <v>0</v>
      </c>
      <c r="BF304" s="238">
        <f>IF(N304="snížená",J304,0)</f>
        <v>0</v>
      </c>
      <c r="BG304" s="238">
        <f>IF(N304="zákl. přenesená",J304,0)</f>
        <v>0</v>
      </c>
      <c r="BH304" s="238">
        <f>IF(N304="sníž. přenesená",J304,0)</f>
        <v>0</v>
      </c>
      <c r="BI304" s="238">
        <f>IF(N304="nulová",J304,0)</f>
        <v>0</v>
      </c>
      <c r="BJ304" s="17" t="s">
        <v>87</v>
      </c>
      <c r="BK304" s="238">
        <f>ROUND(I304*H304,2)</f>
        <v>0</v>
      </c>
      <c r="BL304" s="17" t="s">
        <v>153</v>
      </c>
      <c r="BM304" s="237" t="s">
        <v>427</v>
      </c>
    </row>
    <row r="305" s="13" customFormat="1">
      <c r="A305" s="13"/>
      <c r="B305" s="239"/>
      <c r="C305" s="240"/>
      <c r="D305" s="241" t="s">
        <v>159</v>
      </c>
      <c r="E305" s="242" t="s">
        <v>1</v>
      </c>
      <c r="F305" s="243" t="s">
        <v>247</v>
      </c>
      <c r="G305" s="240"/>
      <c r="H305" s="242" t="s">
        <v>1</v>
      </c>
      <c r="I305" s="244"/>
      <c r="J305" s="240"/>
      <c r="K305" s="240"/>
      <c r="L305" s="245"/>
      <c r="M305" s="246"/>
      <c r="N305" s="247"/>
      <c r="O305" s="247"/>
      <c r="P305" s="247"/>
      <c r="Q305" s="247"/>
      <c r="R305" s="247"/>
      <c r="S305" s="247"/>
      <c r="T305" s="24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9" t="s">
        <v>159</v>
      </c>
      <c r="AU305" s="249" t="s">
        <v>89</v>
      </c>
      <c r="AV305" s="13" t="s">
        <v>87</v>
      </c>
      <c r="AW305" s="13" t="s">
        <v>35</v>
      </c>
      <c r="AX305" s="13" t="s">
        <v>80</v>
      </c>
      <c r="AY305" s="249" t="s">
        <v>146</v>
      </c>
    </row>
    <row r="306" s="14" customFormat="1">
      <c r="A306" s="14"/>
      <c r="B306" s="250"/>
      <c r="C306" s="251"/>
      <c r="D306" s="241" t="s">
        <v>159</v>
      </c>
      <c r="E306" s="252" t="s">
        <v>1</v>
      </c>
      <c r="F306" s="253" t="s">
        <v>153</v>
      </c>
      <c r="G306" s="251"/>
      <c r="H306" s="254">
        <v>4</v>
      </c>
      <c r="I306" s="255"/>
      <c r="J306" s="251"/>
      <c r="K306" s="251"/>
      <c r="L306" s="256"/>
      <c r="M306" s="257"/>
      <c r="N306" s="258"/>
      <c r="O306" s="258"/>
      <c r="P306" s="258"/>
      <c r="Q306" s="258"/>
      <c r="R306" s="258"/>
      <c r="S306" s="258"/>
      <c r="T306" s="25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0" t="s">
        <v>159</v>
      </c>
      <c r="AU306" s="260" t="s">
        <v>89</v>
      </c>
      <c r="AV306" s="14" t="s">
        <v>89</v>
      </c>
      <c r="AW306" s="14" t="s">
        <v>35</v>
      </c>
      <c r="AX306" s="14" t="s">
        <v>87</v>
      </c>
      <c r="AY306" s="260" t="s">
        <v>146</v>
      </c>
    </row>
    <row r="307" s="2" customFormat="1" ht="16.5" customHeight="1">
      <c r="A307" s="38"/>
      <c r="B307" s="39"/>
      <c r="C307" s="272" t="s">
        <v>428</v>
      </c>
      <c r="D307" s="272" t="s">
        <v>239</v>
      </c>
      <c r="E307" s="273" t="s">
        <v>429</v>
      </c>
      <c r="F307" s="274" t="s">
        <v>430</v>
      </c>
      <c r="G307" s="275" t="s">
        <v>151</v>
      </c>
      <c r="H307" s="276">
        <v>4</v>
      </c>
      <c r="I307" s="277"/>
      <c r="J307" s="278">
        <f>ROUND(I307*H307,2)</f>
        <v>0</v>
      </c>
      <c r="K307" s="274" t="s">
        <v>152</v>
      </c>
      <c r="L307" s="279"/>
      <c r="M307" s="280" t="s">
        <v>1</v>
      </c>
      <c r="N307" s="281" t="s">
        <v>45</v>
      </c>
      <c r="O307" s="91"/>
      <c r="P307" s="235">
        <f>O307*H307</f>
        <v>0</v>
      </c>
      <c r="Q307" s="235">
        <v>0.0064999999999999997</v>
      </c>
      <c r="R307" s="235">
        <f>Q307*H307</f>
        <v>0.025999999999999999</v>
      </c>
      <c r="S307" s="235">
        <v>0</v>
      </c>
      <c r="T307" s="23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7" t="s">
        <v>199</v>
      </c>
      <c r="AT307" s="237" t="s">
        <v>239</v>
      </c>
      <c r="AU307" s="237" t="s">
        <v>89</v>
      </c>
      <c r="AY307" s="17" t="s">
        <v>146</v>
      </c>
      <c r="BE307" s="238">
        <f>IF(N307="základní",J307,0)</f>
        <v>0</v>
      </c>
      <c r="BF307" s="238">
        <f>IF(N307="snížená",J307,0)</f>
        <v>0</v>
      </c>
      <c r="BG307" s="238">
        <f>IF(N307="zákl. přenesená",J307,0)</f>
        <v>0</v>
      </c>
      <c r="BH307" s="238">
        <f>IF(N307="sníž. přenesená",J307,0)</f>
        <v>0</v>
      </c>
      <c r="BI307" s="238">
        <f>IF(N307="nulová",J307,0)</f>
        <v>0</v>
      </c>
      <c r="BJ307" s="17" t="s">
        <v>87</v>
      </c>
      <c r="BK307" s="238">
        <f>ROUND(I307*H307,2)</f>
        <v>0</v>
      </c>
      <c r="BL307" s="17" t="s">
        <v>153</v>
      </c>
      <c r="BM307" s="237" t="s">
        <v>431</v>
      </c>
    </row>
    <row r="308" s="14" customFormat="1">
      <c r="A308" s="14"/>
      <c r="B308" s="250"/>
      <c r="C308" s="251"/>
      <c r="D308" s="241" t="s">
        <v>159</v>
      </c>
      <c r="E308" s="252" t="s">
        <v>1</v>
      </c>
      <c r="F308" s="253" t="s">
        <v>153</v>
      </c>
      <c r="G308" s="251"/>
      <c r="H308" s="254">
        <v>4</v>
      </c>
      <c r="I308" s="255"/>
      <c r="J308" s="251"/>
      <c r="K308" s="251"/>
      <c r="L308" s="256"/>
      <c r="M308" s="257"/>
      <c r="N308" s="258"/>
      <c r="O308" s="258"/>
      <c r="P308" s="258"/>
      <c r="Q308" s="258"/>
      <c r="R308" s="258"/>
      <c r="S308" s="258"/>
      <c r="T308" s="25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0" t="s">
        <v>159</v>
      </c>
      <c r="AU308" s="260" t="s">
        <v>89</v>
      </c>
      <c r="AV308" s="14" t="s">
        <v>89</v>
      </c>
      <c r="AW308" s="14" t="s">
        <v>35</v>
      </c>
      <c r="AX308" s="14" t="s">
        <v>87</v>
      </c>
      <c r="AY308" s="260" t="s">
        <v>146</v>
      </c>
    </row>
    <row r="309" s="2" customFormat="1" ht="16.5" customHeight="1">
      <c r="A309" s="38"/>
      <c r="B309" s="39"/>
      <c r="C309" s="226" t="s">
        <v>432</v>
      </c>
      <c r="D309" s="226" t="s">
        <v>148</v>
      </c>
      <c r="E309" s="227" t="s">
        <v>433</v>
      </c>
      <c r="F309" s="228" t="s">
        <v>434</v>
      </c>
      <c r="G309" s="229" t="s">
        <v>151</v>
      </c>
      <c r="H309" s="230">
        <v>1</v>
      </c>
      <c r="I309" s="231"/>
      <c r="J309" s="232">
        <f>ROUND(I309*H309,2)</f>
        <v>0</v>
      </c>
      <c r="K309" s="228" t="s">
        <v>152</v>
      </c>
      <c r="L309" s="44"/>
      <c r="M309" s="233" t="s">
        <v>1</v>
      </c>
      <c r="N309" s="234" t="s">
        <v>45</v>
      </c>
      <c r="O309" s="91"/>
      <c r="P309" s="235">
        <f>O309*H309</f>
        <v>0</v>
      </c>
      <c r="Q309" s="235">
        <v>0</v>
      </c>
      <c r="R309" s="235">
        <f>Q309*H309</f>
        <v>0</v>
      </c>
      <c r="S309" s="235">
        <v>0</v>
      </c>
      <c r="T309" s="23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7" t="s">
        <v>153</v>
      </c>
      <c r="AT309" s="237" t="s">
        <v>148</v>
      </c>
      <c r="AU309" s="237" t="s">
        <v>89</v>
      </c>
      <c r="AY309" s="17" t="s">
        <v>146</v>
      </c>
      <c r="BE309" s="238">
        <f>IF(N309="základní",J309,0)</f>
        <v>0</v>
      </c>
      <c r="BF309" s="238">
        <f>IF(N309="snížená",J309,0)</f>
        <v>0</v>
      </c>
      <c r="BG309" s="238">
        <f>IF(N309="zákl. přenesená",J309,0)</f>
        <v>0</v>
      </c>
      <c r="BH309" s="238">
        <f>IF(N309="sníž. přenesená",J309,0)</f>
        <v>0</v>
      </c>
      <c r="BI309" s="238">
        <f>IF(N309="nulová",J309,0)</f>
        <v>0</v>
      </c>
      <c r="BJ309" s="17" t="s">
        <v>87</v>
      </c>
      <c r="BK309" s="238">
        <f>ROUND(I309*H309,2)</f>
        <v>0</v>
      </c>
      <c r="BL309" s="17" t="s">
        <v>153</v>
      </c>
      <c r="BM309" s="237" t="s">
        <v>435</v>
      </c>
    </row>
    <row r="310" s="13" customFormat="1">
      <c r="A310" s="13"/>
      <c r="B310" s="239"/>
      <c r="C310" s="240"/>
      <c r="D310" s="241" t="s">
        <v>159</v>
      </c>
      <c r="E310" s="242" t="s">
        <v>1</v>
      </c>
      <c r="F310" s="243" t="s">
        <v>436</v>
      </c>
      <c r="G310" s="240"/>
      <c r="H310" s="242" t="s">
        <v>1</v>
      </c>
      <c r="I310" s="244"/>
      <c r="J310" s="240"/>
      <c r="K310" s="240"/>
      <c r="L310" s="245"/>
      <c r="M310" s="246"/>
      <c r="N310" s="247"/>
      <c r="O310" s="247"/>
      <c r="P310" s="247"/>
      <c r="Q310" s="247"/>
      <c r="R310" s="247"/>
      <c r="S310" s="247"/>
      <c r="T310" s="24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9" t="s">
        <v>159</v>
      </c>
      <c r="AU310" s="249" t="s">
        <v>89</v>
      </c>
      <c r="AV310" s="13" t="s">
        <v>87</v>
      </c>
      <c r="AW310" s="13" t="s">
        <v>35</v>
      </c>
      <c r="AX310" s="13" t="s">
        <v>80</v>
      </c>
      <c r="AY310" s="249" t="s">
        <v>146</v>
      </c>
    </row>
    <row r="311" s="13" customFormat="1">
      <c r="A311" s="13"/>
      <c r="B311" s="239"/>
      <c r="C311" s="240"/>
      <c r="D311" s="241" t="s">
        <v>159</v>
      </c>
      <c r="E311" s="242" t="s">
        <v>1</v>
      </c>
      <c r="F311" s="243" t="s">
        <v>247</v>
      </c>
      <c r="G311" s="240"/>
      <c r="H311" s="242" t="s">
        <v>1</v>
      </c>
      <c r="I311" s="244"/>
      <c r="J311" s="240"/>
      <c r="K311" s="240"/>
      <c r="L311" s="245"/>
      <c r="M311" s="246"/>
      <c r="N311" s="247"/>
      <c r="O311" s="247"/>
      <c r="P311" s="247"/>
      <c r="Q311" s="247"/>
      <c r="R311" s="247"/>
      <c r="S311" s="247"/>
      <c r="T311" s="24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9" t="s">
        <v>159</v>
      </c>
      <c r="AU311" s="249" t="s">
        <v>89</v>
      </c>
      <c r="AV311" s="13" t="s">
        <v>87</v>
      </c>
      <c r="AW311" s="13" t="s">
        <v>35</v>
      </c>
      <c r="AX311" s="13" t="s">
        <v>80</v>
      </c>
      <c r="AY311" s="249" t="s">
        <v>146</v>
      </c>
    </row>
    <row r="312" s="13" customFormat="1">
      <c r="A312" s="13"/>
      <c r="B312" s="239"/>
      <c r="C312" s="240"/>
      <c r="D312" s="241" t="s">
        <v>159</v>
      </c>
      <c r="E312" s="242" t="s">
        <v>1</v>
      </c>
      <c r="F312" s="243" t="s">
        <v>437</v>
      </c>
      <c r="G312" s="240"/>
      <c r="H312" s="242" t="s">
        <v>1</v>
      </c>
      <c r="I312" s="244"/>
      <c r="J312" s="240"/>
      <c r="K312" s="240"/>
      <c r="L312" s="245"/>
      <c r="M312" s="246"/>
      <c r="N312" s="247"/>
      <c r="O312" s="247"/>
      <c r="P312" s="247"/>
      <c r="Q312" s="247"/>
      <c r="R312" s="247"/>
      <c r="S312" s="247"/>
      <c r="T312" s="24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9" t="s">
        <v>159</v>
      </c>
      <c r="AU312" s="249" t="s">
        <v>89</v>
      </c>
      <c r="AV312" s="13" t="s">
        <v>87</v>
      </c>
      <c r="AW312" s="13" t="s">
        <v>35</v>
      </c>
      <c r="AX312" s="13" t="s">
        <v>80</v>
      </c>
      <c r="AY312" s="249" t="s">
        <v>146</v>
      </c>
    </row>
    <row r="313" s="14" customFormat="1">
      <c r="A313" s="14"/>
      <c r="B313" s="250"/>
      <c r="C313" s="251"/>
      <c r="D313" s="241" t="s">
        <v>159</v>
      </c>
      <c r="E313" s="252" t="s">
        <v>1</v>
      </c>
      <c r="F313" s="253" t="s">
        <v>87</v>
      </c>
      <c r="G313" s="251"/>
      <c r="H313" s="254">
        <v>1</v>
      </c>
      <c r="I313" s="255"/>
      <c r="J313" s="251"/>
      <c r="K313" s="251"/>
      <c r="L313" s="256"/>
      <c r="M313" s="257"/>
      <c r="N313" s="258"/>
      <c r="O313" s="258"/>
      <c r="P313" s="258"/>
      <c r="Q313" s="258"/>
      <c r="R313" s="258"/>
      <c r="S313" s="258"/>
      <c r="T313" s="25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0" t="s">
        <v>159</v>
      </c>
      <c r="AU313" s="260" t="s">
        <v>89</v>
      </c>
      <c r="AV313" s="14" t="s">
        <v>89</v>
      </c>
      <c r="AW313" s="14" t="s">
        <v>35</v>
      </c>
      <c r="AX313" s="14" t="s">
        <v>87</v>
      </c>
      <c r="AY313" s="260" t="s">
        <v>146</v>
      </c>
    </row>
    <row r="314" s="2" customFormat="1" ht="16.5" customHeight="1">
      <c r="A314" s="38"/>
      <c r="B314" s="39"/>
      <c r="C314" s="272" t="s">
        <v>438</v>
      </c>
      <c r="D314" s="272" t="s">
        <v>239</v>
      </c>
      <c r="E314" s="273" t="s">
        <v>439</v>
      </c>
      <c r="F314" s="274" t="s">
        <v>440</v>
      </c>
      <c r="G314" s="275" t="s">
        <v>151</v>
      </c>
      <c r="H314" s="276">
        <v>1</v>
      </c>
      <c r="I314" s="277"/>
      <c r="J314" s="278">
        <f>ROUND(I314*H314,2)</f>
        <v>0</v>
      </c>
      <c r="K314" s="274" t="s">
        <v>152</v>
      </c>
      <c r="L314" s="279"/>
      <c r="M314" s="280" t="s">
        <v>1</v>
      </c>
      <c r="N314" s="281" t="s">
        <v>45</v>
      </c>
      <c r="O314" s="91"/>
      <c r="P314" s="235">
        <f>O314*H314</f>
        <v>0</v>
      </c>
      <c r="Q314" s="235">
        <v>0.0050000000000000001</v>
      </c>
      <c r="R314" s="235">
        <f>Q314*H314</f>
        <v>0.0050000000000000001</v>
      </c>
      <c r="S314" s="235">
        <v>0</v>
      </c>
      <c r="T314" s="236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7" t="s">
        <v>199</v>
      </c>
      <c r="AT314" s="237" t="s">
        <v>239</v>
      </c>
      <c r="AU314" s="237" t="s">
        <v>89</v>
      </c>
      <c r="AY314" s="17" t="s">
        <v>146</v>
      </c>
      <c r="BE314" s="238">
        <f>IF(N314="základní",J314,0)</f>
        <v>0</v>
      </c>
      <c r="BF314" s="238">
        <f>IF(N314="snížená",J314,0)</f>
        <v>0</v>
      </c>
      <c r="BG314" s="238">
        <f>IF(N314="zákl. přenesená",J314,0)</f>
        <v>0</v>
      </c>
      <c r="BH314" s="238">
        <f>IF(N314="sníž. přenesená",J314,0)</f>
        <v>0</v>
      </c>
      <c r="BI314" s="238">
        <f>IF(N314="nulová",J314,0)</f>
        <v>0</v>
      </c>
      <c r="BJ314" s="17" t="s">
        <v>87</v>
      </c>
      <c r="BK314" s="238">
        <f>ROUND(I314*H314,2)</f>
        <v>0</v>
      </c>
      <c r="BL314" s="17" t="s">
        <v>153</v>
      </c>
      <c r="BM314" s="237" t="s">
        <v>441</v>
      </c>
    </row>
    <row r="315" s="2" customFormat="1" ht="16.5" customHeight="1">
      <c r="A315" s="38"/>
      <c r="B315" s="39"/>
      <c r="C315" s="226" t="s">
        <v>442</v>
      </c>
      <c r="D315" s="226" t="s">
        <v>148</v>
      </c>
      <c r="E315" s="227" t="s">
        <v>443</v>
      </c>
      <c r="F315" s="228" t="s">
        <v>444</v>
      </c>
      <c r="G315" s="229" t="s">
        <v>177</v>
      </c>
      <c r="H315" s="230">
        <v>461.89999999999998</v>
      </c>
      <c r="I315" s="231"/>
      <c r="J315" s="232">
        <f>ROUND(I315*H315,2)</f>
        <v>0</v>
      </c>
      <c r="K315" s="228" t="s">
        <v>152</v>
      </c>
      <c r="L315" s="44"/>
      <c r="M315" s="233" t="s">
        <v>1</v>
      </c>
      <c r="N315" s="234" t="s">
        <v>45</v>
      </c>
      <c r="O315" s="91"/>
      <c r="P315" s="235">
        <f>O315*H315</f>
        <v>0</v>
      </c>
      <c r="Q315" s="235">
        <v>0.00033</v>
      </c>
      <c r="R315" s="235">
        <f>Q315*H315</f>
        <v>0.15242699999999998</v>
      </c>
      <c r="S315" s="235">
        <v>0</v>
      </c>
      <c r="T315" s="236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7" t="s">
        <v>153</v>
      </c>
      <c r="AT315" s="237" t="s">
        <v>148</v>
      </c>
      <c r="AU315" s="237" t="s">
        <v>89</v>
      </c>
      <c r="AY315" s="17" t="s">
        <v>146</v>
      </c>
      <c r="BE315" s="238">
        <f>IF(N315="základní",J315,0)</f>
        <v>0</v>
      </c>
      <c r="BF315" s="238">
        <f>IF(N315="snížená",J315,0)</f>
        <v>0</v>
      </c>
      <c r="BG315" s="238">
        <f>IF(N315="zákl. přenesená",J315,0)</f>
        <v>0</v>
      </c>
      <c r="BH315" s="238">
        <f>IF(N315="sníž. přenesená",J315,0)</f>
        <v>0</v>
      </c>
      <c r="BI315" s="238">
        <f>IF(N315="nulová",J315,0)</f>
        <v>0</v>
      </c>
      <c r="BJ315" s="17" t="s">
        <v>87</v>
      </c>
      <c r="BK315" s="238">
        <f>ROUND(I315*H315,2)</f>
        <v>0</v>
      </c>
      <c r="BL315" s="17" t="s">
        <v>153</v>
      </c>
      <c r="BM315" s="237" t="s">
        <v>445</v>
      </c>
    </row>
    <row r="316" s="13" customFormat="1">
      <c r="A316" s="13"/>
      <c r="B316" s="239"/>
      <c r="C316" s="240"/>
      <c r="D316" s="241" t="s">
        <v>159</v>
      </c>
      <c r="E316" s="242" t="s">
        <v>1</v>
      </c>
      <c r="F316" s="243" t="s">
        <v>247</v>
      </c>
      <c r="G316" s="240"/>
      <c r="H316" s="242" t="s">
        <v>1</v>
      </c>
      <c r="I316" s="244"/>
      <c r="J316" s="240"/>
      <c r="K316" s="240"/>
      <c r="L316" s="245"/>
      <c r="M316" s="246"/>
      <c r="N316" s="247"/>
      <c r="O316" s="247"/>
      <c r="P316" s="247"/>
      <c r="Q316" s="247"/>
      <c r="R316" s="247"/>
      <c r="S316" s="247"/>
      <c r="T316" s="24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9" t="s">
        <v>159</v>
      </c>
      <c r="AU316" s="249" t="s">
        <v>89</v>
      </c>
      <c r="AV316" s="13" t="s">
        <v>87</v>
      </c>
      <c r="AW316" s="13" t="s">
        <v>35</v>
      </c>
      <c r="AX316" s="13" t="s">
        <v>80</v>
      </c>
      <c r="AY316" s="249" t="s">
        <v>146</v>
      </c>
    </row>
    <row r="317" s="13" customFormat="1">
      <c r="A317" s="13"/>
      <c r="B317" s="239"/>
      <c r="C317" s="240"/>
      <c r="D317" s="241" t="s">
        <v>159</v>
      </c>
      <c r="E317" s="242" t="s">
        <v>1</v>
      </c>
      <c r="F317" s="243" t="s">
        <v>446</v>
      </c>
      <c r="G317" s="240"/>
      <c r="H317" s="242" t="s">
        <v>1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9" t="s">
        <v>159</v>
      </c>
      <c r="AU317" s="249" t="s">
        <v>89</v>
      </c>
      <c r="AV317" s="13" t="s">
        <v>87</v>
      </c>
      <c r="AW317" s="13" t="s">
        <v>35</v>
      </c>
      <c r="AX317" s="13" t="s">
        <v>80</v>
      </c>
      <c r="AY317" s="249" t="s">
        <v>146</v>
      </c>
    </row>
    <row r="318" s="14" customFormat="1">
      <c r="A318" s="14"/>
      <c r="B318" s="250"/>
      <c r="C318" s="251"/>
      <c r="D318" s="241" t="s">
        <v>159</v>
      </c>
      <c r="E318" s="252" t="s">
        <v>1</v>
      </c>
      <c r="F318" s="253" t="s">
        <v>447</v>
      </c>
      <c r="G318" s="251"/>
      <c r="H318" s="254">
        <v>461.89999999999998</v>
      </c>
      <c r="I318" s="255"/>
      <c r="J318" s="251"/>
      <c r="K318" s="251"/>
      <c r="L318" s="256"/>
      <c r="M318" s="257"/>
      <c r="N318" s="258"/>
      <c r="O318" s="258"/>
      <c r="P318" s="258"/>
      <c r="Q318" s="258"/>
      <c r="R318" s="258"/>
      <c r="S318" s="258"/>
      <c r="T318" s="25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0" t="s">
        <v>159</v>
      </c>
      <c r="AU318" s="260" t="s">
        <v>89</v>
      </c>
      <c r="AV318" s="14" t="s">
        <v>89</v>
      </c>
      <c r="AW318" s="14" t="s">
        <v>35</v>
      </c>
      <c r="AX318" s="14" t="s">
        <v>87</v>
      </c>
      <c r="AY318" s="260" t="s">
        <v>146</v>
      </c>
    </row>
    <row r="319" s="2" customFormat="1" ht="16.5" customHeight="1">
      <c r="A319" s="38"/>
      <c r="B319" s="39"/>
      <c r="C319" s="226" t="s">
        <v>448</v>
      </c>
      <c r="D319" s="226" t="s">
        <v>148</v>
      </c>
      <c r="E319" s="227" t="s">
        <v>449</v>
      </c>
      <c r="F319" s="228" t="s">
        <v>450</v>
      </c>
      <c r="G319" s="229" t="s">
        <v>177</v>
      </c>
      <c r="H319" s="230">
        <v>461.89999999999998</v>
      </c>
      <c r="I319" s="231"/>
      <c r="J319" s="232">
        <f>ROUND(I319*H319,2)</f>
        <v>0</v>
      </c>
      <c r="K319" s="228" t="s">
        <v>152</v>
      </c>
      <c r="L319" s="44"/>
      <c r="M319" s="233" t="s">
        <v>1</v>
      </c>
      <c r="N319" s="234" t="s">
        <v>45</v>
      </c>
      <c r="O319" s="91"/>
      <c r="P319" s="235">
        <f>O319*H319</f>
        <v>0</v>
      </c>
      <c r="Q319" s="235">
        <v>0</v>
      </c>
      <c r="R319" s="235">
        <f>Q319*H319</f>
        <v>0</v>
      </c>
      <c r="S319" s="235">
        <v>0</v>
      </c>
      <c r="T319" s="236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7" t="s">
        <v>153</v>
      </c>
      <c r="AT319" s="237" t="s">
        <v>148</v>
      </c>
      <c r="AU319" s="237" t="s">
        <v>89</v>
      </c>
      <c r="AY319" s="17" t="s">
        <v>146</v>
      </c>
      <c r="BE319" s="238">
        <f>IF(N319="základní",J319,0)</f>
        <v>0</v>
      </c>
      <c r="BF319" s="238">
        <f>IF(N319="snížená",J319,0)</f>
        <v>0</v>
      </c>
      <c r="BG319" s="238">
        <f>IF(N319="zákl. přenesená",J319,0)</f>
        <v>0</v>
      </c>
      <c r="BH319" s="238">
        <f>IF(N319="sníž. přenesená",J319,0)</f>
        <v>0</v>
      </c>
      <c r="BI319" s="238">
        <f>IF(N319="nulová",J319,0)</f>
        <v>0</v>
      </c>
      <c r="BJ319" s="17" t="s">
        <v>87</v>
      </c>
      <c r="BK319" s="238">
        <f>ROUND(I319*H319,2)</f>
        <v>0</v>
      </c>
      <c r="BL319" s="17" t="s">
        <v>153</v>
      </c>
      <c r="BM319" s="237" t="s">
        <v>451</v>
      </c>
    </row>
    <row r="320" s="14" customFormat="1">
      <c r="A320" s="14"/>
      <c r="B320" s="250"/>
      <c r="C320" s="251"/>
      <c r="D320" s="241" t="s">
        <v>159</v>
      </c>
      <c r="E320" s="252" t="s">
        <v>1</v>
      </c>
      <c r="F320" s="253" t="s">
        <v>447</v>
      </c>
      <c r="G320" s="251"/>
      <c r="H320" s="254">
        <v>461.89999999999998</v>
      </c>
      <c r="I320" s="255"/>
      <c r="J320" s="251"/>
      <c r="K320" s="251"/>
      <c r="L320" s="256"/>
      <c r="M320" s="257"/>
      <c r="N320" s="258"/>
      <c r="O320" s="258"/>
      <c r="P320" s="258"/>
      <c r="Q320" s="258"/>
      <c r="R320" s="258"/>
      <c r="S320" s="258"/>
      <c r="T320" s="25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0" t="s">
        <v>159</v>
      </c>
      <c r="AU320" s="260" t="s">
        <v>89</v>
      </c>
      <c r="AV320" s="14" t="s">
        <v>89</v>
      </c>
      <c r="AW320" s="14" t="s">
        <v>35</v>
      </c>
      <c r="AX320" s="14" t="s">
        <v>87</v>
      </c>
      <c r="AY320" s="260" t="s">
        <v>146</v>
      </c>
    </row>
    <row r="321" s="2" customFormat="1" ht="16.5" customHeight="1">
      <c r="A321" s="38"/>
      <c r="B321" s="39"/>
      <c r="C321" s="226" t="s">
        <v>452</v>
      </c>
      <c r="D321" s="226" t="s">
        <v>148</v>
      </c>
      <c r="E321" s="227" t="s">
        <v>453</v>
      </c>
      <c r="F321" s="228" t="s">
        <v>454</v>
      </c>
      <c r="G321" s="229" t="s">
        <v>177</v>
      </c>
      <c r="H321" s="230">
        <v>495.5</v>
      </c>
      <c r="I321" s="231"/>
      <c r="J321" s="232">
        <f>ROUND(I321*H321,2)</f>
        <v>0</v>
      </c>
      <c r="K321" s="228" t="s">
        <v>152</v>
      </c>
      <c r="L321" s="44"/>
      <c r="M321" s="233" t="s">
        <v>1</v>
      </c>
      <c r="N321" s="234" t="s">
        <v>45</v>
      </c>
      <c r="O321" s="91"/>
      <c r="P321" s="235">
        <f>O321*H321</f>
        <v>0</v>
      </c>
      <c r="Q321" s="235">
        <v>0.071900000000000006</v>
      </c>
      <c r="R321" s="235">
        <f>Q321*H321</f>
        <v>35.626450000000006</v>
      </c>
      <c r="S321" s="235">
        <v>0</v>
      </c>
      <c r="T321" s="236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7" t="s">
        <v>153</v>
      </c>
      <c r="AT321" s="237" t="s">
        <v>148</v>
      </c>
      <c r="AU321" s="237" t="s">
        <v>89</v>
      </c>
      <c r="AY321" s="17" t="s">
        <v>146</v>
      </c>
      <c r="BE321" s="238">
        <f>IF(N321="základní",J321,0)</f>
        <v>0</v>
      </c>
      <c r="BF321" s="238">
        <f>IF(N321="snížená",J321,0)</f>
        <v>0</v>
      </c>
      <c r="BG321" s="238">
        <f>IF(N321="zákl. přenesená",J321,0)</f>
        <v>0</v>
      </c>
      <c r="BH321" s="238">
        <f>IF(N321="sníž. přenesená",J321,0)</f>
        <v>0</v>
      </c>
      <c r="BI321" s="238">
        <f>IF(N321="nulová",J321,0)</f>
        <v>0</v>
      </c>
      <c r="BJ321" s="17" t="s">
        <v>87</v>
      </c>
      <c r="BK321" s="238">
        <f>ROUND(I321*H321,2)</f>
        <v>0</v>
      </c>
      <c r="BL321" s="17" t="s">
        <v>153</v>
      </c>
      <c r="BM321" s="237" t="s">
        <v>455</v>
      </c>
    </row>
    <row r="322" s="13" customFormat="1">
      <c r="A322" s="13"/>
      <c r="B322" s="239"/>
      <c r="C322" s="240"/>
      <c r="D322" s="241" t="s">
        <v>159</v>
      </c>
      <c r="E322" s="242" t="s">
        <v>1</v>
      </c>
      <c r="F322" s="243" t="s">
        <v>195</v>
      </c>
      <c r="G322" s="240"/>
      <c r="H322" s="242" t="s">
        <v>1</v>
      </c>
      <c r="I322" s="244"/>
      <c r="J322" s="240"/>
      <c r="K322" s="240"/>
      <c r="L322" s="245"/>
      <c r="M322" s="246"/>
      <c r="N322" s="247"/>
      <c r="O322" s="247"/>
      <c r="P322" s="247"/>
      <c r="Q322" s="247"/>
      <c r="R322" s="247"/>
      <c r="S322" s="247"/>
      <c r="T322" s="24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9" t="s">
        <v>159</v>
      </c>
      <c r="AU322" s="249" t="s">
        <v>89</v>
      </c>
      <c r="AV322" s="13" t="s">
        <v>87</v>
      </c>
      <c r="AW322" s="13" t="s">
        <v>35</v>
      </c>
      <c r="AX322" s="13" t="s">
        <v>80</v>
      </c>
      <c r="AY322" s="249" t="s">
        <v>146</v>
      </c>
    </row>
    <row r="323" s="14" customFormat="1">
      <c r="A323" s="14"/>
      <c r="B323" s="250"/>
      <c r="C323" s="251"/>
      <c r="D323" s="241" t="s">
        <v>159</v>
      </c>
      <c r="E323" s="252" t="s">
        <v>1</v>
      </c>
      <c r="F323" s="253" t="s">
        <v>456</v>
      </c>
      <c r="G323" s="251"/>
      <c r="H323" s="254">
        <v>495.5</v>
      </c>
      <c r="I323" s="255"/>
      <c r="J323" s="251"/>
      <c r="K323" s="251"/>
      <c r="L323" s="256"/>
      <c r="M323" s="257"/>
      <c r="N323" s="258"/>
      <c r="O323" s="258"/>
      <c r="P323" s="258"/>
      <c r="Q323" s="258"/>
      <c r="R323" s="258"/>
      <c r="S323" s="258"/>
      <c r="T323" s="25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0" t="s">
        <v>159</v>
      </c>
      <c r="AU323" s="260" t="s">
        <v>89</v>
      </c>
      <c r="AV323" s="14" t="s">
        <v>89</v>
      </c>
      <c r="AW323" s="14" t="s">
        <v>35</v>
      </c>
      <c r="AX323" s="14" t="s">
        <v>87</v>
      </c>
      <c r="AY323" s="260" t="s">
        <v>146</v>
      </c>
    </row>
    <row r="324" s="2" customFormat="1" ht="16.5" customHeight="1">
      <c r="A324" s="38"/>
      <c r="B324" s="39"/>
      <c r="C324" s="272" t="s">
        <v>457</v>
      </c>
      <c r="D324" s="272" t="s">
        <v>239</v>
      </c>
      <c r="E324" s="273" t="s">
        <v>458</v>
      </c>
      <c r="F324" s="274" t="s">
        <v>459</v>
      </c>
      <c r="G324" s="275" t="s">
        <v>157</v>
      </c>
      <c r="H324" s="276">
        <v>49.549999999999997</v>
      </c>
      <c r="I324" s="277"/>
      <c r="J324" s="278">
        <f>ROUND(I324*H324,2)</f>
        <v>0</v>
      </c>
      <c r="K324" s="274" t="s">
        <v>152</v>
      </c>
      <c r="L324" s="279"/>
      <c r="M324" s="280" t="s">
        <v>1</v>
      </c>
      <c r="N324" s="281" t="s">
        <v>45</v>
      </c>
      <c r="O324" s="91"/>
      <c r="P324" s="235">
        <f>O324*H324</f>
        <v>0</v>
      </c>
      <c r="Q324" s="235">
        <v>0.222</v>
      </c>
      <c r="R324" s="235">
        <f>Q324*H324</f>
        <v>11.0001</v>
      </c>
      <c r="S324" s="235">
        <v>0</v>
      </c>
      <c r="T324" s="23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7" t="s">
        <v>199</v>
      </c>
      <c r="AT324" s="237" t="s">
        <v>239</v>
      </c>
      <c r="AU324" s="237" t="s">
        <v>89</v>
      </c>
      <c r="AY324" s="17" t="s">
        <v>146</v>
      </c>
      <c r="BE324" s="238">
        <f>IF(N324="základní",J324,0)</f>
        <v>0</v>
      </c>
      <c r="BF324" s="238">
        <f>IF(N324="snížená",J324,0)</f>
        <v>0</v>
      </c>
      <c r="BG324" s="238">
        <f>IF(N324="zákl. přenesená",J324,0)</f>
        <v>0</v>
      </c>
      <c r="BH324" s="238">
        <f>IF(N324="sníž. přenesená",J324,0)</f>
        <v>0</v>
      </c>
      <c r="BI324" s="238">
        <f>IF(N324="nulová",J324,0)</f>
        <v>0</v>
      </c>
      <c r="BJ324" s="17" t="s">
        <v>87</v>
      </c>
      <c r="BK324" s="238">
        <f>ROUND(I324*H324,2)</f>
        <v>0</v>
      </c>
      <c r="BL324" s="17" t="s">
        <v>153</v>
      </c>
      <c r="BM324" s="237" t="s">
        <v>460</v>
      </c>
    </row>
    <row r="325" s="14" customFormat="1">
      <c r="A325" s="14"/>
      <c r="B325" s="250"/>
      <c r="C325" s="251"/>
      <c r="D325" s="241" t="s">
        <v>159</v>
      </c>
      <c r="E325" s="252" t="s">
        <v>1</v>
      </c>
      <c r="F325" s="253" t="s">
        <v>461</v>
      </c>
      <c r="G325" s="251"/>
      <c r="H325" s="254">
        <v>49.549999999999997</v>
      </c>
      <c r="I325" s="255"/>
      <c r="J325" s="251"/>
      <c r="K325" s="251"/>
      <c r="L325" s="256"/>
      <c r="M325" s="257"/>
      <c r="N325" s="258"/>
      <c r="O325" s="258"/>
      <c r="P325" s="258"/>
      <c r="Q325" s="258"/>
      <c r="R325" s="258"/>
      <c r="S325" s="258"/>
      <c r="T325" s="25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0" t="s">
        <v>159</v>
      </c>
      <c r="AU325" s="260" t="s">
        <v>89</v>
      </c>
      <c r="AV325" s="14" t="s">
        <v>89</v>
      </c>
      <c r="AW325" s="14" t="s">
        <v>35</v>
      </c>
      <c r="AX325" s="14" t="s">
        <v>87</v>
      </c>
      <c r="AY325" s="260" t="s">
        <v>146</v>
      </c>
    </row>
    <row r="326" s="2" customFormat="1" ht="16.5" customHeight="1">
      <c r="A326" s="38"/>
      <c r="B326" s="39"/>
      <c r="C326" s="226" t="s">
        <v>462</v>
      </c>
      <c r="D326" s="226" t="s">
        <v>148</v>
      </c>
      <c r="E326" s="227" t="s">
        <v>463</v>
      </c>
      <c r="F326" s="228" t="s">
        <v>464</v>
      </c>
      <c r="G326" s="229" t="s">
        <v>177</v>
      </c>
      <c r="H326" s="230">
        <v>495.5</v>
      </c>
      <c r="I326" s="231"/>
      <c r="J326" s="232">
        <f>ROUND(I326*H326,2)</f>
        <v>0</v>
      </c>
      <c r="K326" s="228" t="s">
        <v>152</v>
      </c>
      <c r="L326" s="44"/>
      <c r="M326" s="233" t="s">
        <v>1</v>
      </c>
      <c r="N326" s="234" t="s">
        <v>45</v>
      </c>
      <c r="O326" s="91"/>
      <c r="P326" s="235">
        <f>O326*H326</f>
        <v>0</v>
      </c>
      <c r="Q326" s="235">
        <v>0.089779999999999999</v>
      </c>
      <c r="R326" s="235">
        <f>Q326*H326</f>
        <v>44.485990000000001</v>
      </c>
      <c r="S326" s="235">
        <v>0</v>
      </c>
      <c r="T326" s="236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7" t="s">
        <v>153</v>
      </c>
      <c r="AT326" s="237" t="s">
        <v>148</v>
      </c>
      <c r="AU326" s="237" t="s">
        <v>89</v>
      </c>
      <c r="AY326" s="17" t="s">
        <v>146</v>
      </c>
      <c r="BE326" s="238">
        <f>IF(N326="základní",J326,0)</f>
        <v>0</v>
      </c>
      <c r="BF326" s="238">
        <f>IF(N326="snížená",J326,0)</f>
        <v>0</v>
      </c>
      <c r="BG326" s="238">
        <f>IF(N326="zákl. přenesená",J326,0)</f>
        <v>0</v>
      </c>
      <c r="BH326" s="238">
        <f>IF(N326="sníž. přenesená",J326,0)</f>
        <v>0</v>
      </c>
      <c r="BI326" s="238">
        <f>IF(N326="nulová",J326,0)</f>
        <v>0</v>
      </c>
      <c r="BJ326" s="17" t="s">
        <v>87</v>
      </c>
      <c r="BK326" s="238">
        <f>ROUND(I326*H326,2)</f>
        <v>0</v>
      </c>
      <c r="BL326" s="17" t="s">
        <v>153</v>
      </c>
      <c r="BM326" s="237" t="s">
        <v>465</v>
      </c>
    </row>
    <row r="327" s="13" customFormat="1">
      <c r="A327" s="13"/>
      <c r="B327" s="239"/>
      <c r="C327" s="240"/>
      <c r="D327" s="241" t="s">
        <v>159</v>
      </c>
      <c r="E327" s="242" t="s">
        <v>1</v>
      </c>
      <c r="F327" s="243" t="s">
        <v>195</v>
      </c>
      <c r="G327" s="240"/>
      <c r="H327" s="242" t="s">
        <v>1</v>
      </c>
      <c r="I327" s="244"/>
      <c r="J327" s="240"/>
      <c r="K327" s="240"/>
      <c r="L327" s="245"/>
      <c r="M327" s="246"/>
      <c r="N327" s="247"/>
      <c r="O327" s="247"/>
      <c r="P327" s="247"/>
      <c r="Q327" s="247"/>
      <c r="R327" s="247"/>
      <c r="S327" s="247"/>
      <c r="T327" s="24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9" t="s">
        <v>159</v>
      </c>
      <c r="AU327" s="249" t="s">
        <v>89</v>
      </c>
      <c r="AV327" s="13" t="s">
        <v>87</v>
      </c>
      <c r="AW327" s="13" t="s">
        <v>35</v>
      </c>
      <c r="AX327" s="13" t="s">
        <v>80</v>
      </c>
      <c r="AY327" s="249" t="s">
        <v>146</v>
      </c>
    </row>
    <row r="328" s="14" customFormat="1">
      <c r="A328" s="14"/>
      <c r="B328" s="250"/>
      <c r="C328" s="251"/>
      <c r="D328" s="241" t="s">
        <v>159</v>
      </c>
      <c r="E328" s="252" t="s">
        <v>1</v>
      </c>
      <c r="F328" s="253" t="s">
        <v>456</v>
      </c>
      <c r="G328" s="251"/>
      <c r="H328" s="254">
        <v>495.5</v>
      </c>
      <c r="I328" s="255"/>
      <c r="J328" s="251"/>
      <c r="K328" s="251"/>
      <c r="L328" s="256"/>
      <c r="M328" s="257"/>
      <c r="N328" s="258"/>
      <c r="O328" s="258"/>
      <c r="P328" s="258"/>
      <c r="Q328" s="258"/>
      <c r="R328" s="258"/>
      <c r="S328" s="258"/>
      <c r="T328" s="25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0" t="s">
        <v>159</v>
      </c>
      <c r="AU328" s="260" t="s">
        <v>89</v>
      </c>
      <c r="AV328" s="14" t="s">
        <v>89</v>
      </c>
      <c r="AW328" s="14" t="s">
        <v>35</v>
      </c>
      <c r="AX328" s="14" t="s">
        <v>87</v>
      </c>
      <c r="AY328" s="260" t="s">
        <v>146</v>
      </c>
    </row>
    <row r="329" s="2" customFormat="1" ht="16.5" customHeight="1">
      <c r="A329" s="38"/>
      <c r="B329" s="39"/>
      <c r="C329" s="272" t="s">
        <v>466</v>
      </c>
      <c r="D329" s="272" t="s">
        <v>239</v>
      </c>
      <c r="E329" s="273" t="s">
        <v>458</v>
      </c>
      <c r="F329" s="274" t="s">
        <v>459</v>
      </c>
      <c r="G329" s="275" t="s">
        <v>157</v>
      </c>
      <c r="H329" s="276">
        <v>49.549999999999997</v>
      </c>
      <c r="I329" s="277"/>
      <c r="J329" s="278">
        <f>ROUND(I329*H329,2)</f>
        <v>0</v>
      </c>
      <c r="K329" s="274" t="s">
        <v>152</v>
      </c>
      <c r="L329" s="279"/>
      <c r="M329" s="280" t="s">
        <v>1</v>
      </c>
      <c r="N329" s="281" t="s">
        <v>45</v>
      </c>
      <c r="O329" s="91"/>
      <c r="P329" s="235">
        <f>O329*H329</f>
        <v>0</v>
      </c>
      <c r="Q329" s="235">
        <v>0.222</v>
      </c>
      <c r="R329" s="235">
        <f>Q329*H329</f>
        <v>11.0001</v>
      </c>
      <c r="S329" s="235">
        <v>0</v>
      </c>
      <c r="T329" s="236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7" t="s">
        <v>199</v>
      </c>
      <c r="AT329" s="237" t="s">
        <v>239</v>
      </c>
      <c r="AU329" s="237" t="s">
        <v>89</v>
      </c>
      <c r="AY329" s="17" t="s">
        <v>146</v>
      </c>
      <c r="BE329" s="238">
        <f>IF(N329="základní",J329,0)</f>
        <v>0</v>
      </c>
      <c r="BF329" s="238">
        <f>IF(N329="snížená",J329,0)</f>
        <v>0</v>
      </c>
      <c r="BG329" s="238">
        <f>IF(N329="zákl. přenesená",J329,0)</f>
        <v>0</v>
      </c>
      <c r="BH329" s="238">
        <f>IF(N329="sníž. přenesená",J329,0)</f>
        <v>0</v>
      </c>
      <c r="BI329" s="238">
        <f>IF(N329="nulová",J329,0)</f>
        <v>0</v>
      </c>
      <c r="BJ329" s="17" t="s">
        <v>87</v>
      </c>
      <c r="BK329" s="238">
        <f>ROUND(I329*H329,2)</f>
        <v>0</v>
      </c>
      <c r="BL329" s="17" t="s">
        <v>153</v>
      </c>
      <c r="BM329" s="237" t="s">
        <v>467</v>
      </c>
    </row>
    <row r="330" s="14" customFormat="1">
      <c r="A330" s="14"/>
      <c r="B330" s="250"/>
      <c r="C330" s="251"/>
      <c r="D330" s="241" t="s">
        <v>159</v>
      </c>
      <c r="E330" s="252" t="s">
        <v>1</v>
      </c>
      <c r="F330" s="253" t="s">
        <v>461</v>
      </c>
      <c r="G330" s="251"/>
      <c r="H330" s="254">
        <v>49.549999999999997</v>
      </c>
      <c r="I330" s="255"/>
      <c r="J330" s="251"/>
      <c r="K330" s="251"/>
      <c r="L330" s="256"/>
      <c r="M330" s="257"/>
      <c r="N330" s="258"/>
      <c r="O330" s="258"/>
      <c r="P330" s="258"/>
      <c r="Q330" s="258"/>
      <c r="R330" s="258"/>
      <c r="S330" s="258"/>
      <c r="T330" s="25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0" t="s">
        <v>159</v>
      </c>
      <c r="AU330" s="260" t="s">
        <v>89</v>
      </c>
      <c r="AV330" s="14" t="s">
        <v>89</v>
      </c>
      <c r="AW330" s="14" t="s">
        <v>35</v>
      </c>
      <c r="AX330" s="14" t="s">
        <v>87</v>
      </c>
      <c r="AY330" s="260" t="s">
        <v>146</v>
      </c>
    </row>
    <row r="331" s="2" customFormat="1" ht="16.5" customHeight="1">
      <c r="A331" s="38"/>
      <c r="B331" s="39"/>
      <c r="C331" s="226" t="s">
        <v>468</v>
      </c>
      <c r="D331" s="226" t="s">
        <v>148</v>
      </c>
      <c r="E331" s="227" t="s">
        <v>469</v>
      </c>
      <c r="F331" s="228" t="s">
        <v>470</v>
      </c>
      <c r="G331" s="229" t="s">
        <v>177</v>
      </c>
      <c r="H331" s="230">
        <v>495.5</v>
      </c>
      <c r="I331" s="231"/>
      <c r="J331" s="232">
        <f>ROUND(I331*H331,2)</f>
        <v>0</v>
      </c>
      <c r="K331" s="228" t="s">
        <v>152</v>
      </c>
      <c r="L331" s="44"/>
      <c r="M331" s="233" t="s">
        <v>1</v>
      </c>
      <c r="N331" s="234" t="s">
        <v>45</v>
      </c>
      <c r="O331" s="91"/>
      <c r="P331" s="235">
        <f>O331*H331</f>
        <v>0</v>
      </c>
      <c r="Q331" s="235">
        <v>0.15540000000000001</v>
      </c>
      <c r="R331" s="235">
        <f>Q331*H331</f>
        <v>77.000700000000009</v>
      </c>
      <c r="S331" s="235">
        <v>0</v>
      </c>
      <c r="T331" s="23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7" t="s">
        <v>153</v>
      </c>
      <c r="AT331" s="237" t="s">
        <v>148</v>
      </c>
      <c r="AU331" s="237" t="s">
        <v>89</v>
      </c>
      <c r="AY331" s="17" t="s">
        <v>146</v>
      </c>
      <c r="BE331" s="238">
        <f>IF(N331="základní",J331,0)</f>
        <v>0</v>
      </c>
      <c r="BF331" s="238">
        <f>IF(N331="snížená",J331,0)</f>
        <v>0</v>
      </c>
      <c r="BG331" s="238">
        <f>IF(N331="zákl. přenesená",J331,0)</f>
        <v>0</v>
      </c>
      <c r="BH331" s="238">
        <f>IF(N331="sníž. přenesená",J331,0)</f>
        <v>0</v>
      </c>
      <c r="BI331" s="238">
        <f>IF(N331="nulová",J331,0)</f>
        <v>0</v>
      </c>
      <c r="BJ331" s="17" t="s">
        <v>87</v>
      </c>
      <c r="BK331" s="238">
        <f>ROUND(I331*H331,2)</f>
        <v>0</v>
      </c>
      <c r="BL331" s="17" t="s">
        <v>153</v>
      </c>
      <c r="BM331" s="237" t="s">
        <v>471</v>
      </c>
    </row>
    <row r="332" s="13" customFormat="1">
      <c r="A332" s="13"/>
      <c r="B332" s="239"/>
      <c r="C332" s="240"/>
      <c r="D332" s="241" t="s">
        <v>159</v>
      </c>
      <c r="E332" s="242" t="s">
        <v>1</v>
      </c>
      <c r="F332" s="243" t="s">
        <v>195</v>
      </c>
      <c r="G332" s="240"/>
      <c r="H332" s="242" t="s">
        <v>1</v>
      </c>
      <c r="I332" s="244"/>
      <c r="J332" s="240"/>
      <c r="K332" s="240"/>
      <c r="L332" s="245"/>
      <c r="M332" s="246"/>
      <c r="N332" s="247"/>
      <c r="O332" s="247"/>
      <c r="P332" s="247"/>
      <c r="Q332" s="247"/>
      <c r="R332" s="247"/>
      <c r="S332" s="247"/>
      <c r="T332" s="24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9" t="s">
        <v>159</v>
      </c>
      <c r="AU332" s="249" t="s">
        <v>89</v>
      </c>
      <c r="AV332" s="13" t="s">
        <v>87</v>
      </c>
      <c r="AW332" s="13" t="s">
        <v>35</v>
      </c>
      <c r="AX332" s="13" t="s">
        <v>80</v>
      </c>
      <c r="AY332" s="249" t="s">
        <v>146</v>
      </c>
    </row>
    <row r="333" s="14" customFormat="1">
      <c r="A333" s="14"/>
      <c r="B333" s="250"/>
      <c r="C333" s="251"/>
      <c r="D333" s="241" t="s">
        <v>159</v>
      </c>
      <c r="E333" s="252" t="s">
        <v>1</v>
      </c>
      <c r="F333" s="253" t="s">
        <v>472</v>
      </c>
      <c r="G333" s="251"/>
      <c r="H333" s="254">
        <v>465.60000000000002</v>
      </c>
      <c r="I333" s="255"/>
      <c r="J333" s="251"/>
      <c r="K333" s="251"/>
      <c r="L333" s="256"/>
      <c r="M333" s="257"/>
      <c r="N333" s="258"/>
      <c r="O333" s="258"/>
      <c r="P333" s="258"/>
      <c r="Q333" s="258"/>
      <c r="R333" s="258"/>
      <c r="S333" s="258"/>
      <c r="T333" s="25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0" t="s">
        <v>159</v>
      </c>
      <c r="AU333" s="260" t="s">
        <v>89</v>
      </c>
      <c r="AV333" s="14" t="s">
        <v>89</v>
      </c>
      <c r="AW333" s="14" t="s">
        <v>35</v>
      </c>
      <c r="AX333" s="14" t="s">
        <v>80</v>
      </c>
      <c r="AY333" s="260" t="s">
        <v>146</v>
      </c>
    </row>
    <row r="334" s="13" customFormat="1">
      <c r="A334" s="13"/>
      <c r="B334" s="239"/>
      <c r="C334" s="240"/>
      <c r="D334" s="241" t="s">
        <v>159</v>
      </c>
      <c r="E334" s="242" t="s">
        <v>1</v>
      </c>
      <c r="F334" s="243" t="s">
        <v>473</v>
      </c>
      <c r="G334" s="240"/>
      <c r="H334" s="242" t="s">
        <v>1</v>
      </c>
      <c r="I334" s="244"/>
      <c r="J334" s="240"/>
      <c r="K334" s="240"/>
      <c r="L334" s="245"/>
      <c r="M334" s="246"/>
      <c r="N334" s="247"/>
      <c r="O334" s="247"/>
      <c r="P334" s="247"/>
      <c r="Q334" s="247"/>
      <c r="R334" s="247"/>
      <c r="S334" s="247"/>
      <c r="T334" s="24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9" t="s">
        <v>159</v>
      </c>
      <c r="AU334" s="249" t="s">
        <v>89</v>
      </c>
      <c r="AV334" s="13" t="s">
        <v>87</v>
      </c>
      <c r="AW334" s="13" t="s">
        <v>35</v>
      </c>
      <c r="AX334" s="13" t="s">
        <v>80</v>
      </c>
      <c r="AY334" s="249" t="s">
        <v>146</v>
      </c>
    </row>
    <row r="335" s="13" customFormat="1">
      <c r="A335" s="13"/>
      <c r="B335" s="239"/>
      <c r="C335" s="240"/>
      <c r="D335" s="241" t="s">
        <v>159</v>
      </c>
      <c r="E335" s="242" t="s">
        <v>1</v>
      </c>
      <c r="F335" s="243" t="s">
        <v>195</v>
      </c>
      <c r="G335" s="240"/>
      <c r="H335" s="242" t="s">
        <v>1</v>
      </c>
      <c r="I335" s="244"/>
      <c r="J335" s="240"/>
      <c r="K335" s="240"/>
      <c r="L335" s="245"/>
      <c r="M335" s="246"/>
      <c r="N335" s="247"/>
      <c r="O335" s="247"/>
      <c r="P335" s="247"/>
      <c r="Q335" s="247"/>
      <c r="R335" s="247"/>
      <c r="S335" s="247"/>
      <c r="T335" s="24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9" t="s">
        <v>159</v>
      </c>
      <c r="AU335" s="249" t="s">
        <v>89</v>
      </c>
      <c r="AV335" s="13" t="s">
        <v>87</v>
      </c>
      <c r="AW335" s="13" t="s">
        <v>35</v>
      </c>
      <c r="AX335" s="13" t="s">
        <v>80</v>
      </c>
      <c r="AY335" s="249" t="s">
        <v>146</v>
      </c>
    </row>
    <row r="336" s="14" customFormat="1">
      <c r="A336" s="14"/>
      <c r="B336" s="250"/>
      <c r="C336" s="251"/>
      <c r="D336" s="241" t="s">
        <v>159</v>
      </c>
      <c r="E336" s="252" t="s">
        <v>1</v>
      </c>
      <c r="F336" s="253" t="s">
        <v>474</v>
      </c>
      <c r="G336" s="251"/>
      <c r="H336" s="254">
        <v>24.899999999999999</v>
      </c>
      <c r="I336" s="255"/>
      <c r="J336" s="251"/>
      <c r="K336" s="251"/>
      <c r="L336" s="256"/>
      <c r="M336" s="257"/>
      <c r="N336" s="258"/>
      <c r="O336" s="258"/>
      <c r="P336" s="258"/>
      <c r="Q336" s="258"/>
      <c r="R336" s="258"/>
      <c r="S336" s="258"/>
      <c r="T336" s="25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0" t="s">
        <v>159</v>
      </c>
      <c r="AU336" s="260" t="s">
        <v>89</v>
      </c>
      <c r="AV336" s="14" t="s">
        <v>89</v>
      </c>
      <c r="AW336" s="14" t="s">
        <v>35</v>
      </c>
      <c r="AX336" s="14" t="s">
        <v>80</v>
      </c>
      <c r="AY336" s="260" t="s">
        <v>146</v>
      </c>
    </row>
    <row r="337" s="13" customFormat="1">
      <c r="A337" s="13"/>
      <c r="B337" s="239"/>
      <c r="C337" s="240"/>
      <c r="D337" s="241" t="s">
        <v>159</v>
      </c>
      <c r="E337" s="242" t="s">
        <v>1</v>
      </c>
      <c r="F337" s="243" t="s">
        <v>475</v>
      </c>
      <c r="G337" s="240"/>
      <c r="H337" s="242" t="s">
        <v>1</v>
      </c>
      <c r="I337" s="244"/>
      <c r="J337" s="240"/>
      <c r="K337" s="240"/>
      <c r="L337" s="245"/>
      <c r="M337" s="246"/>
      <c r="N337" s="247"/>
      <c r="O337" s="247"/>
      <c r="P337" s="247"/>
      <c r="Q337" s="247"/>
      <c r="R337" s="247"/>
      <c r="S337" s="247"/>
      <c r="T337" s="24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9" t="s">
        <v>159</v>
      </c>
      <c r="AU337" s="249" t="s">
        <v>89</v>
      </c>
      <c r="AV337" s="13" t="s">
        <v>87</v>
      </c>
      <c r="AW337" s="13" t="s">
        <v>35</v>
      </c>
      <c r="AX337" s="13" t="s">
        <v>80</v>
      </c>
      <c r="AY337" s="249" t="s">
        <v>146</v>
      </c>
    </row>
    <row r="338" s="13" customFormat="1">
      <c r="A338" s="13"/>
      <c r="B338" s="239"/>
      <c r="C338" s="240"/>
      <c r="D338" s="241" t="s">
        <v>159</v>
      </c>
      <c r="E338" s="242" t="s">
        <v>1</v>
      </c>
      <c r="F338" s="243" t="s">
        <v>247</v>
      </c>
      <c r="G338" s="240"/>
      <c r="H338" s="242" t="s">
        <v>1</v>
      </c>
      <c r="I338" s="244"/>
      <c r="J338" s="240"/>
      <c r="K338" s="240"/>
      <c r="L338" s="245"/>
      <c r="M338" s="246"/>
      <c r="N338" s="247"/>
      <c r="O338" s="247"/>
      <c r="P338" s="247"/>
      <c r="Q338" s="247"/>
      <c r="R338" s="247"/>
      <c r="S338" s="247"/>
      <c r="T338" s="24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9" t="s">
        <v>159</v>
      </c>
      <c r="AU338" s="249" t="s">
        <v>89</v>
      </c>
      <c r="AV338" s="13" t="s">
        <v>87</v>
      </c>
      <c r="AW338" s="13" t="s">
        <v>35</v>
      </c>
      <c r="AX338" s="13" t="s">
        <v>80</v>
      </c>
      <c r="AY338" s="249" t="s">
        <v>146</v>
      </c>
    </row>
    <row r="339" s="14" customFormat="1">
      <c r="A339" s="14"/>
      <c r="B339" s="250"/>
      <c r="C339" s="251"/>
      <c r="D339" s="241" t="s">
        <v>159</v>
      </c>
      <c r="E339" s="252" t="s">
        <v>1</v>
      </c>
      <c r="F339" s="253" t="s">
        <v>476</v>
      </c>
      <c r="G339" s="251"/>
      <c r="H339" s="254">
        <v>5</v>
      </c>
      <c r="I339" s="255"/>
      <c r="J339" s="251"/>
      <c r="K339" s="251"/>
      <c r="L339" s="256"/>
      <c r="M339" s="257"/>
      <c r="N339" s="258"/>
      <c r="O339" s="258"/>
      <c r="P339" s="258"/>
      <c r="Q339" s="258"/>
      <c r="R339" s="258"/>
      <c r="S339" s="258"/>
      <c r="T339" s="25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0" t="s">
        <v>159</v>
      </c>
      <c r="AU339" s="260" t="s">
        <v>89</v>
      </c>
      <c r="AV339" s="14" t="s">
        <v>89</v>
      </c>
      <c r="AW339" s="14" t="s">
        <v>35</v>
      </c>
      <c r="AX339" s="14" t="s">
        <v>80</v>
      </c>
      <c r="AY339" s="260" t="s">
        <v>146</v>
      </c>
    </row>
    <row r="340" s="15" customFormat="1">
      <c r="A340" s="15"/>
      <c r="B340" s="261"/>
      <c r="C340" s="262"/>
      <c r="D340" s="241" t="s">
        <v>159</v>
      </c>
      <c r="E340" s="263" t="s">
        <v>1</v>
      </c>
      <c r="F340" s="264" t="s">
        <v>198</v>
      </c>
      <c r="G340" s="262"/>
      <c r="H340" s="265">
        <v>495.5</v>
      </c>
      <c r="I340" s="266"/>
      <c r="J340" s="262"/>
      <c r="K340" s="262"/>
      <c r="L340" s="267"/>
      <c r="M340" s="268"/>
      <c r="N340" s="269"/>
      <c r="O340" s="269"/>
      <c r="P340" s="269"/>
      <c r="Q340" s="269"/>
      <c r="R340" s="269"/>
      <c r="S340" s="269"/>
      <c r="T340" s="270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71" t="s">
        <v>159</v>
      </c>
      <c r="AU340" s="271" t="s">
        <v>89</v>
      </c>
      <c r="AV340" s="15" t="s">
        <v>153</v>
      </c>
      <c r="AW340" s="15" t="s">
        <v>35</v>
      </c>
      <c r="AX340" s="15" t="s">
        <v>87</v>
      </c>
      <c r="AY340" s="271" t="s">
        <v>146</v>
      </c>
    </row>
    <row r="341" s="2" customFormat="1" ht="16.5" customHeight="1">
      <c r="A341" s="38"/>
      <c r="B341" s="39"/>
      <c r="C341" s="272" t="s">
        <v>477</v>
      </c>
      <c r="D341" s="272" t="s">
        <v>239</v>
      </c>
      <c r="E341" s="273" t="s">
        <v>478</v>
      </c>
      <c r="F341" s="274" t="s">
        <v>479</v>
      </c>
      <c r="G341" s="275" t="s">
        <v>177</v>
      </c>
      <c r="H341" s="276">
        <v>470.25599999999997</v>
      </c>
      <c r="I341" s="277"/>
      <c r="J341" s="278">
        <f>ROUND(I341*H341,2)</f>
        <v>0</v>
      </c>
      <c r="K341" s="274" t="s">
        <v>152</v>
      </c>
      <c r="L341" s="279"/>
      <c r="M341" s="280" t="s">
        <v>1</v>
      </c>
      <c r="N341" s="281" t="s">
        <v>45</v>
      </c>
      <c r="O341" s="91"/>
      <c r="P341" s="235">
        <f>O341*H341</f>
        <v>0</v>
      </c>
      <c r="Q341" s="235">
        <v>0.080000000000000002</v>
      </c>
      <c r="R341" s="235">
        <f>Q341*H341</f>
        <v>37.620480000000001</v>
      </c>
      <c r="S341" s="235">
        <v>0</v>
      </c>
      <c r="T341" s="236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7" t="s">
        <v>199</v>
      </c>
      <c r="AT341" s="237" t="s">
        <v>239</v>
      </c>
      <c r="AU341" s="237" t="s">
        <v>89</v>
      </c>
      <c r="AY341" s="17" t="s">
        <v>146</v>
      </c>
      <c r="BE341" s="238">
        <f>IF(N341="základní",J341,0)</f>
        <v>0</v>
      </c>
      <c r="BF341" s="238">
        <f>IF(N341="snížená",J341,0)</f>
        <v>0</v>
      </c>
      <c r="BG341" s="238">
        <f>IF(N341="zákl. přenesená",J341,0)</f>
        <v>0</v>
      </c>
      <c r="BH341" s="238">
        <f>IF(N341="sníž. přenesená",J341,0)</f>
        <v>0</v>
      </c>
      <c r="BI341" s="238">
        <f>IF(N341="nulová",J341,0)</f>
        <v>0</v>
      </c>
      <c r="BJ341" s="17" t="s">
        <v>87</v>
      </c>
      <c r="BK341" s="238">
        <f>ROUND(I341*H341,2)</f>
        <v>0</v>
      </c>
      <c r="BL341" s="17" t="s">
        <v>153</v>
      </c>
      <c r="BM341" s="237" t="s">
        <v>480</v>
      </c>
    </row>
    <row r="342" s="14" customFormat="1">
      <c r="A342" s="14"/>
      <c r="B342" s="250"/>
      <c r="C342" s="251"/>
      <c r="D342" s="241" t="s">
        <v>159</v>
      </c>
      <c r="E342" s="252" t="s">
        <v>1</v>
      </c>
      <c r="F342" s="253" t="s">
        <v>481</v>
      </c>
      <c r="G342" s="251"/>
      <c r="H342" s="254">
        <v>470.25599999999997</v>
      </c>
      <c r="I342" s="255"/>
      <c r="J342" s="251"/>
      <c r="K342" s="251"/>
      <c r="L342" s="256"/>
      <c r="M342" s="257"/>
      <c r="N342" s="258"/>
      <c r="O342" s="258"/>
      <c r="P342" s="258"/>
      <c r="Q342" s="258"/>
      <c r="R342" s="258"/>
      <c r="S342" s="258"/>
      <c r="T342" s="25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0" t="s">
        <v>159</v>
      </c>
      <c r="AU342" s="260" t="s">
        <v>89</v>
      </c>
      <c r="AV342" s="14" t="s">
        <v>89</v>
      </c>
      <c r="AW342" s="14" t="s">
        <v>35</v>
      </c>
      <c r="AX342" s="14" t="s">
        <v>87</v>
      </c>
      <c r="AY342" s="260" t="s">
        <v>146</v>
      </c>
    </row>
    <row r="343" s="2" customFormat="1" ht="16.5" customHeight="1">
      <c r="A343" s="38"/>
      <c r="B343" s="39"/>
      <c r="C343" s="272" t="s">
        <v>482</v>
      </c>
      <c r="D343" s="272" t="s">
        <v>239</v>
      </c>
      <c r="E343" s="273" t="s">
        <v>483</v>
      </c>
      <c r="F343" s="274" t="s">
        <v>484</v>
      </c>
      <c r="G343" s="275" t="s">
        <v>177</v>
      </c>
      <c r="H343" s="276">
        <v>25.149000000000001</v>
      </c>
      <c r="I343" s="277"/>
      <c r="J343" s="278">
        <f>ROUND(I343*H343,2)</f>
        <v>0</v>
      </c>
      <c r="K343" s="274" t="s">
        <v>152</v>
      </c>
      <c r="L343" s="279"/>
      <c r="M343" s="280" t="s">
        <v>1</v>
      </c>
      <c r="N343" s="281" t="s">
        <v>45</v>
      </c>
      <c r="O343" s="91"/>
      <c r="P343" s="235">
        <f>O343*H343</f>
        <v>0</v>
      </c>
      <c r="Q343" s="235">
        <v>0.048300000000000003</v>
      </c>
      <c r="R343" s="235">
        <f>Q343*H343</f>
        <v>1.2146967000000002</v>
      </c>
      <c r="S343" s="235">
        <v>0</v>
      </c>
      <c r="T343" s="236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7" t="s">
        <v>199</v>
      </c>
      <c r="AT343" s="237" t="s">
        <v>239</v>
      </c>
      <c r="AU343" s="237" t="s">
        <v>89</v>
      </c>
      <c r="AY343" s="17" t="s">
        <v>146</v>
      </c>
      <c r="BE343" s="238">
        <f>IF(N343="základní",J343,0)</f>
        <v>0</v>
      </c>
      <c r="BF343" s="238">
        <f>IF(N343="snížená",J343,0)</f>
        <v>0</v>
      </c>
      <c r="BG343" s="238">
        <f>IF(N343="zákl. přenesená",J343,0)</f>
        <v>0</v>
      </c>
      <c r="BH343" s="238">
        <f>IF(N343="sníž. přenesená",J343,0)</f>
        <v>0</v>
      </c>
      <c r="BI343" s="238">
        <f>IF(N343="nulová",J343,0)</f>
        <v>0</v>
      </c>
      <c r="BJ343" s="17" t="s">
        <v>87</v>
      </c>
      <c r="BK343" s="238">
        <f>ROUND(I343*H343,2)</f>
        <v>0</v>
      </c>
      <c r="BL343" s="17" t="s">
        <v>153</v>
      </c>
      <c r="BM343" s="237" t="s">
        <v>485</v>
      </c>
    </row>
    <row r="344" s="14" customFormat="1">
      <c r="A344" s="14"/>
      <c r="B344" s="250"/>
      <c r="C344" s="251"/>
      <c r="D344" s="241" t="s">
        <v>159</v>
      </c>
      <c r="E344" s="252" t="s">
        <v>1</v>
      </c>
      <c r="F344" s="253" t="s">
        <v>486</v>
      </c>
      <c r="G344" s="251"/>
      <c r="H344" s="254">
        <v>25.149000000000001</v>
      </c>
      <c r="I344" s="255"/>
      <c r="J344" s="251"/>
      <c r="K344" s="251"/>
      <c r="L344" s="256"/>
      <c r="M344" s="257"/>
      <c r="N344" s="258"/>
      <c r="O344" s="258"/>
      <c r="P344" s="258"/>
      <c r="Q344" s="258"/>
      <c r="R344" s="258"/>
      <c r="S344" s="258"/>
      <c r="T344" s="25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0" t="s">
        <v>159</v>
      </c>
      <c r="AU344" s="260" t="s">
        <v>89</v>
      </c>
      <c r="AV344" s="14" t="s">
        <v>89</v>
      </c>
      <c r="AW344" s="14" t="s">
        <v>35</v>
      </c>
      <c r="AX344" s="14" t="s">
        <v>87</v>
      </c>
      <c r="AY344" s="260" t="s">
        <v>146</v>
      </c>
    </row>
    <row r="345" s="2" customFormat="1" ht="16.5" customHeight="1">
      <c r="A345" s="38"/>
      <c r="B345" s="39"/>
      <c r="C345" s="272" t="s">
        <v>487</v>
      </c>
      <c r="D345" s="272" t="s">
        <v>239</v>
      </c>
      <c r="E345" s="273" t="s">
        <v>488</v>
      </c>
      <c r="F345" s="274" t="s">
        <v>489</v>
      </c>
      <c r="G345" s="275" t="s">
        <v>177</v>
      </c>
      <c r="H345" s="276">
        <v>5.0499999999999998</v>
      </c>
      <c r="I345" s="277"/>
      <c r="J345" s="278">
        <f>ROUND(I345*H345,2)</f>
        <v>0</v>
      </c>
      <c r="K345" s="274" t="s">
        <v>152</v>
      </c>
      <c r="L345" s="279"/>
      <c r="M345" s="280" t="s">
        <v>1</v>
      </c>
      <c r="N345" s="281" t="s">
        <v>45</v>
      </c>
      <c r="O345" s="91"/>
      <c r="P345" s="235">
        <f>O345*H345</f>
        <v>0</v>
      </c>
      <c r="Q345" s="235">
        <v>0.065670000000000006</v>
      </c>
      <c r="R345" s="235">
        <f>Q345*H345</f>
        <v>0.33163350000000003</v>
      </c>
      <c r="S345" s="235">
        <v>0</v>
      </c>
      <c r="T345" s="236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7" t="s">
        <v>199</v>
      </c>
      <c r="AT345" s="237" t="s">
        <v>239</v>
      </c>
      <c r="AU345" s="237" t="s">
        <v>89</v>
      </c>
      <c r="AY345" s="17" t="s">
        <v>146</v>
      </c>
      <c r="BE345" s="238">
        <f>IF(N345="základní",J345,0)</f>
        <v>0</v>
      </c>
      <c r="BF345" s="238">
        <f>IF(N345="snížená",J345,0)</f>
        <v>0</v>
      </c>
      <c r="BG345" s="238">
        <f>IF(N345="zákl. přenesená",J345,0)</f>
        <v>0</v>
      </c>
      <c r="BH345" s="238">
        <f>IF(N345="sníž. přenesená",J345,0)</f>
        <v>0</v>
      </c>
      <c r="BI345" s="238">
        <f>IF(N345="nulová",J345,0)</f>
        <v>0</v>
      </c>
      <c r="BJ345" s="17" t="s">
        <v>87</v>
      </c>
      <c r="BK345" s="238">
        <f>ROUND(I345*H345,2)</f>
        <v>0</v>
      </c>
      <c r="BL345" s="17" t="s">
        <v>153</v>
      </c>
      <c r="BM345" s="237" t="s">
        <v>490</v>
      </c>
    </row>
    <row r="346" s="14" customFormat="1">
      <c r="A346" s="14"/>
      <c r="B346" s="250"/>
      <c r="C346" s="251"/>
      <c r="D346" s="241" t="s">
        <v>159</v>
      </c>
      <c r="E346" s="252" t="s">
        <v>1</v>
      </c>
      <c r="F346" s="253" t="s">
        <v>491</v>
      </c>
      <c r="G346" s="251"/>
      <c r="H346" s="254">
        <v>5.0499999999999998</v>
      </c>
      <c r="I346" s="255"/>
      <c r="J346" s="251"/>
      <c r="K346" s="251"/>
      <c r="L346" s="256"/>
      <c r="M346" s="257"/>
      <c r="N346" s="258"/>
      <c r="O346" s="258"/>
      <c r="P346" s="258"/>
      <c r="Q346" s="258"/>
      <c r="R346" s="258"/>
      <c r="S346" s="258"/>
      <c r="T346" s="259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0" t="s">
        <v>159</v>
      </c>
      <c r="AU346" s="260" t="s">
        <v>89</v>
      </c>
      <c r="AV346" s="14" t="s">
        <v>89</v>
      </c>
      <c r="AW346" s="14" t="s">
        <v>35</v>
      </c>
      <c r="AX346" s="14" t="s">
        <v>87</v>
      </c>
      <c r="AY346" s="260" t="s">
        <v>146</v>
      </c>
    </row>
    <row r="347" s="2" customFormat="1" ht="16.5" customHeight="1">
      <c r="A347" s="38"/>
      <c r="B347" s="39"/>
      <c r="C347" s="226" t="s">
        <v>492</v>
      </c>
      <c r="D347" s="226" t="s">
        <v>148</v>
      </c>
      <c r="E347" s="227" t="s">
        <v>493</v>
      </c>
      <c r="F347" s="228" t="s">
        <v>494</v>
      </c>
      <c r="G347" s="229" t="s">
        <v>177</v>
      </c>
      <c r="H347" s="230">
        <v>602.60000000000002</v>
      </c>
      <c r="I347" s="231"/>
      <c r="J347" s="232">
        <f>ROUND(I347*H347,2)</f>
        <v>0</v>
      </c>
      <c r="K347" s="228" t="s">
        <v>152</v>
      </c>
      <c r="L347" s="44"/>
      <c r="M347" s="233" t="s">
        <v>1</v>
      </c>
      <c r="N347" s="234" t="s">
        <v>45</v>
      </c>
      <c r="O347" s="91"/>
      <c r="P347" s="235">
        <f>O347*H347</f>
        <v>0</v>
      </c>
      <c r="Q347" s="235">
        <v>0.1295</v>
      </c>
      <c r="R347" s="235">
        <f>Q347*H347</f>
        <v>78.03670000000001</v>
      </c>
      <c r="S347" s="235">
        <v>0</v>
      </c>
      <c r="T347" s="236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7" t="s">
        <v>153</v>
      </c>
      <c r="AT347" s="237" t="s">
        <v>148</v>
      </c>
      <c r="AU347" s="237" t="s">
        <v>89</v>
      </c>
      <c r="AY347" s="17" t="s">
        <v>146</v>
      </c>
      <c r="BE347" s="238">
        <f>IF(N347="základní",J347,0)</f>
        <v>0</v>
      </c>
      <c r="BF347" s="238">
        <f>IF(N347="snížená",J347,0)</f>
        <v>0</v>
      </c>
      <c r="BG347" s="238">
        <f>IF(N347="zákl. přenesená",J347,0)</f>
        <v>0</v>
      </c>
      <c r="BH347" s="238">
        <f>IF(N347="sníž. přenesená",J347,0)</f>
        <v>0</v>
      </c>
      <c r="BI347" s="238">
        <f>IF(N347="nulová",J347,0)</f>
        <v>0</v>
      </c>
      <c r="BJ347" s="17" t="s">
        <v>87</v>
      </c>
      <c r="BK347" s="238">
        <f>ROUND(I347*H347,2)</f>
        <v>0</v>
      </c>
      <c r="BL347" s="17" t="s">
        <v>153</v>
      </c>
      <c r="BM347" s="237" t="s">
        <v>495</v>
      </c>
    </row>
    <row r="348" s="13" customFormat="1">
      <c r="A348" s="13"/>
      <c r="B348" s="239"/>
      <c r="C348" s="240"/>
      <c r="D348" s="241" t="s">
        <v>159</v>
      </c>
      <c r="E348" s="242" t="s">
        <v>1</v>
      </c>
      <c r="F348" s="243" t="s">
        <v>195</v>
      </c>
      <c r="G348" s="240"/>
      <c r="H348" s="242" t="s">
        <v>1</v>
      </c>
      <c r="I348" s="244"/>
      <c r="J348" s="240"/>
      <c r="K348" s="240"/>
      <c r="L348" s="245"/>
      <c r="M348" s="246"/>
      <c r="N348" s="247"/>
      <c r="O348" s="247"/>
      <c r="P348" s="247"/>
      <c r="Q348" s="247"/>
      <c r="R348" s="247"/>
      <c r="S348" s="247"/>
      <c r="T348" s="24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9" t="s">
        <v>159</v>
      </c>
      <c r="AU348" s="249" t="s">
        <v>89</v>
      </c>
      <c r="AV348" s="13" t="s">
        <v>87</v>
      </c>
      <c r="AW348" s="13" t="s">
        <v>35</v>
      </c>
      <c r="AX348" s="13" t="s">
        <v>80</v>
      </c>
      <c r="AY348" s="249" t="s">
        <v>146</v>
      </c>
    </row>
    <row r="349" s="14" customFormat="1">
      <c r="A349" s="14"/>
      <c r="B349" s="250"/>
      <c r="C349" s="251"/>
      <c r="D349" s="241" t="s">
        <v>159</v>
      </c>
      <c r="E349" s="252" t="s">
        <v>1</v>
      </c>
      <c r="F349" s="253" t="s">
        <v>496</v>
      </c>
      <c r="G349" s="251"/>
      <c r="H349" s="254">
        <v>602.60000000000002</v>
      </c>
      <c r="I349" s="255"/>
      <c r="J349" s="251"/>
      <c r="K349" s="251"/>
      <c r="L349" s="256"/>
      <c r="M349" s="257"/>
      <c r="N349" s="258"/>
      <c r="O349" s="258"/>
      <c r="P349" s="258"/>
      <c r="Q349" s="258"/>
      <c r="R349" s="258"/>
      <c r="S349" s="258"/>
      <c r="T349" s="25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0" t="s">
        <v>159</v>
      </c>
      <c r="AU349" s="260" t="s">
        <v>89</v>
      </c>
      <c r="AV349" s="14" t="s">
        <v>89</v>
      </c>
      <c r="AW349" s="14" t="s">
        <v>35</v>
      </c>
      <c r="AX349" s="14" t="s">
        <v>87</v>
      </c>
      <c r="AY349" s="260" t="s">
        <v>146</v>
      </c>
    </row>
    <row r="350" s="2" customFormat="1" ht="16.5" customHeight="1">
      <c r="A350" s="38"/>
      <c r="B350" s="39"/>
      <c r="C350" s="272" t="s">
        <v>497</v>
      </c>
      <c r="D350" s="272" t="s">
        <v>239</v>
      </c>
      <c r="E350" s="273" t="s">
        <v>498</v>
      </c>
      <c r="F350" s="274" t="s">
        <v>499</v>
      </c>
      <c r="G350" s="275" t="s">
        <v>177</v>
      </c>
      <c r="H350" s="276">
        <v>608.62599999999998</v>
      </c>
      <c r="I350" s="277"/>
      <c r="J350" s="278">
        <f>ROUND(I350*H350,2)</f>
        <v>0</v>
      </c>
      <c r="K350" s="274" t="s">
        <v>152</v>
      </c>
      <c r="L350" s="279"/>
      <c r="M350" s="280" t="s">
        <v>1</v>
      </c>
      <c r="N350" s="281" t="s">
        <v>45</v>
      </c>
      <c r="O350" s="91"/>
      <c r="P350" s="235">
        <f>O350*H350</f>
        <v>0</v>
      </c>
      <c r="Q350" s="235">
        <v>0.056120000000000003</v>
      </c>
      <c r="R350" s="235">
        <f>Q350*H350</f>
        <v>34.156091119999999</v>
      </c>
      <c r="S350" s="235">
        <v>0</v>
      </c>
      <c r="T350" s="236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7" t="s">
        <v>199</v>
      </c>
      <c r="AT350" s="237" t="s">
        <v>239</v>
      </c>
      <c r="AU350" s="237" t="s">
        <v>89</v>
      </c>
      <c r="AY350" s="17" t="s">
        <v>146</v>
      </c>
      <c r="BE350" s="238">
        <f>IF(N350="základní",J350,0)</f>
        <v>0</v>
      </c>
      <c r="BF350" s="238">
        <f>IF(N350="snížená",J350,0)</f>
        <v>0</v>
      </c>
      <c r="BG350" s="238">
        <f>IF(N350="zákl. přenesená",J350,0)</f>
        <v>0</v>
      </c>
      <c r="BH350" s="238">
        <f>IF(N350="sníž. přenesená",J350,0)</f>
        <v>0</v>
      </c>
      <c r="BI350" s="238">
        <f>IF(N350="nulová",J350,0)</f>
        <v>0</v>
      </c>
      <c r="BJ350" s="17" t="s">
        <v>87</v>
      </c>
      <c r="BK350" s="238">
        <f>ROUND(I350*H350,2)</f>
        <v>0</v>
      </c>
      <c r="BL350" s="17" t="s">
        <v>153</v>
      </c>
      <c r="BM350" s="237" t="s">
        <v>500</v>
      </c>
    </row>
    <row r="351" s="14" customFormat="1">
      <c r="A351" s="14"/>
      <c r="B351" s="250"/>
      <c r="C351" s="251"/>
      <c r="D351" s="241" t="s">
        <v>159</v>
      </c>
      <c r="E351" s="252" t="s">
        <v>1</v>
      </c>
      <c r="F351" s="253" t="s">
        <v>501</v>
      </c>
      <c r="G351" s="251"/>
      <c r="H351" s="254">
        <v>608.62599999999998</v>
      </c>
      <c r="I351" s="255"/>
      <c r="J351" s="251"/>
      <c r="K351" s="251"/>
      <c r="L351" s="256"/>
      <c r="M351" s="257"/>
      <c r="N351" s="258"/>
      <c r="O351" s="258"/>
      <c r="P351" s="258"/>
      <c r="Q351" s="258"/>
      <c r="R351" s="258"/>
      <c r="S351" s="258"/>
      <c r="T351" s="259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0" t="s">
        <v>159</v>
      </c>
      <c r="AU351" s="260" t="s">
        <v>89</v>
      </c>
      <c r="AV351" s="14" t="s">
        <v>89</v>
      </c>
      <c r="AW351" s="14" t="s">
        <v>35</v>
      </c>
      <c r="AX351" s="14" t="s">
        <v>87</v>
      </c>
      <c r="AY351" s="260" t="s">
        <v>146</v>
      </c>
    </row>
    <row r="352" s="2" customFormat="1" ht="16.5" customHeight="1">
      <c r="A352" s="38"/>
      <c r="B352" s="39"/>
      <c r="C352" s="226" t="s">
        <v>502</v>
      </c>
      <c r="D352" s="226" t="s">
        <v>148</v>
      </c>
      <c r="E352" s="227" t="s">
        <v>503</v>
      </c>
      <c r="F352" s="228" t="s">
        <v>504</v>
      </c>
      <c r="G352" s="229" t="s">
        <v>157</v>
      </c>
      <c r="H352" s="230">
        <v>1858.9000000000001</v>
      </c>
      <c r="I352" s="231"/>
      <c r="J352" s="232">
        <f>ROUND(I352*H352,2)</f>
        <v>0</v>
      </c>
      <c r="K352" s="228" t="s">
        <v>152</v>
      </c>
      <c r="L352" s="44"/>
      <c r="M352" s="233" t="s">
        <v>1</v>
      </c>
      <c r="N352" s="234" t="s">
        <v>45</v>
      </c>
      <c r="O352" s="91"/>
      <c r="P352" s="235">
        <f>O352*H352</f>
        <v>0</v>
      </c>
      <c r="Q352" s="235">
        <v>0.00046999999999999999</v>
      </c>
      <c r="R352" s="235">
        <f>Q352*H352</f>
        <v>0.87368299999999999</v>
      </c>
      <c r="S352" s="235">
        <v>0</v>
      </c>
      <c r="T352" s="236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7" t="s">
        <v>153</v>
      </c>
      <c r="AT352" s="237" t="s">
        <v>148</v>
      </c>
      <c r="AU352" s="237" t="s">
        <v>89</v>
      </c>
      <c r="AY352" s="17" t="s">
        <v>146</v>
      </c>
      <c r="BE352" s="238">
        <f>IF(N352="základní",J352,0)</f>
        <v>0</v>
      </c>
      <c r="BF352" s="238">
        <f>IF(N352="snížená",J352,0)</f>
        <v>0</v>
      </c>
      <c r="BG352" s="238">
        <f>IF(N352="zákl. přenesená",J352,0)</f>
        <v>0</v>
      </c>
      <c r="BH352" s="238">
        <f>IF(N352="sníž. přenesená",J352,0)</f>
        <v>0</v>
      </c>
      <c r="BI352" s="238">
        <f>IF(N352="nulová",J352,0)</f>
        <v>0</v>
      </c>
      <c r="BJ352" s="17" t="s">
        <v>87</v>
      </c>
      <c r="BK352" s="238">
        <f>ROUND(I352*H352,2)</f>
        <v>0</v>
      </c>
      <c r="BL352" s="17" t="s">
        <v>153</v>
      </c>
      <c r="BM352" s="237" t="s">
        <v>505</v>
      </c>
    </row>
    <row r="353" s="13" customFormat="1">
      <c r="A353" s="13"/>
      <c r="B353" s="239"/>
      <c r="C353" s="240"/>
      <c r="D353" s="241" t="s">
        <v>159</v>
      </c>
      <c r="E353" s="242" t="s">
        <v>1</v>
      </c>
      <c r="F353" s="243" t="s">
        <v>195</v>
      </c>
      <c r="G353" s="240"/>
      <c r="H353" s="242" t="s">
        <v>1</v>
      </c>
      <c r="I353" s="244"/>
      <c r="J353" s="240"/>
      <c r="K353" s="240"/>
      <c r="L353" s="245"/>
      <c r="M353" s="246"/>
      <c r="N353" s="247"/>
      <c r="O353" s="247"/>
      <c r="P353" s="247"/>
      <c r="Q353" s="247"/>
      <c r="R353" s="247"/>
      <c r="S353" s="247"/>
      <c r="T353" s="24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9" t="s">
        <v>159</v>
      </c>
      <c r="AU353" s="249" t="s">
        <v>89</v>
      </c>
      <c r="AV353" s="13" t="s">
        <v>87</v>
      </c>
      <c r="AW353" s="13" t="s">
        <v>35</v>
      </c>
      <c r="AX353" s="13" t="s">
        <v>80</v>
      </c>
      <c r="AY353" s="249" t="s">
        <v>146</v>
      </c>
    </row>
    <row r="354" s="14" customFormat="1">
      <c r="A354" s="14"/>
      <c r="B354" s="250"/>
      <c r="C354" s="251"/>
      <c r="D354" s="241" t="s">
        <v>159</v>
      </c>
      <c r="E354" s="252" t="s">
        <v>1</v>
      </c>
      <c r="F354" s="253" t="s">
        <v>506</v>
      </c>
      <c r="G354" s="251"/>
      <c r="H354" s="254">
        <v>1858.9000000000001</v>
      </c>
      <c r="I354" s="255"/>
      <c r="J354" s="251"/>
      <c r="K354" s="251"/>
      <c r="L354" s="256"/>
      <c r="M354" s="257"/>
      <c r="N354" s="258"/>
      <c r="O354" s="258"/>
      <c r="P354" s="258"/>
      <c r="Q354" s="258"/>
      <c r="R354" s="258"/>
      <c r="S354" s="258"/>
      <c r="T354" s="25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0" t="s">
        <v>159</v>
      </c>
      <c r="AU354" s="260" t="s">
        <v>89</v>
      </c>
      <c r="AV354" s="14" t="s">
        <v>89</v>
      </c>
      <c r="AW354" s="14" t="s">
        <v>35</v>
      </c>
      <c r="AX354" s="14" t="s">
        <v>87</v>
      </c>
      <c r="AY354" s="260" t="s">
        <v>146</v>
      </c>
    </row>
    <row r="355" s="2" customFormat="1" ht="16.5" customHeight="1">
      <c r="A355" s="38"/>
      <c r="B355" s="39"/>
      <c r="C355" s="226" t="s">
        <v>507</v>
      </c>
      <c r="D355" s="226" t="s">
        <v>148</v>
      </c>
      <c r="E355" s="227" t="s">
        <v>508</v>
      </c>
      <c r="F355" s="228" t="s">
        <v>509</v>
      </c>
      <c r="G355" s="229" t="s">
        <v>177</v>
      </c>
      <c r="H355" s="230">
        <v>498</v>
      </c>
      <c r="I355" s="231"/>
      <c r="J355" s="232">
        <f>ROUND(I355*H355,2)</f>
        <v>0</v>
      </c>
      <c r="K355" s="228" t="s">
        <v>1</v>
      </c>
      <c r="L355" s="44"/>
      <c r="M355" s="233" t="s">
        <v>1</v>
      </c>
      <c r="N355" s="234" t="s">
        <v>45</v>
      </c>
      <c r="O355" s="91"/>
      <c r="P355" s="235">
        <f>O355*H355</f>
        <v>0</v>
      </c>
      <c r="Q355" s="235">
        <v>0</v>
      </c>
      <c r="R355" s="235">
        <f>Q355*H355</f>
        <v>0</v>
      </c>
      <c r="S355" s="235">
        <v>0</v>
      </c>
      <c r="T355" s="236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7" t="s">
        <v>153</v>
      </c>
      <c r="AT355" s="237" t="s">
        <v>148</v>
      </c>
      <c r="AU355" s="237" t="s">
        <v>89</v>
      </c>
      <c r="AY355" s="17" t="s">
        <v>146</v>
      </c>
      <c r="BE355" s="238">
        <f>IF(N355="základní",J355,0)</f>
        <v>0</v>
      </c>
      <c r="BF355" s="238">
        <f>IF(N355="snížená",J355,0)</f>
        <v>0</v>
      </c>
      <c r="BG355" s="238">
        <f>IF(N355="zákl. přenesená",J355,0)</f>
        <v>0</v>
      </c>
      <c r="BH355" s="238">
        <f>IF(N355="sníž. přenesená",J355,0)</f>
        <v>0</v>
      </c>
      <c r="BI355" s="238">
        <f>IF(N355="nulová",J355,0)</f>
        <v>0</v>
      </c>
      <c r="BJ355" s="17" t="s">
        <v>87</v>
      </c>
      <c r="BK355" s="238">
        <f>ROUND(I355*H355,2)</f>
        <v>0</v>
      </c>
      <c r="BL355" s="17" t="s">
        <v>153</v>
      </c>
      <c r="BM355" s="237" t="s">
        <v>510</v>
      </c>
    </row>
    <row r="356" s="13" customFormat="1">
      <c r="A356" s="13"/>
      <c r="B356" s="239"/>
      <c r="C356" s="240"/>
      <c r="D356" s="241" t="s">
        <v>159</v>
      </c>
      <c r="E356" s="242" t="s">
        <v>1</v>
      </c>
      <c r="F356" s="243" t="s">
        <v>247</v>
      </c>
      <c r="G356" s="240"/>
      <c r="H356" s="242" t="s">
        <v>1</v>
      </c>
      <c r="I356" s="244"/>
      <c r="J356" s="240"/>
      <c r="K356" s="240"/>
      <c r="L356" s="245"/>
      <c r="M356" s="246"/>
      <c r="N356" s="247"/>
      <c r="O356" s="247"/>
      <c r="P356" s="247"/>
      <c r="Q356" s="247"/>
      <c r="R356" s="247"/>
      <c r="S356" s="247"/>
      <c r="T356" s="24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9" t="s">
        <v>159</v>
      </c>
      <c r="AU356" s="249" t="s">
        <v>89</v>
      </c>
      <c r="AV356" s="13" t="s">
        <v>87</v>
      </c>
      <c r="AW356" s="13" t="s">
        <v>35</v>
      </c>
      <c r="AX356" s="13" t="s">
        <v>80</v>
      </c>
      <c r="AY356" s="249" t="s">
        <v>146</v>
      </c>
    </row>
    <row r="357" s="14" customFormat="1">
      <c r="A357" s="14"/>
      <c r="B357" s="250"/>
      <c r="C357" s="251"/>
      <c r="D357" s="241" t="s">
        <v>159</v>
      </c>
      <c r="E357" s="252" t="s">
        <v>1</v>
      </c>
      <c r="F357" s="253" t="s">
        <v>511</v>
      </c>
      <c r="G357" s="251"/>
      <c r="H357" s="254">
        <v>498</v>
      </c>
      <c r="I357" s="255"/>
      <c r="J357" s="251"/>
      <c r="K357" s="251"/>
      <c r="L357" s="256"/>
      <c r="M357" s="257"/>
      <c r="N357" s="258"/>
      <c r="O357" s="258"/>
      <c r="P357" s="258"/>
      <c r="Q357" s="258"/>
      <c r="R357" s="258"/>
      <c r="S357" s="258"/>
      <c r="T357" s="25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0" t="s">
        <v>159</v>
      </c>
      <c r="AU357" s="260" t="s">
        <v>89</v>
      </c>
      <c r="AV357" s="14" t="s">
        <v>89</v>
      </c>
      <c r="AW357" s="14" t="s">
        <v>35</v>
      </c>
      <c r="AX357" s="14" t="s">
        <v>87</v>
      </c>
      <c r="AY357" s="260" t="s">
        <v>146</v>
      </c>
    </row>
    <row r="358" s="2" customFormat="1" ht="16.5" customHeight="1">
      <c r="A358" s="38"/>
      <c r="B358" s="39"/>
      <c r="C358" s="226" t="s">
        <v>512</v>
      </c>
      <c r="D358" s="226" t="s">
        <v>148</v>
      </c>
      <c r="E358" s="227" t="s">
        <v>513</v>
      </c>
      <c r="F358" s="228" t="s">
        <v>514</v>
      </c>
      <c r="G358" s="229" t="s">
        <v>177</v>
      </c>
      <c r="H358" s="230">
        <v>498</v>
      </c>
      <c r="I358" s="231"/>
      <c r="J358" s="232">
        <f>ROUND(I358*H358,2)</f>
        <v>0</v>
      </c>
      <c r="K358" s="228" t="s">
        <v>152</v>
      </c>
      <c r="L358" s="44"/>
      <c r="M358" s="233" t="s">
        <v>1</v>
      </c>
      <c r="N358" s="234" t="s">
        <v>45</v>
      </c>
      <c r="O358" s="91"/>
      <c r="P358" s="235">
        <f>O358*H358</f>
        <v>0</v>
      </c>
      <c r="Q358" s="235">
        <v>0</v>
      </c>
      <c r="R358" s="235">
        <f>Q358*H358</f>
        <v>0</v>
      </c>
      <c r="S358" s="235">
        <v>0</v>
      </c>
      <c r="T358" s="236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7" t="s">
        <v>153</v>
      </c>
      <c r="AT358" s="237" t="s">
        <v>148</v>
      </c>
      <c r="AU358" s="237" t="s">
        <v>89</v>
      </c>
      <c r="AY358" s="17" t="s">
        <v>146</v>
      </c>
      <c r="BE358" s="238">
        <f>IF(N358="základní",J358,0)</f>
        <v>0</v>
      </c>
      <c r="BF358" s="238">
        <f>IF(N358="snížená",J358,0)</f>
        <v>0</v>
      </c>
      <c r="BG358" s="238">
        <f>IF(N358="zákl. přenesená",J358,0)</f>
        <v>0</v>
      </c>
      <c r="BH358" s="238">
        <f>IF(N358="sníž. přenesená",J358,0)</f>
        <v>0</v>
      </c>
      <c r="BI358" s="238">
        <f>IF(N358="nulová",J358,0)</f>
        <v>0</v>
      </c>
      <c r="BJ358" s="17" t="s">
        <v>87</v>
      </c>
      <c r="BK358" s="238">
        <f>ROUND(I358*H358,2)</f>
        <v>0</v>
      </c>
      <c r="BL358" s="17" t="s">
        <v>153</v>
      </c>
      <c r="BM358" s="237" t="s">
        <v>515</v>
      </c>
    </row>
    <row r="359" s="13" customFormat="1">
      <c r="A359" s="13"/>
      <c r="B359" s="239"/>
      <c r="C359" s="240"/>
      <c r="D359" s="241" t="s">
        <v>159</v>
      </c>
      <c r="E359" s="242" t="s">
        <v>1</v>
      </c>
      <c r="F359" s="243" t="s">
        <v>247</v>
      </c>
      <c r="G359" s="240"/>
      <c r="H359" s="242" t="s">
        <v>1</v>
      </c>
      <c r="I359" s="244"/>
      <c r="J359" s="240"/>
      <c r="K359" s="240"/>
      <c r="L359" s="245"/>
      <c r="M359" s="246"/>
      <c r="N359" s="247"/>
      <c r="O359" s="247"/>
      <c r="P359" s="247"/>
      <c r="Q359" s="247"/>
      <c r="R359" s="247"/>
      <c r="S359" s="247"/>
      <c r="T359" s="24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9" t="s">
        <v>159</v>
      </c>
      <c r="AU359" s="249" t="s">
        <v>89</v>
      </c>
      <c r="AV359" s="13" t="s">
        <v>87</v>
      </c>
      <c r="AW359" s="13" t="s">
        <v>35</v>
      </c>
      <c r="AX359" s="13" t="s">
        <v>80</v>
      </c>
      <c r="AY359" s="249" t="s">
        <v>146</v>
      </c>
    </row>
    <row r="360" s="14" customFormat="1">
      <c r="A360" s="14"/>
      <c r="B360" s="250"/>
      <c r="C360" s="251"/>
      <c r="D360" s="241" t="s">
        <v>159</v>
      </c>
      <c r="E360" s="252" t="s">
        <v>1</v>
      </c>
      <c r="F360" s="253" t="s">
        <v>511</v>
      </c>
      <c r="G360" s="251"/>
      <c r="H360" s="254">
        <v>498</v>
      </c>
      <c r="I360" s="255"/>
      <c r="J360" s="251"/>
      <c r="K360" s="251"/>
      <c r="L360" s="256"/>
      <c r="M360" s="257"/>
      <c r="N360" s="258"/>
      <c r="O360" s="258"/>
      <c r="P360" s="258"/>
      <c r="Q360" s="258"/>
      <c r="R360" s="258"/>
      <c r="S360" s="258"/>
      <c r="T360" s="25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0" t="s">
        <v>159</v>
      </c>
      <c r="AU360" s="260" t="s">
        <v>89</v>
      </c>
      <c r="AV360" s="14" t="s">
        <v>89</v>
      </c>
      <c r="AW360" s="14" t="s">
        <v>35</v>
      </c>
      <c r="AX360" s="14" t="s">
        <v>87</v>
      </c>
      <c r="AY360" s="260" t="s">
        <v>146</v>
      </c>
    </row>
    <row r="361" s="2" customFormat="1" ht="16.5" customHeight="1">
      <c r="A361" s="38"/>
      <c r="B361" s="39"/>
      <c r="C361" s="226" t="s">
        <v>516</v>
      </c>
      <c r="D361" s="226" t="s">
        <v>148</v>
      </c>
      <c r="E361" s="227" t="s">
        <v>517</v>
      </c>
      <c r="F361" s="228" t="s">
        <v>518</v>
      </c>
      <c r="G361" s="229" t="s">
        <v>151</v>
      </c>
      <c r="H361" s="230">
        <v>1</v>
      </c>
      <c r="I361" s="231"/>
      <c r="J361" s="232">
        <f>ROUND(I361*H361,2)</f>
        <v>0</v>
      </c>
      <c r="K361" s="228" t="s">
        <v>1</v>
      </c>
      <c r="L361" s="44"/>
      <c r="M361" s="233" t="s">
        <v>1</v>
      </c>
      <c r="N361" s="234" t="s">
        <v>45</v>
      </c>
      <c r="O361" s="91"/>
      <c r="P361" s="235">
        <f>O361*H361</f>
        <v>0</v>
      </c>
      <c r="Q361" s="235">
        <v>0</v>
      </c>
      <c r="R361" s="235">
        <f>Q361*H361</f>
        <v>0</v>
      </c>
      <c r="S361" s="235">
        <v>0</v>
      </c>
      <c r="T361" s="236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7" t="s">
        <v>153</v>
      </c>
      <c r="AT361" s="237" t="s">
        <v>148</v>
      </c>
      <c r="AU361" s="237" t="s">
        <v>89</v>
      </c>
      <c r="AY361" s="17" t="s">
        <v>146</v>
      </c>
      <c r="BE361" s="238">
        <f>IF(N361="základní",J361,0)</f>
        <v>0</v>
      </c>
      <c r="BF361" s="238">
        <f>IF(N361="snížená",J361,0)</f>
        <v>0</v>
      </c>
      <c r="BG361" s="238">
        <f>IF(N361="zákl. přenesená",J361,0)</f>
        <v>0</v>
      </c>
      <c r="BH361" s="238">
        <f>IF(N361="sníž. přenesená",J361,0)</f>
        <v>0</v>
      </c>
      <c r="BI361" s="238">
        <f>IF(N361="nulová",J361,0)</f>
        <v>0</v>
      </c>
      <c r="BJ361" s="17" t="s">
        <v>87</v>
      </c>
      <c r="BK361" s="238">
        <f>ROUND(I361*H361,2)</f>
        <v>0</v>
      </c>
      <c r="BL361" s="17" t="s">
        <v>153</v>
      </c>
      <c r="BM361" s="237" t="s">
        <v>519</v>
      </c>
    </row>
    <row r="362" s="13" customFormat="1">
      <c r="A362" s="13"/>
      <c r="B362" s="239"/>
      <c r="C362" s="240"/>
      <c r="D362" s="241" t="s">
        <v>159</v>
      </c>
      <c r="E362" s="242" t="s">
        <v>1</v>
      </c>
      <c r="F362" s="243" t="s">
        <v>520</v>
      </c>
      <c r="G362" s="240"/>
      <c r="H362" s="242" t="s">
        <v>1</v>
      </c>
      <c r="I362" s="244"/>
      <c r="J362" s="240"/>
      <c r="K362" s="240"/>
      <c r="L362" s="245"/>
      <c r="M362" s="246"/>
      <c r="N362" s="247"/>
      <c r="O362" s="247"/>
      <c r="P362" s="247"/>
      <c r="Q362" s="247"/>
      <c r="R362" s="247"/>
      <c r="S362" s="247"/>
      <c r="T362" s="24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9" t="s">
        <v>159</v>
      </c>
      <c r="AU362" s="249" t="s">
        <v>89</v>
      </c>
      <c r="AV362" s="13" t="s">
        <v>87</v>
      </c>
      <c r="AW362" s="13" t="s">
        <v>35</v>
      </c>
      <c r="AX362" s="13" t="s">
        <v>80</v>
      </c>
      <c r="AY362" s="249" t="s">
        <v>146</v>
      </c>
    </row>
    <row r="363" s="14" customFormat="1">
      <c r="A363" s="14"/>
      <c r="B363" s="250"/>
      <c r="C363" s="251"/>
      <c r="D363" s="241" t="s">
        <v>159</v>
      </c>
      <c r="E363" s="252" t="s">
        <v>1</v>
      </c>
      <c r="F363" s="253" t="s">
        <v>87</v>
      </c>
      <c r="G363" s="251"/>
      <c r="H363" s="254">
        <v>1</v>
      </c>
      <c r="I363" s="255"/>
      <c r="J363" s="251"/>
      <c r="K363" s="251"/>
      <c r="L363" s="256"/>
      <c r="M363" s="257"/>
      <c r="N363" s="258"/>
      <c r="O363" s="258"/>
      <c r="P363" s="258"/>
      <c r="Q363" s="258"/>
      <c r="R363" s="258"/>
      <c r="S363" s="258"/>
      <c r="T363" s="259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0" t="s">
        <v>159</v>
      </c>
      <c r="AU363" s="260" t="s">
        <v>89</v>
      </c>
      <c r="AV363" s="14" t="s">
        <v>89</v>
      </c>
      <c r="AW363" s="14" t="s">
        <v>35</v>
      </c>
      <c r="AX363" s="14" t="s">
        <v>87</v>
      </c>
      <c r="AY363" s="260" t="s">
        <v>146</v>
      </c>
    </row>
    <row r="364" s="2" customFormat="1" ht="16.5" customHeight="1">
      <c r="A364" s="38"/>
      <c r="B364" s="39"/>
      <c r="C364" s="226" t="s">
        <v>521</v>
      </c>
      <c r="D364" s="226" t="s">
        <v>148</v>
      </c>
      <c r="E364" s="227" t="s">
        <v>522</v>
      </c>
      <c r="F364" s="228" t="s">
        <v>523</v>
      </c>
      <c r="G364" s="229" t="s">
        <v>151</v>
      </c>
      <c r="H364" s="230">
        <v>3</v>
      </c>
      <c r="I364" s="231"/>
      <c r="J364" s="232">
        <f>ROUND(I364*H364,2)</f>
        <v>0</v>
      </c>
      <c r="K364" s="228" t="s">
        <v>152</v>
      </c>
      <c r="L364" s="44"/>
      <c r="M364" s="233" t="s">
        <v>1</v>
      </c>
      <c r="N364" s="234" t="s">
        <v>45</v>
      </c>
      <c r="O364" s="91"/>
      <c r="P364" s="235">
        <f>O364*H364</f>
        <v>0</v>
      </c>
      <c r="Q364" s="235">
        <v>0</v>
      </c>
      <c r="R364" s="235">
        <f>Q364*H364</f>
        <v>0</v>
      </c>
      <c r="S364" s="235">
        <v>0.082000000000000003</v>
      </c>
      <c r="T364" s="236">
        <f>S364*H364</f>
        <v>0.246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7" t="s">
        <v>153</v>
      </c>
      <c r="AT364" s="237" t="s">
        <v>148</v>
      </c>
      <c r="AU364" s="237" t="s">
        <v>89</v>
      </c>
      <c r="AY364" s="17" t="s">
        <v>146</v>
      </c>
      <c r="BE364" s="238">
        <f>IF(N364="základní",J364,0)</f>
        <v>0</v>
      </c>
      <c r="BF364" s="238">
        <f>IF(N364="snížená",J364,0)</f>
        <v>0</v>
      </c>
      <c r="BG364" s="238">
        <f>IF(N364="zákl. přenesená",J364,0)</f>
        <v>0</v>
      </c>
      <c r="BH364" s="238">
        <f>IF(N364="sníž. přenesená",J364,0)</f>
        <v>0</v>
      </c>
      <c r="BI364" s="238">
        <f>IF(N364="nulová",J364,0)</f>
        <v>0</v>
      </c>
      <c r="BJ364" s="17" t="s">
        <v>87</v>
      </c>
      <c r="BK364" s="238">
        <f>ROUND(I364*H364,2)</f>
        <v>0</v>
      </c>
      <c r="BL364" s="17" t="s">
        <v>153</v>
      </c>
      <c r="BM364" s="237" t="s">
        <v>524</v>
      </c>
    </row>
    <row r="365" s="13" customFormat="1">
      <c r="A365" s="13"/>
      <c r="B365" s="239"/>
      <c r="C365" s="240"/>
      <c r="D365" s="241" t="s">
        <v>159</v>
      </c>
      <c r="E365" s="242" t="s">
        <v>1</v>
      </c>
      <c r="F365" s="243" t="s">
        <v>247</v>
      </c>
      <c r="G365" s="240"/>
      <c r="H365" s="242" t="s">
        <v>1</v>
      </c>
      <c r="I365" s="244"/>
      <c r="J365" s="240"/>
      <c r="K365" s="240"/>
      <c r="L365" s="245"/>
      <c r="M365" s="246"/>
      <c r="N365" s="247"/>
      <c r="O365" s="247"/>
      <c r="P365" s="247"/>
      <c r="Q365" s="247"/>
      <c r="R365" s="247"/>
      <c r="S365" s="247"/>
      <c r="T365" s="24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9" t="s">
        <v>159</v>
      </c>
      <c r="AU365" s="249" t="s">
        <v>89</v>
      </c>
      <c r="AV365" s="13" t="s">
        <v>87</v>
      </c>
      <c r="AW365" s="13" t="s">
        <v>35</v>
      </c>
      <c r="AX365" s="13" t="s">
        <v>80</v>
      </c>
      <c r="AY365" s="249" t="s">
        <v>146</v>
      </c>
    </row>
    <row r="366" s="13" customFormat="1">
      <c r="A366" s="13"/>
      <c r="B366" s="239"/>
      <c r="C366" s="240"/>
      <c r="D366" s="241" t="s">
        <v>159</v>
      </c>
      <c r="E366" s="242" t="s">
        <v>1</v>
      </c>
      <c r="F366" s="243" t="s">
        <v>525</v>
      </c>
      <c r="G366" s="240"/>
      <c r="H366" s="242" t="s">
        <v>1</v>
      </c>
      <c r="I366" s="244"/>
      <c r="J366" s="240"/>
      <c r="K366" s="240"/>
      <c r="L366" s="245"/>
      <c r="M366" s="246"/>
      <c r="N366" s="247"/>
      <c r="O366" s="247"/>
      <c r="P366" s="247"/>
      <c r="Q366" s="247"/>
      <c r="R366" s="247"/>
      <c r="S366" s="247"/>
      <c r="T366" s="24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9" t="s">
        <v>159</v>
      </c>
      <c r="AU366" s="249" t="s">
        <v>89</v>
      </c>
      <c r="AV366" s="13" t="s">
        <v>87</v>
      </c>
      <c r="AW366" s="13" t="s">
        <v>35</v>
      </c>
      <c r="AX366" s="13" t="s">
        <v>80</v>
      </c>
      <c r="AY366" s="249" t="s">
        <v>146</v>
      </c>
    </row>
    <row r="367" s="14" customFormat="1">
      <c r="A367" s="14"/>
      <c r="B367" s="250"/>
      <c r="C367" s="251"/>
      <c r="D367" s="241" t="s">
        <v>159</v>
      </c>
      <c r="E367" s="252" t="s">
        <v>1</v>
      </c>
      <c r="F367" s="253" t="s">
        <v>163</v>
      </c>
      <c r="G367" s="251"/>
      <c r="H367" s="254">
        <v>3</v>
      </c>
      <c r="I367" s="255"/>
      <c r="J367" s="251"/>
      <c r="K367" s="251"/>
      <c r="L367" s="256"/>
      <c r="M367" s="257"/>
      <c r="N367" s="258"/>
      <c r="O367" s="258"/>
      <c r="P367" s="258"/>
      <c r="Q367" s="258"/>
      <c r="R367" s="258"/>
      <c r="S367" s="258"/>
      <c r="T367" s="25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0" t="s">
        <v>159</v>
      </c>
      <c r="AU367" s="260" t="s">
        <v>89</v>
      </c>
      <c r="AV367" s="14" t="s">
        <v>89</v>
      </c>
      <c r="AW367" s="14" t="s">
        <v>35</v>
      </c>
      <c r="AX367" s="14" t="s">
        <v>87</v>
      </c>
      <c r="AY367" s="260" t="s">
        <v>146</v>
      </c>
    </row>
    <row r="368" s="2" customFormat="1" ht="16.5" customHeight="1">
      <c r="A368" s="38"/>
      <c r="B368" s="39"/>
      <c r="C368" s="226" t="s">
        <v>526</v>
      </c>
      <c r="D368" s="226" t="s">
        <v>148</v>
      </c>
      <c r="E368" s="227" t="s">
        <v>527</v>
      </c>
      <c r="F368" s="228" t="s">
        <v>528</v>
      </c>
      <c r="G368" s="229" t="s">
        <v>151</v>
      </c>
      <c r="H368" s="230">
        <v>2</v>
      </c>
      <c r="I368" s="231"/>
      <c r="J368" s="232">
        <f>ROUND(I368*H368,2)</f>
        <v>0</v>
      </c>
      <c r="K368" s="228" t="s">
        <v>152</v>
      </c>
      <c r="L368" s="44"/>
      <c r="M368" s="233" t="s">
        <v>1</v>
      </c>
      <c r="N368" s="234" t="s">
        <v>45</v>
      </c>
      <c r="O368" s="91"/>
      <c r="P368" s="235">
        <f>O368*H368</f>
        <v>0</v>
      </c>
      <c r="Q368" s="235">
        <v>0</v>
      </c>
      <c r="R368" s="235">
        <f>Q368*H368</f>
        <v>0</v>
      </c>
      <c r="S368" s="235">
        <v>0.0040000000000000001</v>
      </c>
      <c r="T368" s="236">
        <f>S368*H368</f>
        <v>0.0080000000000000002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7" t="s">
        <v>153</v>
      </c>
      <c r="AT368" s="237" t="s">
        <v>148</v>
      </c>
      <c r="AU368" s="237" t="s">
        <v>89</v>
      </c>
      <c r="AY368" s="17" t="s">
        <v>146</v>
      </c>
      <c r="BE368" s="238">
        <f>IF(N368="základní",J368,0)</f>
        <v>0</v>
      </c>
      <c r="BF368" s="238">
        <f>IF(N368="snížená",J368,0)</f>
        <v>0</v>
      </c>
      <c r="BG368" s="238">
        <f>IF(N368="zákl. přenesená",J368,0)</f>
        <v>0</v>
      </c>
      <c r="BH368" s="238">
        <f>IF(N368="sníž. přenesená",J368,0)</f>
        <v>0</v>
      </c>
      <c r="BI368" s="238">
        <f>IF(N368="nulová",J368,0)</f>
        <v>0</v>
      </c>
      <c r="BJ368" s="17" t="s">
        <v>87</v>
      </c>
      <c r="BK368" s="238">
        <f>ROUND(I368*H368,2)</f>
        <v>0</v>
      </c>
      <c r="BL368" s="17" t="s">
        <v>153</v>
      </c>
      <c r="BM368" s="237" t="s">
        <v>529</v>
      </c>
    </row>
    <row r="369" s="13" customFormat="1">
      <c r="A369" s="13"/>
      <c r="B369" s="239"/>
      <c r="C369" s="240"/>
      <c r="D369" s="241" t="s">
        <v>159</v>
      </c>
      <c r="E369" s="242" t="s">
        <v>1</v>
      </c>
      <c r="F369" s="243" t="s">
        <v>247</v>
      </c>
      <c r="G369" s="240"/>
      <c r="H369" s="242" t="s">
        <v>1</v>
      </c>
      <c r="I369" s="244"/>
      <c r="J369" s="240"/>
      <c r="K369" s="240"/>
      <c r="L369" s="245"/>
      <c r="M369" s="246"/>
      <c r="N369" s="247"/>
      <c r="O369" s="247"/>
      <c r="P369" s="247"/>
      <c r="Q369" s="247"/>
      <c r="R369" s="247"/>
      <c r="S369" s="247"/>
      <c r="T369" s="24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9" t="s">
        <v>159</v>
      </c>
      <c r="AU369" s="249" t="s">
        <v>89</v>
      </c>
      <c r="AV369" s="13" t="s">
        <v>87</v>
      </c>
      <c r="AW369" s="13" t="s">
        <v>35</v>
      </c>
      <c r="AX369" s="13" t="s">
        <v>80</v>
      </c>
      <c r="AY369" s="249" t="s">
        <v>146</v>
      </c>
    </row>
    <row r="370" s="13" customFormat="1">
      <c r="A370" s="13"/>
      <c r="B370" s="239"/>
      <c r="C370" s="240"/>
      <c r="D370" s="241" t="s">
        <v>159</v>
      </c>
      <c r="E370" s="242" t="s">
        <v>1</v>
      </c>
      <c r="F370" s="243" t="s">
        <v>530</v>
      </c>
      <c r="G370" s="240"/>
      <c r="H370" s="242" t="s">
        <v>1</v>
      </c>
      <c r="I370" s="244"/>
      <c r="J370" s="240"/>
      <c r="K370" s="240"/>
      <c r="L370" s="245"/>
      <c r="M370" s="246"/>
      <c r="N370" s="247"/>
      <c r="O370" s="247"/>
      <c r="P370" s="247"/>
      <c r="Q370" s="247"/>
      <c r="R370" s="247"/>
      <c r="S370" s="247"/>
      <c r="T370" s="24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9" t="s">
        <v>159</v>
      </c>
      <c r="AU370" s="249" t="s">
        <v>89</v>
      </c>
      <c r="AV370" s="13" t="s">
        <v>87</v>
      </c>
      <c r="AW370" s="13" t="s">
        <v>35</v>
      </c>
      <c r="AX370" s="13" t="s">
        <v>80</v>
      </c>
      <c r="AY370" s="249" t="s">
        <v>146</v>
      </c>
    </row>
    <row r="371" s="14" customFormat="1">
      <c r="A371" s="14"/>
      <c r="B371" s="250"/>
      <c r="C371" s="251"/>
      <c r="D371" s="241" t="s">
        <v>159</v>
      </c>
      <c r="E371" s="252" t="s">
        <v>1</v>
      </c>
      <c r="F371" s="253" t="s">
        <v>89</v>
      </c>
      <c r="G371" s="251"/>
      <c r="H371" s="254">
        <v>2</v>
      </c>
      <c r="I371" s="255"/>
      <c r="J371" s="251"/>
      <c r="K371" s="251"/>
      <c r="L371" s="256"/>
      <c r="M371" s="257"/>
      <c r="N371" s="258"/>
      <c r="O371" s="258"/>
      <c r="P371" s="258"/>
      <c r="Q371" s="258"/>
      <c r="R371" s="258"/>
      <c r="S371" s="258"/>
      <c r="T371" s="25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0" t="s">
        <v>159</v>
      </c>
      <c r="AU371" s="260" t="s">
        <v>89</v>
      </c>
      <c r="AV371" s="14" t="s">
        <v>89</v>
      </c>
      <c r="AW371" s="14" t="s">
        <v>35</v>
      </c>
      <c r="AX371" s="14" t="s">
        <v>87</v>
      </c>
      <c r="AY371" s="260" t="s">
        <v>146</v>
      </c>
    </row>
    <row r="372" s="2" customFormat="1" ht="16.5" customHeight="1">
      <c r="A372" s="38"/>
      <c r="B372" s="39"/>
      <c r="C372" s="226" t="s">
        <v>531</v>
      </c>
      <c r="D372" s="226" t="s">
        <v>148</v>
      </c>
      <c r="E372" s="227" t="s">
        <v>532</v>
      </c>
      <c r="F372" s="228" t="s">
        <v>533</v>
      </c>
      <c r="G372" s="229" t="s">
        <v>177</v>
      </c>
      <c r="H372" s="230">
        <v>6</v>
      </c>
      <c r="I372" s="231"/>
      <c r="J372" s="232">
        <f>ROUND(I372*H372,2)</f>
        <v>0</v>
      </c>
      <c r="K372" s="228" t="s">
        <v>152</v>
      </c>
      <c r="L372" s="44"/>
      <c r="M372" s="233" t="s">
        <v>1</v>
      </c>
      <c r="N372" s="234" t="s">
        <v>45</v>
      </c>
      <c r="O372" s="91"/>
      <c r="P372" s="235">
        <f>O372*H372</f>
        <v>0</v>
      </c>
      <c r="Q372" s="235">
        <v>0</v>
      </c>
      <c r="R372" s="235">
        <f>Q372*H372</f>
        <v>0</v>
      </c>
      <c r="S372" s="235">
        <v>0.97999999999999998</v>
      </c>
      <c r="T372" s="236">
        <f>S372*H372</f>
        <v>5.8799999999999999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37" t="s">
        <v>153</v>
      </c>
      <c r="AT372" s="237" t="s">
        <v>148</v>
      </c>
      <c r="AU372" s="237" t="s">
        <v>89</v>
      </c>
      <c r="AY372" s="17" t="s">
        <v>146</v>
      </c>
      <c r="BE372" s="238">
        <f>IF(N372="základní",J372,0)</f>
        <v>0</v>
      </c>
      <c r="BF372" s="238">
        <f>IF(N372="snížená",J372,0)</f>
        <v>0</v>
      </c>
      <c r="BG372" s="238">
        <f>IF(N372="zákl. přenesená",J372,0)</f>
        <v>0</v>
      </c>
      <c r="BH372" s="238">
        <f>IF(N372="sníž. přenesená",J372,0)</f>
        <v>0</v>
      </c>
      <c r="BI372" s="238">
        <f>IF(N372="nulová",J372,0)</f>
        <v>0</v>
      </c>
      <c r="BJ372" s="17" t="s">
        <v>87</v>
      </c>
      <c r="BK372" s="238">
        <f>ROUND(I372*H372,2)</f>
        <v>0</v>
      </c>
      <c r="BL372" s="17" t="s">
        <v>153</v>
      </c>
      <c r="BM372" s="237" t="s">
        <v>534</v>
      </c>
    </row>
    <row r="373" s="13" customFormat="1">
      <c r="A373" s="13"/>
      <c r="B373" s="239"/>
      <c r="C373" s="240"/>
      <c r="D373" s="241" t="s">
        <v>159</v>
      </c>
      <c r="E373" s="242" t="s">
        <v>1</v>
      </c>
      <c r="F373" s="243" t="s">
        <v>247</v>
      </c>
      <c r="G373" s="240"/>
      <c r="H373" s="242" t="s">
        <v>1</v>
      </c>
      <c r="I373" s="244"/>
      <c r="J373" s="240"/>
      <c r="K373" s="240"/>
      <c r="L373" s="245"/>
      <c r="M373" s="246"/>
      <c r="N373" s="247"/>
      <c r="O373" s="247"/>
      <c r="P373" s="247"/>
      <c r="Q373" s="247"/>
      <c r="R373" s="247"/>
      <c r="S373" s="247"/>
      <c r="T373" s="24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9" t="s">
        <v>159</v>
      </c>
      <c r="AU373" s="249" t="s">
        <v>89</v>
      </c>
      <c r="AV373" s="13" t="s">
        <v>87</v>
      </c>
      <c r="AW373" s="13" t="s">
        <v>35</v>
      </c>
      <c r="AX373" s="13" t="s">
        <v>80</v>
      </c>
      <c r="AY373" s="249" t="s">
        <v>146</v>
      </c>
    </row>
    <row r="374" s="13" customFormat="1">
      <c r="A374" s="13"/>
      <c r="B374" s="239"/>
      <c r="C374" s="240"/>
      <c r="D374" s="241" t="s">
        <v>159</v>
      </c>
      <c r="E374" s="242" t="s">
        <v>1</v>
      </c>
      <c r="F374" s="243" t="s">
        <v>535</v>
      </c>
      <c r="G374" s="240"/>
      <c r="H374" s="242" t="s">
        <v>1</v>
      </c>
      <c r="I374" s="244"/>
      <c r="J374" s="240"/>
      <c r="K374" s="240"/>
      <c r="L374" s="245"/>
      <c r="M374" s="246"/>
      <c r="N374" s="247"/>
      <c r="O374" s="247"/>
      <c r="P374" s="247"/>
      <c r="Q374" s="247"/>
      <c r="R374" s="247"/>
      <c r="S374" s="247"/>
      <c r="T374" s="24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9" t="s">
        <v>159</v>
      </c>
      <c r="AU374" s="249" t="s">
        <v>89</v>
      </c>
      <c r="AV374" s="13" t="s">
        <v>87</v>
      </c>
      <c r="AW374" s="13" t="s">
        <v>35</v>
      </c>
      <c r="AX374" s="13" t="s">
        <v>80</v>
      </c>
      <c r="AY374" s="249" t="s">
        <v>146</v>
      </c>
    </row>
    <row r="375" s="14" customFormat="1">
      <c r="A375" s="14"/>
      <c r="B375" s="250"/>
      <c r="C375" s="251"/>
      <c r="D375" s="241" t="s">
        <v>159</v>
      </c>
      <c r="E375" s="252" t="s">
        <v>1</v>
      </c>
      <c r="F375" s="253" t="s">
        <v>180</v>
      </c>
      <c r="G375" s="251"/>
      <c r="H375" s="254">
        <v>6</v>
      </c>
      <c r="I375" s="255"/>
      <c r="J375" s="251"/>
      <c r="K375" s="251"/>
      <c r="L375" s="256"/>
      <c r="M375" s="257"/>
      <c r="N375" s="258"/>
      <c r="O375" s="258"/>
      <c r="P375" s="258"/>
      <c r="Q375" s="258"/>
      <c r="R375" s="258"/>
      <c r="S375" s="258"/>
      <c r="T375" s="25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0" t="s">
        <v>159</v>
      </c>
      <c r="AU375" s="260" t="s">
        <v>89</v>
      </c>
      <c r="AV375" s="14" t="s">
        <v>89</v>
      </c>
      <c r="AW375" s="14" t="s">
        <v>35</v>
      </c>
      <c r="AX375" s="14" t="s">
        <v>87</v>
      </c>
      <c r="AY375" s="260" t="s">
        <v>146</v>
      </c>
    </row>
    <row r="376" s="2" customFormat="1" ht="16.5" customHeight="1">
      <c r="A376" s="38"/>
      <c r="B376" s="39"/>
      <c r="C376" s="226" t="s">
        <v>536</v>
      </c>
      <c r="D376" s="226" t="s">
        <v>148</v>
      </c>
      <c r="E376" s="227" t="s">
        <v>537</v>
      </c>
      <c r="F376" s="228" t="s">
        <v>538</v>
      </c>
      <c r="G376" s="229" t="s">
        <v>157</v>
      </c>
      <c r="H376" s="230">
        <v>25.109999999999999</v>
      </c>
      <c r="I376" s="231"/>
      <c r="J376" s="232">
        <f>ROUND(I376*H376,2)</f>
        <v>0</v>
      </c>
      <c r="K376" s="228" t="s">
        <v>152</v>
      </c>
      <c r="L376" s="44"/>
      <c r="M376" s="233" t="s">
        <v>1</v>
      </c>
      <c r="N376" s="234" t="s">
        <v>45</v>
      </c>
      <c r="O376" s="91"/>
      <c r="P376" s="235">
        <f>O376*H376</f>
        <v>0</v>
      </c>
      <c r="Q376" s="235">
        <v>0</v>
      </c>
      <c r="R376" s="235">
        <f>Q376*H376</f>
        <v>0</v>
      </c>
      <c r="S376" s="235">
        <v>0</v>
      </c>
      <c r="T376" s="236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7" t="s">
        <v>153</v>
      </c>
      <c r="AT376" s="237" t="s">
        <v>148</v>
      </c>
      <c r="AU376" s="237" t="s">
        <v>89</v>
      </c>
      <c r="AY376" s="17" t="s">
        <v>146</v>
      </c>
      <c r="BE376" s="238">
        <f>IF(N376="základní",J376,0)</f>
        <v>0</v>
      </c>
      <c r="BF376" s="238">
        <f>IF(N376="snížená",J376,0)</f>
        <v>0</v>
      </c>
      <c r="BG376" s="238">
        <f>IF(N376="zákl. přenesená",J376,0)</f>
        <v>0</v>
      </c>
      <c r="BH376" s="238">
        <f>IF(N376="sníž. přenesená",J376,0)</f>
        <v>0</v>
      </c>
      <c r="BI376" s="238">
        <f>IF(N376="nulová",J376,0)</f>
        <v>0</v>
      </c>
      <c r="BJ376" s="17" t="s">
        <v>87</v>
      </c>
      <c r="BK376" s="238">
        <f>ROUND(I376*H376,2)</f>
        <v>0</v>
      </c>
      <c r="BL376" s="17" t="s">
        <v>153</v>
      </c>
      <c r="BM376" s="237" t="s">
        <v>539</v>
      </c>
    </row>
    <row r="377" s="14" customFormat="1">
      <c r="A377" s="14"/>
      <c r="B377" s="250"/>
      <c r="C377" s="251"/>
      <c r="D377" s="241" t="s">
        <v>159</v>
      </c>
      <c r="E377" s="252" t="s">
        <v>1</v>
      </c>
      <c r="F377" s="253" t="s">
        <v>540</v>
      </c>
      <c r="G377" s="251"/>
      <c r="H377" s="254">
        <v>25.109999999999999</v>
      </c>
      <c r="I377" s="255"/>
      <c r="J377" s="251"/>
      <c r="K377" s="251"/>
      <c r="L377" s="256"/>
      <c r="M377" s="257"/>
      <c r="N377" s="258"/>
      <c r="O377" s="258"/>
      <c r="P377" s="258"/>
      <c r="Q377" s="258"/>
      <c r="R377" s="258"/>
      <c r="S377" s="258"/>
      <c r="T377" s="25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0" t="s">
        <v>159</v>
      </c>
      <c r="AU377" s="260" t="s">
        <v>89</v>
      </c>
      <c r="AV377" s="14" t="s">
        <v>89</v>
      </c>
      <c r="AW377" s="14" t="s">
        <v>35</v>
      </c>
      <c r="AX377" s="14" t="s">
        <v>87</v>
      </c>
      <c r="AY377" s="260" t="s">
        <v>146</v>
      </c>
    </row>
    <row r="378" s="12" customFormat="1" ht="22.8" customHeight="1">
      <c r="A378" s="12"/>
      <c r="B378" s="210"/>
      <c r="C378" s="211"/>
      <c r="D378" s="212" t="s">
        <v>79</v>
      </c>
      <c r="E378" s="224" t="s">
        <v>541</v>
      </c>
      <c r="F378" s="224" t="s">
        <v>542</v>
      </c>
      <c r="G378" s="211"/>
      <c r="H378" s="211"/>
      <c r="I378" s="214"/>
      <c r="J378" s="225">
        <f>BK378</f>
        <v>0</v>
      </c>
      <c r="K378" s="211"/>
      <c r="L378" s="216"/>
      <c r="M378" s="217"/>
      <c r="N378" s="218"/>
      <c r="O378" s="218"/>
      <c r="P378" s="219">
        <f>SUM(P379:P388)</f>
        <v>0</v>
      </c>
      <c r="Q378" s="218"/>
      <c r="R378" s="219">
        <f>SUM(R379:R388)</f>
        <v>0</v>
      </c>
      <c r="S378" s="218"/>
      <c r="T378" s="220">
        <f>SUM(T379:T388)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21" t="s">
        <v>87</v>
      </c>
      <c r="AT378" s="222" t="s">
        <v>79</v>
      </c>
      <c r="AU378" s="222" t="s">
        <v>87</v>
      </c>
      <c r="AY378" s="221" t="s">
        <v>146</v>
      </c>
      <c r="BK378" s="223">
        <f>SUM(BK379:BK388)</f>
        <v>0</v>
      </c>
    </row>
    <row r="379" s="2" customFormat="1" ht="16.5" customHeight="1">
      <c r="A379" s="38"/>
      <c r="B379" s="39"/>
      <c r="C379" s="226" t="s">
        <v>543</v>
      </c>
      <c r="D379" s="226" t="s">
        <v>148</v>
      </c>
      <c r="E379" s="227" t="s">
        <v>544</v>
      </c>
      <c r="F379" s="228" t="s">
        <v>545</v>
      </c>
      <c r="G379" s="229" t="s">
        <v>229</v>
      </c>
      <c r="H379" s="230">
        <v>50.064</v>
      </c>
      <c r="I379" s="231"/>
      <c r="J379" s="232">
        <f>ROUND(I379*H379,2)</f>
        <v>0</v>
      </c>
      <c r="K379" s="228" t="s">
        <v>152</v>
      </c>
      <c r="L379" s="44"/>
      <c r="M379" s="233" t="s">
        <v>1</v>
      </c>
      <c r="N379" s="234" t="s">
        <v>45</v>
      </c>
      <c r="O379" s="91"/>
      <c r="P379" s="235">
        <f>O379*H379</f>
        <v>0</v>
      </c>
      <c r="Q379" s="235">
        <v>0</v>
      </c>
      <c r="R379" s="235">
        <f>Q379*H379</f>
        <v>0</v>
      </c>
      <c r="S379" s="235">
        <v>0</v>
      </c>
      <c r="T379" s="236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7" t="s">
        <v>153</v>
      </c>
      <c r="AT379" s="237" t="s">
        <v>148</v>
      </c>
      <c r="AU379" s="237" t="s">
        <v>89</v>
      </c>
      <c r="AY379" s="17" t="s">
        <v>146</v>
      </c>
      <c r="BE379" s="238">
        <f>IF(N379="základní",J379,0)</f>
        <v>0</v>
      </c>
      <c r="BF379" s="238">
        <f>IF(N379="snížená",J379,0)</f>
        <v>0</v>
      </c>
      <c r="BG379" s="238">
        <f>IF(N379="zákl. přenesená",J379,0)</f>
        <v>0</v>
      </c>
      <c r="BH379" s="238">
        <f>IF(N379="sníž. přenesená",J379,0)</f>
        <v>0</v>
      </c>
      <c r="BI379" s="238">
        <f>IF(N379="nulová",J379,0)</f>
        <v>0</v>
      </c>
      <c r="BJ379" s="17" t="s">
        <v>87</v>
      </c>
      <c r="BK379" s="238">
        <f>ROUND(I379*H379,2)</f>
        <v>0</v>
      </c>
      <c r="BL379" s="17" t="s">
        <v>153</v>
      </c>
      <c r="BM379" s="237" t="s">
        <v>546</v>
      </c>
    </row>
    <row r="380" s="2" customFormat="1" ht="16.5" customHeight="1">
      <c r="A380" s="38"/>
      <c r="B380" s="39"/>
      <c r="C380" s="226" t="s">
        <v>547</v>
      </c>
      <c r="D380" s="226" t="s">
        <v>148</v>
      </c>
      <c r="E380" s="227" t="s">
        <v>548</v>
      </c>
      <c r="F380" s="228" t="s">
        <v>549</v>
      </c>
      <c r="G380" s="229" t="s">
        <v>229</v>
      </c>
      <c r="H380" s="230">
        <v>200.256</v>
      </c>
      <c r="I380" s="231"/>
      <c r="J380" s="232">
        <f>ROUND(I380*H380,2)</f>
        <v>0</v>
      </c>
      <c r="K380" s="228" t="s">
        <v>152</v>
      </c>
      <c r="L380" s="44"/>
      <c r="M380" s="233" t="s">
        <v>1</v>
      </c>
      <c r="N380" s="234" t="s">
        <v>45</v>
      </c>
      <c r="O380" s="91"/>
      <c r="P380" s="235">
        <f>O380*H380</f>
        <v>0</v>
      </c>
      <c r="Q380" s="235">
        <v>0</v>
      </c>
      <c r="R380" s="235">
        <f>Q380*H380</f>
        <v>0</v>
      </c>
      <c r="S380" s="235">
        <v>0</v>
      </c>
      <c r="T380" s="236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7" t="s">
        <v>153</v>
      </c>
      <c r="AT380" s="237" t="s">
        <v>148</v>
      </c>
      <c r="AU380" s="237" t="s">
        <v>89</v>
      </c>
      <c r="AY380" s="17" t="s">
        <v>146</v>
      </c>
      <c r="BE380" s="238">
        <f>IF(N380="základní",J380,0)</f>
        <v>0</v>
      </c>
      <c r="BF380" s="238">
        <f>IF(N380="snížená",J380,0)</f>
        <v>0</v>
      </c>
      <c r="BG380" s="238">
        <f>IF(N380="zákl. přenesená",J380,0)</f>
        <v>0</v>
      </c>
      <c r="BH380" s="238">
        <f>IF(N380="sníž. přenesená",J380,0)</f>
        <v>0</v>
      </c>
      <c r="BI380" s="238">
        <f>IF(N380="nulová",J380,0)</f>
        <v>0</v>
      </c>
      <c r="BJ380" s="17" t="s">
        <v>87</v>
      </c>
      <c r="BK380" s="238">
        <f>ROUND(I380*H380,2)</f>
        <v>0</v>
      </c>
      <c r="BL380" s="17" t="s">
        <v>153</v>
      </c>
      <c r="BM380" s="237" t="s">
        <v>550</v>
      </c>
    </row>
    <row r="381" s="14" customFormat="1">
      <c r="A381" s="14"/>
      <c r="B381" s="250"/>
      <c r="C381" s="251"/>
      <c r="D381" s="241" t="s">
        <v>159</v>
      </c>
      <c r="E381" s="252" t="s">
        <v>1</v>
      </c>
      <c r="F381" s="253" t="s">
        <v>551</v>
      </c>
      <c r="G381" s="251"/>
      <c r="H381" s="254">
        <v>200.256</v>
      </c>
      <c r="I381" s="255"/>
      <c r="J381" s="251"/>
      <c r="K381" s="251"/>
      <c r="L381" s="256"/>
      <c r="M381" s="257"/>
      <c r="N381" s="258"/>
      <c r="O381" s="258"/>
      <c r="P381" s="258"/>
      <c r="Q381" s="258"/>
      <c r="R381" s="258"/>
      <c r="S381" s="258"/>
      <c r="T381" s="25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0" t="s">
        <v>159</v>
      </c>
      <c r="AU381" s="260" t="s">
        <v>89</v>
      </c>
      <c r="AV381" s="14" t="s">
        <v>89</v>
      </c>
      <c r="AW381" s="14" t="s">
        <v>35</v>
      </c>
      <c r="AX381" s="14" t="s">
        <v>87</v>
      </c>
      <c r="AY381" s="260" t="s">
        <v>146</v>
      </c>
    </row>
    <row r="382" s="2" customFormat="1" ht="16.5" customHeight="1">
      <c r="A382" s="38"/>
      <c r="B382" s="39"/>
      <c r="C382" s="226" t="s">
        <v>552</v>
      </c>
      <c r="D382" s="226" t="s">
        <v>148</v>
      </c>
      <c r="E382" s="227" t="s">
        <v>553</v>
      </c>
      <c r="F382" s="228" t="s">
        <v>554</v>
      </c>
      <c r="G382" s="229" t="s">
        <v>229</v>
      </c>
      <c r="H382" s="230">
        <v>50.064</v>
      </c>
      <c r="I382" s="231"/>
      <c r="J382" s="232">
        <f>ROUND(I382*H382,2)</f>
        <v>0</v>
      </c>
      <c r="K382" s="228" t="s">
        <v>152</v>
      </c>
      <c r="L382" s="44"/>
      <c r="M382" s="233" t="s">
        <v>1</v>
      </c>
      <c r="N382" s="234" t="s">
        <v>45</v>
      </c>
      <c r="O382" s="91"/>
      <c r="P382" s="235">
        <f>O382*H382</f>
        <v>0</v>
      </c>
      <c r="Q382" s="235">
        <v>0</v>
      </c>
      <c r="R382" s="235">
        <f>Q382*H382</f>
        <v>0</v>
      </c>
      <c r="S382" s="235">
        <v>0</v>
      </c>
      <c r="T382" s="236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37" t="s">
        <v>153</v>
      </c>
      <c r="AT382" s="237" t="s">
        <v>148</v>
      </c>
      <c r="AU382" s="237" t="s">
        <v>89</v>
      </c>
      <c r="AY382" s="17" t="s">
        <v>146</v>
      </c>
      <c r="BE382" s="238">
        <f>IF(N382="základní",J382,0)</f>
        <v>0</v>
      </c>
      <c r="BF382" s="238">
        <f>IF(N382="snížená",J382,0)</f>
        <v>0</v>
      </c>
      <c r="BG382" s="238">
        <f>IF(N382="zákl. přenesená",J382,0)</f>
        <v>0</v>
      </c>
      <c r="BH382" s="238">
        <f>IF(N382="sníž. přenesená",J382,0)</f>
        <v>0</v>
      </c>
      <c r="BI382" s="238">
        <f>IF(N382="nulová",J382,0)</f>
        <v>0</v>
      </c>
      <c r="BJ382" s="17" t="s">
        <v>87</v>
      </c>
      <c r="BK382" s="238">
        <f>ROUND(I382*H382,2)</f>
        <v>0</v>
      </c>
      <c r="BL382" s="17" t="s">
        <v>153</v>
      </c>
      <c r="BM382" s="237" t="s">
        <v>555</v>
      </c>
    </row>
    <row r="383" s="2" customFormat="1" ht="24.15" customHeight="1">
      <c r="A383" s="38"/>
      <c r="B383" s="39"/>
      <c r="C383" s="226" t="s">
        <v>556</v>
      </c>
      <c r="D383" s="226" t="s">
        <v>148</v>
      </c>
      <c r="E383" s="227" t="s">
        <v>557</v>
      </c>
      <c r="F383" s="228" t="s">
        <v>558</v>
      </c>
      <c r="G383" s="229" t="s">
        <v>229</v>
      </c>
      <c r="H383" s="230">
        <v>17.07</v>
      </c>
      <c r="I383" s="231"/>
      <c r="J383" s="232">
        <f>ROUND(I383*H383,2)</f>
        <v>0</v>
      </c>
      <c r="K383" s="228" t="s">
        <v>152</v>
      </c>
      <c r="L383" s="44"/>
      <c r="M383" s="233" t="s">
        <v>1</v>
      </c>
      <c r="N383" s="234" t="s">
        <v>45</v>
      </c>
      <c r="O383" s="91"/>
      <c r="P383" s="235">
        <f>O383*H383</f>
        <v>0</v>
      </c>
      <c r="Q383" s="235">
        <v>0</v>
      </c>
      <c r="R383" s="235">
        <f>Q383*H383</f>
        <v>0</v>
      </c>
      <c r="S383" s="235">
        <v>0</v>
      </c>
      <c r="T383" s="236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37" t="s">
        <v>153</v>
      </c>
      <c r="AT383" s="237" t="s">
        <v>148</v>
      </c>
      <c r="AU383" s="237" t="s">
        <v>89</v>
      </c>
      <c r="AY383" s="17" t="s">
        <v>146</v>
      </c>
      <c r="BE383" s="238">
        <f>IF(N383="základní",J383,0)</f>
        <v>0</v>
      </c>
      <c r="BF383" s="238">
        <f>IF(N383="snížená",J383,0)</f>
        <v>0</v>
      </c>
      <c r="BG383" s="238">
        <f>IF(N383="zákl. přenesená",J383,0)</f>
        <v>0</v>
      </c>
      <c r="BH383" s="238">
        <f>IF(N383="sníž. přenesená",J383,0)</f>
        <v>0</v>
      </c>
      <c r="BI383" s="238">
        <f>IF(N383="nulová",J383,0)</f>
        <v>0</v>
      </c>
      <c r="BJ383" s="17" t="s">
        <v>87</v>
      </c>
      <c r="BK383" s="238">
        <f>ROUND(I383*H383,2)</f>
        <v>0</v>
      </c>
      <c r="BL383" s="17" t="s">
        <v>153</v>
      </c>
      <c r="BM383" s="237" t="s">
        <v>559</v>
      </c>
    </row>
    <row r="384" s="14" customFormat="1">
      <c r="A384" s="14"/>
      <c r="B384" s="250"/>
      <c r="C384" s="251"/>
      <c r="D384" s="241" t="s">
        <v>159</v>
      </c>
      <c r="E384" s="252" t="s">
        <v>1</v>
      </c>
      <c r="F384" s="253" t="s">
        <v>560</v>
      </c>
      <c r="G384" s="251"/>
      <c r="H384" s="254">
        <v>17.07</v>
      </c>
      <c r="I384" s="255"/>
      <c r="J384" s="251"/>
      <c r="K384" s="251"/>
      <c r="L384" s="256"/>
      <c r="M384" s="257"/>
      <c r="N384" s="258"/>
      <c r="O384" s="258"/>
      <c r="P384" s="258"/>
      <c r="Q384" s="258"/>
      <c r="R384" s="258"/>
      <c r="S384" s="258"/>
      <c r="T384" s="25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0" t="s">
        <v>159</v>
      </c>
      <c r="AU384" s="260" t="s">
        <v>89</v>
      </c>
      <c r="AV384" s="14" t="s">
        <v>89</v>
      </c>
      <c r="AW384" s="14" t="s">
        <v>35</v>
      </c>
      <c r="AX384" s="14" t="s">
        <v>87</v>
      </c>
      <c r="AY384" s="260" t="s">
        <v>146</v>
      </c>
    </row>
    <row r="385" s="2" customFormat="1" ht="24.15" customHeight="1">
      <c r="A385" s="38"/>
      <c r="B385" s="39"/>
      <c r="C385" s="226" t="s">
        <v>561</v>
      </c>
      <c r="D385" s="226" t="s">
        <v>148</v>
      </c>
      <c r="E385" s="227" t="s">
        <v>562</v>
      </c>
      <c r="F385" s="228" t="s">
        <v>563</v>
      </c>
      <c r="G385" s="229" t="s">
        <v>229</v>
      </c>
      <c r="H385" s="230">
        <v>27.52</v>
      </c>
      <c r="I385" s="231"/>
      <c r="J385" s="232">
        <f>ROUND(I385*H385,2)</f>
        <v>0</v>
      </c>
      <c r="K385" s="228" t="s">
        <v>152</v>
      </c>
      <c r="L385" s="44"/>
      <c r="M385" s="233" t="s">
        <v>1</v>
      </c>
      <c r="N385" s="234" t="s">
        <v>45</v>
      </c>
      <c r="O385" s="91"/>
      <c r="P385" s="235">
        <f>O385*H385</f>
        <v>0</v>
      </c>
      <c r="Q385" s="235">
        <v>0</v>
      </c>
      <c r="R385" s="235">
        <f>Q385*H385</f>
        <v>0</v>
      </c>
      <c r="S385" s="235">
        <v>0</v>
      </c>
      <c r="T385" s="236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37" t="s">
        <v>153</v>
      </c>
      <c r="AT385" s="237" t="s">
        <v>148</v>
      </c>
      <c r="AU385" s="237" t="s">
        <v>89</v>
      </c>
      <c r="AY385" s="17" t="s">
        <v>146</v>
      </c>
      <c r="BE385" s="238">
        <f>IF(N385="základní",J385,0)</f>
        <v>0</v>
      </c>
      <c r="BF385" s="238">
        <f>IF(N385="snížená",J385,0)</f>
        <v>0</v>
      </c>
      <c r="BG385" s="238">
        <f>IF(N385="zákl. přenesená",J385,0)</f>
        <v>0</v>
      </c>
      <c r="BH385" s="238">
        <f>IF(N385="sníž. přenesená",J385,0)</f>
        <v>0</v>
      </c>
      <c r="BI385" s="238">
        <f>IF(N385="nulová",J385,0)</f>
        <v>0</v>
      </c>
      <c r="BJ385" s="17" t="s">
        <v>87</v>
      </c>
      <c r="BK385" s="238">
        <f>ROUND(I385*H385,2)</f>
        <v>0</v>
      </c>
      <c r="BL385" s="17" t="s">
        <v>153</v>
      </c>
      <c r="BM385" s="237" t="s">
        <v>564</v>
      </c>
    </row>
    <row r="386" s="14" customFormat="1">
      <c r="A386" s="14"/>
      <c r="B386" s="250"/>
      <c r="C386" s="251"/>
      <c r="D386" s="241" t="s">
        <v>159</v>
      </c>
      <c r="E386" s="252" t="s">
        <v>1</v>
      </c>
      <c r="F386" s="253" t="s">
        <v>565</v>
      </c>
      <c r="G386" s="251"/>
      <c r="H386" s="254">
        <v>27.52</v>
      </c>
      <c r="I386" s="255"/>
      <c r="J386" s="251"/>
      <c r="K386" s="251"/>
      <c r="L386" s="256"/>
      <c r="M386" s="257"/>
      <c r="N386" s="258"/>
      <c r="O386" s="258"/>
      <c r="P386" s="258"/>
      <c r="Q386" s="258"/>
      <c r="R386" s="258"/>
      <c r="S386" s="258"/>
      <c r="T386" s="25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0" t="s">
        <v>159</v>
      </c>
      <c r="AU386" s="260" t="s">
        <v>89</v>
      </c>
      <c r="AV386" s="14" t="s">
        <v>89</v>
      </c>
      <c r="AW386" s="14" t="s">
        <v>35</v>
      </c>
      <c r="AX386" s="14" t="s">
        <v>87</v>
      </c>
      <c r="AY386" s="260" t="s">
        <v>146</v>
      </c>
    </row>
    <row r="387" s="2" customFormat="1" ht="24.15" customHeight="1">
      <c r="A387" s="38"/>
      <c r="B387" s="39"/>
      <c r="C387" s="226" t="s">
        <v>566</v>
      </c>
      <c r="D387" s="226" t="s">
        <v>148</v>
      </c>
      <c r="E387" s="227" t="s">
        <v>567</v>
      </c>
      <c r="F387" s="228" t="s">
        <v>568</v>
      </c>
      <c r="G387" s="229" t="s">
        <v>229</v>
      </c>
      <c r="H387" s="230">
        <v>5.2199999999999998</v>
      </c>
      <c r="I387" s="231"/>
      <c r="J387" s="232">
        <f>ROUND(I387*H387,2)</f>
        <v>0</v>
      </c>
      <c r="K387" s="228" t="s">
        <v>152</v>
      </c>
      <c r="L387" s="44"/>
      <c r="M387" s="233" t="s">
        <v>1</v>
      </c>
      <c r="N387" s="234" t="s">
        <v>45</v>
      </c>
      <c r="O387" s="91"/>
      <c r="P387" s="235">
        <f>O387*H387</f>
        <v>0</v>
      </c>
      <c r="Q387" s="235">
        <v>0</v>
      </c>
      <c r="R387" s="235">
        <f>Q387*H387</f>
        <v>0</v>
      </c>
      <c r="S387" s="235">
        <v>0</v>
      </c>
      <c r="T387" s="236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7" t="s">
        <v>153</v>
      </c>
      <c r="AT387" s="237" t="s">
        <v>148</v>
      </c>
      <c r="AU387" s="237" t="s">
        <v>89</v>
      </c>
      <c r="AY387" s="17" t="s">
        <v>146</v>
      </c>
      <c r="BE387" s="238">
        <f>IF(N387="základní",J387,0)</f>
        <v>0</v>
      </c>
      <c r="BF387" s="238">
        <f>IF(N387="snížená",J387,0)</f>
        <v>0</v>
      </c>
      <c r="BG387" s="238">
        <f>IF(N387="zákl. přenesená",J387,0)</f>
        <v>0</v>
      </c>
      <c r="BH387" s="238">
        <f>IF(N387="sníž. přenesená",J387,0)</f>
        <v>0</v>
      </c>
      <c r="BI387" s="238">
        <f>IF(N387="nulová",J387,0)</f>
        <v>0</v>
      </c>
      <c r="BJ387" s="17" t="s">
        <v>87</v>
      </c>
      <c r="BK387" s="238">
        <f>ROUND(I387*H387,2)</f>
        <v>0</v>
      </c>
      <c r="BL387" s="17" t="s">
        <v>153</v>
      </c>
      <c r="BM387" s="237" t="s">
        <v>569</v>
      </c>
    </row>
    <row r="388" s="14" customFormat="1">
      <c r="A388" s="14"/>
      <c r="B388" s="250"/>
      <c r="C388" s="251"/>
      <c r="D388" s="241" t="s">
        <v>159</v>
      </c>
      <c r="E388" s="252" t="s">
        <v>1</v>
      </c>
      <c r="F388" s="253" t="s">
        <v>570</v>
      </c>
      <c r="G388" s="251"/>
      <c r="H388" s="254">
        <v>5.2199999999999998</v>
      </c>
      <c r="I388" s="255"/>
      <c r="J388" s="251"/>
      <c r="K388" s="251"/>
      <c r="L388" s="256"/>
      <c r="M388" s="257"/>
      <c r="N388" s="258"/>
      <c r="O388" s="258"/>
      <c r="P388" s="258"/>
      <c r="Q388" s="258"/>
      <c r="R388" s="258"/>
      <c r="S388" s="258"/>
      <c r="T388" s="25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0" t="s">
        <v>159</v>
      </c>
      <c r="AU388" s="260" t="s">
        <v>89</v>
      </c>
      <c r="AV388" s="14" t="s">
        <v>89</v>
      </c>
      <c r="AW388" s="14" t="s">
        <v>35</v>
      </c>
      <c r="AX388" s="14" t="s">
        <v>87</v>
      </c>
      <c r="AY388" s="260" t="s">
        <v>146</v>
      </c>
    </row>
    <row r="389" s="12" customFormat="1" ht="22.8" customHeight="1">
      <c r="A389" s="12"/>
      <c r="B389" s="210"/>
      <c r="C389" s="211"/>
      <c r="D389" s="212" t="s">
        <v>79</v>
      </c>
      <c r="E389" s="224" t="s">
        <v>571</v>
      </c>
      <c r="F389" s="224" t="s">
        <v>572</v>
      </c>
      <c r="G389" s="211"/>
      <c r="H389" s="211"/>
      <c r="I389" s="214"/>
      <c r="J389" s="225">
        <f>BK389</f>
        <v>0</v>
      </c>
      <c r="K389" s="211"/>
      <c r="L389" s="216"/>
      <c r="M389" s="217"/>
      <c r="N389" s="218"/>
      <c r="O389" s="218"/>
      <c r="P389" s="219">
        <f>P390</f>
        <v>0</v>
      </c>
      <c r="Q389" s="218"/>
      <c r="R389" s="219">
        <f>R390</f>
        <v>0</v>
      </c>
      <c r="S389" s="218"/>
      <c r="T389" s="220">
        <f>T390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21" t="s">
        <v>87</v>
      </c>
      <c r="AT389" s="222" t="s">
        <v>79</v>
      </c>
      <c r="AU389" s="222" t="s">
        <v>87</v>
      </c>
      <c r="AY389" s="221" t="s">
        <v>146</v>
      </c>
      <c r="BK389" s="223">
        <f>BK390</f>
        <v>0</v>
      </c>
    </row>
    <row r="390" s="2" customFormat="1" ht="21.75" customHeight="1">
      <c r="A390" s="38"/>
      <c r="B390" s="39"/>
      <c r="C390" s="226" t="s">
        <v>573</v>
      </c>
      <c r="D390" s="226" t="s">
        <v>148</v>
      </c>
      <c r="E390" s="227" t="s">
        <v>574</v>
      </c>
      <c r="F390" s="228" t="s">
        <v>575</v>
      </c>
      <c r="G390" s="229" t="s">
        <v>229</v>
      </c>
      <c r="H390" s="230">
        <v>595.33199999999999</v>
      </c>
      <c r="I390" s="231"/>
      <c r="J390" s="232">
        <f>ROUND(I390*H390,2)</f>
        <v>0</v>
      </c>
      <c r="K390" s="228" t="s">
        <v>152</v>
      </c>
      <c r="L390" s="44"/>
      <c r="M390" s="282" t="s">
        <v>1</v>
      </c>
      <c r="N390" s="283" t="s">
        <v>45</v>
      </c>
      <c r="O390" s="284"/>
      <c r="P390" s="285">
        <f>O390*H390</f>
        <v>0</v>
      </c>
      <c r="Q390" s="285">
        <v>0</v>
      </c>
      <c r="R390" s="285">
        <f>Q390*H390</f>
        <v>0</v>
      </c>
      <c r="S390" s="285">
        <v>0</v>
      </c>
      <c r="T390" s="286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37" t="s">
        <v>153</v>
      </c>
      <c r="AT390" s="237" t="s">
        <v>148</v>
      </c>
      <c r="AU390" s="237" t="s">
        <v>89</v>
      </c>
      <c r="AY390" s="17" t="s">
        <v>146</v>
      </c>
      <c r="BE390" s="238">
        <f>IF(N390="základní",J390,0)</f>
        <v>0</v>
      </c>
      <c r="BF390" s="238">
        <f>IF(N390="snížená",J390,0)</f>
        <v>0</v>
      </c>
      <c r="BG390" s="238">
        <f>IF(N390="zákl. přenesená",J390,0)</f>
        <v>0</v>
      </c>
      <c r="BH390" s="238">
        <f>IF(N390="sníž. přenesená",J390,0)</f>
        <v>0</v>
      </c>
      <c r="BI390" s="238">
        <f>IF(N390="nulová",J390,0)</f>
        <v>0</v>
      </c>
      <c r="BJ390" s="17" t="s">
        <v>87</v>
      </c>
      <c r="BK390" s="238">
        <f>ROUND(I390*H390,2)</f>
        <v>0</v>
      </c>
      <c r="BL390" s="17" t="s">
        <v>153</v>
      </c>
      <c r="BM390" s="237" t="s">
        <v>576</v>
      </c>
    </row>
    <row r="391" s="2" customFormat="1" ht="6.96" customHeight="1">
      <c r="A391" s="38"/>
      <c r="B391" s="66"/>
      <c r="C391" s="67"/>
      <c r="D391" s="67"/>
      <c r="E391" s="67"/>
      <c r="F391" s="67"/>
      <c r="G391" s="67"/>
      <c r="H391" s="67"/>
      <c r="I391" s="67"/>
      <c r="J391" s="67"/>
      <c r="K391" s="67"/>
      <c r="L391" s="44"/>
      <c r="M391" s="38"/>
      <c r="O391" s="38"/>
      <c r="P391" s="38"/>
      <c r="Q391" s="38"/>
      <c r="R391" s="38"/>
      <c r="S391" s="38"/>
      <c r="T391" s="38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</row>
  </sheetData>
  <sheetProtection sheet="1" autoFilter="0" formatColumns="0" formatRows="0" objects="1" scenarios="1" spinCount="100000" saltValue="JrIyoz3vlcr+wfTj53+Z6xhs+QTVbsxrdh0cMK3f+Yd7UU3703ljE+gUN+qqZDuXCaIykIrFj3j4NjslraMsTQ==" hashValue="4remRP9Bz/WdkztHGuD886NUoh8WGNn1+srGJSb4RwD9C5064AoSSqdfqwZmoM+HoyZHYaxFiqmIITbFFGO5Cg==" algorithmName="SHA-512" password="CC35"/>
  <autoFilter ref="C129:K39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89</v>
      </c>
    </row>
    <row r="4" s="1" customFormat="1" ht="24.96" customHeight="1">
      <c r="B4" s="20"/>
      <c r="D4" s="148" t="s">
        <v>111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Cyklostezka Šternberk - Dolní Žleb - II. etapa</v>
      </c>
      <c r="F7" s="150"/>
      <c r="G7" s="150"/>
      <c r="H7" s="150"/>
      <c r="L7" s="20"/>
    </row>
    <row r="8" s="1" customFormat="1" ht="12" customHeight="1">
      <c r="B8" s="20"/>
      <c r="D8" s="150" t="s">
        <v>112</v>
      </c>
      <c r="L8" s="20"/>
    </row>
    <row r="9" s="2" customFormat="1" ht="16.5" customHeight="1">
      <c r="A9" s="38"/>
      <c r="B9" s="44"/>
      <c r="C9" s="38"/>
      <c r="D9" s="38"/>
      <c r="E9" s="151" t="s">
        <v>113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114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577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578</v>
      </c>
      <c r="G14" s="38"/>
      <c r="H14" s="38"/>
      <c r="I14" s="150" t="s">
        <v>22</v>
      </c>
      <c r="J14" s="153" t="str">
        <f>'Rekapitulace stavby'!AN8</f>
        <v>16. 12. 2021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>00299529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>Město Šternberk</v>
      </c>
      <c r="F17" s="38"/>
      <c r="G17" s="38"/>
      <c r="H17" s="38"/>
      <c r="I17" s="150" t="s">
        <v>28</v>
      </c>
      <c r="J17" s="141" t="str">
        <f>IF('Rekapitulace stavby'!AN11="","",'Rekapitulace stavby'!AN11)</f>
        <v>CZ00299529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>25361520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>Dopravní projektování s.r.o.</v>
      </c>
      <c r="F23" s="38"/>
      <c r="G23" s="38"/>
      <c r="H23" s="38"/>
      <c r="I23" s="150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36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>12678988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>Ing. Milena Uhlárová</v>
      </c>
      <c r="F26" s="38"/>
      <c r="G26" s="38"/>
      <c r="H26" s="38"/>
      <c r="I26" s="150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39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40</v>
      </c>
      <c r="E32" s="38"/>
      <c r="F32" s="38"/>
      <c r="G32" s="38"/>
      <c r="H32" s="38"/>
      <c r="I32" s="38"/>
      <c r="J32" s="160">
        <f>ROUND(J132,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42</v>
      </c>
      <c r="G34" s="38"/>
      <c r="H34" s="38"/>
      <c r="I34" s="161" t="s">
        <v>41</v>
      </c>
      <c r="J34" s="161" t="s">
        <v>43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44</v>
      </c>
      <c r="E35" s="150" t="s">
        <v>45</v>
      </c>
      <c r="F35" s="163">
        <f>ROUND((SUM(BE132:BE181)),  2)</f>
        <v>0</v>
      </c>
      <c r="G35" s="38"/>
      <c r="H35" s="38"/>
      <c r="I35" s="164">
        <v>0.20999999999999999</v>
      </c>
      <c r="J35" s="163">
        <f>ROUND(((SUM(BE132:BE181))*I35),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46</v>
      </c>
      <c r="F36" s="163">
        <f>ROUND((SUM(BF132:BF181)),  2)</f>
        <v>0</v>
      </c>
      <c r="G36" s="38"/>
      <c r="H36" s="38"/>
      <c r="I36" s="164">
        <v>0.14999999999999999</v>
      </c>
      <c r="J36" s="163">
        <f>ROUND(((SUM(BF132:BF181))*I36),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ROUND((SUM(BG132:BG181)),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48</v>
      </c>
      <c r="F38" s="163">
        <f>ROUND((SUM(BH132:BH181)),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49</v>
      </c>
      <c r="F39" s="163">
        <f>ROUND((SUM(BI132:BI181)),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50</v>
      </c>
      <c r="E41" s="167"/>
      <c r="F41" s="167"/>
      <c r="G41" s="168" t="s">
        <v>51</v>
      </c>
      <c r="H41" s="169" t="s">
        <v>52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53</v>
      </c>
      <c r="E50" s="173"/>
      <c r="F50" s="173"/>
      <c r="G50" s="172" t="s">
        <v>54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55</v>
      </c>
      <c r="E61" s="175"/>
      <c r="F61" s="176" t="s">
        <v>56</v>
      </c>
      <c r="G61" s="174" t="s">
        <v>55</v>
      </c>
      <c r="H61" s="175"/>
      <c r="I61" s="175"/>
      <c r="J61" s="177" t="s">
        <v>56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57</v>
      </c>
      <c r="E65" s="178"/>
      <c r="F65" s="178"/>
      <c r="G65" s="172" t="s">
        <v>58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55</v>
      </c>
      <c r="E76" s="175"/>
      <c r="F76" s="176" t="s">
        <v>56</v>
      </c>
      <c r="G76" s="174" t="s">
        <v>55</v>
      </c>
      <c r="H76" s="175"/>
      <c r="I76" s="175"/>
      <c r="J76" s="177" t="s">
        <v>56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Cyklostezka Šternberk - Dolní Žleb - II. 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113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114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401.2_u - Přeložka VO - 2. úsek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šternberk - Žleb</v>
      </c>
      <c r="G91" s="40"/>
      <c r="H91" s="40"/>
      <c r="I91" s="32" t="s">
        <v>22</v>
      </c>
      <c r="J91" s="79" t="str">
        <f>IF(J14="","",J14)</f>
        <v>16. 12. 2021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Město Šternberk</v>
      </c>
      <c r="G93" s="40"/>
      <c r="H93" s="40"/>
      <c r="I93" s="32" t="s">
        <v>32</v>
      </c>
      <c r="J93" s="36" t="str">
        <f>E23</f>
        <v>Dopravní projektování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36</v>
      </c>
      <c r="J94" s="36" t="str">
        <f>E26</f>
        <v>Ing. Milena Uhlárová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117</v>
      </c>
      <c r="D96" s="185"/>
      <c r="E96" s="185"/>
      <c r="F96" s="185"/>
      <c r="G96" s="185"/>
      <c r="H96" s="185"/>
      <c r="I96" s="185"/>
      <c r="J96" s="186" t="s">
        <v>118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119</v>
      </c>
      <c r="D98" s="40"/>
      <c r="E98" s="40"/>
      <c r="F98" s="40"/>
      <c r="G98" s="40"/>
      <c r="H98" s="40"/>
      <c r="I98" s="40"/>
      <c r="J98" s="110">
        <f>J132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120</v>
      </c>
    </row>
    <row r="99" s="9" customFormat="1" ht="24.96" customHeight="1">
      <c r="A99" s="9"/>
      <c r="B99" s="188"/>
      <c r="C99" s="189"/>
      <c r="D99" s="190" t="s">
        <v>579</v>
      </c>
      <c r="E99" s="191"/>
      <c r="F99" s="191"/>
      <c r="G99" s="191"/>
      <c r="H99" s="191"/>
      <c r="I99" s="191"/>
      <c r="J99" s="192">
        <f>J133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580</v>
      </c>
      <c r="E100" s="196"/>
      <c r="F100" s="196"/>
      <c r="G100" s="196"/>
      <c r="H100" s="196"/>
      <c r="I100" s="196"/>
      <c r="J100" s="197">
        <f>J134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8"/>
      <c r="C101" s="189"/>
      <c r="D101" s="190" t="s">
        <v>581</v>
      </c>
      <c r="E101" s="191"/>
      <c r="F101" s="191"/>
      <c r="G101" s="191"/>
      <c r="H101" s="191"/>
      <c r="I101" s="191"/>
      <c r="J101" s="192">
        <f>J136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4"/>
      <c r="C102" s="133"/>
      <c r="D102" s="195" t="s">
        <v>582</v>
      </c>
      <c r="E102" s="196"/>
      <c r="F102" s="196"/>
      <c r="G102" s="196"/>
      <c r="H102" s="196"/>
      <c r="I102" s="196"/>
      <c r="J102" s="197">
        <f>J137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583</v>
      </c>
      <c r="E103" s="196"/>
      <c r="F103" s="196"/>
      <c r="G103" s="196"/>
      <c r="H103" s="196"/>
      <c r="I103" s="196"/>
      <c r="J103" s="197">
        <f>J140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584</v>
      </c>
      <c r="E104" s="196"/>
      <c r="F104" s="196"/>
      <c r="G104" s="196"/>
      <c r="H104" s="196"/>
      <c r="I104" s="196"/>
      <c r="J104" s="197">
        <f>J146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585</v>
      </c>
      <c r="E105" s="196"/>
      <c r="F105" s="196"/>
      <c r="G105" s="196"/>
      <c r="H105" s="196"/>
      <c r="I105" s="196"/>
      <c r="J105" s="197">
        <f>J151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8"/>
      <c r="C106" s="189"/>
      <c r="D106" s="190" t="s">
        <v>581</v>
      </c>
      <c r="E106" s="191"/>
      <c r="F106" s="191"/>
      <c r="G106" s="191"/>
      <c r="H106" s="191"/>
      <c r="I106" s="191"/>
      <c r="J106" s="192">
        <f>J153</f>
        <v>0</v>
      </c>
      <c r="K106" s="189"/>
      <c r="L106" s="19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4"/>
      <c r="C107" s="133"/>
      <c r="D107" s="195" t="s">
        <v>586</v>
      </c>
      <c r="E107" s="196"/>
      <c r="F107" s="196"/>
      <c r="G107" s="196"/>
      <c r="H107" s="196"/>
      <c r="I107" s="196"/>
      <c r="J107" s="197">
        <f>J154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587</v>
      </c>
      <c r="E108" s="196"/>
      <c r="F108" s="196"/>
      <c r="G108" s="196"/>
      <c r="H108" s="196"/>
      <c r="I108" s="196"/>
      <c r="J108" s="197">
        <f>J157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8"/>
      <c r="C109" s="189"/>
      <c r="D109" s="190" t="s">
        <v>588</v>
      </c>
      <c r="E109" s="191"/>
      <c r="F109" s="191"/>
      <c r="G109" s="191"/>
      <c r="H109" s="191"/>
      <c r="I109" s="191"/>
      <c r="J109" s="192">
        <f>J166</f>
        <v>0</v>
      </c>
      <c r="K109" s="189"/>
      <c r="L109" s="193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94"/>
      <c r="C110" s="133"/>
      <c r="D110" s="195" t="s">
        <v>589</v>
      </c>
      <c r="E110" s="196"/>
      <c r="F110" s="196"/>
      <c r="G110" s="196"/>
      <c r="H110" s="196"/>
      <c r="I110" s="196"/>
      <c r="J110" s="197">
        <f>J167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131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183" t="str">
        <f>E7</f>
        <v>Cyklostezka Šternberk - Dolní Žleb - II. etapa</v>
      </c>
      <c r="F120" s="32"/>
      <c r="G120" s="32"/>
      <c r="H120" s="32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" customFormat="1" ht="12" customHeight="1">
      <c r="B121" s="21"/>
      <c r="C121" s="32" t="s">
        <v>112</v>
      </c>
      <c r="D121" s="22"/>
      <c r="E121" s="22"/>
      <c r="F121" s="22"/>
      <c r="G121" s="22"/>
      <c r="H121" s="22"/>
      <c r="I121" s="22"/>
      <c r="J121" s="22"/>
      <c r="K121" s="22"/>
      <c r="L121" s="20"/>
    </row>
    <row r="122" s="2" customFormat="1" ht="16.5" customHeight="1">
      <c r="A122" s="38"/>
      <c r="B122" s="39"/>
      <c r="C122" s="40"/>
      <c r="D122" s="40"/>
      <c r="E122" s="183" t="s">
        <v>113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114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76" t="str">
        <f>E11</f>
        <v>SO 401.2_u - Přeložka VO - 2. úsek</v>
      </c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20</v>
      </c>
      <c r="D126" s="40"/>
      <c r="E126" s="40"/>
      <c r="F126" s="27" t="str">
        <f>F14</f>
        <v>šternberk - Žleb</v>
      </c>
      <c r="G126" s="40"/>
      <c r="H126" s="40"/>
      <c r="I126" s="32" t="s">
        <v>22</v>
      </c>
      <c r="J126" s="79" t="str">
        <f>IF(J14="","",J14)</f>
        <v>16. 12. 2021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25.65" customHeight="1">
      <c r="A128" s="38"/>
      <c r="B128" s="39"/>
      <c r="C128" s="32" t="s">
        <v>24</v>
      </c>
      <c r="D128" s="40"/>
      <c r="E128" s="40"/>
      <c r="F128" s="27" t="str">
        <f>E17</f>
        <v>Město Šternberk</v>
      </c>
      <c r="G128" s="40"/>
      <c r="H128" s="40"/>
      <c r="I128" s="32" t="s">
        <v>32</v>
      </c>
      <c r="J128" s="36" t="str">
        <f>E23</f>
        <v>Dopravní projektování s.r.o.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30</v>
      </c>
      <c r="D129" s="40"/>
      <c r="E129" s="40"/>
      <c r="F129" s="27" t="str">
        <f>IF(E20="","",E20)</f>
        <v>Vyplň údaj</v>
      </c>
      <c r="G129" s="40"/>
      <c r="H129" s="40"/>
      <c r="I129" s="32" t="s">
        <v>36</v>
      </c>
      <c r="J129" s="36" t="str">
        <f>E26</f>
        <v>Ing. Milena Uhlárová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199"/>
      <c r="B131" s="200"/>
      <c r="C131" s="201" t="s">
        <v>132</v>
      </c>
      <c r="D131" s="202" t="s">
        <v>65</v>
      </c>
      <c r="E131" s="202" t="s">
        <v>61</v>
      </c>
      <c r="F131" s="202" t="s">
        <v>62</v>
      </c>
      <c r="G131" s="202" t="s">
        <v>133</v>
      </c>
      <c r="H131" s="202" t="s">
        <v>134</v>
      </c>
      <c r="I131" s="202" t="s">
        <v>135</v>
      </c>
      <c r="J131" s="202" t="s">
        <v>118</v>
      </c>
      <c r="K131" s="203" t="s">
        <v>136</v>
      </c>
      <c r="L131" s="204"/>
      <c r="M131" s="100" t="s">
        <v>1</v>
      </c>
      <c r="N131" s="101" t="s">
        <v>44</v>
      </c>
      <c r="O131" s="101" t="s">
        <v>137</v>
      </c>
      <c r="P131" s="101" t="s">
        <v>138</v>
      </c>
      <c r="Q131" s="101" t="s">
        <v>139</v>
      </c>
      <c r="R131" s="101" t="s">
        <v>140</v>
      </c>
      <c r="S131" s="101" t="s">
        <v>141</v>
      </c>
      <c r="T131" s="102" t="s">
        <v>142</v>
      </c>
      <c r="U131" s="199"/>
      <c r="V131" s="199"/>
      <c r="W131" s="199"/>
      <c r="X131" s="199"/>
      <c r="Y131" s="199"/>
      <c r="Z131" s="199"/>
      <c r="AA131" s="199"/>
      <c r="AB131" s="199"/>
      <c r="AC131" s="199"/>
      <c r="AD131" s="199"/>
      <c r="AE131" s="199"/>
    </row>
    <row r="132" s="2" customFormat="1" ht="22.8" customHeight="1">
      <c r="A132" s="38"/>
      <c r="B132" s="39"/>
      <c r="C132" s="107" t="s">
        <v>143</v>
      </c>
      <c r="D132" s="40"/>
      <c r="E132" s="40"/>
      <c r="F132" s="40"/>
      <c r="G132" s="40"/>
      <c r="H132" s="40"/>
      <c r="I132" s="40"/>
      <c r="J132" s="205">
        <f>BK132</f>
        <v>0</v>
      </c>
      <c r="K132" s="40"/>
      <c r="L132" s="44"/>
      <c r="M132" s="103"/>
      <c r="N132" s="206"/>
      <c r="O132" s="104"/>
      <c r="P132" s="207">
        <f>P133+P136+P153+P166</f>
        <v>0</v>
      </c>
      <c r="Q132" s="104"/>
      <c r="R132" s="207">
        <f>R133+R136+R153+R166</f>
        <v>169.38168999999999</v>
      </c>
      <c r="S132" s="104"/>
      <c r="T132" s="208">
        <f>T133+T136+T153+T166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79</v>
      </c>
      <c r="AU132" s="17" t="s">
        <v>120</v>
      </c>
      <c r="BK132" s="209">
        <f>BK133+BK136+BK153+BK166</f>
        <v>0</v>
      </c>
    </row>
    <row r="133" s="12" customFormat="1" ht="25.92" customHeight="1">
      <c r="A133" s="12"/>
      <c r="B133" s="210"/>
      <c r="C133" s="211"/>
      <c r="D133" s="212" t="s">
        <v>79</v>
      </c>
      <c r="E133" s="213" t="s">
        <v>590</v>
      </c>
      <c r="F133" s="213" t="s">
        <v>591</v>
      </c>
      <c r="G133" s="211"/>
      <c r="H133" s="211"/>
      <c r="I133" s="214"/>
      <c r="J133" s="215">
        <f>BK133</f>
        <v>0</v>
      </c>
      <c r="K133" s="211"/>
      <c r="L133" s="216"/>
      <c r="M133" s="217"/>
      <c r="N133" s="218"/>
      <c r="O133" s="218"/>
      <c r="P133" s="219">
        <f>P134</f>
        <v>0</v>
      </c>
      <c r="Q133" s="218"/>
      <c r="R133" s="219">
        <f>R134</f>
        <v>0</v>
      </c>
      <c r="S133" s="218"/>
      <c r="T133" s="220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89</v>
      </c>
      <c r="AT133" s="222" t="s">
        <v>79</v>
      </c>
      <c r="AU133" s="222" t="s">
        <v>80</v>
      </c>
      <c r="AY133" s="221" t="s">
        <v>146</v>
      </c>
      <c r="BK133" s="223">
        <f>BK134</f>
        <v>0</v>
      </c>
    </row>
    <row r="134" s="12" customFormat="1" ht="22.8" customHeight="1">
      <c r="A134" s="12"/>
      <c r="B134" s="210"/>
      <c r="C134" s="211"/>
      <c r="D134" s="212" t="s">
        <v>79</v>
      </c>
      <c r="E134" s="224" t="s">
        <v>592</v>
      </c>
      <c r="F134" s="224" t="s">
        <v>593</v>
      </c>
      <c r="G134" s="211"/>
      <c r="H134" s="211"/>
      <c r="I134" s="214"/>
      <c r="J134" s="225">
        <f>BK134</f>
        <v>0</v>
      </c>
      <c r="K134" s="211"/>
      <c r="L134" s="216"/>
      <c r="M134" s="217"/>
      <c r="N134" s="218"/>
      <c r="O134" s="218"/>
      <c r="P134" s="219">
        <f>P135</f>
        <v>0</v>
      </c>
      <c r="Q134" s="218"/>
      <c r="R134" s="219">
        <f>R135</f>
        <v>0</v>
      </c>
      <c r="S134" s="218"/>
      <c r="T134" s="220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89</v>
      </c>
      <c r="AT134" s="222" t="s">
        <v>79</v>
      </c>
      <c r="AU134" s="222" t="s">
        <v>87</v>
      </c>
      <c r="AY134" s="221" t="s">
        <v>146</v>
      </c>
      <c r="BK134" s="223">
        <f>BK135</f>
        <v>0</v>
      </c>
    </row>
    <row r="135" s="2" customFormat="1" ht="16.5" customHeight="1">
      <c r="A135" s="38"/>
      <c r="B135" s="39"/>
      <c r="C135" s="226" t="s">
        <v>87</v>
      </c>
      <c r="D135" s="226" t="s">
        <v>148</v>
      </c>
      <c r="E135" s="227" t="s">
        <v>594</v>
      </c>
      <c r="F135" s="228" t="s">
        <v>595</v>
      </c>
      <c r="G135" s="229" t="s">
        <v>151</v>
      </c>
      <c r="H135" s="230">
        <v>1</v>
      </c>
      <c r="I135" s="231"/>
      <c r="J135" s="232">
        <f>ROUND(I135*H135,2)</f>
        <v>0</v>
      </c>
      <c r="K135" s="228" t="s">
        <v>596</v>
      </c>
      <c r="L135" s="44"/>
      <c r="M135" s="233" t="s">
        <v>1</v>
      </c>
      <c r="N135" s="234" t="s">
        <v>45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250</v>
      </c>
      <c r="AT135" s="237" t="s">
        <v>148</v>
      </c>
      <c r="AU135" s="237" t="s">
        <v>89</v>
      </c>
      <c r="AY135" s="17" t="s">
        <v>146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87</v>
      </c>
      <c r="BK135" s="238">
        <f>ROUND(I135*H135,2)</f>
        <v>0</v>
      </c>
      <c r="BL135" s="17" t="s">
        <v>250</v>
      </c>
      <c r="BM135" s="237" t="s">
        <v>597</v>
      </c>
    </row>
    <row r="136" s="12" customFormat="1" ht="25.92" customHeight="1">
      <c r="A136" s="12"/>
      <c r="B136" s="210"/>
      <c r="C136" s="211"/>
      <c r="D136" s="212" t="s">
        <v>79</v>
      </c>
      <c r="E136" s="213" t="s">
        <v>598</v>
      </c>
      <c r="F136" s="213" t="s">
        <v>1</v>
      </c>
      <c r="G136" s="211"/>
      <c r="H136" s="211"/>
      <c r="I136" s="214"/>
      <c r="J136" s="215">
        <f>BK136</f>
        <v>0</v>
      </c>
      <c r="K136" s="211"/>
      <c r="L136" s="216"/>
      <c r="M136" s="217"/>
      <c r="N136" s="218"/>
      <c r="O136" s="218"/>
      <c r="P136" s="219">
        <f>P137+P140+P146+P151</f>
        <v>0</v>
      </c>
      <c r="Q136" s="218"/>
      <c r="R136" s="219">
        <f>R137+R140+R146+R151</f>
        <v>1.1103000000000001</v>
      </c>
      <c r="S136" s="218"/>
      <c r="T136" s="220">
        <f>T137+T140+T146+T151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1" t="s">
        <v>87</v>
      </c>
      <c r="AT136" s="222" t="s">
        <v>79</v>
      </c>
      <c r="AU136" s="222" t="s">
        <v>80</v>
      </c>
      <c r="AY136" s="221" t="s">
        <v>146</v>
      </c>
      <c r="BK136" s="223">
        <f>BK137+BK140+BK146+BK151</f>
        <v>0</v>
      </c>
    </row>
    <row r="137" s="12" customFormat="1" ht="22.8" customHeight="1">
      <c r="A137" s="12"/>
      <c r="B137" s="210"/>
      <c r="C137" s="211"/>
      <c r="D137" s="212" t="s">
        <v>79</v>
      </c>
      <c r="E137" s="224" t="s">
        <v>599</v>
      </c>
      <c r="F137" s="224" t="s">
        <v>600</v>
      </c>
      <c r="G137" s="211"/>
      <c r="H137" s="211"/>
      <c r="I137" s="214"/>
      <c r="J137" s="225">
        <f>BK137</f>
        <v>0</v>
      </c>
      <c r="K137" s="211"/>
      <c r="L137" s="216"/>
      <c r="M137" s="217"/>
      <c r="N137" s="218"/>
      <c r="O137" s="218"/>
      <c r="P137" s="219">
        <f>SUM(P138:P139)</f>
        <v>0</v>
      </c>
      <c r="Q137" s="218"/>
      <c r="R137" s="219">
        <f>SUM(R138:R139)</f>
        <v>0</v>
      </c>
      <c r="S137" s="218"/>
      <c r="T137" s="220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1" t="s">
        <v>89</v>
      </c>
      <c r="AT137" s="222" t="s">
        <v>79</v>
      </c>
      <c r="AU137" s="222" t="s">
        <v>87</v>
      </c>
      <c r="AY137" s="221" t="s">
        <v>146</v>
      </c>
      <c r="BK137" s="223">
        <f>SUM(BK138:BK139)</f>
        <v>0</v>
      </c>
    </row>
    <row r="138" s="2" customFormat="1" ht="16.5" customHeight="1">
      <c r="A138" s="38"/>
      <c r="B138" s="39"/>
      <c r="C138" s="226" t="s">
        <v>89</v>
      </c>
      <c r="D138" s="226" t="s">
        <v>148</v>
      </c>
      <c r="E138" s="227" t="s">
        <v>601</v>
      </c>
      <c r="F138" s="228" t="s">
        <v>602</v>
      </c>
      <c r="G138" s="229" t="s">
        <v>151</v>
      </c>
      <c r="H138" s="230">
        <v>1</v>
      </c>
      <c r="I138" s="231"/>
      <c r="J138" s="232">
        <f>ROUND(I138*H138,2)</f>
        <v>0</v>
      </c>
      <c r="K138" s="228" t="s">
        <v>603</v>
      </c>
      <c r="L138" s="44"/>
      <c r="M138" s="233" t="s">
        <v>1</v>
      </c>
      <c r="N138" s="234" t="s">
        <v>45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250</v>
      </c>
      <c r="AT138" s="237" t="s">
        <v>148</v>
      </c>
      <c r="AU138" s="237" t="s">
        <v>89</v>
      </c>
      <c r="AY138" s="17" t="s">
        <v>146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87</v>
      </c>
      <c r="BK138" s="238">
        <f>ROUND(I138*H138,2)</f>
        <v>0</v>
      </c>
      <c r="BL138" s="17" t="s">
        <v>250</v>
      </c>
      <c r="BM138" s="237" t="s">
        <v>153</v>
      </c>
    </row>
    <row r="139" s="2" customFormat="1" ht="16.5" customHeight="1">
      <c r="A139" s="38"/>
      <c r="B139" s="39"/>
      <c r="C139" s="272" t="s">
        <v>163</v>
      </c>
      <c r="D139" s="272" t="s">
        <v>239</v>
      </c>
      <c r="E139" s="273" t="s">
        <v>604</v>
      </c>
      <c r="F139" s="274" t="s">
        <v>605</v>
      </c>
      <c r="G139" s="275" t="s">
        <v>151</v>
      </c>
      <c r="H139" s="276">
        <v>1</v>
      </c>
      <c r="I139" s="277"/>
      <c r="J139" s="278">
        <f>ROUND(I139*H139,2)</f>
        <v>0</v>
      </c>
      <c r="K139" s="274" t="s">
        <v>603</v>
      </c>
      <c r="L139" s="279"/>
      <c r="M139" s="280" t="s">
        <v>1</v>
      </c>
      <c r="N139" s="281" t="s">
        <v>45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350</v>
      </c>
      <c r="AT139" s="237" t="s">
        <v>239</v>
      </c>
      <c r="AU139" s="237" t="s">
        <v>89</v>
      </c>
      <c r="AY139" s="17" t="s">
        <v>146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87</v>
      </c>
      <c r="BK139" s="238">
        <f>ROUND(I139*H139,2)</f>
        <v>0</v>
      </c>
      <c r="BL139" s="17" t="s">
        <v>250</v>
      </c>
      <c r="BM139" s="237" t="s">
        <v>180</v>
      </c>
    </row>
    <row r="140" s="12" customFormat="1" ht="22.8" customHeight="1">
      <c r="A140" s="12"/>
      <c r="B140" s="210"/>
      <c r="C140" s="211"/>
      <c r="D140" s="212" t="s">
        <v>79</v>
      </c>
      <c r="E140" s="224" t="s">
        <v>606</v>
      </c>
      <c r="F140" s="224" t="s">
        <v>607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SUM(P141:P145)</f>
        <v>0</v>
      </c>
      <c r="Q140" s="218"/>
      <c r="R140" s="219">
        <f>SUM(R141:R145)</f>
        <v>0.44142000000000003</v>
      </c>
      <c r="S140" s="218"/>
      <c r="T140" s="220">
        <f>SUM(T141:T145)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89</v>
      </c>
      <c r="AT140" s="222" t="s">
        <v>79</v>
      </c>
      <c r="AU140" s="222" t="s">
        <v>87</v>
      </c>
      <c r="AY140" s="221" t="s">
        <v>146</v>
      </c>
      <c r="BK140" s="223">
        <f>SUM(BK141:BK145)</f>
        <v>0</v>
      </c>
    </row>
    <row r="141" s="2" customFormat="1" ht="16.5" customHeight="1">
      <c r="A141" s="38"/>
      <c r="B141" s="39"/>
      <c r="C141" s="226" t="s">
        <v>153</v>
      </c>
      <c r="D141" s="226" t="s">
        <v>148</v>
      </c>
      <c r="E141" s="227" t="s">
        <v>608</v>
      </c>
      <c r="F141" s="228" t="s">
        <v>609</v>
      </c>
      <c r="G141" s="229" t="s">
        <v>177</v>
      </c>
      <c r="H141" s="230">
        <v>667</v>
      </c>
      <c r="I141" s="231"/>
      <c r="J141" s="232">
        <f>ROUND(I141*H141,2)</f>
        <v>0</v>
      </c>
      <c r="K141" s="228" t="s">
        <v>152</v>
      </c>
      <c r="L141" s="44"/>
      <c r="M141" s="233" t="s">
        <v>1</v>
      </c>
      <c r="N141" s="234" t="s">
        <v>45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250</v>
      </c>
      <c r="AT141" s="237" t="s">
        <v>148</v>
      </c>
      <c r="AU141" s="237" t="s">
        <v>89</v>
      </c>
      <c r="AY141" s="17" t="s">
        <v>146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87</v>
      </c>
      <c r="BK141" s="238">
        <f>ROUND(I141*H141,2)</f>
        <v>0</v>
      </c>
      <c r="BL141" s="17" t="s">
        <v>250</v>
      </c>
      <c r="BM141" s="237" t="s">
        <v>199</v>
      </c>
    </row>
    <row r="142" s="2" customFormat="1" ht="16.5" customHeight="1">
      <c r="A142" s="38"/>
      <c r="B142" s="39"/>
      <c r="C142" s="272" t="s">
        <v>174</v>
      </c>
      <c r="D142" s="272" t="s">
        <v>239</v>
      </c>
      <c r="E142" s="273" t="s">
        <v>610</v>
      </c>
      <c r="F142" s="274" t="s">
        <v>611</v>
      </c>
      <c r="G142" s="275" t="s">
        <v>612</v>
      </c>
      <c r="H142" s="276">
        <v>413.5</v>
      </c>
      <c r="I142" s="277"/>
      <c r="J142" s="278">
        <f>ROUND(I142*H142,2)</f>
        <v>0</v>
      </c>
      <c r="K142" s="274" t="s">
        <v>152</v>
      </c>
      <c r="L142" s="279"/>
      <c r="M142" s="280" t="s">
        <v>1</v>
      </c>
      <c r="N142" s="281" t="s">
        <v>45</v>
      </c>
      <c r="O142" s="91"/>
      <c r="P142" s="235">
        <f>O142*H142</f>
        <v>0</v>
      </c>
      <c r="Q142" s="235">
        <v>0.001</v>
      </c>
      <c r="R142" s="235">
        <f>Q142*H142</f>
        <v>0.41350000000000003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350</v>
      </c>
      <c r="AT142" s="237" t="s">
        <v>239</v>
      </c>
      <c r="AU142" s="237" t="s">
        <v>89</v>
      </c>
      <c r="AY142" s="17" t="s">
        <v>146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87</v>
      </c>
      <c r="BK142" s="238">
        <f>ROUND(I142*H142,2)</f>
        <v>0</v>
      </c>
      <c r="BL142" s="17" t="s">
        <v>250</v>
      </c>
      <c r="BM142" s="237" t="s">
        <v>215</v>
      </c>
    </row>
    <row r="143" s="2" customFormat="1" ht="16.5" customHeight="1">
      <c r="A143" s="38"/>
      <c r="B143" s="39"/>
      <c r="C143" s="226" t="s">
        <v>180</v>
      </c>
      <c r="D143" s="226" t="s">
        <v>148</v>
      </c>
      <c r="E143" s="227" t="s">
        <v>613</v>
      </c>
      <c r="F143" s="228" t="s">
        <v>614</v>
      </c>
      <c r="G143" s="229" t="s">
        <v>151</v>
      </c>
      <c r="H143" s="230">
        <v>53</v>
      </c>
      <c r="I143" s="231"/>
      <c r="J143" s="232">
        <f>ROUND(I143*H143,2)</f>
        <v>0</v>
      </c>
      <c r="K143" s="228" t="s">
        <v>152</v>
      </c>
      <c r="L143" s="44"/>
      <c r="M143" s="233" t="s">
        <v>1</v>
      </c>
      <c r="N143" s="234" t="s">
        <v>45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250</v>
      </c>
      <c r="AT143" s="237" t="s">
        <v>148</v>
      </c>
      <c r="AU143" s="237" t="s">
        <v>89</v>
      </c>
      <c r="AY143" s="17" t="s">
        <v>146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87</v>
      </c>
      <c r="BK143" s="238">
        <f>ROUND(I143*H143,2)</f>
        <v>0</v>
      </c>
      <c r="BL143" s="17" t="s">
        <v>250</v>
      </c>
      <c r="BM143" s="237" t="s">
        <v>226</v>
      </c>
    </row>
    <row r="144" s="2" customFormat="1" ht="16.5" customHeight="1">
      <c r="A144" s="38"/>
      <c r="B144" s="39"/>
      <c r="C144" s="272" t="s">
        <v>187</v>
      </c>
      <c r="D144" s="272" t="s">
        <v>239</v>
      </c>
      <c r="E144" s="273" t="s">
        <v>615</v>
      </c>
      <c r="F144" s="274" t="s">
        <v>616</v>
      </c>
      <c r="G144" s="275" t="s">
        <v>151</v>
      </c>
      <c r="H144" s="276">
        <v>17</v>
      </c>
      <c r="I144" s="277"/>
      <c r="J144" s="278">
        <f>ROUND(I144*H144,2)</f>
        <v>0</v>
      </c>
      <c r="K144" s="274" t="s">
        <v>152</v>
      </c>
      <c r="L144" s="279"/>
      <c r="M144" s="280" t="s">
        <v>1</v>
      </c>
      <c r="N144" s="281" t="s">
        <v>45</v>
      </c>
      <c r="O144" s="91"/>
      <c r="P144" s="235">
        <f>O144*H144</f>
        <v>0</v>
      </c>
      <c r="Q144" s="235">
        <v>0.00016000000000000001</v>
      </c>
      <c r="R144" s="235">
        <f>Q144*H144</f>
        <v>0.0027200000000000002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350</v>
      </c>
      <c r="AT144" s="237" t="s">
        <v>239</v>
      </c>
      <c r="AU144" s="237" t="s">
        <v>89</v>
      </c>
      <c r="AY144" s="17" t="s">
        <v>146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87</v>
      </c>
      <c r="BK144" s="238">
        <f>ROUND(I144*H144,2)</f>
        <v>0</v>
      </c>
      <c r="BL144" s="17" t="s">
        <v>250</v>
      </c>
      <c r="BM144" s="237" t="s">
        <v>238</v>
      </c>
    </row>
    <row r="145" s="2" customFormat="1" ht="16.5" customHeight="1">
      <c r="A145" s="38"/>
      <c r="B145" s="39"/>
      <c r="C145" s="272" t="s">
        <v>199</v>
      </c>
      <c r="D145" s="272" t="s">
        <v>239</v>
      </c>
      <c r="E145" s="273" t="s">
        <v>617</v>
      </c>
      <c r="F145" s="274" t="s">
        <v>618</v>
      </c>
      <c r="G145" s="275" t="s">
        <v>151</v>
      </c>
      <c r="H145" s="276">
        <v>36</v>
      </c>
      <c r="I145" s="277"/>
      <c r="J145" s="278">
        <f>ROUND(I145*H145,2)</f>
        <v>0</v>
      </c>
      <c r="K145" s="274" t="s">
        <v>152</v>
      </c>
      <c r="L145" s="279"/>
      <c r="M145" s="280" t="s">
        <v>1</v>
      </c>
      <c r="N145" s="281" t="s">
        <v>45</v>
      </c>
      <c r="O145" s="91"/>
      <c r="P145" s="235">
        <f>O145*H145</f>
        <v>0</v>
      </c>
      <c r="Q145" s="235">
        <v>0.00069999999999999999</v>
      </c>
      <c r="R145" s="235">
        <f>Q145*H145</f>
        <v>0.0252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350</v>
      </c>
      <c r="AT145" s="237" t="s">
        <v>239</v>
      </c>
      <c r="AU145" s="237" t="s">
        <v>89</v>
      </c>
      <c r="AY145" s="17" t="s">
        <v>146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87</v>
      </c>
      <c r="BK145" s="238">
        <f>ROUND(I145*H145,2)</f>
        <v>0</v>
      </c>
      <c r="BL145" s="17" t="s">
        <v>250</v>
      </c>
      <c r="BM145" s="237" t="s">
        <v>250</v>
      </c>
    </row>
    <row r="146" s="12" customFormat="1" ht="22.8" customHeight="1">
      <c r="A146" s="12"/>
      <c r="B146" s="210"/>
      <c r="C146" s="211"/>
      <c r="D146" s="212" t="s">
        <v>79</v>
      </c>
      <c r="E146" s="224" t="s">
        <v>619</v>
      </c>
      <c r="F146" s="224" t="s">
        <v>620</v>
      </c>
      <c r="G146" s="211"/>
      <c r="H146" s="211"/>
      <c r="I146" s="214"/>
      <c r="J146" s="225">
        <f>BK146</f>
        <v>0</v>
      </c>
      <c r="K146" s="211"/>
      <c r="L146" s="216"/>
      <c r="M146" s="217"/>
      <c r="N146" s="218"/>
      <c r="O146" s="218"/>
      <c r="P146" s="219">
        <f>SUM(P147:P150)</f>
        <v>0</v>
      </c>
      <c r="Q146" s="218"/>
      <c r="R146" s="219">
        <f>SUM(R147:R150)</f>
        <v>0.66888000000000003</v>
      </c>
      <c r="S146" s="218"/>
      <c r="T146" s="220">
        <f>SUM(T147:T150)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1" t="s">
        <v>89</v>
      </c>
      <c r="AT146" s="222" t="s">
        <v>79</v>
      </c>
      <c r="AU146" s="222" t="s">
        <v>87</v>
      </c>
      <c r="AY146" s="221" t="s">
        <v>146</v>
      </c>
      <c r="BK146" s="223">
        <f>SUM(BK147:BK150)</f>
        <v>0</v>
      </c>
    </row>
    <row r="147" s="2" customFormat="1" ht="16.5" customHeight="1">
      <c r="A147" s="38"/>
      <c r="B147" s="39"/>
      <c r="C147" s="226" t="s">
        <v>207</v>
      </c>
      <c r="D147" s="226" t="s">
        <v>148</v>
      </c>
      <c r="E147" s="227" t="s">
        <v>621</v>
      </c>
      <c r="F147" s="228" t="s">
        <v>622</v>
      </c>
      <c r="G147" s="229" t="s">
        <v>177</v>
      </c>
      <c r="H147" s="230">
        <v>728</v>
      </c>
      <c r="I147" s="231"/>
      <c r="J147" s="232">
        <f>ROUND(I147*H147,2)</f>
        <v>0</v>
      </c>
      <c r="K147" s="228" t="s">
        <v>152</v>
      </c>
      <c r="L147" s="44"/>
      <c r="M147" s="233" t="s">
        <v>1</v>
      </c>
      <c r="N147" s="234" t="s">
        <v>45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250</v>
      </c>
      <c r="AT147" s="237" t="s">
        <v>148</v>
      </c>
      <c r="AU147" s="237" t="s">
        <v>89</v>
      </c>
      <c r="AY147" s="17" t="s">
        <v>146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87</v>
      </c>
      <c r="BK147" s="238">
        <f>ROUND(I147*H147,2)</f>
        <v>0</v>
      </c>
      <c r="BL147" s="17" t="s">
        <v>250</v>
      </c>
      <c r="BM147" s="237" t="s">
        <v>263</v>
      </c>
    </row>
    <row r="148" s="2" customFormat="1" ht="16.5" customHeight="1">
      <c r="A148" s="38"/>
      <c r="B148" s="39"/>
      <c r="C148" s="272" t="s">
        <v>215</v>
      </c>
      <c r="D148" s="272" t="s">
        <v>239</v>
      </c>
      <c r="E148" s="273" t="s">
        <v>623</v>
      </c>
      <c r="F148" s="274" t="s">
        <v>624</v>
      </c>
      <c r="G148" s="275" t="s">
        <v>177</v>
      </c>
      <c r="H148" s="276">
        <v>728</v>
      </c>
      <c r="I148" s="277"/>
      <c r="J148" s="278">
        <f>ROUND(I148*H148,2)</f>
        <v>0</v>
      </c>
      <c r="K148" s="274" t="s">
        <v>603</v>
      </c>
      <c r="L148" s="279"/>
      <c r="M148" s="280" t="s">
        <v>1</v>
      </c>
      <c r="N148" s="281" t="s">
        <v>45</v>
      </c>
      <c r="O148" s="91"/>
      <c r="P148" s="235">
        <f>O148*H148</f>
        <v>0</v>
      </c>
      <c r="Q148" s="235">
        <v>0.00089999999999999998</v>
      </c>
      <c r="R148" s="235">
        <f>Q148*H148</f>
        <v>0.6552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350</v>
      </c>
      <c r="AT148" s="237" t="s">
        <v>239</v>
      </c>
      <c r="AU148" s="237" t="s">
        <v>89</v>
      </c>
      <c r="AY148" s="17" t="s">
        <v>146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87</v>
      </c>
      <c r="BK148" s="238">
        <f>ROUND(I148*H148,2)</f>
        <v>0</v>
      </c>
      <c r="BL148" s="17" t="s">
        <v>250</v>
      </c>
      <c r="BM148" s="237" t="s">
        <v>278</v>
      </c>
    </row>
    <row r="149" s="2" customFormat="1" ht="16.5" customHeight="1">
      <c r="A149" s="38"/>
      <c r="B149" s="39"/>
      <c r="C149" s="226" t="s">
        <v>220</v>
      </c>
      <c r="D149" s="226" t="s">
        <v>148</v>
      </c>
      <c r="E149" s="227" t="s">
        <v>625</v>
      </c>
      <c r="F149" s="228" t="s">
        <v>626</v>
      </c>
      <c r="G149" s="229" t="s">
        <v>177</v>
      </c>
      <c r="H149" s="230">
        <v>114</v>
      </c>
      <c r="I149" s="231"/>
      <c r="J149" s="232">
        <f>ROUND(I149*H149,2)</f>
        <v>0</v>
      </c>
      <c r="K149" s="228" t="s">
        <v>603</v>
      </c>
      <c r="L149" s="44"/>
      <c r="M149" s="233" t="s">
        <v>1</v>
      </c>
      <c r="N149" s="234" t="s">
        <v>45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250</v>
      </c>
      <c r="AT149" s="237" t="s">
        <v>148</v>
      </c>
      <c r="AU149" s="237" t="s">
        <v>89</v>
      </c>
      <c r="AY149" s="17" t="s">
        <v>146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87</v>
      </c>
      <c r="BK149" s="238">
        <f>ROUND(I149*H149,2)</f>
        <v>0</v>
      </c>
      <c r="BL149" s="17" t="s">
        <v>250</v>
      </c>
      <c r="BM149" s="237" t="s">
        <v>291</v>
      </c>
    </row>
    <row r="150" s="2" customFormat="1" ht="16.5" customHeight="1">
      <c r="A150" s="38"/>
      <c r="B150" s="39"/>
      <c r="C150" s="272" t="s">
        <v>226</v>
      </c>
      <c r="D150" s="272" t="s">
        <v>239</v>
      </c>
      <c r="E150" s="273" t="s">
        <v>627</v>
      </c>
      <c r="F150" s="274" t="s">
        <v>628</v>
      </c>
      <c r="G150" s="275" t="s">
        <v>177</v>
      </c>
      <c r="H150" s="276">
        <v>114</v>
      </c>
      <c r="I150" s="277"/>
      <c r="J150" s="278">
        <f>ROUND(I150*H150,2)</f>
        <v>0</v>
      </c>
      <c r="K150" s="274" t="s">
        <v>603</v>
      </c>
      <c r="L150" s="279"/>
      <c r="M150" s="280" t="s">
        <v>1</v>
      </c>
      <c r="N150" s="281" t="s">
        <v>45</v>
      </c>
      <c r="O150" s="91"/>
      <c r="P150" s="235">
        <f>O150*H150</f>
        <v>0</v>
      </c>
      <c r="Q150" s="235">
        <v>0.00012</v>
      </c>
      <c r="R150" s="235">
        <f>Q150*H150</f>
        <v>0.013680000000000001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350</v>
      </c>
      <c r="AT150" s="237" t="s">
        <v>239</v>
      </c>
      <c r="AU150" s="237" t="s">
        <v>89</v>
      </c>
      <c r="AY150" s="17" t="s">
        <v>146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87</v>
      </c>
      <c r="BK150" s="238">
        <f>ROUND(I150*H150,2)</f>
        <v>0</v>
      </c>
      <c r="BL150" s="17" t="s">
        <v>250</v>
      </c>
      <c r="BM150" s="237" t="s">
        <v>301</v>
      </c>
    </row>
    <row r="151" s="12" customFormat="1" ht="22.8" customHeight="1">
      <c r="A151" s="12"/>
      <c r="B151" s="210"/>
      <c r="C151" s="211"/>
      <c r="D151" s="212" t="s">
        <v>79</v>
      </c>
      <c r="E151" s="224" t="s">
        <v>629</v>
      </c>
      <c r="F151" s="224" t="s">
        <v>630</v>
      </c>
      <c r="G151" s="211"/>
      <c r="H151" s="211"/>
      <c r="I151" s="214"/>
      <c r="J151" s="225">
        <f>BK151</f>
        <v>0</v>
      </c>
      <c r="K151" s="211"/>
      <c r="L151" s="216"/>
      <c r="M151" s="217"/>
      <c r="N151" s="218"/>
      <c r="O151" s="218"/>
      <c r="P151" s="219">
        <f>P152</f>
        <v>0</v>
      </c>
      <c r="Q151" s="218"/>
      <c r="R151" s="219">
        <f>R152</f>
        <v>0</v>
      </c>
      <c r="S151" s="218"/>
      <c r="T151" s="220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1" t="s">
        <v>89</v>
      </c>
      <c r="AT151" s="222" t="s">
        <v>79</v>
      </c>
      <c r="AU151" s="222" t="s">
        <v>87</v>
      </c>
      <c r="AY151" s="221" t="s">
        <v>146</v>
      </c>
      <c r="BK151" s="223">
        <f>BK152</f>
        <v>0</v>
      </c>
    </row>
    <row r="152" s="2" customFormat="1" ht="21.75" customHeight="1">
      <c r="A152" s="38"/>
      <c r="B152" s="39"/>
      <c r="C152" s="226" t="s">
        <v>232</v>
      </c>
      <c r="D152" s="226" t="s">
        <v>148</v>
      </c>
      <c r="E152" s="227" t="s">
        <v>631</v>
      </c>
      <c r="F152" s="228" t="s">
        <v>632</v>
      </c>
      <c r="G152" s="229" t="s">
        <v>177</v>
      </c>
      <c r="H152" s="230">
        <v>383</v>
      </c>
      <c r="I152" s="231"/>
      <c r="J152" s="232">
        <f>ROUND(I152*H152,2)</f>
        <v>0</v>
      </c>
      <c r="K152" s="228" t="s">
        <v>603</v>
      </c>
      <c r="L152" s="44"/>
      <c r="M152" s="233" t="s">
        <v>1</v>
      </c>
      <c r="N152" s="234" t="s">
        <v>45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250</v>
      </c>
      <c r="AT152" s="237" t="s">
        <v>148</v>
      </c>
      <c r="AU152" s="237" t="s">
        <v>89</v>
      </c>
      <c r="AY152" s="17" t="s">
        <v>146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87</v>
      </c>
      <c r="BK152" s="238">
        <f>ROUND(I152*H152,2)</f>
        <v>0</v>
      </c>
      <c r="BL152" s="17" t="s">
        <v>250</v>
      </c>
      <c r="BM152" s="237" t="s">
        <v>312</v>
      </c>
    </row>
    <row r="153" s="12" customFormat="1" ht="25.92" customHeight="1">
      <c r="A153" s="12"/>
      <c r="B153" s="210"/>
      <c r="C153" s="211"/>
      <c r="D153" s="212" t="s">
        <v>79</v>
      </c>
      <c r="E153" s="213" t="s">
        <v>598</v>
      </c>
      <c r="F153" s="213" t="s">
        <v>1</v>
      </c>
      <c r="G153" s="211"/>
      <c r="H153" s="211"/>
      <c r="I153" s="214"/>
      <c r="J153" s="215">
        <f>BK153</f>
        <v>0</v>
      </c>
      <c r="K153" s="211"/>
      <c r="L153" s="216"/>
      <c r="M153" s="217"/>
      <c r="N153" s="218"/>
      <c r="O153" s="218"/>
      <c r="P153" s="219">
        <f>P154+P157</f>
        <v>0</v>
      </c>
      <c r="Q153" s="218"/>
      <c r="R153" s="219">
        <f>R154+R157</f>
        <v>1.1835</v>
      </c>
      <c r="S153" s="218"/>
      <c r="T153" s="220">
        <f>T154+T157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1" t="s">
        <v>87</v>
      </c>
      <c r="AT153" s="222" t="s">
        <v>79</v>
      </c>
      <c r="AU153" s="222" t="s">
        <v>80</v>
      </c>
      <c r="AY153" s="221" t="s">
        <v>146</v>
      </c>
      <c r="BK153" s="223">
        <f>BK154+BK157</f>
        <v>0</v>
      </c>
    </row>
    <row r="154" s="12" customFormat="1" ht="22.8" customHeight="1">
      <c r="A154" s="12"/>
      <c r="B154" s="210"/>
      <c r="C154" s="211"/>
      <c r="D154" s="212" t="s">
        <v>79</v>
      </c>
      <c r="E154" s="224" t="s">
        <v>633</v>
      </c>
      <c r="F154" s="224" t="s">
        <v>634</v>
      </c>
      <c r="G154" s="211"/>
      <c r="H154" s="211"/>
      <c r="I154" s="214"/>
      <c r="J154" s="225">
        <f>BK154</f>
        <v>0</v>
      </c>
      <c r="K154" s="211"/>
      <c r="L154" s="216"/>
      <c r="M154" s="217"/>
      <c r="N154" s="218"/>
      <c r="O154" s="218"/>
      <c r="P154" s="219">
        <f>SUM(P155:P156)</f>
        <v>0</v>
      </c>
      <c r="Q154" s="218"/>
      <c r="R154" s="219">
        <f>SUM(R155:R156)</f>
        <v>0.1295</v>
      </c>
      <c r="S154" s="218"/>
      <c r="T154" s="220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1" t="s">
        <v>89</v>
      </c>
      <c r="AT154" s="222" t="s">
        <v>79</v>
      </c>
      <c r="AU154" s="222" t="s">
        <v>87</v>
      </c>
      <c r="AY154" s="221" t="s">
        <v>146</v>
      </c>
      <c r="BK154" s="223">
        <f>SUM(BK155:BK156)</f>
        <v>0</v>
      </c>
    </row>
    <row r="155" s="2" customFormat="1" ht="16.5" customHeight="1">
      <c r="A155" s="38"/>
      <c r="B155" s="39"/>
      <c r="C155" s="226" t="s">
        <v>238</v>
      </c>
      <c r="D155" s="226" t="s">
        <v>148</v>
      </c>
      <c r="E155" s="227" t="s">
        <v>635</v>
      </c>
      <c r="F155" s="228" t="s">
        <v>636</v>
      </c>
      <c r="G155" s="229" t="s">
        <v>151</v>
      </c>
      <c r="H155" s="230">
        <v>35</v>
      </c>
      <c r="I155" s="231"/>
      <c r="J155" s="232">
        <f>ROUND(I155*H155,2)</f>
        <v>0</v>
      </c>
      <c r="K155" s="228" t="s">
        <v>152</v>
      </c>
      <c r="L155" s="44"/>
      <c r="M155" s="233" t="s">
        <v>1</v>
      </c>
      <c r="N155" s="234" t="s">
        <v>45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250</v>
      </c>
      <c r="AT155" s="237" t="s">
        <v>148</v>
      </c>
      <c r="AU155" s="237" t="s">
        <v>89</v>
      </c>
      <c r="AY155" s="17" t="s">
        <v>146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87</v>
      </c>
      <c r="BK155" s="238">
        <f>ROUND(I155*H155,2)</f>
        <v>0</v>
      </c>
      <c r="BL155" s="17" t="s">
        <v>250</v>
      </c>
      <c r="BM155" s="237" t="s">
        <v>325</v>
      </c>
    </row>
    <row r="156" s="2" customFormat="1" ht="16.5" customHeight="1">
      <c r="A156" s="38"/>
      <c r="B156" s="39"/>
      <c r="C156" s="272" t="s">
        <v>8</v>
      </c>
      <c r="D156" s="272" t="s">
        <v>239</v>
      </c>
      <c r="E156" s="273" t="s">
        <v>637</v>
      </c>
      <c r="F156" s="274" t="s">
        <v>638</v>
      </c>
      <c r="G156" s="275" t="s">
        <v>151</v>
      </c>
      <c r="H156" s="276">
        <v>35</v>
      </c>
      <c r="I156" s="277"/>
      <c r="J156" s="278">
        <f>ROUND(I156*H156,2)</f>
        <v>0</v>
      </c>
      <c r="K156" s="274" t="s">
        <v>152</v>
      </c>
      <c r="L156" s="279"/>
      <c r="M156" s="280" t="s">
        <v>1</v>
      </c>
      <c r="N156" s="281" t="s">
        <v>45</v>
      </c>
      <c r="O156" s="91"/>
      <c r="P156" s="235">
        <f>O156*H156</f>
        <v>0</v>
      </c>
      <c r="Q156" s="235">
        <v>0.0037000000000000002</v>
      </c>
      <c r="R156" s="235">
        <f>Q156*H156</f>
        <v>0.1295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350</v>
      </c>
      <c r="AT156" s="237" t="s">
        <v>239</v>
      </c>
      <c r="AU156" s="237" t="s">
        <v>89</v>
      </c>
      <c r="AY156" s="17" t="s">
        <v>146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87</v>
      </c>
      <c r="BK156" s="238">
        <f>ROUND(I156*H156,2)</f>
        <v>0</v>
      </c>
      <c r="BL156" s="17" t="s">
        <v>250</v>
      </c>
      <c r="BM156" s="237" t="s">
        <v>336</v>
      </c>
    </row>
    <row r="157" s="12" customFormat="1" ht="22.8" customHeight="1">
      <c r="A157" s="12"/>
      <c r="B157" s="210"/>
      <c r="C157" s="211"/>
      <c r="D157" s="212" t="s">
        <v>79</v>
      </c>
      <c r="E157" s="224" t="s">
        <v>639</v>
      </c>
      <c r="F157" s="224" t="s">
        <v>640</v>
      </c>
      <c r="G157" s="211"/>
      <c r="H157" s="211"/>
      <c r="I157" s="214"/>
      <c r="J157" s="225">
        <f>BK157</f>
        <v>0</v>
      </c>
      <c r="K157" s="211"/>
      <c r="L157" s="216"/>
      <c r="M157" s="217"/>
      <c r="N157" s="218"/>
      <c r="O157" s="218"/>
      <c r="P157" s="219">
        <f>SUM(P158:P165)</f>
        <v>0</v>
      </c>
      <c r="Q157" s="218"/>
      <c r="R157" s="219">
        <f>SUM(R158:R165)</f>
        <v>1.0540000000000001</v>
      </c>
      <c r="S157" s="218"/>
      <c r="T157" s="220">
        <f>SUM(T158:T165)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1" t="s">
        <v>89</v>
      </c>
      <c r="AT157" s="222" t="s">
        <v>79</v>
      </c>
      <c r="AU157" s="222" t="s">
        <v>87</v>
      </c>
      <c r="AY157" s="221" t="s">
        <v>146</v>
      </c>
      <c r="BK157" s="223">
        <f>SUM(BK158:BK165)</f>
        <v>0</v>
      </c>
    </row>
    <row r="158" s="2" customFormat="1" ht="16.5" customHeight="1">
      <c r="A158" s="38"/>
      <c r="B158" s="39"/>
      <c r="C158" s="226" t="s">
        <v>250</v>
      </c>
      <c r="D158" s="226" t="s">
        <v>148</v>
      </c>
      <c r="E158" s="227" t="s">
        <v>641</v>
      </c>
      <c r="F158" s="228" t="s">
        <v>642</v>
      </c>
      <c r="G158" s="229" t="s">
        <v>151</v>
      </c>
      <c r="H158" s="230">
        <v>10</v>
      </c>
      <c r="I158" s="231"/>
      <c r="J158" s="232">
        <f>ROUND(I158*H158,2)</f>
        <v>0</v>
      </c>
      <c r="K158" s="228" t="s">
        <v>603</v>
      </c>
      <c r="L158" s="44"/>
      <c r="M158" s="233" t="s">
        <v>1</v>
      </c>
      <c r="N158" s="234" t="s">
        <v>45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250</v>
      </c>
      <c r="AT158" s="237" t="s">
        <v>148</v>
      </c>
      <c r="AU158" s="237" t="s">
        <v>89</v>
      </c>
      <c r="AY158" s="17" t="s">
        <v>146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87</v>
      </c>
      <c r="BK158" s="238">
        <f>ROUND(I158*H158,2)</f>
        <v>0</v>
      </c>
      <c r="BL158" s="17" t="s">
        <v>250</v>
      </c>
      <c r="BM158" s="237" t="s">
        <v>350</v>
      </c>
    </row>
    <row r="159" s="2" customFormat="1" ht="16.5" customHeight="1">
      <c r="A159" s="38"/>
      <c r="B159" s="39"/>
      <c r="C159" s="226" t="s">
        <v>257</v>
      </c>
      <c r="D159" s="226" t="s">
        <v>148</v>
      </c>
      <c r="E159" s="227" t="s">
        <v>643</v>
      </c>
      <c r="F159" s="228" t="s">
        <v>644</v>
      </c>
      <c r="G159" s="229" t="s">
        <v>151</v>
      </c>
      <c r="H159" s="230">
        <v>17</v>
      </c>
      <c r="I159" s="231"/>
      <c r="J159" s="232">
        <f>ROUND(I159*H159,2)</f>
        <v>0</v>
      </c>
      <c r="K159" s="228" t="s">
        <v>603</v>
      </c>
      <c r="L159" s="44"/>
      <c r="M159" s="233" t="s">
        <v>1</v>
      </c>
      <c r="N159" s="234" t="s">
        <v>45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250</v>
      </c>
      <c r="AT159" s="237" t="s">
        <v>148</v>
      </c>
      <c r="AU159" s="237" t="s">
        <v>89</v>
      </c>
      <c r="AY159" s="17" t="s">
        <v>146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87</v>
      </c>
      <c r="BK159" s="238">
        <f>ROUND(I159*H159,2)</f>
        <v>0</v>
      </c>
      <c r="BL159" s="17" t="s">
        <v>250</v>
      </c>
      <c r="BM159" s="237" t="s">
        <v>360</v>
      </c>
    </row>
    <row r="160" s="2" customFormat="1" ht="24.15" customHeight="1">
      <c r="A160" s="38"/>
      <c r="B160" s="39"/>
      <c r="C160" s="272" t="s">
        <v>263</v>
      </c>
      <c r="D160" s="272" t="s">
        <v>239</v>
      </c>
      <c r="E160" s="273" t="s">
        <v>645</v>
      </c>
      <c r="F160" s="274" t="s">
        <v>646</v>
      </c>
      <c r="G160" s="275" t="s">
        <v>151</v>
      </c>
      <c r="H160" s="276">
        <v>17</v>
      </c>
      <c r="I160" s="277"/>
      <c r="J160" s="278">
        <f>ROUND(I160*H160,2)</f>
        <v>0</v>
      </c>
      <c r="K160" s="274" t="s">
        <v>603</v>
      </c>
      <c r="L160" s="279"/>
      <c r="M160" s="280" t="s">
        <v>1</v>
      </c>
      <c r="N160" s="281" t="s">
        <v>45</v>
      </c>
      <c r="O160" s="91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350</v>
      </c>
      <c r="AT160" s="237" t="s">
        <v>239</v>
      </c>
      <c r="AU160" s="237" t="s">
        <v>89</v>
      </c>
      <c r="AY160" s="17" t="s">
        <v>146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87</v>
      </c>
      <c r="BK160" s="238">
        <f>ROUND(I160*H160,2)</f>
        <v>0</v>
      </c>
      <c r="BL160" s="17" t="s">
        <v>250</v>
      </c>
      <c r="BM160" s="237" t="s">
        <v>368</v>
      </c>
    </row>
    <row r="161" s="2" customFormat="1" ht="16.5" customHeight="1">
      <c r="A161" s="38"/>
      <c r="B161" s="39"/>
      <c r="C161" s="226" t="s">
        <v>272</v>
      </c>
      <c r="D161" s="226" t="s">
        <v>148</v>
      </c>
      <c r="E161" s="227" t="s">
        <v>647</v>
      </c>
      <c r="F161" s="228" t="s">
        <v>648</v>
      </c>
      <c r="G161" s="229" t="s">
        <v>151</v>
      </c>
      <c r="H161" s="230">
        <v>17</v>
      </c>
      <c r="I161" s="231"/>
      <c r="J161" s="232">
        <f>ROUND(I161*H161,2)</f>
        <v>0</v>
      </c>
      <c r="K161" s="228" t="s">
        <v>152</v>
      </c>
      <c r="L161" s="44"/>
      <c r="M161" s="233" t="s">
        <v>1</v>
      </c>
      <c r="N161" s="234" t="s">
        <v>45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250</v>
      </c>
      <c r="AT161" s="237" t="s">
        <v>148</v>
      </c>
      <c r="AU161" s="237" t="s">
        <v>89</v>
      </c>
      <c r="AY161" s="17" t="s">
        <v>146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87</v>
      </c>
      <c r="BK161" s="238">
        <f>ROUND(I161*H161,2)</f>
        <v>0</v>
      </c>
      <c r="BL161" s="17" t="s">
        <v>250</v>
      </c>
      <c r="BM161" s="237" t="s">
        <v>377</v>
      </c>
    </row>
    <row r="162" s="2" customFormat="1" ht="16.5" customHeight="1">
      <c r="A162" s="38"/>
      <c r="B162" s="39"/>
      <c r="C162" s="272" t="s">
        <v>278</v>
      </c>
      <c r="D162" s="272" t="s">
        <v>239</v>
      </c>
      <c r="E162" s="273" t="s">
        <v>649</v>
      </c>
      <c r="F162" s="274" t="s">
        <v>650</v>
      </c>
      <c r="G162" s="275" t="s">
        <v>151</v>
      </c>
      <c r="H162" s="276">
        <v>17</v>
      </c>
      <c r="I162" s="277"/>
      <c r="J162" s="278">
        <f>ROUND(I162*H162,2)</f>
        <v>0</v>
      </c>
      <c r="K162" s="274" t="s">
        <v>603</v>
      </c>
      <c r="L162" s="279"/>
      <c r="M162" s="280" t="s">
        <v>1</v>
      </c>
      <c r="N162" s="281" t="s">
        <v>45</v>
      </c>
      <c r="O162" s="91"/>
      <c r="P162" s="235">
        <f>O162*H162</f>
        <v>0</v>
      </c>
      <c r="Q162" s="235">
        <v>0.062</v>
      </c>
      <c r="R162" s="235">
        <f>Q162*H162</f>
        <v>1.0540000000000001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350</v>
      </c>
      <c r="AT162" s="237" t="s">
        <v>239</v>
      </c>
      <c r="AU162" s="237" t="s">
        <v>89</v>
      </c>
      <c r="AY162" s="17" t="s">
        <v>146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87</v>
      </c>
      <c r="BK162" s="238">
        <f>ROUND(I162*H162,2)</f>
        <v>0</v>
      </c>
      <c r="BL162" s="17" t="s">
        <v>250</v>
      </c>
      <c r="BM162" s="237" t="s">
        <v>385</v>
      </c>
    </row>
    <row r="163" s="2" customFormat="1" ht="16.5" customHeight="1">
      <c r="A163" s="38"/>
      <c r="B163" s="39"/>
      <c r="C163" s="226" t="s">
        <v>7</v>
      </c>
      <c r="D163" s="226" t="s">
        <v>148</v>
      </c>
      <c r="E163" s="227" t="s">
        <v>651</v>
      </c>
      <c r="F163" s="228" t="s">
        <v>652</v>
      </c>
      <c r="G163" s="229" t="s">
        <v>151</v>
      </c>
      <c r="H163" s="230">
        <v>10</v>
      </c>
      <c r="I163" s="231"/>
      <c r="J163" s="232">
        <f>ROUND(I163*H163,2)</f>
        <v>0</v>
      </c>
      <c r="K163" s="228" t="s">
        <v>603</v>
      </c>
      <c r="L163" s="44"/>
      <c r="M163" s="233" t="s">
        <v>1</v>
      </c>
      <c r="N163" s="234" t="s">
        <v>45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250</v>
      </c>
      <c r="AT163" s="237" t="s">
        <v>148</v>
      </c>
      <c r="AU163" s="237" t="s">
        <v>89</v>
      </c>
      <c r="AY163" s="17" t="s">
        <v>146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87</v>
      </c>
      <c r="BK163" s="238">
        <f>ROUND(I163*H163,2)</f>
        <v>0</v>
      </c>
      <c r="BL163" s="17" t="s">
        <v>250</v>
      </c>
      <c r="BM163" s="237" t="s">
        <v>394</v>
      </c>
    </row>
    <row r="164" s="2" customFormat="1" ht="16.5" customHeight="1">
      <c r="A164" s="38"/>
      <c r="B164" s="39"/>
      <c r="C164" s="226" t="s">
        <v>291</v>
      </c>
      <c r="D164" s="226" t="s">
        <v>148</v>
      </c>
      <c r="E164" s="227" t="s">
        <v>653</v>
      </c>
      <c r="F164" s="228" t="s">
        <v>654</v>
      </c>
      <c r="G164" s="229" t="s">
        <v>151</v>
      </c>
      <c r="H164" s="230">
        <v>17</v>
      </c>
      <c r="I164" s="231"/>
      <c r="J164" s="232">
        <f>ROUND(I164*H164,2)</f>
        <v>0</v>
      </c>
      <c r="K164" s="228" t="s">
        <v>152</v>
      </c>
      <c r="L164" s="44"/>
      <c r="M164" s="233" t="s">
        <v>1</v>
      </c>
      <c r="N164" s="234" t="s">
        <v>45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250</v>
      </c>
      <c r="AT164" s="237" t="s">
        <v>148</v>
      </c>
      <c r="AU164" s="237" t="s">
        <v>89</v>
      </c>
      <c r="AY164" s="17" t="s">
        <v>146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87</v>
      </c>
      <c r="BK164" s="238">
        <f>ROUND(I164*H164,2)</f>
        <v>0</v>
      </c>
      <c r="BL164" s="17" t="s">
        <v>250</v>
      </c>
      <c r="BM164" s="237" t="s">
        <v>401</v>
      </c>
    </row>
    <row r="165" s="2" customFormat="1" ht="16.5" customHeight="1">
      <c r="A165" s="38"/>
      <c r="B165" s="39"/>
      <c r="C165" s="272" t="s">
        <v>296</v>
      </c>
      <c r="D165" s="272" t="s">
        <v>239</v>
      </c>
      <c r="E165" s="273" t="s">
        <v>655</v>
      </c>
      <c r="F165" s="274" t="s">
        <v>656</v>
      </c>
      <c r="G165" s="275" t="s">
        <v>151</v>
      </c>
      <c r="H165" s="276">
        <v>17</v>
      </c>
      <c r="I165" s="277"/>
      <c r="J165" s="278">
        <f>ROUND(I165*H165,2)</f>
        <v>0</v>
      </c>
      <c r="K165" s="274" t="s">
        <v>603</v>
      </c>
      <c r="L165" s="279"/>
      <c r="M165" s="280" t="s">
        <v>1</v>
      </c>
      <c r="N165" s="281" t="s">
        <v>45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350</v>
      </c>
      <c r="AT165" s="237" t="s">
        <v>239</v>
      </c>
      <c r="AU165" s="237" t="s">
        <v>89</v>
      </c>
      <c r="AY165" s="17" t="s">
        <v>146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87</v>
      </c>
      <c r="BK165" s="238">
        <f>ROUND(I165*H165,2)</f>
        <v>0</v>
      </c>
      <c r="BL165" s="17" t="s">
        <v>250</v>
      </c>
      <c r="BM165" s="237" t="s">
        <v>410</v>
      </c>
    </row>
    <row r="166" s="12" customFormat="1" ht="25.92" customHeight="1">
      <c r="A166" s="12"/>
      <c r="B166" s="210"/>
      <c r="C166" s="211"/>
      <c r="D166" s="212" t="s">
        <v>79</v>
      </c>
      <c r="E166" s="213" t="s">
        <v>239</v>
      </c>
      <c r="F166" s="213" t="s">
        <v>657</v>
      </c>
      <c r="G166" s="211"/>
      <c r="H166" s="211"/>
      <c r="I166" s="214"/>
      <c r="J166" s="215">
        <f>BK166</f>
        <v>0</v>
      </c>
      <c r="K166" s="211"/>
      <c r="L166" s="216"/>
      <c r="M166" s="217"/>
      <c r="N166" s="218"/>
      <c r="O166" s="218"/>
      <c r="P166" s="219">
        <f>P167</f>
        <v>0</v>
      </c>
      <c r="Q166" s="218"/>
      <c r="R166" s="219">
        <f>R167</f>
        <v>167.08788999999999</v>
      </c>
      <c r="S166" s="218"/>
      <c r="T166" s="220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1" t="s">
        <v>163</v>
      </c>
      <c r="AT166" s="222" t="s">
        <v>79</v>
      </c>
      <c r="AU166" s="222" t="s">
        <v>80</v>
      </c>
      <c r="AY166" s="221" t="s">
        <v>146</v>
      </c>
      <c r="BK166" s="223">
        <f>BK167</f>
        <v>0</v>
      </c>
    </row>
    <row r="167" s="12" customFormat="1" ht="22.8" customHeight="1">
      <c r="A167" s="12"/>
      <c r="B167" s="210"/>
      <c r="C167" s="211"/>
      <c r="D167" s="212" t="s">
        <v>79</v>
      </c>
      <c r="E167" s="224" t="s">
        <v>658</v>
      </c>
      <c r="F167" s="224" t="s">
        <v>659</v>
      </c>
      <c r="G167" s="211"/>
      <c r="H167" s="211"/>
      <c r="I167" s="214"/>
      <c r="J167" s="225">
        <f>BK167</f>
        <v>0</v>
      </c>
      <c r="K167" s="211"/>
      <c r="L167" s="216"/>
      <c r="M167" s="217"/>
      <c r="N167" s="218"/>
      <c r="O167" s="218"/>
      <c r="P167" s="219">
        <f>SUM(P168:P181)</f>
        <v>0</v>
      </c>
      <c r="Q167" s="218"/>
      <c r="R167" s="219">
        <f>SUM(R168:R181)</f>
        <v>167.08788999999999</v>
      </c>
      <c r="S167" s="218"/>
      <c r="T167" s="220">
        <f>SUM(T168:T181)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1" t="s">
        <v>163</v>
      </c>
      <c r="AT167" s="222" t="s">
        <v>79</v>
      </c>
      <c r="AU167" s="222" t="s">
        <v>87</v>
      </c>
      <c r="AY167" s="221" t="s">
        <v>146</v>
      </c>
      <c r="BK167" s="223">
        <f>SUM(BK168:BK181)</f>
        <v>0</v>
      </c>
    </row>
    <row r="168" s="2" customFormat="1" ht="16.5" customHeight="1">
      <c r="A168" s="38"/>
      <c r="B168" s="39"/>
      <c r="C168" s="226" t="s">
        <v>301</v>
      </c>
      <c r="D168" s="226" t="s">
        <v>148</v>
      </c>
      <c r="E168" s="227" t="s">
        <v>660</v>
      </c>
      <c r="F168" s="228" t="s">
        <v>661</v>
      </c>
      <c r="G168" s="229" t="s">
        <v>177</v>
      </c>
      <c r="H168" s="230">
        <v>10</v>
      </c>
      <c r="I168" s="231"/>
      <c r="J168" s="232">
        <f>ROUND(I168*H168,2)</f>
        <v>0</v>
      </c>
      <c r="K168" s="228" t="s">
        <v>152</v>
      </c>
      <c r="L168" s="44"/>
      <c r="M168" s="233" t="s">
        <v>1</v>
      </c>
      <c r="N168" s="234" t="s">
        <v>45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497</v>
      </c>
      <c r="AT168" s="237" t="s">
        <v>148</v>
      </c>
      <c r="AU168" s="237" t="s">
        <v>89</v>
      </c>
      <c r="AY168" s="17" t="s">
        <v>146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87</v>
      </c>
      <c r="BK168" s="238">
        <f>ROUND(I168*H168,2)</f>
        <v>0</v>
      </c>
      <c r="BL168" s="17" t="s">
        <v>497</v>
      </c>
      <c r="BM168" s="237" t="s">
        <v>428</v>
      </c>
    </row>
    <row r="169" s="2" customFormat="1" ht="16.5" customHeight="1">
      <c r="A169" s="38"/>
      <c r="B169" s="39"/>
      <c r="C169" s="226" t="s">
        <v>306</v>
      </c>
      <c r="D169" s="226" t="s">
        <v>148</v>
      </c>
      <c r="E169" s="227" t="s">
        <v>662</v>
      </c>
      <c r="F169" s="228" t="s">
        <v>663</v>
      </c>
      <c r="G169" s="229" t="s">
        <v>190</v>
      </c>
      <c r="H169" s="230">
        <v>4.5</v>
      </c>
      <c r="I169" s="231"/>
      <c r="J169" s="232">
        <f>ROUND(I169*H169,2)</f>
        <v>0</v>
      </c>
      <c r="K169" s="228" t="s">
        <v>152</v>
      </c>
      <c r="L169" s="44"/>
      <c r="M169" s="233" t="s">
        <v>1</v>
      </c>
      <c r="N169" s="234" t="s">
        <v>45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497</v>
      </c>
      <c r="AT169" s="237" t="s">
        <v>148</v>
      </c>
      <c r="AU169" s="237" t="s">
        <v>89</v>
      </c>
      <c r="AY169" s="17" t="s">
        <v>146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87</v>
      </c>
      <c r="BK169" s="238">
        <f>ROUND(I169*H169,2)</f>
        <v>0</v>
      </c>
      <c r="BL169" s="17" t="s">
        <v>497</v>
      </c>
      <c r="BM169" s="237" t="s">
        <v>438</v>
      </c>
    </row>
    <row r="170" s="2" customFormat="1" ht="16.5" customHeight="1">
      <c r="A170" s="38"/>
      <c r="B170" s="39"/>
      <c r="C170" s="226" t="s">
        <v>312</v>
      </c>
      <c r="D170" s="226" t="s">
        <v>148</v>
      </c>
      <c r="E170" s="227" t="s">
        <v>664</v>
      </c>
      <c r="F170" s="228" t="s">
        <v>665</v>
      </c>
      <c r="G170" s="229" t="s">
        <v>190</v>
      </c>
      <c r="H170" s="230">
        <v>3</v>
      </c>
      <c r="I170" s="231"/>
      <c r="J170" s="232">
        <f>ROUND(I170*H170,2)</f>
        <v>0</v>
      </c>
      <c r="K170" s="228" t="s">
        <v>152</v>
      </c>
      <c r="L170" s="44"/>
      <c r="M170" s="233" t="s">
        <v>1</v>
      </c>
      <c r="N170" s="234" t="s">
        <v>45</v>
      </c>
      <c r="O170" s="91"/>
      <c r="P170" s="235">
        <f>O170*H170</f>
        <v>0</v>
      </c>
      <c r="Q170" s="235">
        <v>2.2563399999999998</v>
      </c>
      <c r="R170" s="235">
        <f>Q170*H170</f>
        <v>6.7690199999999994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497</v>
      </c>
      <c r="AT170" s="237" t="s">
        <v>148</v>
      </c>
      <c r="AU170" s="237" t="s">
        <v>89</v>
      </c>
      <c r="AY170" s="17" t="s">
        <v>146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87</v>
      </c>
      <c r="BK170" s="238">
        <f>ROUND(I170*H170,2)</f>
        <v>0</v>
      </c>
      <c r="BL170" s="17" t="s">
        <v>497</v>
      </c>
      <c r="BM170" s="237" t="s">
        <v>448</v>
      </c>
    </row>
    <row r="171" s="2" customFormat="1" ht="16.5" customHeight="1">
      <c r="A171" s="38"/>
      <c r="B171" s="39"/>
      <c r="C171" s="272" t="s">
        <v>318</v>
      </c>
      <c r="D171" s="272" t="s">
        <v>239</v>
      </c>
      <c r="E171" s="273" t="s">
        <v>666</v>
      </c>
      <c r="F171" s="274" t="s">
        <v>667</v>
      </c>
      <c r="G171" s="275" t="s">
        <v>151</v>
      </c>
      <c r="H171" s="276">
        <v>17</v>
      </c>
      <c r="I171" s="277"/>
      <c r="J171" s="278">
        <f>ROUND(I171*H171,2)</f>
        <v>0</v>
      </c>
      <c r="K171" s="274" t="s">
        <v>603</v>
      </c>
      <c r="L171" s="279"/>
      <c r="M171" s="280" t="s">
        <v>1</v>
      </c>
      <c r="N171" s="281" t="s">
        <v>45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668</v>
      </c>
      <c r="AT171" s="237" t="s">
        <v>239</v>
      </c>
      <c r="AU171" s="237" t="s">
        <v>89</v>
      </c>
      <c r="AY171" s="17" t="s">
        <v>146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87</v>
      </c>
      <c r="BK171" s="238">
        <f>ROUND(I171*H171,2)</f>
        <v>0</v>
      </c>
      <c r="BL171" s="17" t="s">
        <v>497</v>
      </c>
      <c r="BM171" s="237" t="s">
        <v>457</v>
      </c>
    </row>
    <row r="172" s="2" customFormat="1" ht="16.5" customHeight="1">
      <c r="A172" s="38"/>
      <c r="B172" s="39"/>
      <c r="C172" s="226" t="s">
        <v>325</v>
      </c>
      <c r="D172" s="226" t="s">
        <v>148</v>
      </c>
      <c r="E172" s="227" t="s">
        <v>669</v>
      </c>
      <c r="F172" s="228" t="s">
        <v>670</v>
      </c>
      <c r="G172" s="229" t="s">
        <v>177</v>
      </c>
      <c r="H172" s="230">
        <v>589</v>
      </c>
      <c r="I172" s="231"/>
      <c r="J172" s="232">
        <f>ROUND(I172*H172,2)</f>
        <v>0</v>
      </c>
      <c r="K172" s="228" t="s">
        <v>603</v>
      </c>
      <c r="L172" s="44"/>
      <c r="M172" s="233" t="s">
        <v>1</v>
      </c>
      <c r="N172" s="234" t="s">
        <v>45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497</v>
      </c>
      <c r="AT172" s="237" t="s">
        <v>148</v>
      </c>
      <c r="AU172" s="237" t="s">
        <v>89</v>
      </c>
      <c r="AY172" s="17" t="s">
        <v>146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87</v>
      </c>
      <c r="BK172" s="238">
        <f>ROUND(I172*H172,2)</f>
        <v>0</v>
      </c>
      <c r="BL172" s="17" t="s">
        <v>497</v>
      </c>
      <c r="BM172" s="237" t="s">
        <v>466</v>
      </c>
    </row>
    <row r="173" s="2" customFormat="1" ht="16.5" customHeight="1">
      <c r="A173" s="38"/>
      <c r="B173" s="39"/>
      <c r="C173" s="226" t="s">
        <v>330</v>
      </c>
      <c r="D173" s="226" t="s">
        <v>148</v>
      </c>
      <c r="E173" s="227" t="s">
        <v>671</v>
      </c>
      <c r="F173" s="228" t="s">
        <v>672</v>
      </c>
      <c r="G173" s="229" t="s">
        <v>177</v>
      </c>
      <c r="H173" s="230">
        <v>589</v>
      </c>
      <c r="I173" s="231"/>
      <c r="J173" s="232">
        <f>ROUND(I173*H173,2)</f>
        <v>0</v>
      </c>
      <c r="K173" s="228" t="s">
        <v>152</v>
      </c>
      <c r="L173" s="44"/>
      <c r="M173" s="233" t="s">
        <v>1</v>
      </c>
      <c r="N173" s="234" t="s">
        <v>45</v>
      </c>
      <c r="O173" s="91"/>
      <c r="P173" s="235">
        <f>O173*H173</f>
        <v>0</v>
      </c>
      <c r="Q173" s="235">
        <v>0.27015</v>
      </c>
      <c r="R173" s="235">
        <f>Q173*H173</f>
        <v>159.11834999999999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497</v>
      </c>
      <c r="AT173" s="237" t="s">
        <v>148</v>
      </c>
      <c r="AU173" s="237" t="s">
        <v>89</v>
      </c>
      <c r="AY173" s="17" t="s">
        <v>146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87</v>
      </c>
      <c r="BK173" s="238">
        <f>ROUND(I173*H173,2)</f>
        <v>0</v>
      </c>
      <c r="BL173" s="17" t="s">
        <v>497</v>
      </c>
      <c r="BM173" s="237" t="s">
        <v>477</v>
      </c>
    </row>
    <row r="174" s="2" customFormat="1" ht="16.5" customHeight="1">
      <c r="A174" s="38"/>
      <c r="B174" s="39"/>
      <c r="C174" s="226" t="s">
        <v>336</v>
      </c>
      <c r="D174" s="226" t="s">
        <v>148</v>
      </c>
      <c r="E174" s="227" t="s">
        <v>673</v>
      </c>
      <c r="F174" s="228" t="s">
        <v>674</v>
      </c>
      <c r="G174" s="229" t="s">
        <v>151</v>
      </c>
      <c r="H174" s="230">
        <v>4</v>
      </c>
      <c r="I174" s="231"/>
      <c r="J174" s="232">
        <f>ROUND(I174*H174,2)</f>
        <v>0</v>
      </c>
      <c r="K174" s="228" t="s">
        <v>152</v>
      </c>
      <c r="L174" s="44"/>
      <c r="M174" s="233" t="s">
        <v>1</v>
      </c>
      <c r="N174" s="234" t="s">
        <v>45</v>
      </c>
      <c r="O174" s="91"/>
      <c r="P174" s="235">
        <f>O174*H174</f>
        <v>0</v>
      </c>
      <c r="Q174" s="235">
        <v>0.0076</v>
      </c>
      <c r="R174" s="235">
        <f>Q174*H174</f>
        <v>0.0304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497</v>
      </c>
      <c r="AT174" s="237" t="s">
        <v>148</v>
      </c>
      <c r="AU174" s="237" t="s">
        <v>89</v>
      </c>
      <c r="AY174" s="17" t="s">
        <v>146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87</v>
      </c>
      <c r="BK174" s="238">
        <f>ROUND(I174*H174,2)</f>
        <v>0</v>
      </c>
      <c r="BL174" s="17" t="s">
        <v>497</v>
      </c>
      <c r="BM174" s="237" t="s">
        <v>487</v>
      </c>
    </row>
    <row r="175" s="2" customFormat="1" ht="16.5" customHeight="1">
      <c r="A175" s="38"/>
      <c r="B175" s="39"/>
      <c r="C175" s="226" t="s">
        <v>343</v>
      </c>
      <c r="D175" s="226" t="s">
        <v>148</v>
      </c>
      <c r="E175" s="227" t="s">
        <v>675</v>
      </c>
      <c r="F175" s="228" t="s">
        <v>676</v>
      </c>
      <c r="G175" s="229" t="s">
        <v>177</v>
      </c>
      <c r="H175" s="230">
        <v>652</v>
      </c>
      <c r="I175" s="231"/>
      <c r="J175" s="232">
        <f>ROUND(I175*H175,2)</f>
        <v>0</v>
      </c>
      <c r="K175" s="228" t="s">
        <v>152</v>
      </c>
      <c r="L175" s="44"/>
      <c r="M175" s="233" t="s">
        <v>1</v>
      </c>
      <c r="N175" s="234" t="s">
        <v>45</v>
      </c>
      <c r="O175" s="91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497</v>
      </c>
      <c r="AT175" s="237" t="s">
        <v>148</v>
      </c>
      <c r="AU175" s="237" t="s">
        <v>89</v>
      </c>
      <c r="AY175" s="17" t="s">
        <v>146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87</v>
      </c>
      <c r="BK175" s="238">
        <f>ROUND(I175*H175,2)</f>
        <v>0</v>
      </c>
      <c r="BL175" s="17" t="s">
        <v>497</v>
      </c>
      <c r="BM175" s="237" t="s">
        <v>497</v>
      </c>
    </row>
    <row r="176" s="2" customFormat="1" ht="16.5" customHeight="1">
      <c r="A176" s="38"/>
      <c r="B176" s="39"/>
      <c r="C176" s="272" t="s">
        <v>350</v>
      </c>
      <c r="D176" s="272" t="s">
        <v>239</v>
      </c>
      <c r="E176" s="273" t="s">
        <v>677</v>
      </c>
      <c r="F176" s="274" t="s">
        <v>678</v>
      </c>
      <c r="G176" s="275" t="s">
        <v>151</v>
      </c>
      <c r="H176" s="276">
        <v>652</v>
      </c>
      <c r="I176" s="277"/>
      <c r="J176" s="278">
        <f>ROUND(I176*H176,2)</f>
        <v>0</v>
      </c>
      <c r="K176" s="274" t="s">
        <v>603</v>
      </c>
      <c r="L176" s="279"/>
      <c r="M176" s="280" t="s">
        <v>1</v>
      </c>
      <c r="N176" s="281" t="s">
        <v>45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668</v>
      </c>
      <c r="AT176" s="237" t="s">
        <v>239</v>
      </c>
      <c r="AU176" s="237" t="s">
        <v>89</v>
      </c>
      <c r="AY176" s="17" t="s">
        <v>146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87</v>
      </c>
      <c r="BK176" s="238">
        <f>ROUND(I176*H176,2)</f>
        <v>0</v>
      </c>
      <c r="BL176" s="17" t="s">
        <v>497</v>
      </c>
      <c r="BM176" s="237" t="s">
        <v>507</v>
      </c>
    </row>
    <row r="177" s="2" customFormat="1" ht="16.5" customHeight="1">
      <c r="A177" s="38"/>
      <c r="B177" s="39"/>
      <c r="C177" s="272" t="s">
        <v>356</v>
      </c>
      <c r="D177" s="272" t="s">
        <v>239</v>
      </c>
      <c r="E177" s="273" t="s">
        <v>679</v>
      </c>
      <c r="F177" s="274" t="s">
        <v>680</v>
      </c>
      <c r="G177" s="275" t="s">
        <v>151</v>
      </c>
      <c r="H177" s="276">
        <v>12</v>
      </c>
      <c r="I177" s="277"/>
      <c r="J177" s="278">
        <f>ROUND(I177*H177,2)</f>
        <v>0</v>
      </c>
      <c r="K177" s="274" t="s">
        <v>603</v>
      </c>
      <c r="L177" s="279"/>
      <c r="M177" s="280" t="s">
        <v>1</v>
      </c>
      <c r="N177" s="281" t="s">
        <v>45</v>
      </c>
      <c r="O177" s="91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668</v>
      </c>
      <c r="AT177" s="237" t="s">
        <v>239</v>
      </c>
      <c r="AU177" s="237" t="s">
        <v>89</v>
      </c>
      <c r="AY177" s="17" t="s">
        <v>146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87</v>
      </c>
      <c r="BK177" s="238">
        <f>ROUND(I177*H177,2)</f>
        <v>0</v>
      </c>
      <c r="BL177" s="17" t="s">
        <v>497</v>
      </c>
      <c r="BM177" s="237" t="s">
        <v>516</v>
      </c>
    </row>
    <row r="178" s="2" customFormat="1" ht="16.5" customHeight="1">
      <c r="A178" s="38"/>
      <c r="B178" s="39"/>
      <c r="C178" s="226" t="s">
        <v>360</v>
      </c>
      <c r="D178" s="226" t="s">
        <v>148</v>
      </c>
      <c r="E178" s="227" t="s">
        <v>681</v>
      </c>
      <c r="F178" s="228" t="s">
        <v>682</v>
      </c>
      <c r="G178" s="229" t="s">
        <v>177</v>
      </c>
      <c r="H178" s="230">
        <v>589</v>
      </c>
      <c r="I178" s="231"/>
      <c r="J178" s="232">
        <f>ROUND(I178*H178,2)</f>
        <v>0</v>
      </c>
      <c r="K178" s="228" t="s">
        <v>603</v>
      </c>
      <c r="L178" s="44"/>
      <c r="M178" s="233" t="s">
        <v>1</v>
      </c>
      <c r="N178" s="234" t="s">
        <v>45</v>
      </c>
      <c r="O178" s="91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497</v>
      </c>
      <c r="AT178" s="237" t="s">
        <v>148</v>
      </c>
      <c r="AU178" s="237" t="s">
        <v>89</v>
      </c>
      <c r="AY178" s="17" t="s">
        <v>146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87</v>
      </c>
      <c r="BK178" s="238">
        <f>ROUND(I178*H178,2)</f>
        <v>0</v>
      </c>
      <c r="BL178" s="17" t="s">
        <v>497</v>
      </c>
      <c r="BM178" s="237" t="s">
        <v>526</v>
      </c>
    </row>
    <row r="179" s="2" customFormat="1" ht="16.5" customHeight="1">
      <c r="A179" s="38"/>
      <c r="B179" s="39"/>
      <c r="C179" s="226" t="s">
        <v>364</v>
      </c>
      <c r="D179" s="226" t="s">
        <v>148</v>
      </c>
      <c r="E179" s="227" t="s">
        <v>683</v>
      </c>
      <c r="F179" s="228" t="s">
        <v>684</v>
      </c>
      <c r="G179" s="229" t="s">
        <v>190</v>
      </c>
      <c r="H179" s="230">
        <v>48</v>
      </c>
      <c r="I179" s="231"/>
      <c r="J179" s="232">
        <f>ROUND(I179*H179,2)</f>
        <v>0</v>
      </c>
      <c r="K179" s="228" t="s">
        <v>152</v>
      </c>
      <c r="L179" s="44"/>
      <c r="M179" s="233" t="s">
        <v>1</v>
      </c>
      <c r="N179" s="234" t="s">
        <v>45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497</v>
      </c>
      <c r="AT179" s="237" t="s">
        <v>148</v>
      </c>
      <c r="AU179" s="237" t="s">
        <v>89</v>
      </c>
      <c r="AY179" s="17" t="s">
        <v>146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87</v>
      </c>
      <c r="BK179" s="238">
        <f>ROUND(I179*H179,2)</f>
        <v>0</v>
      </c>
      <c r="BL179" s="17" t="s">
        <v>497</v>
      </c>
      <c r="BM179" s="237" t="s">
        <v>536</v>
      </c>
    </row>
    <row r="180" s="2" customFormat="1" ht="21.75" customHeight="1">
      <c r="A180" s="38"/>
      <c r="B180" s="39"/>
      <c r="C180" s="226" t="s">
        <v>368</v>
      </c>
      <c r="D180" s="226" t="s">
        <v>148</v>
      </c>
      <c r="E180" s="227" t="s">
        <v>685</v>
      </c>
      <c r="F180" s="228" t="s">
        <v>686</v>
      </c>
      <c r="G180" s="229" t="s">
        <v>157</v>
      </c>
      <c r="H180" s="230">
        <v>2</v>
      </c>
      <c r="I180" s="231"/>
      <c r="J180" s="232">
        <f>ROUND(I180*H180,2)</f>
        <v>0</v>
      </c>
      <c r="K180" s="228" t="s">
        <v>152</v>
      </c>
      <c r="L180" s="44"/>
      <c r="M180" s="233" t="s">
        <v>1</v>
      </c>
      <c r="N180" s="234" t="s">
        <v>45</v>
      </c>
      <c r="O180" s="91"/>
      <c r="P180" s="235">
        <f>O180*H180</f>
        <v>0</v>
      </c>
      <c r="Q180" s="235">
        <v>0.40481</v>
      </c>
      <c r="R180" s="235">
        <f>Q180*H180</f>
        <v>0.80962000000000001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497</v>
      </c>
      <c r="AT180" s="237" t="s">
        <v>148</v>
      </c>
      <c r="AU180" s="237" t="s">
        <v>89</v>
      </c>
      <c r="AY180" s="17" t="s">
        <v>146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87</v>
      </c>
      <c r="BK180" s="238">
        <f>ROUND(I180*H180,2)</f>
        <v>0</v>
      </c>
      <c r="BL180" s="17" t="s">
        <v>497</v>
      </c>
      <c r="BM180" s="237" t="s">
        <v>547</v>
      </c>
    </row>
    <row r="181" s="2" customFormat="1" ht="16.5" customHeight="1">
      <c r="A181" s="38"/>
      <c r="B181" s="39"/>
      <c r="C181" s="226" t="s">
        <v>373</v>
      </c>
      <c r="D181" s="226" t="s">
        <v>148</v>
      </c>
      <c r="E181" s="227" t="s">
        <v>687</v>
      </c>
      <c r="F181" s="228" t="s">
        <v>688</v>
      </c>
      <c r="G181" s="229" t="s">
        <v>157</v>
      </c>
      <c r="H181" s="230">
        <v>2</v>
      </c>
      <c r="I181" s="231"/>
      <c r="J181" s="232">
        <f>ROUND(I181*H181,2)</f>
        <v>0</v>
      </c>
      <c r="K181" s="228" t="s">
        <v>603</v>
      </c>
      <c r="L181" s="44"/>
      <c r="M181" s="282" t="s">
        <v>1</v>
      </c>
      <c r="N181" s="283" t="s">
        <v>45</v>
      </c>
      <c r="O181" s="284"/>
      <c r="P181" s="285">
        <f>O181*H181</f>
        <v>0</v>
      </c>
      <c r="Q181" s="285">
        <v>0.18024999999999999</v>
      </c>
      <c r="R181" s="285">
        <f>Q181*H181</f>
        <v>0.36049999999999999</v>
      </c>
      <c r="S181" s="285">
        <v>0</v>
      </c>
      <c r="T181" s="28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497</v>
      </c>
      <c r="AT181" s="237" t="s">
        <v>148</v>
      </c>
      <c r="AU181" s="237" t="s">
        <v>89</v>
      </c>
      <c r="AY181" s="17" t="s">
        <v>146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87</v>
      </c>
      <c r="BK181" s="238">
        <f>ROUND(I181*H181,2)</f>
        <v>0</v>
      </c>
      <c r="BL181" s="17" t="s">
        <v>497</v>
      </c>
      <c r="BM181" s="237" t="s">
        <v>556</v>
      </c>
    </row>
    <row r="182" s="2" customFormat="1" ht="6.96" customHeight="1">
      <c r="A182" s="38"/>
      <c r="B182" s="66"/>
      <c r="C182" s="67"/>
      <c r="D182" s="67"/>
      <c r="E182" s="67"/>
      <c r="F182" s="67"/>
      <c r="G182" s="67"/>
      <c r="H182" s="67"/>
      <c r="I182" s="67"/>
      <c r="J182" s="67"/>
      <c r="K182" s="67"/>
      <c r="L182" s="44"/>
      <c r="M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</row>
  </sheetData>
  <sheetProtection sheet="1" autoFilter="0" formatColumns="0" formatRows="0" objects="1" scenarios="1" spinCount="100000" saltValue="0/p9HvFjpb82zhuZ7SM6fMaDIiOpLYhMnHQ+tkITKqtjjGyuCOJvC8LggzxK9iwEoTeFC3l16GvkGERy1mPLcg==" hashValue="OSBs8jCzzgKbZO057CcDgz3JeD+w1nt8Z73cKBTjs/NYcAl0ZVuZH7Dw8K1rDx29zSi+HuysCyFGGaGYQ56Dyg==" algorithmName="SHA-512" password="CC35"/>
  <autoFilter ref="C131:K18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89</v>
      </c>
    </row>
    <row r="4" s="1" customFormat="1" ht="24.96" customHeight="1">
      <c r="B4" s="20"/>
      <c r="D4" s="148" t="s">
        <v>111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Cyklostezka Šternberk - Dolní Žleb - II. etapa</v>
      </c>
      <c r="F7" s="150"/>
      <c r="G7" s="150"/>
      <c r="H7" s="150"/>
      <c r="L7" s="20"/>
    </row>
    <row r="8" s="1" customFormat="1" ht="12" customHeight="1">
      <c r="B8" s="20"/>
      <c r="D8" s="150" t="s">
        <v>112</v>
      </c>
      <c r="L8" s="20"/>
    </row>
    <row r="9" s="2" customFormat="1" ht="16.5" customHeight="1">
      <c r="A9" s="38"/>
      <c r="B9" s="44"/>
      <c r="C9" s="38"/>
      <c r="D9" s="38"/>
      <c r="E9" s="151" t="s">
        <v>113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114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689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16. 12. 2021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0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">
        <v>33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34</v>
      </c>
      <c r="F23" s="38"/>
      <c r="G23" s="38"/>
      <c r="H23" s="38"/>
      <c r="I23" s="150" t="s">
        <v>28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36</v>
      </c>
      <c r="E25" s="38"/>
      <c r="F25" s="38"/>
      <c r="G25" s="38"/>
      <c r="H25" s="38"/>
      <c r="I25" s="150" t="s">
        <v>25</v>
      </c>
      <c r="J25" s="141" t="s">
        <v>37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38</v>
      </c>
      <c r="F26" s="38"/>
      <c r="G26" s="38"/>
      <c r="H26" s="38"/>
      <c r="I26" s="150" t="s">
        <v>28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39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40</v>
      </c>
      <c r="E32" s="38"/>
      <c r="F32" s="38"/>
      <c r="G32" s="38"/>
      <c r="H32" s="38"/>
      <c r="I32" s="38"/>
      <c r="J32" s="160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42</v>
      </c>
      <c r="G34" s="38"/>
      <c r="H34" s="38"/>
      <c r="I34" s="161" t="s">
        <v>41</v>
      </c>
      <c r="J34" s="161" t="s">
        <v>43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44</v>
      </c>
      <c r="E35" s="150" t="s">
        <v>45</v>
      </c>
      <c r="F35" s="163">
        <f>ROUND((SUM(BE125:BE197)),  2)</f>
        <v>0</v>
      </c>
      <c r="G35" s="38"/>
      <c r="H35" s="38"/>
      <c r="I35" s="164">
        <v>0.20999999999999999</v>
      </c>
      <c r="J35" s="163">
        <f>ROUND(((SUM(BE125:BE197))*I35),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46</v>
      </c>
      <c r="F36" s="163">
        <f>ROUND((SUM(BF125:BF197)),  2)</f>
        <v>0</v>
      </c>
      <c r="G36" s="38"/>
      <c r="H36" s="38"/>
      <c r="I36" s="164">
        <v>0.14999999999999999</v>
      </c>
      <c r="J36" s="163">
        <f>ROUND(((SUM(BF125:BF197))*I36),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ROUND((SUM(BG125:BG197)),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48</v>
      </c>
      <c r="F38" s="163">
        <f>ROUND((SUM(BH125:BH197)),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49</v>
      </c>
      <c r="F39" s="163">
        <f>ROUND((SUM(BI125:BI197)),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50</v>
      </c>
      <c r="E41" s="167"/>
      <c r="F41" s="167"/>
      <c r="G41" s="168" t="s">
        <v>51</v>
      </c>
      <c r="H41" s="169" t="s">
        <v>52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53</v>
      </c>
      <c r="E50" s="173"/>
      <c r="F50" s="173"/>
      <c r="G50" s="172" t="s">
        <v>54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55</v>
      </c>
      <c r="E61" s="175"/>
      <c r="F61" s="176" t="s">
        <v>56</v>
      </c>
      <c r="G61" s="174" t="s">
        <v>55</v>
      </c>
      <c r="H61" s="175"/>
      <c r="I61" s="175"/>
      <c r="J61" s="177" t="s">
        <v>56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57</v>
      </c>
      <c r="E65" s="178"/>
      <c r="F65" s="178"/>
      <c r="G65" s="172" t="s">
        <v>58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55</v>
      </c>
      <c r="E76" s="175"/>
      <c r="F76" s="176" t="s">
        <v>56</v>
      </c>
      <c r="G76" s="174" t="s">
        <v>55</v>
      </c>
      <c r="H76" s="175"/>
      <c r="I76" s="175"/>
      <c r="J76" s="177" t="s">
        <v>56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Cyklostezka Šternberk - Dolní Žleb - II. 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113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114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VON_u - Vedlejší a ostatní náklady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Šternberk - Dolní Žleb</v>
      </c>
      <c r="G91" s="40"/>
      <c r="H91" s="40"/>
      <c r="I91" s="32" t="s">
        <v>22</v>
      </c>
      <c r="J91" s="79" t="str">
        <f>IF(J14="","",J14)</f>
        <v>16. 12. 2021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Město Šternberk</v>
      </c>
      <c r="G93" s="40"/>
      <c r="H93" s="40"/>
      <c r="I93" s="32" t="s">
        <v>32</v>
      </c>
      <c r="J93" s="36" t="str">
        <f>E23</f>
        <v>Dopravní projektování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36</v>
      </c>
      <c r="J94" s="36" t="str">
        <f>E26</f>
        <v>Ing. Milena Uhlárová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117</v>
      </c>
      <c r="D96" s="185"/>
      <c r="E96" s="185"/>
      <c r="F96" s="185"/>
      <c r="G96" s="185"/>
      <c r="H96" s="185"/>
      <c r="I96" s="185"/>
      <c r="J96" s="186" t="s">
        <v>118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119</v>
      </c>
      <c r="D98" s="40"/>
      <c r="E98" s="40"/>
      <c r="F98" s="40"/>
      <c r="G98" s="40"/>
      <c r="H98" s="40"/>
      <c r="I98" s="40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120</v>
      </c>
    </row>
    <row r="99" s="9" customFormat="1" ht="24.96" customHeight="1">
      <c r="A99" s="9"/>
      <c r="B99" s="188"/>
      <c r="C99" s="189"/>
      <c r="D99" s="190" t="s">
        <v>690</v>
      </c>
      <c r="E99" s="191"/>
      <c r="F99" s="191"/>
      <c r="G99" s="191"/>
      <c r="H99" s="191"/>
      <c r="I99" s="191"/>
      <c r="J99" s="192">
        <f>J126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691</v>
      </c>
      <c r="E100" s="196"/>
      <c r="F100" s="196"/>
      <c r="G100" s="196"/>
      <c r="H100" s="196"/>
      <c r="I100" s="196"/>
      <c r="J100" s="197">
        <f>J127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692</v>
      </c>
      <c r="E101" s="196"/>
      <c r="F101" s="196"/>
      <c r="G101" s="196"/>
      <c r="H101" s="196"/>
      <c r="I101" s="196"/>
      <c r="J101" s="197">
        <f>J161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693</v>
      </c>
      <c r="E102" s="196"/>
      <c r="F102" s="196"/>
      <c r="G102" s="196"/>
      <c r="H102" s="196"/>
      <c r="I102" s="196"/>
      <c r="J102" s="197">
        <f>J185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694</v>
      </c>
      <c r="E103" s="196"/>
      <c r="F103" s="196"/>
      <c r="G103" s="196"/>
      <c r="H103" s="196"/>
      <c r="I103" s="196"/>
      <c r="J103" s="197">
        <f>J193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131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>Cyklostezka Šternberk - Dolní Žleb - II. etapa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112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3" t="s">
        <v>113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114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>VON_u - Vedlejší a ostatní náklady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F14</f>
        <v>Šternberk - Dolní Žleb</v>
      </c>
      <c r="G119" s="40"/>
      <c r="H119" s="40"/>
      <c r="I119" s="32" t="s">
        <v>22</v>
      </c>
      <c r="J119" s="79" t="str">
        <f>IF(J14="","",J14)</f>
        <v>16. 12. 2021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24</v>
      </c>
      <c r="D121" s="40"/>
      <c r="E121" s="40"/>
      <c r="F121" s="27" t="str">
        <f>E17</f>
        <v>Město Šternberk</v>
      </c>
      <c r="G121" s="40"/>
      <c r="H121" s="40"/>
      <c r="I121" s="32" t="s">
        <v>32</v>
      </c>
      <c r="J121" s="36" t="str">
        <f>E23</f>
        <v>Dopravní projektování s.r.o.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30</v>
      </c>
      <c r="D122" s="40"/>
      <c r="E122" s="40"/>
      <c r="F122" s="27" t="str">
        <f>IF(E20="","",E20)</f>
        <v>Vyplň údaj</v>
      </c>
      <c r="G122" s="40"/>
      <c r="H122" s="40"/>
      <c r="I122" s="32" t="s">
        <v>36</v>
      </c>
      <c r="J122" s="36" t="str">
        <f>E26</f>
        <v>Ing. Milena Uhlárová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9"/>
      <c r="B124" s="200"/>
      <c r="C124" s="201" t="s">
        <v>132</v>
      </c>
      <c r="D124" s="202" t="s">
        <v>65</v>
      </c>
      <c r="E124" s="202" t="s">
        <v>61</v>
      </c>
      <c r="F124" s="202" t="s">
        <v>62</v>
      </c>
      <c r="G124" s="202" t="s">
        <v>133</v>
      </c>
      <c r="H124" s="202" t="s">
        <v>134</v>
      </c>
      <c r="I124" s="202" t="s">
        <v>135</v>
      </c>
      <c r="J124" s="202" t="s">
        <v>118</v>
      </c>
      <c r="K124" s="203" t="s">
        <v>136</v>
      </c>
      <c r="L124" s="204"/>
      <c r="M124" s="100" t="s">
        <v>1</v>
      </c>
      <c r="N124" s="101" t="s">
        <v>44</v>
      </c>
      <c r="O124" s="101" t="s">
        <v>137</v>
      </c>
      <c r="P124" s="101" t="s">
        <v>138</v>
      </c>
      <c r="Q124" s="101" t="s">
        <v>139</v>
      </c>
      <c r="R124" s="101" t="s">
        <v>140</v>
      </c>
      <c r="S124" s="101" t="s">
        <v>141</v>
      </c>
      <c r="T124" s="102" t="s">
        <v>142</v>
      </c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</row>
    <row r="125" s="2" customFormat="1" ht="22.8" customHeight="1">
      <c r="A125" s="38"/>
      <c r="B125" s="39"/>
      <c r="C125" s="107" t="s">
        <v>143</v>
      </c>
      <c r="D125" s="40"/>
      <c r="E125" s="40"/>
      <c r="F125" s="40"/>
      <c r="G125" s="40"/>
      <c r="H125" s="40"/>
      <c r="I125" s="40"/>
      <c r="J125" s="205">
        <f>BK125</f>
        <v>0</v>
      </c>
      <c r="K125" s="40"/>
      <c r="L125" s="44"/>
      <c r="M125" s="103"/>
      <c r="N125" s="206"/>
      <c r="O125" s="104"/>
      <c r="P125" s="207">
        <f>P126</f>
        <v>0</v>
      </c>
      <c r="Q125" s="104"/>
      <c r="R125" s="207">
        <f>R126</f>
        <v>0</v>
      </c>
      <c r="S125" s="104"/>
      <c r="T125" s="208">
        <f>T126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79</v>
      </c>
      <c r="AU125" s="17" t="s">
        <v>120</v>
      </c>
      <c r="BK125" s="209">
        <f>BK126</f>
        <v>0</v>
      </c>
    </row>
    <row r="126" s="12" customFormat="1" ht="25.92" customHeight="1">
      <c r="A126" s="12"/>
      <c r="B126" s="210"/>
      <c r="C126" s="211"/>
      <c r="D126" s="212" t="s">
        <v>79</v>
      </c>
      <c r="E126" s="213" t="s">
        <v>695</v>
      </c>
      <c r="F126" s="213" t="s">
        <v>696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P127+P161+P185+P193</f>
        <v>0</v>
      </c>
      <c r="Q126" s="218"/>
      <c r="R126" s="219">
        <f>R127+R161+R185+R193</f>
        <v>0</v>
      </c>
      <c r="S126" s="218"/>
      <c r="T126" s="220">
        <f>T127+T161+T185+T193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174</v>
      </c>
      <c r="AT126" s="222" t="s">
        <v>79</v>
      </c>
      <c r="AU126" s="222" t="s">
        <v>80</v>
      </c>
      <c r="AY126" s="221" t="s">
        <v>146</v>
      </c>
      <c r="BK126" s="223">
        <f>BK127+BK161+BK185+BK193</f>
        <v>0</v>
      </c>
    </row>
    <row r="127" s="12" customFormat="1" ht="22.8" customHeight="1">
      <c r="A127" s="12"/>
      <c r="B127" s="210"/>
      <c r="C127" s="211"/>
      <c r="D127" s="212" t="s">
        <v>79</v>
      </c>
      <c r="E127" s="224" t="s">
        <v>697</v>
      </c>
      <c r="F127" s="224" t="s">
        <v>698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SUM(P128:P160)</f>
        <v>0</v>
      </c>
      <c r="Q127" s="218"/>
      <c r="R127" s="219">
        <f>SUM(R128:R160)</f>
        <v>0</v>
      </c>
      <c r="S127" s="218"/>
      <c r="T127" s="220">
        <f>SUM(T128:T160)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174</v>
      </c>
      <c r="AT127" s="222" t="s">
        <v>79</v>
      </c>
      <c r="AU127" s="222" t="s">
        <v>87</v>
      </c>
      <c r="AY127" s="221" t="s">
        <v>146</v>
      </c>
      <c r="BK127" s="223">
        <f>SUM(BK128:BK160)</f>
        <v>0</v>
      </c>
    </row>
    <row r="128" s="2" customFormat="1" ht="16.5" customHeight="1">
      <c r="A128" s="38"/>
      <c r="B128" s="39"/>
      <c r="C128" s="226" t="s">
        <v>87</v>
      </c>
      <c r="D128" s="226" t="s">
        <v>148</v>
      </c>
      <c r="E128" s="227" t="s">
        <v>699</v>
      </c>
      <c r="F128" s="228" t="s">
        <v>700</v>
      </c>
      <c r="G128" s="229" t="s">
        <v>701</v>
      </c>
      <c r="H128" s="230">
        <v>1</v>
      </c>
      <c r="I128" s="231"/>
      <c r="J128" s="232">
        <f>ROUND(I128*H128,2)</f>
        <v>0</v>
      </c>
      <c r="K128" s="228" t="s">
        <v>1</v>
      </c>
      <c r="L128" s="44"/>
      <c r="M128" s="233" t="s">
        <v>1</v>
      </c>
      <c r="N128" s="234" t="s">
        <v>45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153</v>
      </c>
      <c r="AT128" s="237" t="s">
        <v>148</v>
      </c>
      <c r="AU128" s="237" t="s">
        <v>89</v>
      </c>
      <c r="AY128" s="17" t="s">
        <v>146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87</v>
      </c>
      <c r="BK128" s="238">
        <f>ROUND(I128*H128,2)</f>
        <v>0</v>
      </c>
      <c r="BL128" s="17" t="s">
        <v>153</v>
      </c>
      <c r="BM128" s="237" t="s">
        <v>702</v>
      </c>
    </row>
    <row r="129" s="13" customFormat="1">
      <c r="A129" s="13"/>
      <c r="B129" s="239"/>
      <c r="C129" s="240"/>
      <c r="D129" s="241" t="s">
        <v>159</v>
      </c>
      <c r="E129" s="242" t="s">
        <v>1</v>
      </c>
      <c r="F129" s="243" t="s">
        <v>703</v>
      </c>
      <c r="G129" s="240"/>
      <c r="H129" s="242" t="s">
        <v>1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159</v>
      </c>
      <c r="AU129" s="249" t="s">
        <v>89</v>
      </c>
      <c r="AV129" s="13" t="s">
        <v>87</v>
      </c>
      <c r="AW129" s="13" t="s">
        <v>35</v>
      </c>
      <c r="AX129" s="13" t="s">
        <v>80</v>
      </c>
      <c r="AY129" s="249" t="s">
        <v>146</v>
      </c>
    </row>
    <row r="130" s="13" customFormat="1">
      <c r="A130" s="13"/>
      <c r="B130" s="239"/>
      <c r="C130" s="240"/>
      <c r="D130" s="241" t="s">
        <v>159</v>
      </c>
      <c r="E130" s="242" t="s">
        <v>1</v>
      </c>
      <c r="F130" s="243" t="s">
        <v>704</v>
      </c>
      <c r="G130" s="240"/>
      <c r="H130" s="242" t="s">
        <v>1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159</v>
      </c>
      <c r="AU130" s="249" t="s">
        <v>89</v>
      </c>
      <c r="AV130" s="13" t="s">
        <v>87</v>
      </c>
      <c r="AW130" s="13" t="s">
        <v>35</v>
      </c>
      <c r="AX130" s="13" t="s">
        <v>80</v>
      </c>
      <c r="AY130" s="249" t="s">
        <v>146</v>
      </c>
    </row>
    <row r="131" s="13" customFormat="1">
      <c r="A131" s="13"/>
      <c r="B131" s="239"/>
      <c r="C131" s="240"/>
      <c r="D131" s="241" t="s">
        <v>159</v>
      </c>
      <c r="E131" s="242" t="s">
        <v>1</v>
      </c>
      <c r="F131" s="243" t="s">
        <v>705</v>
      </c>
      <c r="G131" s="240"/>
      <c r="H131" s="242" t="s">
        <v>1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159</v>
      </c>
      <c r="AU131" s="249" t="s">
        <v>89</v>
      </c>
      <c r="AV131" s="13" t="s">
        <v>87</v>
      </c>
      <c r="AW131" s="13" t="s">
        <v>35</v>
      </c>
      <c r="AX131" s="13" t="s">
        <v>80</v>
      </c>
      <c r="AY131" s="249" t="s">
        <v>146</v>
      </c>
    </row>
    <row r="132" s="14" customFormat="1">
      <c r="A132" s="14"/>
      <c r="B132" s="250"/>
      <c r="C132" s="251"/>
      <c r="D132" s="241" t="s">
        <v>159</v>
      </c>
      <c r="E132" s="252" t="s">
        <v>1</v>
      </c>
      <c r="F132" s="253" t="s">
        <v>87</v>
      </c>
      <c r="G132" s="251"/>
      <c r="H132" s="254">
        <v>1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159</v>
      </c>
      <c r="AU132" s="260" t="s">
        <v>89</v>
      </c>
      <c r="AV132" s="14" t="s">
        <v>89</v>
      </c>
      <c r="AW132" s="14" t="s">
        <v>35</v>
      </c>
      <c r="AX132" s="14" t="s">
        <v>87</v>
      </c>
      <c r="AY132" s="260" t="s">
        <v>146</v>
      </c>
    </row>
    <row r="133" s="2" customFormat="1" ht="16.5" customHeight="1">
      <c r="A133" s="38"/>
      <c r="B133" s="39"/>
      <c r="C133" s="226" t="s">
        <v>89</v>
      </c>
      <c r="D133" s="226" t="s">
        <v>148</v>
      </c>
      <c r="E133" s="227" t="s">
        <v>706</v>
      </c>
      <c r="F133" s="228" t="s">
        <v>707</v>
      </c>
      <c r="G133" s="229" t="s">
        <v>701</v>
      </c>
      <c r="H133" s="230">
        <v>1</v>
      </c>
      <c r="I133" s="231"/>
      <c r="J133" s="232">
        <f>ROUND(I133*H133,2)</f>
        <v>0</v>
      </c>
      <c r="K133" s="228" t="s">
        <v>1</v>
      </c>
      <c r="L133" s="44"/>
      <c r="M133" s="233" t="s">
        <v>1</v>
      </c>
      <c r="N133" s="234" t="s">
        <v>45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153</v>
      </c>
      <c r="AT133" s="237" t="s">
        <v>148</v>
      </c>
      <c r="AU133" s="237" t="s">
        <v>89</v>
      </c>
      <c r="AY133" s="17" t="s">
        <v>146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87</v>
      </c>
      <c r="BK133" s="238">
        <f>ROUND(I133*H133,2)</f>
        <v>0</v>
      </c>
      <c r="BL133" s="17" t="s">
        <v>153</v>
      </c>
      <c r="BM133" s="237" t="s">
        <v>708</v>
      </c>
    </row>
    <row r="134" s="13" customFormat="1">
      <c r="A134" s="13"/>
      <c r="B134" s="239"/>
      <c r="C134" s="240"/>
      <c r="D134" s="241" t="s">
        <v>159</v>
      </c>
      <c r="E134" s="242" t="s">
        <v>1</v>
      </c>
      <c r="F134" s="243" t="s">
        <v>709</v>
      </c>
      <c r="G134" s="240"/>
      <c r="H134" s="242" t="s">
        <v>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159</v>
      </c>
      <c r="AU134" s="249" t="s">
        <v>89</v>
      </c>
      <c r="AV134" s="13" t="s">
        <v>87</v>
      </c>
      <c r="AW134" s="13" t="s">
        <v>35</v>
      </c>
      <c r="AX134" s="13" t="s">
        <v>80</v>
      </c>
      <c r="AY134" s="249" t="s">
        <v>146</v>
      </c>
    </row>
    <row r="135" s="14" customFormat="1">
      <c r="A135" s="14"/>
      <c r="B135" s="250"/>
      <c r="C135" s="251"/>
      <c r="D135" s="241" t="s">
        <v>159</v>
      </c>
      <c r="E135" s="252" t="s">
        <v>1</v>
      </c>
      <c r="F135" s="253" t="s">
        <v>87</v>
      </c>
      <c r="G135" s="251"/>
      <c r="H135" s="254">
        <v>1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0" t="s">
        <v>159</v>
      </c>
      <c r="AU135" s="260" t="s">
        <v>89</v>
      </c>
      <c r="AV135" s="14" t="s">
        <v>89</v>
      </c>
      <c r="AW135" s="14" t="s">
        <v>35</v>
      </c>
      <c r="AX135" s="14" t="s">
        <v>80</v>
      </c>
      <c r="AY135" s="260" t="s">
        <v>146</v>
      </c>
    </row>
    <row r="136" s="15" customFormat="1">
      <c r="A136" s="15"/>
      <c r="B136" s="261"/>
      <c r="C136" s="262"/>
      <c r="D136" s="241" t="s">
        <v>159</v>
      </c>
      <c r="E136" s="263" t="s">
        <v>1</v>
      </c>
      <c r="F136" s="264" t="s">
        <v>198</v>
      </c>
      <c r="G136" s="262"/>
      <c r="H136" s="265">
        <v>1</v>
      </c>
      <c r="I136" s="266"/>
      <c r="J136" s="262"/>
      <c r="K136" s="262"/>
      <c r="L136" s="267"/>
      <c r="M136" s="268"/>
      <c r="N136" s="269"/>
      <c r="O136" s="269"/>
      <c r="P136" s="269"/>
      <c r="Q136" s="269"/>
      <c r="R136" s="269"/>
      <c r="S136" s="269"/>
      <c r="T136" s="270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1" t="s">
        <v>159</v>
      </c>
      <c r="AU136" s="271" t="s">
        <v>89</v>
      </c>
      <c r="AV136" s="15" t="s">
        <v>153</v>
      </c>
      <c r="AW136" s="15" t="s">
        <v>35</v>
      </c>
      <c r="AX136" s="15" t="s">
        <v>87</v>
      </c>
      <c r="AY136" s="271" t="s">
        <v>146</v>
      </c>
    </row>
    <row r="137" s="2" customFormat="1" ht="16.5" customHeight="1">
      <c r="A137" s="38"/>
      <c r="B137" s="39"/>
      <c r="C137" s="226" t="s">
        <v>163</v>
      </c>
      <c r="D137" s="226" t="s">
        <v>148</v>
      </c>
      <c r="E137" s="227" t="s">
        <v>710</v>
      </c>
      <c r="F137" s="228" t="s">
        <v>711</v>
      </c>
      <c r="G137" s="229" t="s">
        <v>701</v>
      </c>
      <c r="H137" s="230">
        <v>1</v>
      </c>
      <c r="I137" s="231"/>
      <c r="J137" s="232">
        <f>ROUND(I137*H137,2)</f>
        <v>0</v>
      </c>
      <c r="K137" s="228" t="s">
        <v>1</v>
      </c>
      <c r="L137" s="44"/>
      <c r="M137" s="233" t="s">
        <v>1</v>
      </c>
      <c r="N137" s="234" t="s">
        <v>45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153</v>
      </c>
      <c r="AT137" s="237" t="s">
        <v>148</v>
      </c>
      <c r="AU137" s="237" t="s">
        <v>89</v>
      </c>
      <c r="AY137" s="17" t="s">
        <v>146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87</v>
      </c>
      <c r="BK137" s="238">
        <f>ROUND(I137*H137,2)</f>
        <v>0</v>
      </c>
      <c r="BL137" s="17" t="s">
        <v>153</v>
      </c>
      <c r="BM137" s="237" t="s">
        <v>712</v>
      </c>
    </row>
    <row r="138" s="13" customFormat="1">
      <c r="A138" s="13"/>
      <c r="B138" s="239"/>
      <c r="C138" s="240"/>
      <c r="D138" s="241" t="s">
        <v>159</v>
      </c>
      <c r="E138" s="242" t="s">
        <v>1</v>
      </c>
      <c r="F138" s="243" t="s">
        <v>713</v>
      </c>
      <c r="G138" s="240"/>
      <c r="H138" s="242" t="s">
        <v>1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159</v>
      </c>
      <c r="AU138" s="249" t="s">
        <v>89</v>
      </c>
      <c r="AV138" s="13" t="s">
        <v>87</v>
      </c>
      <c r="AW138" s="13" t="s">
        <v>35</v>
      </c>
      <c r="AX138" s="13" t="s">
        <v>80</v>
      </c>
      <c r="AY138" s="249" t="s">
        <v>146</v>
      </c>
    </row>
    <row r="139" s="13" customFormat="1">
      <c r="A139" s="13"/>
      <c r="B139" s="239"/>
      <c r="C139" s="240"/>
      <c r="D139" s="241" t="s">
        <v>159</v>
      </c>
      <c r="E139" s="242" t="s">
        <v>1</v>
      </c>
      <c r="F139" s="243" t="s">
        <v>704</v>
      </c>
      <c r="G139" s="240"/>
      <c r="H139" s="242" t="s">
        <v>1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159</v>
      </c>
      <c r="AU139" s="249" t="s">
        <v>89</v>
      </c>
      <c r="AV139" s="13" t="s">
        <v>87</v>
      </c>
      <c r="AW139" s="13" t="s">
        <v>35</v>
      </c>
      <c r="AX139" s="13" t="s">
        <v>80</v>
      </c>
      <c r="AY139" s="249" t="s">
        <v>146</v>
      </c>
    </row>
    <row r="140" s="13" customFormat="1">
      <c r="A140" s="13"/>
      <c r="B140" s="239"/>
      <c r="C140" s="240"/>
      <c r="D140" s="241" t="s">
        <v>159</v>
      </c>
      <c r="E140" s="242" t="s">
        <v>1</v>
      </c>
      <c r="F140" s="243" t="s">
        <v>714</v>
      </c>
      <c r="G140" s="240"/>
      <c r="H140" s="242" t="s">
        <v>1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159</v>
      </c>
      <c r="AU140" s="249" t="s">
        <v>89</v>
      </c>
      <c r="AV140" s="13" t="s">
        <v>87</v>
      </c>
      <c r="AW140" s="13" t="s">
        <v>35</v>
      </c>
      <c r="AX140" s="13" t="s">
        <v>80</v>
      </c>
      <c r="AY140" s="249" t="s">
        <v>146</v>
      </c>
    </row>
    <row r="141" s="13" customFormat="1">
      <c r="A141" s="13"/>
      <c r="B141" s="239"/>
      <c r="C141" s="240"/>
      <c r="D141" s="241" t="s">
        <v>159</v>
      </c>
      <c r="E141" s="242" t="s">
        <v>1</v>
      </c>
      <c r="F141" s="243" t="s">
        <v>715</v>
      </c>
      <c r="G141" s="240"/>
      <c r="H141" s="242" t="s">
        <v>1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159</v>
      </c>
      <c r="AU141" s="249" t="s">
        <v>89</v>
      </c>
      <c r="AV141" s="13" t="s">
        <v>87</v>
      </c>
      <c r="AW141" s="13" t="s">
        <v>35</v>
      </c>
      <c r="AX141" s="13" t="s">
        <v>80</v>
      </c>
      <c r="AY141" s="249" t="s">
        <v>146</v>
      </c>
    </row>
    <row r="142" s="14" customFormat="1">
      <c r="A142" s="14"/>
      <c r="B142" s="250"/>
      <c r="C142" s="251"/>
      <c r="D142" s="241" t="s">
        <v>159</v>
      </c>
      <c r="E142" s="252" t="s">
        <v>1</v>
      </c>
      <c r="F142" s="253" t="s">
        <v>87</v>
      </c>
      <c r="G142" s="251"/>
      <c r="H142" s="254">
        <v>1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0" t="s">
        <v>159</v>
      </c>
      <c r="AU142" s="260" t="s">
        <v>89</v>
      </c>
      <c r="AV142" s="14" t="s">
        <v>89</v>
      </c>
      <c r="AW142" s="14" t="s">
        <v>35</v>
      </c>
      <c r="AX142" s="14" t="s">
        <v>80</v>
      </c>
      <c r="AY142" s="260" t="s">
        <v>146</v>
      </c>
    </row>
    <row r="143" s="15" customFormat="1">
      <c r="A143" s="15"/>
      <c r="B143" s="261"/>
      <c r="C143" s="262"/>
      <c r="D143" s="241" t="s">
        <v>159</v>
      </c>
      <c r="E143" s="263" t="s">
        <v>1</v>
      </c>
      <c r="F143" s="264" t="s">
        <v>198</v>
      </c>
      <c r="G143" s="262"/>
      <c r="H143" s="265">
        <v>1</v>
      </c>
      <c r="I143" s="266"/>
      <c r="J143" s="262"/>
      <c r="K143" s="262"/>
      <c r="L143" s="267"/>
      <c r="M143" s="268"/>
      <c r="N143" s="269"/>
      <c r="O143" s="269"/>
      <c r="P143" s="269"/>
      <c r="Q143" s="269"/>
      <c r="R143" s="269"/>
      <c r="S143" s="269"/>
      <c r="T143" s="27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1" t="s">
        <v>159</v>
      </c>
      <c r="AU143" s="271" t="s">
        <v>89</v>
      </c>
      <c r="AV143" s="15" t="s">
        <v>153</v>
      </c>
      <c r="AW143" s="15" t="s">
        <v>35</v>
      </c>
      <c r="AX143" s="15" t="s">
        <v>87</v>
      </c>
      <c r="AY143" s="271" t="s">
        <v>146</v>
      </c>
    </row>
    <row r="144" s="2" customFormat="1" ht="16.5" customHeight="1">
      <c r="A144" s="38"/>
      <c r="B144" s="39"/>
      <c r="C144" s="226" t="s">
        <v>153</v>
      </c>
      <c r="D144" s="226" t="s">
        <v>148</v>
      </c>
      <c r="E144" s="227" t="s">
        <v>716</v>
      </c>
      <c r="F144" s="228" t="s">
        <v>717</v>
      </c>
      <c r="G144" s="229" t="s">
        <v>718</v>
      </c>
      <c r="H144" s="230">
        <v>1</v>
      </c>
      <c r="I144" s="231"/>
      <c r="J144" s="232">
        <f>ROUND(I144*H144,2)</f>
        <v>0</v>
      </c>
      <c r="K144" s="228" t="s">
        <v>1</v>
      </c>
      <c r="L144" s="44"/>
      <c r="M144" s="233" t="s">
        <v>1</v>
      </c>
      <c r="N144" s="234" t="s">
        <v>45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153</v>
      </c>
      <c r="AT144" s="237" t="s">
        <v>148</v>
      </c>
      <c r="AU144" s="237" t="s">
        <v>89</v>
      </c>
      <c r="AY144" s="17" t="s">
        <v>146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87</v>
      </c>
      <c r="BK144" s="238">
        <f>ROUND(I144*H144,2)</f>
        <v>0</v>
      </c>
      <c r="BL144" s="17" t="s">
        <v>153</v>
      </c>
      <c r="BM144" s="237" t="s">
        <v>719</v>
      </c>
    </row>
    <row r="145" s="13" customFormat="1">
      <c r="A145" s="13"/>
      <c r="B145" s="239"/>
      <c r="C145" s="240"/>
      <c r="D145" s="241" t="s">
        <v>159</v>
      </c>
      <c r="E145" s="242" t="s">
        <v>1</v>
      </c>
      <c r="F145" s="243" t="s">
        <v>720</v>
      </c>
      <c r="G145" s="240"/>
      <c r="H145" s="242" t="s">
        <v>1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159</v>
      </c>
      <c r="AU145" s="249" t="s">
        <v>89</v>
      </c>
      <c r="AV145" s="13" t="s">
        <v>87</v>
      </c>
      <c r="AW145" s="13" t="s">
        <v>35</v>
      </c>
      <c r="AX145" s="13" t="s">
        <v>80</v>
      </c>
      <c r="AY145" s="249" t="s">
        <v>146</v>
      </c>
    </row>
    <row r="146" s="13" customFormat="1">
      <c r="A146" s="13"/>
      <c r="B146" s="239"/>
      <c r="C146" s="240"/>
      <c r="D146" s="241" t="s">
        <v>159</v>
      </c>
      <c r="E146" s="242" t="s">
        <v>1</v>
      </c>
      <c r="F146" s="243" t="s">
        <v>704</v>
      </c>
      <c r="G146" s="240"/>
      <c r="H146" s="242" t="s">
        <v>1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159</v>
      </c>
      <c r="AU146" s="249" t="s">
        <v>89</v>
      </c>
      <c r="AV146" s="13" t="s">
        <v>87</v>
      </c>
      <c r="AW146" s="13" t="s">
        <v>35</v>
      </c>
      <c r="AX146" s="13" t="s">
        <v>80</v>
      </c>
      <c r="AY146" s="249" t="s">
        <v>146</v>
      </c>
    </row>
    <row r="147" s="13" customFormat="1">
      <c r="A147" s="13"/>
      <c r="B147" s="239"/>
      <c r="C147" s="240"/>
      <c r="D147" s="241" t="s">
        <v>159</v>
      </c>
      <c r="E147" s="242" t="s">
        <v>1</v>
      </c>
      <c r="F147" s="243" t="s">
        <v>721</v>
      </c>
      <c r="G147" s="240"/>
      <c r="H147" s="242" t="s">
        <v>1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159</v>
      </c>
      <c r="AU147" s="249" t="s">
        <v>89</v>
      </c>
      <c r="AV147" s="13" t="s">
        <v>87</v>
      </c>
      <c r="AW147" s="13" t="s">
        <v>35</v>
      </c>
      <c r="AX147" s="13" t="s">
        <v>80</v>
      </c>
      <c r="AY147" s="249" t="s">
        <v>146</v>
      </c>
    </row>
    <row r="148" s="14" customFormat="1">
      <c r="A148" s="14"/>
      <c r="B148" s="250"/>
      <c r="C148" s="251"/>
      <c r="D148" s="241" t="s">
        <v>159</v>
      </c>
      <c r="E148" s="252" t="s">
        <v>1</v>
      </c>
      <c r="F148" s="253" t="s">
        <v>87</v>
      </c>
      <c r="G148" s="251"/>
      <c r="H148" s="254">
        <v>1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0" t="s">
        <v>159</v>
      </c>
      <c r="AU148" s="260" t="s">
        <v>89</v>
      </c>
      <c r="AV148" s="14" t="s">
        <v>89</v>
      </c>
      <c r="AW148" s="14" t="s">
        <v>35</v>
      </c>
      <c r="AX148" s="14" t="s">
        <v>80</v>
      </c>
      <c r="AY148" s="260" t="s">
        <v>146</v>
      </c>
    </row>
    <row r="149" s="15" customFormat="1">
      <c r="A149" s="15"/>
      <c r="B149" s="261"/>
      <c r="C149" s="262"/>
      <c r="D149" s="241" t="s">
        <v>159</v>
      </c>
      <c r="E149" s="263" t="s">
        <v>1</v>
      </c>
      <c r="F149" s="264" t="s">
        <v>198</v>
      </c>
      <c r="G149" s="262"/>
      <c r="H149" s="265">
        <v>1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1" t="s">
        <v>159</v>
      </c>
      <c r="AU149" s="271" t="s">
        <v>89</v>
      </c>
      <c r="AV149" s="15" t="s">
        <v>153</v>
      </c>
      <c r="AW149" s="15" t="s">
        <v>35</v>
      </c>
      <c r="AX149" s="15" t="s">
        <v>87</v>
      </c>
      <c r="AY149" s="271" t="s">
        <v>146</v>
      </c>
    </row>
    <row r="150" s="2" customFormat="1" ht="16.5" customHeight="1">
      <c r="A150" s="38"/>
      <c r="B150" s="39"/>
      <c r="C150" s="226" t="s">
        <v>174</v>
      </c>
      <c r="D150" s="226" t="s">
        <v>148</v>
      </c>
      <c r="E150" s="227" t="s">
        <v>722</v>
      </c>
      <c r="F150" s="228" t="s">
        <v>723</v>
      </c>
      <c r="G150" s="229" t="s">
        <v>701</v>
      </c>
      <c r="H150" s="230">
        <v>1</v>
      </c>
      <c r="I150" s="231"/>
      <c r="J150" s="232">
        <f>ROUND(I150*H150,2)</f>
        <v>0</v>
      </c>
      <c r="K150" s="228" t="s">
        <v>1</v>
      </c>
      <c r="L150" s="44"/>
      <c r="M150" s="233" t="s">
        <v>1</v>
      </c>
      <c r="N150" s="234" t="s">
        <v>45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153</v>
      </c>
      <c r="AT150" s="237" t="s">
        <v>148</v>
      </c>
      <c r="AU150" s="237" t="s">
        <v>89</v>
      </c>
      <c r="AY150" s="17" t="s">
        <v>146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87</v>
      </c>
      <c r="BK150" s="238">
        <f>ROUND(I150*H150,2)</f>
        <v>0</v>
      </c>
      <c r="BL150" s="17" t="s">
        <v>153</v>
      </c>
      <c r="BM150" s="237" t="s">
        <v>724</v>
      </c>
    </row>
    <row r="151" s="13" customFormat="1">
      <c r="A151" s="13"/>
      <c r="B151" s="239"/>
      <c r="C151" s="240"/>
      <c r="D151" s="241" t="s">
        <v>159</v>
      </c>
      <c r="E151" s="242" t="s">
        <v>1</v>
      </c>
      <c r="F151" s="243" t="s">
        <v>704</v>
      </c>
      <c r="G151" s="240"/>
      <c r="H151" s="242" t="s">
        <v>1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159</v>
      </c>
      <c r="AU151" s="249" t="s">
        <v>89</v>
      </c>
      <c r="AV151" s="13" t="s">
        <v>87</v>
      </c>
      <c r="AW151" s="13" t="s">
        <v>35</v>
      </c>
      <c r="AX151" s="13" t="s">
        <v>80</v>
      </c>
      <c r="AY151" s="249" t="s">
        <v>146</v>
      </c>
    </row>
    <row r="152" s="13" customFormat="1">
      <c r="A152" s="13"/>
      <c r="B152" s="239"/>
      <c r="C152" s="240"/>
      <c r="D152" s="241" t="s">
        <v>159</v>
      </c>
      <c r="E152" s="242" t="s">
        <v>1</v>
      </c>
      <c r="F152" s="243" t="s">
        <v>725</v>
      </c>
      <c r="G152" s="240"/>
      <c r="H152" s="242" t="s">
        <v>1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159</v>
      </c>
      <c r="AU152" s="249" t="s">
        <v>89</v>
      </c>
      <c r="AV152" s="13" t="s">
        <v>87</v>
      </c>
      <c r="AW152" s="13" t="s">
        <v>35</v>
      </c>
      <c r="AX152" s="13" t="s">
        <v>80</v>
      </c>
      <c r="AY152" s="249" t="s">
        <v>146</v>
      </c>
    </row>
    <row r="153" s="14" customFormat="1">
      <c r="A153" s="14"/>
      <c r="B153" s="250"/>
      <c r="C153" s="251"/>
      <c r="D153" s="241" t="s">
        <v>159</v>
      </c>
      <c r="E153" s="252" t="s">
        <v>1</v>
      </c>
      <c r="F153" s="253" t="s">
        <v>87</v>
      </c>
      <c r="G153" s="251"/>
      <c r="H153" s="254">
        <v>1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0" t="s">
        <v>159</v>
      </c>
      <c r="AU153" s="260" t="s">
        <v>89</v>
      </c>
      <c r="AV153" s="14" t="s">
        <v>89</v>
      </c>
      <c r="AW153" s="14" t="s">
        <v>35</v>
      </c>
      <c r="AX153" s="14" t="s">
        <v>80</v>
      </c>
      <c r="AY153" s="260" t="s">
        <v>146</v>
      </c>
    </row>
    <row r="154" s="15" customFormat="1">
      <c r="A154" s="15"/>
      <c r="B154" s="261"/>
      <c r="C154" s="262"/>
      <c r="D154" s="241" t="s">
        <v>159</v>
      </c>
      <c r="E154" s="263" t="s">
        <v>1</v>
      </c>
      <c r="F154" s="264" t="s">
        <v>198</v>
      </c>
      <c r="G154" s="262"/>
      <c r="H154" s="265">
        <v>1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1" t="s">
        <v>159</v>
      </c>
      <c r="AU154" s="271" t="s">
        <v>89</v>
      </c>
      <c r="AV154" s="15" t="s">
        <v>153</v>
      </c>
      <c r="AW154" s="15" t="s">
        <v>35</v>
      </c>
      <c r="AX154" s="15" t="s">
        <v>87</v>
      </c>
      <c r="AY154" s="271" t="s">
        <v>146</v>
      </c>
    </row>
    <row r="155" s="2" customFormat="1" ht="16.5" customHeight="1">
      <c r="A155" s="38"/>
      <c r="B155" s="39"/>
      <c r="C155" s="226" t="s">
        <v>180</v>
      </c>
      <c r="D155" s="226" t="s">
        <v>148</v>
      </c>
      <c r="E155" s="227" t="s">
        <v>726</v>
      </c>
      <c r="F155" s="228" t="s">
        <v>727</v>
      </c>
      <c r="G155" s="229" t="s">
        <v>701</v>
      </c>
      <c r="H155" s="230">
        <v>1</v>
      </c>
      <c r="I155" s="231"/>
      <c r="J155" s="232">
        <f>ROUND(I155*H155,2)</f>
        <v>0</v>
      </c>
      <c r="K155" s="228" t="s">
        <v>1</v>
      </c>
      <c r="L155" s="44"/>
      <c r="M155" s="233" t="s">
        <v>1</v>
      </c>
      <c r="N155" s="234" t="s">
        <v>45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153</v>
      </c>
      <c r="AT155" s="237" t="s">
        <v>148</v>
      </c>
      <c r="AU155" s="237" t="s">
        <v>89</v>
      </c>
      <c r="AY155" s="17" t="s">
        <v>146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87</v>
      </c>
      <c r="BK155" s="238">
        <f>ROUND(I155*H155,2)</f>
        <v>0</v>
      </c>
      <c r="BL155" s="17" t="s">
        <v>153</v>
      </c>
      <c r="BM155" s="237" t="s">
        <v>728</v>
      </c>
    </row>
    <row r="156" s="13" customFormat="1">
      <c r="A156" s="13"/>
      <c r="B156" s="239"/>
      <c r="C156" s="240"/>
      <c r="D156" s="241" t="s">
        <v>159</v>
      </c>
      <c r="E156" s="242" t="s">
        <v>1</v>
      </c>
      <c r="F156" s="243" t="s">
        <v>704</v>
      </c>
      <c r="G156" s="240"/>
      <c r="H156" s="242" t="s">
        <v>1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159</v>
      </c>
      <c r="AU156" s="249" t="s">
        <v>89</v>
      </c>
      <c r="AV156" s="13" t="s">
        <v>87</v>
      </c>
      <c r="AW156" s="13" t="s">
        <v>35</v>
      </c>
      <c r="AX156" s="13" t="s">
        <v>80</v>
      </c>
      <c r="AY156" s="249" t="s">
        <v>146</v>
      </c>
    </row>
    <row r="157" s="13" customFormat="1">
      <c r="A157" s="13"/>
      <c r="B157" s="239"/>
      <c r="C157" s="240"/>
      <c r="D157" s="241" t="s">
        <v>159</v>
      </c>
      <c r="E157" s="242" t="s">
        <v>1</v>
      </c>
      <c r="F157" s="243" t="s">
        <v>729</v>
      </c>
      <c r="G157" s="240"/>
      <c r="H157" s="242" t="s">
        <v>1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159</v>
      </c>
      <c r="AU157" s="249" t="s">
        <v>89</v>
      </c>
      <c r="AV157" s="13" t="s">
        <v>87</v>
      </c>
      <c r="AW157" s="13" t="s">
        <v>35</v>
      </c>
      <c r="AX157" s="13" t="s">
        <v>80</v>
      </c>
      <c r="AY157" s="249" t="s">
        <v>146</v>
      </c>
    </row>
    <row r="158" s="13" customFormat="1">
      <c r="A158" s="13"/>
      <c r="B158" s="239"/>
      <c r="C158" s="240"/>
      <c r="D158" s="241" t="s">
        <v>159</v>
      </c>
      <c r="E158" s="242" t="s">
        <v>1</v>
      </c>
      <c r="F158" s="243" t="s">
        <v>730</v>
      </c>
      <c r="G158" s="240"/>
      <c r="H158" s="242" t="s">
        <v>1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159</v>
      </c>
      <c r="AU158" s="249" t="s">
        <v>89</v>
      </c>
      <c r="AV158" s="13" t="s">
        <v>87</v>
      </c>
      <c r="AW158" s="13" t="s">
        <v>35</v>
      </c>
      <c r="AX158" s="13" t="s">
        <v>80</v>
      </c>
      <c r="AY158" s="249" t="s">
        <v>146</v>
      </c>
    </row>
    <row r="159" s="14" customFormat="1">
      <c r="A159" s="14"/>
      <c r="B159" s="250"/>
      <c r="C159" s="251"/>
      <c r="D159" s="241" t="s">
        <v>159</v>
      </c>
      <c r="E159" s="252" t="s">
        <v>1</v>
      </c>
      <c r="F159" s="253" t="s">
        <v>87</v>
      </c>
      <c r="G159" s="251"/>
      <c r="H159" s="254">
        <v>1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0" t="s">
        <v>159</v>
      </c>
      <c r="AU159" s="260" t="s">
        <v>89</v>
      </c>
      <c r="AV159" s="14" t="s">
        <v>89</v>
      </c>
      <c r="AW159" s="14" t="s">
        <v>35</v>
      </c>
      <c r="AX159" s="14" t="s">
        <v>80</v>
      </c>
      <c r="AY159" s="260" t="s">
        <v>146</v>
      </c>
    </row>
    <row r="160" s="15" customFormat="1">
      <c r="A160" s="15"/>
      <c r="B160" s="261"/>
      <c r="C160" s="262"/>
      <c r="D160" s="241" t="s">
        <v>159</v>
      </c>
      <c r="E160" s="263" t="s">
        <v>1</v>
      </c>
      <c r="F160" s="264" t="s">
        <v>198</v>
      </c>
      <c r="G160" s="262"/>
      <c r="H160" s="265">
        <v>1</v>
      </c>
      <c r="I160" s="266"/>
      <c r="J160" s="262"/>
      <c r="K160" s="262"/>
      <c r="L160" s="267"/>
      <c r="M160" s="268"/>
      <c r="N160" s="269"/>
      <c r="O160" s="269"/>
      <c r="P160" s="269"/>
      <c r="Q160" s="269"/>
      <c r="R160" s="269"/>
      <c r="S160" s="269"/>
      <c r="T160" s="270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1" t="s">
        <v>159</v>
      </c>
      <c r="AU160" s="271" t="s">
        <v>89</v>
      </c>
      <c r="AV160" s="15" t="s">
        <v>153</v>
      </c>
      <c r="AW160" s="15" t="s">
        <v>35</v>
      </c>
      <c r="AX160" s="15" t="s">
        <v>87</v>
      </c>
      <c r="AY160" s="271" t="s">
        <v>146</v>
      </c>
    </row>
    <row r="161" s="12" customFormat="1" ht="22.8" customHeight="1">
      <c r="A161" s="12"/>
      <c r="B161" s="210"/>
      <c r="C161" s="211"/>
      <c r="D161" s="212" t="s">
        <v>79</v>
      </c>
      <c r="E161" s="224" t="s">
        <v>731</v>
      </c>
      <c r="F161" s="224" t="s">
        <v>732</v>
      </c>
      <c r="G161" s="211"/>
      <c r="H161" s="211"/>
      <c r="I161" s="214"/>
      <c r="J161" s="225">
        <f>BK161</f>
        <v>0</v>
      </c>
      <c r="K161" s="211"/>
      <c r="L161" s="216"/>
      <c r="M161" s="217"/>
      <c r="N161" s="218"/>
      <c r="O161" s="218"/>
      <c r="P161" s="219">
        <f>SUM(P162:P184)</f>
        <v>0</v>
      </c>
      <c r="Q161" s="218"/>
      <c r="R161" s="219">
        <f>SUM(R162:R184)</f>
        <v>0</v>
      </c>
      <c r="S161" s="218"/>
      <c r="T161" s="220">
        <f>SUM(T162:T184)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1" t="s">
        <v>174</v>
      </c>
      <c r="AT161" s="222" t="s">
        <v>79</v>
      </c>
      <c r="AU161" s="222" t="s">
        <v>87</v>
      </c>
      <c r="AY161" s="221" t="s">
        <v>146</v>
      </c>
      <c r="BK161" s="223">
        <f>SUM(BK162:BK184)</f>
        <v>0</v>
      </c>
    </row>
    <row r="162" s="2" customFormat="1" ht="16.5" customHeight="1">
      <c r="A162" s="38"/>
      <c r="B162" s="39"/>
      <c r="C162" s="226" t="s">
        <v>187</v>
      </c>
      <c r="D162" s="226" t="s">
        <v>148</v>
      </c>
      <c r="E162" s="227" t="s">
        <v>733</v>
      </c>
      <c r="F162" s="228" t="s">
        <v>734</v>
      </c>
      <c r="G162" s="229" t="s">
        <v>701</v>
      </c>
      <c r="H162" s="230">
        <v>1</v>
      </c>
      <c r="I162" s="231"/>
      <c r="J162" s="232">
        <f>ROUND(I162*H162,2)</f>
        <v>0</v>
      </c>
      <c r="K162" s="228" t="s">
        <v>1</v>
      </c>
      <c r="L162" s="44"/>
      <c r="M162" s="233" t="s">
        <v>1</v>
      </c>
      <c r="N162" s="234" t="s">
        <v>45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153</v>
      </c>
      <c r="AT162" s="237" t="s">
        <v>148</v>
      </c>
      <c r="AU162" s="237" t="s">
        <v>89</v>
      </c>
      <c r="AY162" s="17" t="s">
        <v>146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87</v>
      </c>
      <c r="BK162" s="238">
        <f>ROUND(I162*H162,2)</f>
        <v>0</v>
      </c>
      <c r="BL162" s="17" t="s">
        <v>153</v>
      </c>
      <c r="BM162" s="237" t="s">
        <v>735</v>
      </c>
    </row>
    <row r="163" s="13" customFormat="1">
      <c r="A163" s="13"/>
      <c r="B163" s="239"/>
      <c r="C163" s="240"/>
      <c r="D163" s="241" t="s">
        <v>159</v>
      </c>
      <c r="E163" s="242" t="s">
        <v>1</v>
      </c>
      <c r="F163" s="243" t="s">
        <v>736</v>
      </c>
      <c r="G163" s="240"/>
      <c r="H163" s="242" t="s">
        <v>1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159</v>
      </c>
      <c r="AU163" s="249" t="s">
        <v>89</v>
      </c>
      <c r="AV163" s="13" t="s">
        <v>87</v>
      </c>
      <c r="AW163" s="13" t="s">
        <v>35</v>
      </c>
      <c r="AX163" s="13" t="s">
        <v>80</v>
      </c>
      <c r="AY163" s="249" t="s">
        <v>146</v>
      </c>
    </row>
    <row r="164" s="13" customFormat="1">
      <c r="A164" s="13"/>
      <c r="B164" s="239"/>
      <c r="C164" s="240"/>
      <c r="D164" s="241" t="s">
        <v>159</v>
      </c>
      <c r="E164" s="242" t="s">
        <v>1</v>
      </c>
      <c r="F164" s="243" t="s">
        <v>704</v>
      </c>
      <c r="G164" s="240"/>
      <c r="H164" s="242" t="s">
        <v>1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159</v>
      </c>
      <c r="AU164" s="249" t="s">
        <v>89</v>
      </c>
      <c r="AV164" s="13" t="s">
        <v>87</v>
      </c>
      <c r="AW164" s="13" t="s">
        <v>35</v>
      </c>
      <c r="AX164" s="13" t="s">
        <v>80</v>
      </c>
      <c r="AY164" s="249" t="s">
        <v>146</v>
      </c>
    </row>
    <row r="165" s="13" customFormat="1">
      <c r="A165" s="13"/>
      <c r="B165" s="239"/>
      <c r="C165" s="240"/>
      <c r="D165" s="241" t="s">
        <v>159</v>
      </c>
      <c r="E165" s="242" t="s">
        <v>1</v>
      </c>
      <c r="F165" s="243" t="s">
        <v>737</v>
      </c>
      <c r="G165" s="240"/>
      <c r="H165" s="242" t="s">
        <v>1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159</v>
      </c>
      <c r="AU165" s="249" t="s">
        <v>89</v>
      </c>
      <c r="AV165" s="13" t="s">
        <v>87</v>
      </c>
      <c r="AW165" s="13" t="s">
        <v>35</v>
      </c>
      <c r="AX165" s="13" t="s">
        <v>80</v>
      </c>
      <c r="AY165" s="249" t="s">
        <v>146</v>
      </c>
    </row>
    <row r="166" s="13" customFormat="1">
      <c r="A166" s="13"/>
      <c r="B166" s="239"/>
      <c r="C166" s="240"/>
      <c r="D166" s="241" t="s">
        <v>159</v>
      </c>
      <c r="E166" s="242" t="s">
        <v>1</v>
      </c>
      <c r="F166" s="243" t="s">
        <v>738</v>
      </c>
      <c r="G166" s="240"/>
      <c r="H166" s="242" t="s">
        <v>1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159</v>
      </c>
      <c r="AU166" s="249" t="s">
        <v>89</v>
      </c>
      <c r="AV166" s="13" t="s">
        <v>87</v>
      </c>
      <c r="AW166" s="13" t="s">
        <v>35</v>
      </c>
      <c r="AX166" s="13" t="s">
        <v>80</v>
      </c>
      <c r="AY166" s="249" t="s">
        <v>146</v>
      </c>
    </row>
    <row r="167" s="14" customFormat="1">
      <c r="A167" s="14"/>
      <c r="B167" s="250"/>
      <c r="C167" s="251"/>
      <c r="D167" s="241" t="s">
        <v>159</v>
      </c>
      <c r="E167" s="252" t="s">
        <v>1</v>
      </c>
      <c r="F167" s="253" t="s">
        <v>87</v>
      </c>
      <c r="G167" s="251"/>
      <c r="H167" s="254">
        <v>1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0" t="s">
        <v>159</v>
      </c>
      <c r="AU167" s="260" t="s">
        <v>89</v>
      </c>
      <c r="AV167" s="14" t="s">
        <v>89</v>
      </c>
      <c r="AW167" s="14" t="s">
        <v>35</v>
      </c>
      <c r="AX167" s="14" t="s">
        <v>80</v>
      </c>
      <c r="AY167" s="260" t="s">
        <v>146</v>
      </c>
    </row>
    <row r="168" s="15" customFormat="1">
      <c r="A168" s="15"/>
      <c r="B168" s="261"/>
      <c r="C168" s="262"/>
      <c r="D168" s="241" t="s">
        <v>159</v>
      </c>
      <c r="E168" s="263" t="s">
        <v>1</v>
      </c>
      <c r="F168" s="264" t="s">
        <v>198</v>
      </c>
      <c r="G168" s="262"/>
      <c r="H168" s="265">
        <v>1</v>
      </c>
      <c r="I168" s="266"/>
      <c r="J168" s="262"/>
      <c r="K168" s="262"/>
      <c r="L168" s="267"/>
      <c r="M168" s="268"/>
      <c r="N168" s="269"/>
      <c r="O168" s="269"/>
      <c r="P168" s="269"/>
      <c r="Q168" s="269"/>
      <c r="R168" s="269"/>
      <c r="S168" s="269"/>
      <c r="T168" s="27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1" t="s">
        <v>159</v>
      </c>
      <c r="AU168" s="271" t="s">
        <v>89</v>
      </c>
      <c r="AV168" s="15" t="s">
        <v>153</v>
      </c>
      <c r="AW168" s="15" t="s">
        <v>35</v>
      </c>
      <c r="AX168" s="15" t="s">
        <v>87</v>
      </c>
      <c r="AY168" s="271" t="s">
        <v>146</v>
      </c>
    </row>
    <row r="169" s="2" customFormat="1" ht="16.5" customHeight="1">
      <c r="A169" s="38"/>
      <c r="B169" s="39"/>
      <c r="C169" s="226" t="s">
        <v>199</v>
      </c>
      <c r="D169" s="226" t="s">
        <v>148</v>
      </c>
      <c r="E169" s="227" t="s">
        <v>739</v>
      </c>
      <c r="F169" s="228" t="s">
        <v>740</v>
      </c>
      <c r="G169" s="229" t="s">
        <v>701</v>
      </c>
      <c r="H169" s="230">
        <v>1</v>
      </c>
      <c r="I169" s="231"/>
      <c r="J169" s="232">
        <f>ROUND(I169*H169,2)</f>
        <v>0</v>
      </c>
      <c r="K169" s="228" t="s">
        <v>1</v>
      </c>
      <c r="L169" s="44"/>
      <c r="M169" s="233" t="s">
        <v>1</v>
      </c>
      <c r="N169" s="234" t="s">
        <v>45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153</v>
      </c>
      <c r="AT169" s="237" t="s">
        <v>148</v>
      </c>
      <c r="AU169" s="237" t="s">
        <v>89</v>
      </c>
      <c r="AY169" s="17" t="s">
        <v>146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87</v>
      </c>
      <c r="BK169" s="238">
        <f>ROUND(I169*H169,2)</f>
        <v>0</v>
      </c>
      <c r="BL169" s="17" t="s">
        <v>153</v>
      </c>
      <c r="BM169" s="237" t="s">
        <v>741</v>
      </c>
    </row>
    <row r="170" s="13" customFormat="1">
      <c r="A170" s="13"/>
      <c r="B170" s="239"/>
      <c r="C170" s="240"/>
      <c r="D170" s="241" t="s">
        <v>159</v>
      </c>
      <c r="E170" s="242" t="s">
        <v>1</v>
      </c>
      <c r="F170" s="243" t="s">
        <v>736</v>
      </c>
      <c r="G170" s="240"/>
      <c r="H170" s="242" t="s">
        <v>1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159</v>
      </c>
      <c r="AU170" s="249" t="s">
        <v>89</v>
      </c>
      <c r="AV170" s="13" t="s">
        <v>87</v>
      </c>
      <c r="AW170" s="13" t="s">
        <v>35</v>
      </c>
      <c r="AX170" s="13" t="s">
        <v>80</v>
      </c>
      <c r="AY170" s="249" t="s">
        <v>146</v>
      </c>
    </row>
    <row r="171" s="13" customFormat="1">
      <c r="A171" s="13"/>
      <c r="B171" s="239"/>
      <c r="C171" s="240"/>
      <c r="D171" s="241" t="s">
        <v>159</v>
      </c>
      <c r="E171" s="242" t="s">
        <v>1</v>
      </c>
      <c r="F171" s="243" t="s">
        <v>704</v>
      </c>
      <c r="G171" s="240"/>
      <c r="H171" s="242" t="s">
        <v>1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159</v>
      </c>
      <c r="AU171" s="249" t="s">
        <v>89</v>
      </c>
      <c r="AV171" s="13" t="s">
        <v>87</v>
      </c>
      <c r="AW171" s="13" t="s">
        <v>35</v>
      </c>
      <c r="AX171" s="13" t="s">
        <v>80</v>
      </c>
      <c r="AY171" s="249" t="s">
        <v>146</v>
      </c>
    </row>
    <row r="172" s="13" customFormat="1">
      <c r="A172" s="13"/>
      <c r="B172" s="239"/>
      <c r="C172" s="240"/>
      <c r="D172" s="241" t="s">
        <v>159</v>
      </c>
      <c r="E172" s="242" t="s">
        <v>1</v>
      </c>
      <c r="F172" s="243" t="s">
        <v>742</v>
      </c>
      <c r="G172" s="240"/>
      <c r="H172" s="242" t="s">
        <v>1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159</v>
      </c>
      <c r="AU172" s="249" t="s">
        <v>89</v>
      </c>
      <c r="AV172" s="13" t="s">
        <v>87</v>
      </c>
      <c r="AW172" s="13" t="s">
        <v>35</v>
      </c>
      <c r="AX172" s="13" t="s">
        <v>80</v>
      </c>
      <c r="AY172" s="249" t="s">
        <v>146</v>
      </c>
    </row>
    <row r="173" s="13" customFormat="1">
      <c r="A173" s="13"/>
      <c r="B173" s="239"/>
      <c r="C173" s="240"/>
      <c r="D173" s="241" t="s">
        <v>159</v>
      </c>
      <c r="E173" s="242" t="s">
        <v>1</v>
      </c>
      <c r="F173" s="243" t="s">
        <v>743</v>
      </c>
      <c r="G173" s="240"/>
      <c r="H173" s="242" t="s">
        <v>1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159</v>
      </c>
      <c r="AU173" s="249" t="s">
        <v>89</v>
      </c>
      <c r="AV173" s="13" t="s">
        <v>87</v>
      </c>
      <c r="AW173" s="13" t="s">
        <v>35</v>
      </c>
      <c r="AX173" s="13" t="s">
        <v>80</v>
      </c>
      <c r="AY173" s="249" t="s">
        <v>146</v>
      </c>
    </row>
    <row r="174" s="14" customFormat="1">
      <c r="A174" s="14"/>
      <c r="B174" s="250"/>
      <c r="C174" s="251"/>
      <c r="D174" s="241" t="s">
        <v>159</v>
      </c>
      <c r="E174" s="252" t="s">
        <v>1</v>
      </c>
      <c r="F174" s="253" t="s">
        <v>87</v>
      </c>
      <c r="G174" s="251"/>
      <c r="H174" s="254">
        <v>1</v>
      </c>
      <c r="I174" s="255"/>
      <c r="J174" s="251"/>
      <c r="K174" s="251"/>
      <c r="L174" s="256"/>
      <c r="M174" s="257"/>
      <c r="N174" s="258"/>
      <c r="O174" s="258"/>
      <c r="P174" s="258"/>
      <c r="Q174" s="258"/>
      <c r="R174" s="258"/>
      <c r="S174" s="258"/>
      <c r="T174" s="25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0" t="s">
        <v>159</v>
      </c>
      <c r="AU174" s="260" t="s">
        <v>89</v>
      </c>
      <c r="AV174" s="14" t="s">
        <v>89</v>
      </c>
      <c r="AW174" s="14" t="s">
        <v>35</v>
      </c>
      <c r="AX174" s="14" t="s">
        <v>80</v>
      </c>
      <c r="AY174" s="260" t="s">
        <v>146</v>
      </c>
    </row>
    <row r="175" s="15" customFormat="1">
      <c r="A175" s="15"/>
      <c r="B175" s="261"/>
      <c r="C175" s="262"/>
      <c r="D175" s="241" t="s">
        <v>159</v>
      </c>
      <c r="E175" s="263" t="s">
        <v>1</v>
      </c>
      <c r="F175" s="264" t="s">
        <v>198</v>
      </c>
      <c r="G175" s="262"/>
      <c r="H175" s="265">
        <v>1</v>
      </c>
      <c r="I175" s="266"/>
      <c r="J175" s="262"/>
      <c r="K175" s="262"/>
      <c r="L175" s="267"/>
      <c r="M175" s="268"/>
      <c r="N175" s="269"/>
      <c r="O175" s="269"/>
      <c r="P175" s="269"/>
      <c r="Q175" s="269"/>
      <c r="R175" s="269"/>
      <c r="S175" s="269"/>
      <c r="T175" s="270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1" t="s">
        <v>159</v>
      </c>
      <c r="AU175" s="271" t="s">
        <v>89</v>
      </c>
      <c r="AV175" s="15" t="s">
        <v>153</v>
      </c>
      <c r="AW175" s="15" t="s">
        <v>35</v>
      </c>
      <c r="AX175" s="15" t="s">
        <v>87</v>
      </c>
      <c r="AY175" s="271" t="s">
        <v>146</v>
      </c>
    </row>
    <row r="176" s="2" customFormat="1" ht="16.5" customHeight="1">
      <c r="A176" s="38"/>
      <c r="B176" s="39"/>
      <c r="C176" s="226" t="s">
        <v>207</v>
      </c>
      <c r="D176" s="226" t="s">
        <v>148</v>
      </c>
      <c r="E176" s="227" t="s">
        <v>744</v>
      </c>
      <c r="F176" s="228" t="s">
        <v>745</v>
      </c>
      <c r="G176" s="229" t="s">
        <v>701</v>
      </c>
      <c r="H176" s="230">
        <v>1</v>
      </c>
      <c r="I176" s="231"/>
      <c r="J176" s="232">
        <f>ROUND(I176*H176,2)</f>
        <v>0</v>
      </c>
      <c r="K176" s="228" t="s">
        <v>1</v>
      </c>
      <c r="L176" s="44"/>
      <c r="M176" s="233" t="s">
        <v>1</v>
      </c>
      <c r="N176" s="234" t="s">
        <v>45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746</v>
      </c>
      <c r="AT176" s="237" t="s">
        <v>148</v>
      </c>
      <c r="AU176" s="237" t="s">
        <v>89</v>
      </c>
      <c r="AY176" s="17" t="s">
        <v>146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87</v>
      </c>
      <c r="BK176" s="238">
        <f>ROUND(I176*H176,2)</f>
        <v>0</v>
      </c>
      <c r="BL176" s="17" t="s">
        <v>746</v>
      </c>
      <c r="BM176" s="237" t="s">
        <v>747</v>
      </c>
    </row>
    <row r="177" s="13" customFormat="1">
      <c r="A177" s="13"/>
      <c r="B177" s="239"/>
      <c r="C177" s="240"/>
      <c r="D177" s="241" t="s">
        <v>159</v>
      </c>
      <c r="E177" s="242" t="s">
        <v>1</v>
      </c>
      <c r="F177" s="243" t="s">
        <v>748</v>
      </c>
      <c r="G177" s="240"/>
      <c r="H177" s="242" t="s">
        <v>1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159</v>
      </c>
      <c r="AU177" s="249" t="s">
        <v>89</v>
      </c>
      <c r="AV177" s="13" t="s">
        <v>87</v>
      </c>
      <c r="AW177" s="13" t="s">
        <v>35</v>
      </c>
      <c r="AX177" s="13" t="s">
        <v>80</v>
      </c>
      <c r="AY177" s="249" t="s">
        <v>146</v>
      </c>
    </row>
    <row r="178" s="14" customFormat="1">
      <c r="A178" s="14"/>
      <c r="B178" s="250"/>
      <c r="C178" s="251"/>
      <c r="D178" s="241" t="s">
        <v>159</v>
      </c>
      <c r="E178" s="252" t="s">
        <v>1</v>
      </c>
      <c r="F178" s="253" t="s">
        <v>87</v>
      </c>
      <c r="G178" s="251"/>
      <c r="H178" s="254">
        <v>1</v>
      </c>
      <c r="I178" s="255"/>
      <c r="J178" s="251"/>
      <c r="K178" s="251"/>
      <c r="L178" s="256"/>
      <c r="M178" s="257"/>
      <c r="N178" s="258"/>
      <c r="O178" s="258"/>
      <c r="P178" s="258"/>
      <c r="Q178" s="258"/>
      <c r="R178" s="258"/>
      <c r="S178" s="258"/>
      <c r="T178" s="25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0" t="s">
        <v>159</v>
      </c>
      <c r="AU178" s="260" t="s">
        <v>89</v>
      </c>
      <c r="AV178" s="14" t="s">
        <v>89</v>
      </c>
      <c r="AW178" s="14" t="s">
        <v>35</v>
      </c>
      <c r="AX178" s="14" t="s">
        <v>87</v>
      </c>
      <c r="AY178" s="260" t="s">
        <v>146</v>
      </c>
    </row>
    <row r="179" s="2" customFormat="1" ht="16.5" customHeight="1">
      <c r="A179" s="38"/>
      <c r="B179" s="39"/>
      <c r="C179" s="226" t="s">
        <v>215</v>
      </c>
      <c r="D179" s="226" t="s">
        <v>148</v>
      </c>
      <c r="E179" s="227" t="s">
        <v>749</v>
      </c>
      <c r="F179" s="228" t="s">
        <v>750</v>
      </c>
      <c r="G179" s="229" t="s">
        <v>718</v>
      </c>
      <c r="H179" s="230">
        <v>1</v>
      </c>
      <c r="I179" s="231"/>
      <c r="J179" s="232">
        <f>ROUND(I179*H179,2)</f>
        <v>0</v>
      </c>
      <c r="K179" s="228" t="s">
        <v>1</v>
      </c>
      <c r="L179" s="44"/>
      <c r="M179" s="233" t="s">
        <v>1</v>
      </c>
      <c r="N179" s="234" t="s">
        <v>45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153</v>
      </c>
      <c r="AT179" s="237" t="s">
        <v>148</v>
      </c>
      <c r="AU179" s="237" t="s">
        <v>89</v>
      </c>
      <c r="AY179" s="17" t="s">
        <v>146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87</v>
      </c>
      <c r="BK179" s="238">
        <f>ROUND(I179*H179,2)</f>
        <v>0</v>
      </c>
      <c r="BL179" s="17" t="s">
        <v>153</v>
      </c>
      <c r="BM179" s="237" t="s">
        <v>751</v>
      </c>
    </row>
    <row r="180" s="13" customFormat="1">
      <c r="A180" s="13"/>
      <c r="B180" s="239"/>
      <c r="C180" s="240"/>
      <c r="D180" s="241" t="s">
        <v>159</v>
      </c>
      <c r="E180" s="242" t="s">
        <v>1</v>
      </c>
      <c r="F180" s="243" t="s">
        <v>752</v>
      </c>
      <c r="G180" s="240"/>
      <c r="H180" s="242" t="s">
        <v>1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159</v>
      </c>
      <c r="AU180" s="249" t="s">
        <v>89</v>
      </c>
      <c r="AV180" s="13" t="s">
        <v>87</v>
      </c>
      <c r="AW180" s="13" t="s">
        <v>35</v>
      </c>
      <c r="AX180" s="13" t="s">
        <v>80</v>
      </c>
      <c r="AY180" s="249" t="s">
        <v>146</v>
      </c>
    </row>
    <row r="181" s="13" customFormat="1">
      <c r="A181" s="13"/>
      <c r="B181" s="239"/>
      <c r="C181" s="240"/>
      <c r="D181" s="241" t="s">
        <v>159</v>
      </c>
      <c r="E181" s="242" t="s">
        <v>1</v>
      </c>
      <c r="F181" s="243" t="s">
        <v>704</v>
      </c>
      <c r="G181" s="240"/>
      <c r="H181" s="242" t="s">
        <v>1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159</v>
      </c>
      <c r="AU181" s="249" t="s">
        <v>89</v>
      </c>
      <c r="AV181" s="13" t="s">
        <v>87</v>
      </c>
      <c r="AW181" s="13" t="s">
        <v>35</v>
      </c>
      <c r="AX181" s="13" t="s">
        <v>80</v>
      </c>
      <c r="AY181" s="249" t="s">
        <v>146</v>
      </c>
    </row>
    <row r="182" s="13" customFormat="1">
      <c r="A182" s="13"/>
      <c r="B182" s="239"/>
      <c r="C182" s="240"/>
      <c r="D182" s="241" t="s">
        <v>159</v>
      </c>
      <c r="E182" s="242" t="s">
        <v>1</v>
      </c>
      <c r="F182" s="243" t="s">
        <v>753</v>
      </c>
      <c r="G182" s="240"/>
      <c r="H182" s="242" t="s">
        <v>1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159</v>
      </c>
      <c r="AU182" s="249" t="s">
        <v>89</v>
      </c>
      <c r="AV182" s="13" t="s">
        <v>87</v>
      </c>
      <c r="AW182" s="13" t="s">
        <v>35</v>
      </c>
      <c r="AX182" s="13" t="s">
        <v>80</v>
      </c>
      <c r="AY182" s="249" t="s">
        <v>146</v>
      </c>
    </row>
    <row r="183" s="14" customFormat="1">
      <c r="A183" s="14"/>
      <c r="B183" s="250"/>
      <c r="C183" s="251"/>
      <c r="D183" s="241" t="s">
        <v>159</v>
      </c>
      <c r="E183" s="252" t="s">
        <v>1</v>
      </c>
      <c r="F183" s="253" t="s">
        <v>87</v>
      </c>
      <c r="G183" s="251"/>
      <c r="H183" s="254">
        <v>1</v>
      </c>
      <c r="I183" s="255"/>
      <c r="J183" s="251"/>
      <c r="K183" s="251"/>
      <c r="L183" s="256"/>
      <c r="M183" s="257"/>
      <c r="N183" s="258"/>
      <c r="O183" s="258"/>
      <c r="P183" s="258"/>
      <c r="Q183" s="258"/>
      <c r="R183" s="258"/>
      <c r="S183" s="258"/>
      <c r="T183" s="25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0" t="s">
        <v>159</v>
      </c>
      <c r="AU183" s="260" t="s">
        <v>89</v>
      </c>
      <c r="AV183" s="14" t="s">
        <v>89</v>
      </c>
      <c r="AW183" s="14" t="s">
        <v>35</v>
      </c>
      <c r="AX183" s="14" t="s">
        <v>80</v>
      </c>
      <c r="AY183" s="260" t="s">
        <v>146</v>
      </c>
    </row>
    <row r="184" s="15" customFormat="1">
      <c r="A184" s="15"/>
      <c r="B184" s="261"/>
      <c r="C184" s="262"/>
      <c r="D184" s="241" t="s">
        <v>159</v>
      </c>
      <c r="E184" s="263" t="s">
        <v>1</v>
      </c>
      <c r="F184" s="264" t="s">
        <v>198</v>
      </c>
      <c r="G184" s="262"/>
      <c r="H184" s="265">
        <v>1</v>
      </c>
      <c r="I184" s="266"/>
      <c r="J184" s="262"/>
      <c r="K184" s="262"/>
      <c r="L184" s="267"/>
      <c r="M184" s="268"/>
      <c r="N184" s="269"/>
      <c r="O184" s="269"/>
      <c r="P184" s="269"/>
      <c r="Q184" s="269"/>
      <c r="R184" s="269"/>
      <c r="S184" s="269"/>
      <c r="T184" s="270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1" t="s">
        <v>159</v>
      </c>
      <c r="AU184" s="271" t="s">
        <v>89</v>
      </c>
      <c r="AV184" s="15" t="s">
        <v>153</v>
      </c>
      <c r="AW184" s="15" t="s">
        <v>35</v>
      </c>
      <c r="AX184" s="15" t="s">
        <v>87</v>
      </c>
      <c r="AY184" s="271" t="s">
        <v>146</v>
      </c>
    </row>
    <row r="185" s="12" customFormat="1" ht="22.8" customHeight="1">
      <c r="A185" s="12"/>
      <c r="B185" s="210"/>
      <c r="C185" s="211"/>
      <c r="D185" s="212" t="s">
        <v>79</v>
      </c>
      <c r="E185" s="224" t="s">
        <v>754</v>
      </c>
      <c r="F185" s="224" t="s">
        <v>755</v>
      </c>
      <c r="G185" s="211"/>
      <c r="H185" s="211"/>
      <c r="I185" s="214"/>
      <c r="J185" s="225">
        <f>BK185</f>
        <v>0</v>
      </c>
      <c r="K185" s="211"/>
      <c r="L185" s="216"/>
      <c r="M185" s="217"/>
      <c r="N185" s="218"/>
      <c r="O185" s="218"/>
      <c r="P185" s="219">
        <f>SUM(P186:P192)</f>
        <v>0</v>
      </c>
      <c r="Q185" s="218"/>
      <c r="R185" s="219">
        <f>SUM(R186:R192)</f>
        <v>0</v>
      </c>
      <c r="S185" s="218"/>
      <c r="T185" s="220">
        <f>SUM(T186:T192)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1" t="s">
        <v>174</v>
      </c>
      <c r="AT185" s="222" t="s">
        <v>79</v>
      </c>
      <c r="AU185" s="222" t="s">
        <v>87</v>
      </c>
      <c r="AY185" s="221" t="s">
        <v>146</v>
      </c>
      <c r="BK185" s="223">
        <f>SUM(BK186:BK192)</f>
        <v>0</v>
      </c>
    </row>
    <row r="186" s="2" customFormat="1" ht="16.5" customHeight="1">
      <c r="A186" s="38"/>
      <c r="B186" s="39"/>
      <c r="C186" s="226" t="s">
        <v>220</v>
      </c>
      <c r="D186" s="226" t="s">
        <v>148</v>
      </c>
      <c r="E186" s="227" t="s">
        <v>756</v>
      </c>
      <c r="F186" s="228" t="s">
        <v>757</v>
      </c>
      <c r="G186" s="229" t="s">
        <v>718</v>
      </c>
      <c r="H186" s="230">
        <v>1</v>
      </c>
      <c r="I186" s="231"/>
      <c r="J186" s="232">
        <f>ROUND(I186*H186,2)</f>
        <v>0</v>
      </c>
      <c r="K186" s="228" t="s">
        <v>1</v>
      </c>
      <c r="L186" s="44"/>
      <c r="M186" s="233" t="s">
        <v>1</v>
      </c>
      <c r="N186" s="234" t="s">
        <v>45</v>
      </c>
      <c r="O186" s="91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153</v>
      </c>
      <c r="AT186" s="237" t="s">
        <v>148</v>
      </c>
      <c r="AU186" s="237" t="s">
        <v>89</v>
      </c>
      <c r="AY186" s="17" t="s">
        <v>146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87</v>
      </c>
      <c r="BK186" s="238">
        <f>ROUND(I186*H186,2)</f>
        <v>0</v>
      </c>
      <c r="BL186" s="17" t="s">
        <v>153</v>
      </c>
      <c r="BM186" s="237" t="s">
        <v>758</v>
      </c>
    </row>
    <row r="187" s="13" customFormat="1">
      <c r="A187" s="13"/>
      <c r="B187" s="239"/>
      <c r="C187" s="240"/>
      <c r="D187" s="241" t="s">
        <v>159</v>
      </c>
      <c r="E187" s="242" t="s">
        <v>1</v>
      </c>
      <c r="F187" s="243" t="s">
        <v>759</v>
      </c>
      <c r="G187" s="240"/>
      <c r="H187" s="242" t="s">
        <v>1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159</v>
      </c>
      <c r="AU187" s="249" t="s">
        <v>89</v>
      </c>
      <c r="AV187" s="13" t="s">
        <v>87</v>
      </c>
      <c r="AW187" s="13" t="s">
        <v>35</v>
      </c>
      <c r="AX187" s="13" t="s">
        <v>80</v>
      </c>
      <c r="AY187" s="249" t="s">
        <v>146</v>
      </c>
    </row>
    <row r="188" s="13" customFormat="1">
      <c r="A188" s="13"/>
      <c r="B188" s="239"/>
      <c r="C188" s="240"/>
      <c r="D188" s="241" t="s">
        <v>159</v>
      </c>
      <c r="E188" s="242" t="s">
        <v>1</v>
      </c>
      <c r="F188" s="243" t="s">
        <v>704</v>
      </c>
      <c r="G188" s="240"/>
      <c r="H188" s="242" t="s">
        <v>1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159</v>
      </c>
      <c r="AU188" s="249" t="s">
        <v>89</v>
      </c>
      <c r="AV188" s="13" t="s">
        <v>87</v>
      </c>
      <c r="AW188" s="13" t="s">
        <v>35</v>
      </c>
      <c r="AX188" s="13" t="s">
        <v>80</v>
      </c>
      <c r="AY188" s="249" t="s">
        <v>146</v>
      </c>
    </row>
    <row r="189" s="13" customFormat="1">
      <c r="A189" s="13"/>
      <c r="B189" s="239"/>
      <c r="C189" s="240"/>
      <c r="D189" s="241" t="s">
        <v>159</v>
      </c>
      <c r="E189" s="242" t="s">
        <v>1</v>
      </c>
      <c r="F189" s="243" t="s">
        <v>760</v>
      </c>
      <c r="G189" s="240"/>
      <c r="H189" s="242" t="s">
        <v>1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159</v>
      </c>
      <c r="AU189" s="249" t="s">
        <v>89</v>
      </c>
      <c r="AV189" s="13" t="s">
        <v>87</v>
      </c>
      <c r="AW189" s="13" t="s">
        <v>35</v>
      </c>
      <c r="AX189" s="13" t="s">
        <v>80</v>
      </c>
      <c r="AY189" s="249" t="s">
        <v>146</v>
      </c>
    </row>
    <row r="190" s="13" customFormat="1">
      <c r="A190" s="13"/>
      <c r="B190" s="239"/>
      <c r="C190" s="240"/>
      <c r="D190" s="241" t="s">
        <v>159</v>
      </c>
      <c r="E190" s="242" t="s">
        <v>1</v>
      </c>
      <c r="F190" s="243" t="s">
        <v>761</v>
      </c>
      <c r="G190" s="240"/>
      <c r="H190" s="242" t="s">
        <v>1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159</v>
      </c>
      <c r="AU190" s="249" t="s">
        <v>89</v>
      </c>
      <c r="AV190" s="13" t="s">
        <v>87</v>
      </c>
      <c r="AW190" s="13" t="s">
        <v>35</v>
      </c>
      <c r="AX190" s="13" t="s">
        <v>80</v>
      </c>
      <c r="AY190" s="249" t="s">
        <v>146</v>
      </c>
    </row>
    <row r="191" s="14" customFormat="1">
      <c r="A191" s="14"/>
      <c r="B191" s="250"/>
      <c r="C191" s="251"/>
      <c r="D191" s="241" t="s">
        <v>159</v>
      </c>
      <c r="E191" s="252" t="s">
        <v>1</v>
      </c>
      <c r="F191" s="253" t="s">
        <v>87</v>
      </c>
      <c r="G191" s="251"/>
      <c r="H191" s="254">
        <v>1</v>
      </c>
      <c r="I191" s="255"/>
      <c r="J191" s="251"/>
      <c r="K191" s="251"/>
      <c r="L191" s="256"/>
      <c r="M191" s="257"/>
      <c r="N191" s="258"/>
      <c r="O191" s="258"/>
      <c r="P191" s="258"/>
      <c r="Q191" s="258"/>
      <c r="R191" s="258"/>
      <c r="S191" s="258"/>
      <c r="T191" s="25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0" t="s">
        <v>159</v>
      </c>
      <c r="AU191" s="260" t="s">
        <v>89</v>
      </c>
      <c r="AV191" s="14" t="s">
        <v>89</v>
      </c>
      <c r="AW191" s="14" t="s">
        <v>35</v>
      </c>
      <c r="AX191" s="14" t="s">
        <v>80</v>
      </c>
      <c r="AY191" s="260" t="s">
        <v>146</v>
      </c>
    </row>
    <row r="192" s="15" customFormat="1">
      <c r="A192" s="15"/>
      <c r="B192" s="261"/>
      <c r="C192" s="262"/>
      <c r="D192" s="241" t="s">
        <v>159</v>
      </c>
      <c r="E192" s="263" t="s">
        <v>1</v>
      </c>
      <c r="F192" s="264" t="s">
        <v>198</v>
      </c>
      <c r="G192" s="262"/>
      <c r="H192" s="265">
        <v>1</v>
      </c>
      <c r="I192" s="266"/>
      <c r="J192" s="262"/>
      <c r="K192" s="262"/>
      <c r="L192" s="267"/>
      <c r="M192" s="268"/>
      <c r="N192" s="269"/>
      <c r="O192" s="269"/>
      <c r="P192" s="269"/>
      <c r="Q192" s="269"/>
      <c r="R192" s="269"/>
      <c r="S192" s="269"/>
      <c r="T192" s="270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1" t="s">
        <v>159</v>
      </c>
      <c r="AU192" s="271" t="s">
        <v>89</v>
      </c>
      <c r="AV192" s="15" t="s">
        <v>153</v>
      </c>
      <c r="AW192" s="15" t="s">
        <v>35</v>
      </c>
      <c r="AX192" s="15" t="s">
        <v>87</v>
      </c>
      <c r="AY192" s="271" t="s">
        <v>146</v>
      </c>
    </row>
    <row r="193" s="12" customFormat="1" ht="22.8" customHeight="1">
      <c r="A193" s="12"/>
      <c r="B193" s="210"/>
      <c r="C193" s="211"/>
      <c r="D193" s="212" t="s">
        <v>79</v>
      </c>
      <c r="E193" s="224" t="s">
        <v>762</v>
      </c>
      <c r="F193" s="224" t="s">
        <v>763</v>
      </c>
      <c r="G193" s="211"/>
      <c r="H193" s="211"/>
      <c r="I193" s="214"/>
      <c r="J193" s="225">
        <f>BK193</f>
        <v>0</v>
      </c>
      <c r="K193" s="211"/>
      <c r="L193" s="216"/>
      <c r="M193" s="217"/>
      <c r="N193" s="218"/>
      <c r="O193" s="218"/>
      <c r="P193" s="219">
        <f>SUM(P194:P197)</f>
        <v>0</v>
      </c>
      <c r="Q193" s="218"/>
      <c r="R193" s="219">
        <f>SUM(R194:R197)</f>
        <v>0</v>
      </c>
      <c r="S193" s="218"/>
      <c r="T193" s="220">
        <f>SUM(T194:T197)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1" t="s">
        <v>174</v>
      </c>
      <c r="AT193" s="222" t="s">
        <v>79</v>
      </c>
      <c r="AU193" s="222" t="s">
        <v>87</v>
      </c>
      <c r="AY193" s="221" t="s">
        <v>146</v>
      </c>
      <c r="BK193" s="223">
        <f>SUM(BK194:BK197)</f>
        <v>0</v>
      </c>
    </row>
    <row r="194" s="2" customFormat="1" ht="16.5" customHeight="1">
      <c r="A194" s="38"/>
      <c r="B194" s="39"/>
      <c r="C194" s="226" t="s">
        <v>226</v>
      </c>
      <c r="D194" s="226" t="s">
        <v>148</v>
      </c>
      <c r="E194" s="227" t="s">
        <v>764</v>
      </c>
      <c r="F194" s="228" t="s">
        <v>765</v>
      </c>
      <c r="G194" s="229" t="s">
        <v>701</v>
      </c>
      <c r="H194" s="230">
        <v>1</v>
      </c>
      <c r="I194" s="231"/>
      <c r="J194" s="232">
        <f>ROUND(I194*H194,2)</f>
        <v>0</v>
      </c>
      <c r="K194" s="228" t="s">
        <v>1</v>
      </c>
      <c r="L194" s="44"/>
      <c r="M194" s="233" t="s">
        <v>1</v>
      </c>
      <c r="N194" s="234" t="s">
        <v>45</v>
      </c>
      <c r="O194" s="91"/>
      <c r="P194" s="235">
        <f>O194*H194</f>
        <v>0</v>
      </c>
      <c r="Q194" s="235">
        <v>0</v>
      </c>
      <c r="R194" s="235">
        <f>Q194*H194</f>
        <v>0</v>
      </c>
      <c r="S194" s="235">
        <v>0</v>
      </c>
      <c r="T194" s="23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7" t="s">
        <v>153</v>
      </c>
      <c r="AT194" s="237" t="s">
        <v>148</v>
      </c>
      <c r="AU194" s="237" t="s">
        <v>89</v>
      </c>
      <c r="AY194" s="17" t="s">
        <v>146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7" t="s">
        <v>87</v>
      </c>
      <c r="BK194" s="238">
        <f>ROUND(I194*H194,2)</f>
        <v>0</v>
      </c>
      <c r="BL194" s="17" t="s">
        <v>153</v>
      </c>
      <c r="BM194" s="237" t="s">
        <v>766</v>
      </c>
    </row>
    <row r="195" s="13" customFormat="1">
      <c r="A195" s="13"/>
      <c r="B195" s="239"/>
      <c r="C195" s="240"/>
      <c r="D195" s="241" t="s">
        <v>159</v>
      </c>
      <c r="E195" s="242" t="s">
        <v>1</v>
      </c>
      <c r="F195" s="243" t="s">
        <v>767</v>
      </c>
      <c r="G195" s="240"/>
      <c r="H195" s="242" t="s">
        <v>1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159</v>
      </c>
      <c r="AU195" s="249" t="s">
        <v>89</v>
      </c>
      <c r="AV195" s="13" t="s">
        <v>87</v>
      </c>
      <c r="AW195" s="13" t="s">
        <v>35</v>
      </c>
      <c r="AX195" s="13" t="s">
        <v>80</v>
      </c>
      <c r="AY195" s="249" t="s">
        <v>146</v>
      </c>
    </row>
    <row r="196" s="14" customFormat="1">
      <c r="A196" s="14"/>
      <c r="B196" s="250"/>
      <c r="C196" s="251"/>
      <c r="D196" s="241" t="s">
        <v>159</v>
      </c>
      <c r="E196" s="252" t="s">
        <v>1</v>
      </c>
      <c r="F196" s="253" t="s">
        <v>87</v>
      </c>
      <c r="G196" s="251"/>
      <c r="H196" s="254">
        <v>1</v>
      </c>
      <c r="I196" s="255"/>
      <c r="J196" s="251"/>
      <c r="K196" s="251"/>
      <c r="L196" s="256"/>
      <c r="M196" s="257"/>
      <c r="N196" s="258"/>
      <c r="O196" s="258"/>
      <c r="P196" s="258"/>
      <c r="Q196" s="258"/>
      <c r="R196" s="258"/>
      <c r="S196" s="258"/>
      <c r="T196" s="25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0" t="s">
        <v>159</v>
      </c>
      <c r="AU196" s="260" t="s">
        <v>89</v>
      </c>
      <c r="AV196" s="14" t="s">
        <v>89</v>
      </c>
      <c r="AW196" s="14" t="s">
        <v>35</v>
      </c>
      <c r="AX196" s="14" t="s">
        <v>80</v>
      </c>
      <c r="AY196" s="260" t="s">
        <v>146</v>
      </c>
    </row>
    <row r="197" s="15" customFormat="1">
      <c r="A197" s="15"/>
      <c r="B197" s="261"/>
      <c r="C197" s="262"/>
      <c r="D197" s="241" t="s">
        <v>159</v>
      </c>
      <c r="E197" s="263" t="s">
        <v>1</v>
      </c>
      <c r="F197" s="264" t="s">
        <v>198</v>
      </c>
      <c r="G197" s="262"/>
      <c r="H197" s="265">
        <v>1</v>
      </c>
      <c r="I197" s="266"/>
      <c r="J197" s="262"/>
      <c r="K197" s="262"/>
      <c r="L197" s="267"/>
      <c r="M197" s="287"/>
      <c r="N197" s="288"/>
      <c r="O197" s="288"/>
      <c r="P197" s="288"/>
      <c r="Q197" s="288"/>
      <c r="R197" s="288"/>
      <c r="S197" s="288"/>
      <c r="T197" s="289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1" t="s">
        <v>159</v>
      </c>
      <c r="AU197" s="271" t="s">
        <v>89</v>
      </c>
      <c r="AV197" s="15" t="s">
        <v>153</v>
      </c>
      <c r="AW197" s="15" t="s">
        <v>35</v>
      </c>
      <c r="AX197" s="15" t="s">
        <v>87</v>
      </c>
      <c r="AY197" s="271" t="s">
        <v>146</v>
      </c>
    </row>
    <row r="198" s="2" customFormat="1" ht="6.96" customHeight="1">
      <c r="A198" s="38"/>
      <c r="B198" s="66"/>
      <c r="C198" s="67"/>
      <c r="D198" s="67"/>
      <c r="E198" s="67"/>
      <c r="F198" s="67"/>
      <c r="G198" s="67"/>
      <c r="H198" s="67"/>
      <c r="I198" s="67"/>
      <c r="J198" s="67"/>
      <c r="K198" s="67"/>
      <c r="L198" s="44"/>
      <c r="M198" s="38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</row>
  </sheetData>
  <sheetProtection sheet="1" autoFilter="0" formatColumns="0" formatRows="0" objects="1" scenarios="1" spinCount="100000" saltValue="5h/UcRD/qVdYLSTK1BEK2B9enZpSklRyeYzEertc0ht7Q1CznNlfO8YnG7NbRvOI+Enwu7DY18UwzJNxMl35Qg==" hashValue="9/+TKEAKLZvq3H3VkkmCWk56d805PcEVxpkj1ZfUBTlTR8Jqa/4ny3kMb0CjUP0CoAABZ4HUUaWH8M3LKfOqvQ==" algorithmName="SHA-512" password="CC35"/>
  <autoFilter ref="C124:K19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89</v>
      </c>
    </row>
    <row r="4" s="1" customFormat="1" ht="24.96" customHeight="1">
      <c r="B4" s="20"/>
      <c r="D4" s="148" t="s">
        <v>111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Cyklostezka Šternberk - Dolní Žleb - II. etapa</v>
      </c>
      <c r="F7" s="150"/>
      <c r="G7" s="150"/>
      <c r="H7" s="150"/>
      <c r="L7" s="20"/>
    </row>
    <row r="8" s="1" customFormat="1" ht="12" customHeight="1">
      <c r="B8" s="20"/>
      <c r="D8" s="150" t="s">
        <v>112</v>
      </c>
      <c r="L8" s="20"/>
    </row>
    <row r="9" s="2" customFormat="1" ht="16.5" customHeight="1">
      <c r="A9" s="38"/>
      <c r="B9" s="44"/>
      <c r="C9" s="38"/>
      <c r="D9" s="38"/>
      <c r="E9" s="151" t="s">
        <v>768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114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769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16. 12. 2021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0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">
        <v>33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34</v>
      </c>
      <c r="F23" s="38"/>
      <c r="G23" s="38"/>
      <c r="H23" s="38"/>
      <c r="I23" s="150" t="s">
        <v>28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36</v>
      </c>
      <c r="E25" s="38"/>
      <c r="F25" s="38"/>
      <c r="G25" s="38"/>
      <c r="H25" s="38"/>
      <c r="I25" s="150" t="s">
        <v>25</v>
      </c>
      <c r="J25" s="141" t="s">
        <v>37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38</v>
      </c>
      <c r="F26" s="38"/>
      <c r="G26" s="38"/>
      <c r="H26" s="38"/>
      <c r="I26" s="150" t="s">
        <v>28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39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40</v>
      </c>
      <c r="E32" s="38"/>
      <c r="F32" s="38"/>
      <c r="G32" s="38"/>
      <c r="H32" s="38"/>
      <c r="I32" s="38"/>
      <c r="J32" s="160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42</v>
      </c>
      <c r="G34" s="38"/>
      <c r="H34" s="38"/>
      <c r="I34" s="161" t="s">
        <v>41</v>
      </c>
      <c r="J34" s="161" t="s">
        <v>43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44</v>
      </c>
      <c r="E35" s="150" t="s">
        <v>45</v>
      </c>
      <c r="F35" s="163">
        <f>ROUND((SUM(BE125:BE172)),  2)</f>
        <v>0</v>
      </c>
      <c r="G35" s="38"/>
      <c r="H35" s="38"/>
      <c r="I35" s="164">
        <v>0.20999999999999999</v>
      </c>
      <c r="J35" s="163">
        <f>ROUND(((SUM(BE125:BE172))*I35),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46</v>
      </c>
      <c r="F36" s="163">
        <f>ROUND((SUM(BF125:BF172)),  2)</f>
        <v>0</v>
      </c>
      <c r="G36" s="38"/>
      <c r="H36" s="38"/>
      <c r="I36" s="164">
        <v>0.14999999999999999</v>
      </c>
      <c r="J36" s="163">
        <f>ROUND(((SUM(BF125:BF172))*I36),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ROUND((SUM(BG125:BG172)),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48</v>
      </c>
      <c r="F38" s="163">
        <f>ROUND((SUM(BH125:BH172)),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49</v>
      </c>
      <c r="F39" s="163">
        <f>ROUND((SUM(BI125:BI172)),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50</v>
      </c>
      <c r="E41" s="167"/>
      <c r="F41" s="167"/>
      <c r="G41" s="168" t="s">
        <v>51</v>
      </c>
      <c r="H41" s="169" t="s">
        <v>52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53</v>
      </c>
      <c r="E50" s="173"/>
      <c r="F50" s="173"/>
      <c r="G50" s="172" t="s">
        <v>54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55</v>
      </c>
      <c r="E61" s="175"/>
      <c r="F61" s="176" t="s">
        <v>56</v>
      </c>
      <c r="G61" s="174" t="s">
        <v>55</v>
      </c>
      <c r="H61" s="175"/>
      <c r="I61" s="175"/>
      <c r="J61" s="177" t="s">
        <v>56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57</v>
      </c>
      <c r="E65" s="178"/>
      <c r="F65" s="178"/>
      <c r="G65" s="172" t="s">
        <v>58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55</v>
      </c>
      <c r="E76" s="175"/>
      <c r="F76" s="176" t="s">
        <v>56</v>
      </c>
      <c r="G76" s="174" t="s">
        <v>55</v>
      </c>
      <c r="H76" s="175"/>
      <c r="I76" s="175"/>
      <c r="J76" s="177" t="s">
        <v>56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Cyklostezka Šternberk - Dolní Žleb - II. 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768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114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101.2_n - Stezka pro pěší a cyklisty km 0,170 - 0,715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Šternberk - Dolní Žleb</v>
      </c>
      <c r="G91" s="40"/>
      <c r="H91" s="40"/>
      <c r="I91" s="32" t="s">
        <v>22</v>
      </c>
      <c r="J91" s="79" t="str">
        <f>IF(J14="","",J14)</f>
        <v>16. 12. 2021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Město Šternberk</v>
      </c>
      <c r="G93" s="40"/>
      <c r="H93" s="40"/>
      <c r="I93" s="32" t="s">
        <v>32</v>
      </c>
      <c r="J93" s="36" t="str">
        <f>E23</f>
        <v>Dopravní projektování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36</v>
      </c>
      <c r="J94" s="36" t="str">
        <f>E26</f>
        <v>Ing. Milena Uhlárová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117</v>
      </c>
      <c r="D96" s="185"/>
      <c r="E96" s="185"/>
      <c r="F96" s="185"/>
      <c r="G96" s="185"/>
      <c r="H96" s="185"/>
      <c r="I96" s="185"/>
      <c r="J96" s="186" t="s">
        <v>118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119</v>
      </c>
      <c r="D98" s="40"/>
      <c r="E98" s="40"/>
      <c r="F98" s="40"/>
      <c r="G98" s="40"/>
      <c r="H98" s="40"/>
      <c r="I98" s="40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120</v>
      </c>
    </row>
    <row r="99" s="9" customFormat="1" ht="24.96" customHeight="1">
      <c r="A99" s="9"/>
      <c r="B99" s="188"/>
      <c r="C99" s="189"/>
      <c r="D99" s="190" t="s">
        <v>121</v>
      </c>
      <c r="E99" s="191"/>
      <c r="F99" s="191"/>
      <c r="G99" s="191"/>
      <c r="H99" s="191"/>
      <c r="I99" s="191"/>
      <c r="J99" s="192">
        <f>J126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122</v>
      </c>
      <c r="E100" s="196"/>
      <c r="F100" s="196"/>
      <c r="G100" s="196"/>
      <c r="H100" s="196"/>
      <c r="I100" s="196"/>
      <c r="J100" s="197">
        <f>J127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125</v>
      </c>
      <c r="E101" s="196"/>
      <c r="F101" s="196"/>
      <c r="G101" s="196"/>
      <c r="H101" s="196"/>
      <c r="I101" s="196"/>
      <c r="J101" s="197">
        <f>J156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129</v>
      </c>
      <c r="E102" s="196"/>
      <c r="F102" s="196"/>
      <c r="G102" s="196"/>
      <c r="H102" s="196"/>
      <c r="I102" s="196"/>
      <c r="J102" s="197">
        <f>J164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130</v>
      </c>
      <c r="E103" s="196"/>
      <c r="F103" s="196"/>
      <c r="G103" s="196"/>
      <c r="H103" s="196"/>
      <c r="I103" s="196"/>
      <c r="J103" s="197">
        <f>J171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131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>Cyklostezka Šternberk - Dolní Žleb - II. etapa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112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3" t="s">
        <v>768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114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>SO 101.2_n - Stezka pro pěší a cyklisty km 0,170 - 0,715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F14</f>
        <v>Šternberk - Dolní Žleb</v>
      </c>
      <c r="G119" s="40"/>
      <c r="H119" s="40"/>
      <c r="I119" s="32" t="s">
        <v>22</v>
      </c>
      <c r="J119" s="79" t="str">
        <f>IF(J14="","",J14)</f>
        <v>16. 12. 2021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24</v>
      </c>
      <c r="D121" s="40"/>
      <c r="E121" s="40"/>
      <c r="F121" s="27" t="str">
        <f>E17</f>
        <v>Město Šternberk</v>
      </c>
      <c r="G121" s="40"/>
      <c r="H121" s="40"/>
      <c r="I121" s="32" t="s">
        <v>32</v>
      </c>
      <c r="J121" s="36" t="str">
        <f>E23</f>
        <v>Dopravní projektování s.r.o.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30</v>
      </c>
      <c r="D122" s="40"/>
      <c r="E122" s="40"/>
      <c r="F122" s="27" t="str">
        <f>IF(E20="","",E20)</f>
        <v>Vyplň údaj</v>
      </c>
      <c r="G122" s="40"/>
      <c r="H122" s="40"/>
      <c r="I122" s="32" t="s">
        <v>36</v>
      </c>
      <c r="J122" s="36" t="str">
        <f>E26</f>
        <v>Ing. Milena Uhlárová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9"/>
      <c r="B124" s="200"/>
      <c r="C124" s="201" t="s">
        <v>132</v>
      </c>
      <c r="D124" s="202" t="s">
        <v>65</v>
      </c>
      <c r="E124" s="202" t="s">
        <v>61</v>
      </c>
      <c r="F124" s="202" t="s">
        <v>62</v>
      </c>
      <c r="G124" s="202" t="s">
        <v>133</v>
      </c>
      <c r="H124" s="202" t="s">
        <v>134</v>
      </c>
      <c r="I124" s="202" t="s">
        <v>135</v>
      </c>
      <c r="J124" s="202" t="s">
        <v>118</v>
      </c>
      <c r="K124" s="203" t="s">
        <v>136</v>
      </c>
      <c r="L124" s="204"/>
      <c r="M124" s="100" t="s">
        <v>1</v>
      </c>
      <c r="N124" s="101" t="s">
        <v>44</v>
      </c>
      <c r="O124" s="101" t="s">
        <v>137</v>
      </c>
      <c r="P124" s="101" t="s">
        <v>138</v>
      </c>
      <c r="Q124" s="101" t="s">
        <v>139</v>
      </c>
      <c r="R124" s="101" t="s">
        <v>140</v>
      </c>
      <c r="S124" s="101" t="s">
        <v>141</v>
      </c>
      <c r="T124" s="102" t="s">
        <v>142</v>
      </c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</row>
    <row r="125" s="2" customFormat="1" ht="22.8" customHeight="1">
      <c r="A125" s="38"/>
      <c r="B125" s="39"/>
      <c r="C125" s="107" t="s">
        <v>143</v>
      </c>
      <c r="D125" s="40"/>
      <c r="E125" s="40"/>
      <c r="F125" s="40"/>
      <c r="G125" s="40"/>
      <c r="H125" s="40"/>
      <c r="I125" s="40"/>
      <c r="J125" s="205">
        <f>BK125</f>
        <v>0</v>
      </c>
      <c r="K125" s="40"/>
      <c r="L125" s="44"/>
      <c r="M125" s="103"/>
      <c r="N125" s="206"/>
      <c r="O125" s="104"/>
      <c r="P125" s="207">
        <f>P126</f>
        <v>0</v>
      </c>
      <c r="Q125" s="104"/>
      <c r="R125" s="207">
        <f>R126</f>
        <v>0.017854000000000002</v>
      </c>
      <c r="S125" s="104"/>
      <c r="T125" s="208">
        <f>T126</f>
        <v>15.122500000000001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79</v>
      </c>
      <c r="AU125" s="17" t="s">
        <v>120</v>
      </c>
      <c r="BK125" s="209">
        <f>BK126</f>
        <v>0</v>
      </c>
    </row>
    <row r="126" s="12" customFormat="1" ht="25.92" customHeight="1">
      <c r="A126" s="12"/>
      <c r="B126" s="210"/>
      <c r="C126" s="211"/>
      <c r="D126" s="212" t="s">
        <v>79</v>
      </c>
      <c r="E126" s="213" t="s">
        <v>144</v>
      </c>
      <c r="F126" s="213" t="s">
        <v>145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P127+P156+P164+P171</f>
        <v>0</v>
      </c>
      <c r="Q126" s="218"/>
      <c r="R126" s="219">
        <f>R127+R156+R164+R171</f>
        <v>0.017854000000000002</v>
      </c>
      <c r="S126" s="218"/>
      <c r="T126" s="220">
        <f>T127+T156+T164+T171</f>
        <v>15.122500000000001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87</v>
      </c>
      <c r="AT126" s="222" t="s">
        <v>79</v>
      </c>
      <c r="AU126" s="222" t="s">
        <v>80</v>
      </c>
      <c r="AY126" s="221" t="s">
        <v>146</v>
      </c>
      <c r="BK126" s="223">
        <f>BK127+BK156+BK164+BK171</f>
        <v>0</v>
      </c>
    </row>
    <row r="127" s="12" customFormat="1" ht="22.8" customHeight="1">
      <c r="A127" s="12"/>
      <c r="B127" s="210"/>
      <c r="C127" s="211"/>
      <c r="D127" s="212" t="s">
        <v>79</v>
      </c>
      <c r="E127" s="224" t="s">
        <v>87</v>
      </c>
      <c r="F127" s="224" t="s">
        <v>147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SUM(P128:P155)</f>
        <v>0</v>
      </c>
      <c r="Q127" s="218"/>
      <c r="R127" s="219">
        <f>SUM(R128:R155)</f>
        <v>0.017854000000000002</v>
      </c>
      <c r="S127" s="218"/>
      <c r="T127" s="220">
        <f>SUM(T128:T155)</f>
        <v>15.122500000000001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87</v>
      </c>
      <c r="AT127" s="222" t="s">
        <v>79</v>
      </c>
      <c r="AU127" s="222" t="s">
        <v>87</v>
      </c>
      <c r="AY127" s="221" t="s">
        <v>146</v>
      </c>
      <c r="BK127" s="223">
        <f>SUM(BK128:BK155)</f>
        <v>0</v>
      </c>
    </row>
    <row r="128" s="2" customFormat="1" ht="21.75" customHeight="1">
      <c r="A128" s="38"/>
      <c r="B128" s="39"/>
      <c r="C128" s="226" t="s">
        <v>87</v>
      </c>
      <c r="D128" s="226" t="s">
        <v>148</v>
      </c>
      <c r="E128" s="227" t="s">
        <v>169</v>
      </c>
      <c r="F128" s="228" t="s">
        <v>170</v>
      </c>
      <c r="G128" s="229" t="s">
        <v>157</v>
      </c>
      <c r="H128" s="230">
        <v>131.5</v>
      </c>
      <c r="I128" s="231"/>
      <c r="J128" s="232">
        <f>ROUND(I128*H128,2)</f>
        <v>0</v>
      </c>
      <c r="K128" s="228" t="s">
        <v>152</v>
      </c>
      <c r="L128" s="44"/>
      <c r="M128" s="233" t="s">
        <v>1</v>
      </c>
      <c r="N128" s="234" t="s">
        <v>45</v>
      </c>
      <c r="O128" s="91"/>
      <c r="P128" s="235">
        <f>O128*H128</f>
        <v>0</v>
      </c>
      <c r="Q128" s="235">
        <v>5.0000000000000002E-05</v>
      </c>
      <c r="R128" s="235">
        <f>Q128*H128</f>
        <v>0.0065750000000000001</v>
      </c>
      <c r="S128" s="235">
        <v>0.11500000000000001</v>
      </c>
      <c r="T128" s="236">
        <f>S128*H128</f>
        <v>15.122500000000001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153</v>
      </c>
      <c r="AT128" s="237" t="s">
        <v>148</v>
      </c>
      <c r="AU128" s="237" t="s">
        <v>89</v>
      </c>
      <c r="AY128" s="17" t="s">
        <v>146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87</v>
      </c>
      <c r="BK128" s="238">
        <f>ROUND(I128*H128,2)</f>
        <v>0</v>
      </c>
      <c r="BL128" s="17" t="s">
        <v>153</v>
      </c>
      <c r="BM128" s="237" t="s">
        <v>171</v>
      </c>
    </row>
    <row r="129" s="13" customFormat="1">
      <c r="A129" s="13"/>
      <c r="B129" s="239"/>
      <c r="C129" s="240"/>
      <c r="D129" s="241" t="s">
        <v>159</v>
      </c>
      <c r="E129" s="242" t="s">
        <v>1</v>
      </c>
      <c r="F129" s="243" t="s">
        <v>770</v>
      </c>
      <c r="G129" s="240"/>
      <c r="H129" s="242" t="s">
        <v>1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159</v>
      </c>
      <c r="AU129" s="249" t="s">
        <v>89</v>
      </c>
      <c r="AV129" s="13" t="s">
        <v>87</v>
      </c>
      <c r="AW129" s="13" t="s">
        <v>35</v>
      </c>
      <c r="AX129" s="13" t="s">
        <v>80</v>
      </c>
      <c r="AY129" s="249" t="s">
        <v>146</v>
      </c>
    </row>
    <row r="130" s="14" customFormat="1">
      <c r="A130" s="14"/>
      <c r="B130" s="250"/>
      <c r="C130" s="251"/>
      <c r="D130" s="241" t="s">
        <v>159</v>
      </c>
      <c r="E130" s="252" t="s">
        <v>1</v>
      </c>
      <c r="F130" s="253" t="s">
        <v>771</v>
      </c>
      <c r="G130" s="251"/>
      <c r="H130" s="254">
        <v>131.5</v>
      </c>
      <c r="I130" s="255"/>
      <c r="J130" s="251"/>
      <c r="K130" s="251"/>
      <c r="L130" s="256"/>
      <c r="M130" s="257"/>
      <c r="N130" s="258"/>
      <c r="O130" s="258"/>
      <c r="P130" s="258"/>
      <c r="Q130" s="258"/>
      <c r="R130" s="258"/>
      <c r="S130" s="258"/>
      <c r="T130" s="25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0" t="s">
        <v>159</v>
      </c>
      <c r="AU130" s="260" t="s">
        <v>89</v>
      </c>
      <c r="AV130" s="14" t="s">
        <v>89</v>
      </c>
      <c r="AW130" s="14" t="s">
        <v>35</v>
      </c>
      <c r="AX130" s="14" t="s">
        <v>87</v>
      </c>
      <c r="AY130" s="260" t="s">
        <v>146</v>
      </c>
    </row>
    <row r="131" s="2" customFormat="1" ht="16.5" customHeight="1">
      <c r="A131" s="38"/>
      <c r="B131" s="39"/>
      <c r="C131" s="226" t="s">
        <v>89</v>
      </c>
      <c r="D131" s="226" t="s">
        <v>148</v>
      </c>
      <c r="E131" s="227" t="s">
        <v>772</v>
      </c>
      <c r="F131" s="228" t="s">
        <v>773</v>
      </c>
      <c r="G131" s="229" t="s">
        <v>190</v>
      </c>
      <c r="H131" s="230">
        <v>36.5</v>
      </c>
      <c r="I131" s="231"/>
      <c r="J131" s="232">
        <f>ROUND(I131*H131,2)</f>
        <v>0</v>
      </c>
      <c r="K131" s="228" t="s">
        <v>1</v>
      </c>
      <c r="L131" s="44"/>
      <c r="M131" s="233" t="s">
        <v>1</v>
      </c>
      <c r="N131" s="234" t="s">
        <v>45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153</v>
      </c>
      <c r="AT131" s="237" t="s">
        <v>148</v>
      </c>
      <c r="AU131" s="237" t="s">
        <v>89</v>
      </c>
      <c r="AY131" s="17" t="s">
        <v>146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87</v>
      </c>
      <c r="BK131" s="238">
        <f>ROUND(I131*H131,2)</f>
        <v>0</v>
      </c>
      <c r="BL131" s="17" t="s">
        <v>153</v>
      </c>
      <c r="BM131" s="237" t="s">
        <v>774</v>
      </c>
    </row>
    <row r="132" s="14" customFormat="1">
      <c r="A132" s="14"/>
      <c r="B132" s="250"/>
      <c r="C132" s="251"/>
      <c r="D132" s="241" t="s">
        <v>159</v>
      </c>
      <c r="E132" s="252" t="s">
        <v>1</v>
      </c>
      <c r="F132" s="253" t="s">
        <v>775</v>
      </c>
      <c r="G132" s="251"/>
      <c r="H132" s="254">
        <v>36.5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159</v>
      </c>
      <c r="AU132" s="260" t="s">
        <v>89</v>
      </c>
      <c r="AV132" s="14" t="s">
        <v>89</v>
      </c>
      <c r="AW132" s="14" t="s">
        <v>35</v>
      </c>
      <c r="AX132" s="14" t="s">
        <v>87</v>
      </c>
      <c r="AY132" s="260" t="s">
        <v>146</v>
      </c>
    </row>
    <row r="133" s="2" customFormat="1" ht="21.75" customHeight="1">
      <c r="A133" s="38"/>
      <c r="B133" s="39"/>
      <c r="C133" s="226" t="s">
        <v>163</v>
      </c>
      <c r="D133" s="226" t="s">
        <v>148</v>
      </c>
      <c r="E133" s="227" t="s">
        <v>776</v>
      </c>
      <c r="F133" s="228" t="s">
        <v>777</v>
      </c>
      <c r="G133" s="229" t="s">
        <v>157</v>
      </c>
      <c r="H133" s="230">
        <v>365</v>
      </c>
      <c r="I133" s="231"/>
      <c r="J133" s="232">
        <f>ROUND(I133*H133,2)</f>
        <v>0</v>
      </c>
      <c r="K133" s="228" t="s">
        <v>152</v>
      </c>
      <c r="L133" s="44"/>
      <c r="M133" s="233" t="s">
        <v>1</v>
      </c>
      <c r="N133" s="234" t="s">
        <v>45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153</v>
      </c>
      <c r="AT133" s="237" t="s">
        <v>148</v>
      </c>
      <c r="AU133" s="237" t="s">
        <v>89</v>
      </c>
      <c r="AY133" s="17" t="s">
        <v>146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87</v>
      </c>
      <c r="BK133" s="238">
        <f>ROUND(I133*H133,2)</f>
        <v>0</v>
      </c>
      <c r="BL133" s="17" t="s">
        <v>153</v>
      </c>
      <c r="BM133" s="237" t="s">
        <v>778</v>
      </c>
    </row>
    <row r="134" s="13" customFormat="1">
      <c r="A134" s="13"/>
      <c r="B134" s="239"/>
      <c r="C134" s="240"/>
      <c r="D134" s="241" t="s">
        <v>159</v>
      </c>
      <c r="E134" s="242" t="s">
        <v>1</v>
      </c>
      <c r="F134" s="243" t="s">
        <v>195</v>
      </c>
      <c r="G134" s="240"/>
      <c r="H134" s="242" t="s">
        <v>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159</v>
      </c>
      <c r="AU134" s="249" t="s">
        <v>89</v>
      </c>
      <c r="AV134" s="13" t="s">
        <v>87</v>
      </c>
      <c r="AW134" s="13" t="s">
        <v>35</v>
      </c>
      <c r="AX134" s="13" t="s">
        <v>80</v>
      </c>
      <c r="AY134" s="249" t="s">
        <v>146</v>
      </c>
    </row>
    <row r="135" s="13" customFormat="1">
      <c r="A135" s="13"/>
      <c r="B135" s="239"/>
      <c r="C135" s="240"/>
      <c r="D135" s="241" t="s">
        <v>159</v>
      </c>
      <c r="E135" s="242" t="s">
        <v>1</v>
      </c>
      <c r="F135" s="243" t="s">
        <v>185</v>
      </c>
      <c r="G135" s="240"/>
      <c r="H135" s="242" t="s">
        <v>1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159</v>
      </c>
      <c r="AU135" s="249" t="s">
        <v>89</v>
      </c>
      <c r="AV135" s="13" t="s">
        <v>87</v>
      </c>
      <c r="AW135" s="13" t="s">
        <v>35</v>
      </c>
      <c r="AX135" s="13" t="s">
        <v>80</v>
      </c>
      <c r="AY135" s="249" t="s">
        <v>146</v>
      </c>
    </row>
    <row r="136" s="14" customFormat="1">
      <c r="A136" s="14"/>
      <c r="B136" s="250"/>
      <c r="C136" s="251"/>
      <c r="D136" s="241" t="s">
        <v>159</v>
      </c>
      <c r="E136" s="252" t="s">
        <v>1</v>
      </c>
      <c r="F136" s="253" t="s">
        <v>779</v>
      </c>
      <c r="G136" s="251"/>
      <c r="H136" s="254">
        <v>365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159</v>
      </c>
      <c r="AU136" s="260" t="s">
        <v>89</v>
      </c>
      <c r="AV136" s="14" t="s">
        <v>89</v>
      </c>
      <c r="AW136" s="14" t="s">
        <v>35</v>
      </c>
      <c r="AX136" s="14" t="s">
        <v>87</v>
      </c>
      <c r="AY136" s="260" t="s">
        <v>146</v>
      </c>
    </row>
    <row r="137" s="2" customFormat="1" ht="16.5" customHeight="1">
      <c r="A137" s="38"/>
      <c r="B137" s="39"/>
      <c r="C137" s="226" t="s">
        <v>153</v>
      </c>
      <c r="D137" s="226" t="s">
        <v>148</v>
      </c>
      <c r="E137" s="227" t="s">
        <v>780</v>
      </c>
      <c r="F137" s="228" t="s">
        <v>781</v>
      </c>
      <c r="G137" s="229" t="s">
        <v>157</v>
      </c>
      <c r="H137" s="230">
        <v>365</v>
      </c>
      <c r="I137" s="231"/>
      <c r="J137" s="232">
        <f>ROUND(I137*H137,2)</f>
        <v>0</v>
      </c>
      <c r="K137" s="228" t="s">
        <v>152</v>
      </c>
      <c r="L137" s="44"/>
      <c r="M137" s="233" t="s">
        <v>1</v>
      </c>
      <c r="N137" s="234" t="s">
        <v>45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153</v>
      </c>
      <c r="AT137" s="237" t="s">
        <v>148</v>
      </c>
      <c r="AU137" s="237" t="s">
        <v>89</v>
      </c>
      <c r="AY137" s="17" t="s">
        <v>146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87</v>
      </c>
      <c r="BK137" s="238">
        <f>ROUND(I137*H137,2)</f>
        <v>0</v>
      </c>
      <c r="BL137" s="17" t="s">
        <v>153</v>
      </c>
      <c r="BM137" s="237" t="s">
        <v>782</v>
      </c>
    </row>
    <row r="138" s="13" customFormat="1">
      <c r="A138" s="13"/>
      <c r="B138" s="239"/>
      <c r="C138" s="240"/>
      <c r="D138" s="241" t="s">
        <v>159</v>
      </c>
      <c r="E138" s="242" t="s">
        <v>1</v>
      </c>
      <c r="F138" s="243" t="s">
        <v>195</v>
      </c>
      <c r="G138" s="240"/>
      <c r="H138" s="242" t="s">
        <v>1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159</v>
      </c>
      <c r="AU138" s="249" t="s">
        <v>89</v>
      </c>
      <c r="AV138" s="13" t="s">
        <v>87</v>
      </c>
      <c r="AW138" s="13" t="s">
        <v>35</v>
      </c>
      <c r="AX138" s="13" t="s">
        <v>80</v>
      </c>
      <c r="AY138" s="249" t="s">
        <v>146</v>
      </c>
    </row>
    <row r="139" s="13" customFormat="1">
      <c r="A139" s="13"/>
      <c r="B139" s="239"/>
      <c r="C139" s="240"/>
      <c r="D139" s="241" t="s">
        <v>159</v>
      </c>
      <c r="E139" s="242" t="s">
        <v>1</v>
      </c>
      <c r="F139" s="243" t="s">
        <v>185</v>
      </c>
      <c r="G139" s="240"/>
      <c r="H139" s="242" t="s">
        <v>1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159</v>
      </c>
      <c r="AU139" s="249" t="s">
        <v>89</v>
      </c>
      <c r="AV139" s="13" t="s">
        <v>87</v>
      </c>
      <c r="AW139" s="13" t="s">
        <v>35</v>
      </c>
      <c r="AX139" s="13" t="s">
        <v>80</v>
      </c>
      <c r="AY139" s="249" t="s">
        <v>146</v>
      </c>
    </row>
    <row r="140" s="14" customFormat="1">
      <c r="A140" s="14"/>
      <c r="B140" s="250"/>
      <c r="C140" s="251"/>
      <c r="D140" s="241" t="s">
        <v>159</v>
      </c>
      <c r="E140" s="252" t="s">
        <v>1</v>
      </c>
      <c r="F140" s="253" t="s">
        <v>779</v>
      </c>
      <c r="G140" s="251"/>
      <c r="H140" s="254">
        <v>365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0" t="s">
        <v>159</v>
      </c>
      <c r="AU140" s="260" t="s">
        <v>89</v>
      </c>
      <c r="AV140" s="14" t="s">
        <v>89</v>
      </c>
      <c r="AW140" s="14" t="s">
        <v>35</v>
      </c>
      <c r="AX140" s="14" t="s">
        <v>87</v>
      </c>
      <c r="AY140" s="260" t="s">
        <v>146</v>
      </c>
    </row>
    <row r="141" s="2" customFormat="1" ht="16.5" customHeight="1">
      <c r="A141" s="38"/>
      <c r="B141" s="39"/>
      <c r="C141" s="272" t="s">
        <v>174</v>
      </c>
      <c r="D141" s="272" t="s">
        <v>239</v>
      </c>
      <c r="E141" s="273" t="s">
        <v>783</v>
      </c>
      <c r="F141" s="274" t="s">
        <v>784</v>
      </c>
      <c r="G141" s="275" t="s">
        <v>612</v>
      </c>
      <c r="H141" s="276">
        <v>11.279</v>
      </c>
      <c r="I141" s="277"/>
      <c r="J141" s="278">
        <f>ROUND(I141*H141,2)</f>
        <v>0</v>
      </c>
      <c r="K141" s="274" t="s">
        <v>152</v>
      </c>
      <c r="L141" s="279"/>
      <c r="M141" s="280" t="s">
        <v>1</v>
      </c>
      <c r="N141" s="281" t="s">
        <v>45</v>
      </c>
      <c r="O141" s="91"/>
      <c r="P141" s="235">
        <f>O141*H141</f>
        <v>0</v>
      </c>
      <c r="Q141" s="235">
        <v>0.001</v>
      </c>
      <c r="R141" s="235">
        <f>Q141*H141</f>
        <v>0.011279000000000001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199</v>
      </c>
      <c r="AT141" s="237" t="s">
        <v>239</v>
      </c>
      <c r="AU141" s="237" t="s">
        <v>89</v>
      </c>
      <c r="AY141" s="17" t="s">
        <v>146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87</v>
      </c>
      <c r="BK141" s="238">
        <f>ROUND(I141*H141,2)</f>
        <v>0</v>
      </c>
      <c r="BL141" s="17" t="s">
        <v>153</v>
      </c>
      <c r="BM141" s="237" t="s">
        <v>785</v>
      </c>
    </row>
    <row r="142" s="14" customFormat="1">
      <c r="A142" s="14"/>
      <c r="B142" s="250"/>
      <c r="C142" s="251"/>
      <c r="D142" s="241" t="s">
        <v>159</v>
      </c>
      <c r="E142" s="252" t="s">
        <v>1</v>
      </c>
      <c r="F142" s="253" t="s">
        <v>786</v>
      </c>
      <c r="G142" s="251"/>
      <c r="H142" s="254">
        <v>11.279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0" t="s">
        <v>159</v>
      </c>
      <c r="AU142" s="260" t="s">
        <v>89</v>
      </c>
      <c r="AV142" s="14" t="s">
        <v>89</v>
      </c>
      <c r="AW142" s="14" t="s">
        <v>35</v>
      </c>
      <c r="AX142" s="14" t="s">
        <v>87</v>
      </c>
      <c r="AY142" s="260" t="s">
        <v>146</v>
      </c>
    </row>
    <row r="143" s="2" customFormat="1" ht="16.5" customHeight="1">
      <c r="A143" s="38"/>
      <c r="B143" s="39"/>
      <c r="C143" s="226" t="s">
        <v>180</v>
      </c>
      <c r="D143" s="226" t="s">
        <v>148</v>
      </c>
      <c r="E143" s="227" t="s">
        <v>787</v>
      </c>
      <c r="F143" s="228" t="s">
        <v>788</v>
      </c>
      <c r="G143" s="229" t="s">
        <v>157</v>
      </c>
      <c r="H143" s="230">
        <v>365</v>
      </c>
      <c r="I143" s="231"/>
      <c r="J143" s="232">
        <f>ROUND(I143*H143,2)</f>
        <v>0</v>
      </c>
      <c r="K143" s="228" t="s">
        <v>152</v>
      </c>
      <c r="L143" s="44"/>
      <c r="M143" s="233" t="s">
        <v>1</v>
      </c>
      <c r="N143" s="234" t="s">
        <v>45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153</v>
      </c>
      <c r="AT143" s="237" t="s">
        <v>148</v>
      </c>
      <c r="AU143" s="237" t="s">
        <v>89</v>
      </c>
      <c r="AY143" s="17" t="s">
        <v>146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87</v>
      </c>
      <c r="BK143" s="238">
        <f>ROUND(I143*H143,2)</f>
        <v>0</v>
      </c>
      <c r="BL143" s="17" t="s">
        <v>153</v>
      </c>
      <c r="BM143" s="237" t="s">
        <v>789</v>
      </c>
    </row>
    <row r="144" s="14" customFormat="1">
      <c r="A144" s="14"/>
      <c r="B144" s="250"/>
      <c r="C144" s="251"/>
      <c r="D144" s="241" t="s">
        <v>159</v>
      </c>
      <c r="E144" s="252" t="s">
        <v>1</v>
      </c>
      <c r="F144" s="253" t="s">
        <v>779</v>
      </c>
      <c r="G144" s="251"/>
      <c r="H144" s="254">
        <v>365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0" t="s">
        <v>159</v>
      </c>
      <c r="AU144" s="260" t="s">
        <v>89</v>
      </c>
      <c r="AV144" s="14" t="s">
        <v>89</v>
      </c>
      <c r="AW144" s="14" t="s">
        <v>35</v>
      </c>
      <c r="AX144" s="14" t="s">
        <v>87</v>
      </c>
      <c r="AY144" s="260" t="s">
        <v>146</v>
      </c>
    </row>
    <row r="145" s="2" customFormat="1" ht="16.5" customHeight="1">
      <c r="A145" s="38"/>
      <c r="B145" s="39"/>
      <c r="C145" s="226" t="s">
        <v>187</v>
      </c>
      <c r="D145" s="226" t="s">
        <v>148</v>
      </c>
      <c r="E145" s="227" t="s">
        <v>790</v>
      </c>
      <c r="F145" s="228" t="s">
        <v>791</v>
      </c>
      <c r="G145" s="229" t="s">
        <v>157</v>
      </c>
      <c r="H145" s="230">
        <v>365</v>
      </c>
      <c r="I145" s="231"/>
      <c r="J145" s="232">
        <f>ROUND(I145*H145,2)</f>
        <v>0</v>
      </c>
      <c r="K145" s="228" t="s">
        <v>152</v>
      </c>
      <c r="L145" s="44"/>
      <c r="M145" s="233" t="s">
        <v>1</v>
      </c>
      <c r="N145" s="234" t="s">
        <v>45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153</v>
      </c>
      <c r="AT145" s="237" t="s">
        <v>148</v>
      </c>
      <c r="AU145" s="237" t="s">
        <v>89</v>
      </c>
      <c r="AY145" s="17" t="s">
        <v>146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87</v>
      </c>
      <c r="BK145" s="238">
        <f>ROUND(I145*H145,2)</f>
        <v>0</v>
      </c>
      <c r="BL145" s="17" t="s">
        <v>153</v>
      </c>
      <c r="BM145" s="237" t="s">
        <v>792</v>
      </c>
    </row>
    <row r="146" s="14" customFormat="1">
      <c r="A146" s="14"/>
      <c r="B146" s="250"/>
      <c r="C146" s="251"/>
      <c r="D146" s="241" t="s">
        <v>159</v>
      </c>
      <c r="E146" s="252" t="s">
        <v>1</v>
      </c>
      <c r="F146" s="253" t="s">
        <v>779</v>
      </c>
      <c r="G146" s="251"/>
      <c r="H146" s="254">
        <v>365</v>
      </c>
      <c r="I146" s="255"/>
      <c r="J146" s="251"/>
      <c r="K146" s="251"/>
      <c r="L146" s="256"/>
      <c r="M146" s="257"/>
      <c r="N146" s="258"/>
      <c r="O146" s="258"/>
      <c r="P146" s="258"/>
      <c r="Q146" s="258"/>
      <c r="R146" s="258"/>
      <c r="S146" s="258"/>
      <c r="T146" s="25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0" t="s">
        <v>159</v>
      </c>
      <c r="AU146" s="260" t="s">
        <v>89</v>
      </c>
      <c r="AV146" s="14" t="s">
        <v>89</v>
      </c>
      <c r="AW146" s="14" t="s">
        <v>35</v>
      </c>
      <c r="AX146" s="14" t="s">
        <v>87</v>
      </c>
      <c r="AY146" s="260" t="s">
        <v>146</v>
      </c>
    </row>
    <row r="147" s="2" customFormat="1" ht="16.5" customHeight="1">
      <c r="A147" s="38"/>
      <c r="B147" s="39"/>
      <c r="C147" s="226" t="s">
        <v>199</v>
      </c>
      <c r="D147" s="226" t="s">
        <v>148</v>
      </c>
      <c r="E147" s="227" t="s">
        <v>793</v>
      </c>
      <c r="F147" s="228" t="s">
        <v>794</v>
      </c>
      <c r="G147" s="229" t="s">
        <v>157</v>
      </c>
      <c r="H147" s="230">
        <v>365</v>
      </c>
      <c r="I147" s="231"/>
      <c r="J147" s="232">
        <f>ROUND(I147*H147,2)</f>
        <v>0</v>
      </c>
      <c r="K147" s="228" t="s">
        <v>152</v>
      </c>
      <c r="L147" s="44"/>
      <c r="M147" s="233" t="s">
        <v>1</v>
      </c>
      <c r="N147" s="234" t="s">
        <v>45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153</v>
      </c>
      <c r="AT147" s="237" t="s">
        <v>148</v>
      </c>
      <c r="AU147" s="237" t="s">
        <v>89</v>
      </c>
      <c r="AY147" s="17" t="s">
        <v>146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87</v>
      </c>
      <c r="BK147" s="238">
        <f>ROUND(I147*H147,2)</f>
        <v>0</v>
      </c>
      <c r="BL147" s="17" t="s">
        <v>153</v>
      </c>
      <c r="BM147" s="237" t="s">
        <v>795</v>
      </c>
    </row>
    <row r="148" s="14" customFormat="1">
      <c r="A148" s="14"/>
      <c r="B148" s="250"/>
      <c r="C148" s="251"/>
      <c r="D148" s="241" t="s">
        <v>159</v>
      </c>
      <c r="E148" s="252" t="s">
        <v>1</v>
      </c>
      <c r="F148" s="253" t="s">
        <v>779</v>
      </c>
      <c r="G148" s="251"/>
      <c r="H148" s="254">
        <v>365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0" t="s">
        <v>159</v>
      </c>
      <c r="AU148" s="260" t="s">
        <v>89</v>
      </c>
      <c r="AV148" s="14" t="s">
        <v>89</v>
      </c>
      <c r="AW148" s="14" t="s">
        <v>35</v>
      </c>
      <c r="AX148" s="14" t="s">
        <v>87</v>
      </c>
      <c r="AY148" s="260" t="s">
        <v>146</v>
      </c>
    </row>
    <row r="149" s="2" customFormat="1" ht="16.5" customHeight="1">
      <c r="A149" s="38"/>
      <c r="B149" s="39"/>
      <c r="C149" s="226" t="s">
        <v>207</v>
      </c>
      <c r="D149" s="226" t="s">
        <v>148</v>
      </c>
      <c r="E149" s="227" t="s">
        <v>796</v>
      </c>
      <c r="F149" s="228" t="s">
        <v>797</v>
      </c>
      <c r="G149" s="229" t="s">
        <v>157</v>
      </c>
      <c r="H149" s="230">
        <v>365</v>
      </c>
      <c r="I149" s="231"/>
      <c r="J149" s="232">
        <f>ROUND(I149*H149,2)</f>
        <v>0</v>
      </c>
      <c r="K149" s="228" t="s">
        <v>152</v>
      </c>
      <c r="L149" s="44"/>
      <c r="M149" s="233" t="s">
        <v>1</v>
      </c>
      <c r="N149" s="234" t="s">
        <v>45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153</v>
      </c>
      <c r="AT149" s="237" t="s">
        <v>148</v>
      </c>
      <c r="AU149" s="237" t="s">
        <v>89</v>
      </c>
      <c r="AY149" s="17" t="s">
        <v>146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87</v>
      </c>
      <c r="BK149" s="238">
        <f>ROUND(I149*H149,2)</f>
        <v>0</v>
      </c>
      <c r="BL149" s="17" t="s">
        <v>153</v>
      </c>
      <c r="BM149" s="237" t="s">
        <v>798</v>
      </c>
    </row>
    <row r="150" s="14" customFormat="1">
      <c r="A150" s="14"/>
      <c r="B150" s="250"/>
      <c r="C150" s="251"/>
      <c r="D150" s="241" t="s">
        <v>159</v>
      </c>
      <c r="E150" s="252" t="s">
        <v>1</v>
      </c>
      <c r="F150" s="253" t="s">
        <v>779</v>
      </c>
      <c r="G150" s="251"/>
      <c r="H150" s="254">
        <v>365</v>
      </c>
      <c r="I150" s="255"/>
      <c r="J150" s="251"/>
      <c r="K150" s="251"/>
      <c r="L150" s="256"/>
      <c r="M150" s="257"/>
      <c r="N150" s="258"/>
      <c r="O150" s="258"/>
      <c r="P150" s="258"/>
      <c r="Q150" s="258"/>
      <c r="R150" s="258"/>
      <c r="S150" s="258"/>
      <c r="T150" s="25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0" t="s">
        <v>159</v>
      </c>
      <c r="AU150" s="260" t="s">
        <v>89</v>
      </c>
      <c r="AV150" s="14" t="s">
        <v>89</v>
      </c>
      <c r="AW150" s="14" t="s">
        <v>35</v>
      </c>
      <c r="AX150" s="14" t="s">
        <v>87</v>
      </c>
      <c r="AY150" s="260" t="s">
        <v>146</v>
      </c>
    </row>
    <row r="151" s="2" customFormat="1" ht="16.5" customHeight="1">
      <c r="A151" s="38"/>
      <c r="B151" s="39"/>
      <c r="C151" s="226" t="s">
        <v>215</v>
      </c>
      <c r="D151" s="226" t="s">
        <v>148</v>
      </c>
      <c r="E151" s="227" t="s">
        <v>799</v>
      </c>
      <c r="F151" s="228" t="s">
        <v>800</v>
      </c>
      <c r="G151" s="229" t="s">
        <v>157</v>
      </c>
      <c r="H151" s="230">
        <v>1095</v>
      </c>
      <c r="I151" s="231"/>
      <c r="J151" s="232">
        <f>ROUND(I151*H151,2)</f>
        <v>0</v>
      </c>
      <c r="K151" s="228" t="s">
        <v>152</v>
      </c>
      <c r="L151" s="44"/>
      <c r="M151" s="233" t="s">
        <v>1</v>
      </c>
      <c r="N151" s="234" t="s">
        <v>45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153</v>
      </c>
      <c r="AT151" s="237" t="s">
        <v>148</v>
      </c>
      <c r="AU151" s="237" t="s">
        <v>89</v>
      </c>
      <c r="AY151" s="17" t="s">
        <v>146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87</v>
      </c>
      <c r="BK151" s="238">
        <f>ROUND(I151*H151,2)</f>
        <v>0</v>
      </c>
      <c r="BL151" s="17" t="s">
        <v>153</v>
      </c>
      <c r="BM151" s="237" t="s">
        <v>801</v>
      </c>
    </row>
    <row r="152" s="13" customFormat="1">
      <c r="A152" s="13"/>
      <c r="B152" s="239"/>
      <c r="C152" s="240"/>
      <c r="D152" s="241" t="s">
        <v>159</v>
      </c>
      <c r="E152" s="242" t="s">
        <v>1</v>
      </c>
      <c r="F152" s="243" t="s">
        <v>802</v>
      </c>
      <c r="G152" s="240"/>
      <c r="H152" s="242" t="s">
        <v>1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159</v>
      </c>
      <c r="AU152" s="249" t="s">
        <v>89</v>
      </c>
      <c r="AV152" s="13" t="s">
        <v>87</v>
      </c>
      <c r="AW152" s="13" t="s">
        <v>35</v>
      </c>
      <c r="AX152" s="13" t="s">
        <v>80</v>
      </c>
      <c r="AY152" s="249" t="s">
        <v>146</v>
      </c>
    </row>
    <row r="153" s="14" customFormat="1">
      <c r="A153" s="14"/>
      <c r="B153" s="250"/>
      <c r="C153" s="251"/>
      <c r="D153" s="241" t="s">
        <v>159</v>
      </c>
      <c r="E153" s="252" t="s">
        <v>1</v>
      </c>
      <c r="F153" s="253" t="s">
        <v>803</v>
      </c>
      <c r="G153" s="251"/>
      <c r="H153" s="254">
        <v>1095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0" t="s">
        <v>159</v>
      </c>
      <c r="AU153" s="260" t="s">
        <v>89</v>
      </c>
      <c r="AV153" s="14" t="s">
        <v>89</v>
      </c>
      <c r="AW153" s="14" t="s">
        <v>35</v>
      </c>
      <c r="AX153" s="14" t="s">
        <v>87</v>
      </c>
      <c r="AY153" s="260" t="s">
        <v>146</v>
      </c>
    </row>
    <row r="154" s="2" customFormat="1" ht="16.5" customHeight="1">
      <c r="A154" s="38"/>
      <c r="B154" s="39"/>
      <c r="C154" s="226" t="s">
        <v>220</v>
      </c>
      <c r="D154" s="226" t="s">
        <v>148</v>
      </c>
      <c r="E154" s="227" t="s">
        <v>804</v>
      </c>
      <c r="F154" s="228" t="s">
        <v>805</v>
      </c>
      <c r="G154" s="229" t="s">
        <v>190</v>
      </c>
      <c r="H154" s="230">
        <v>9.125</v>
      </c>
      <c r="I154" s="231"/>
      <c r="J154" s="232">
        <f>ROUND(I154*H154,2)</f>
        <v>0</v>
      </c>
      <c r="K154" s="228" t="s">
        <v>152</v>
      </c>
      <c r="L154" s="44"/>
      <c r="M154" s="233" t="s">
        <v>1</v>
      </c>
      <c r="N154" s="234" t="s">
        <v>45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153</v>
      </c>
      <c r="AT154" s="237" t="s">
        <v>148</v>
      </c>
      <c r="AU154" s="237" t="s">
        <v>89</v>
      </c>
      <c r="AY154" s="17" t="s">
        <v>146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87</v>
      </c>
      <c r="BK154" s="238">
        <f>ROUND(I154*H154,2)</f>
        <v>0</v>
      </c>
      <c r="BL154" s="17" t="s">
        <v>153</v>
      </c>
      <c r="BM154" s="237" t="s">
        <v>806</v>
      </c>
    </row>
    <row r="155" s="14" customFormat="1">
      <c r="A155" s="14"/>
      <c r="B155" s="250"/>
      <c r="C155" s="251"/>
      <c r="D155" s="241" t="s">
        <v>159</v>
      </c>
      <c r="E155" s="252" t="s">
        <v>1</v>
      </c>
      <c r="F155" s="253" t="s">
        <v>807</v>
      </c>
      <c r="G155" s="251"/>
      <c r="H155" s="254">
        <v>9.125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0" t="s">
        <v>159</v>
      </c>
      <c r="AU155" s="260" t="s">
        <v>89</v>
      </c>
      <c r="AV155" s="14" t="s">
        <v>89</v>
      </c>
      <c r="AW155" s="14" t="s">
        <v>35</v>
      </c>
      <c r="AX155" s="14" t="s">
        <v>87</v>
      </c>
      <c r="AY155" s="260" t="s">
        <v>146</v>
      </c>
    </row>
    <row r="156" s="12" customFormat="1" ht="22.8" customHeight="1">
      <c r="A156" s="12"/>
      <c r="B156" s="210"/>
      <c r="C156" s="211"/>
      <c r="D156" s="212" t="s">
        <v>79</v>
      </c>
      <c r="E156" s="224" t="s">
        <v>174</v>
      </c>
      <c r="F156" s="224" t="s">
        <v>271</v>
      </c>
      <c r="G156" s="211"/>
      <c r="H156" s="211"/>
      <c r="I156" s="214"/>
      <c r="J156" s="225">
        <f>BK156</f>
        <v>0</v>
      </c>
      <c r="K156" s="211"/>
      <c r="L156" s="216"/>
      <c r="M156" s="217"/>
      <c r="N156" s="218"/>
      <c r="O156" s="218"/>
      <c r="P156" s="219">
        <f>SUM(P157:P163)</f>
        <v>0</v>
      </c>
      <c r="Q156" s="218"/>
      <c r="R156" s="219">
        <f>SUM(R157:R163)</f>
        <v>0</v>
      </c>
      <c r="S156" s="218"/>
      <c r="T156" s="220">
        <f>SUM(T157:T163)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1" t="s">
        <v>87</v>
      </c>
      <c r="AT156" s="222" t="s">
        <v>79</v>
      </c>
      <c r="AU156" s="222" t="s">
        <v>87</v>
      </c>
      <c r="AY156" s="221" t="s">
        <v>146</v>
      </c>
      <c r="BK156" s="223">
        <f>SUM(BK157:BK163)</f>
        <v>0</v>
      </c>
    </row>
    <row r="157" s="2" customFormat="1" ht="16.5" customHeight="1">
      <c r="A157" s="38"/>
      <c r="B157" s="39"/>
      <c r="C157" s="226" t="s">
        <v>226</v>
      </c>
      <c r="D157" s="226" t="s">
        <v>148</v>
      </c>
      <c r="E157" s="227" t="s">
        <v>302</v>
      </c>
      <c r="F157" s="228" t="s">
        <v>303</v>
      </c>
      <c r="G157" s="229" t="s">
        <v>157</v>
      </c>
      <c r="H157" s="230">
        <v>246.30000000000001</v>
      </c>
      <c r="I157" s="231"/>
      <c r="J157" s="232">
        <f>ROUND(I157*H157,2)</f>
        <v>0</v>
      </c>
      <c r="K157" s="228" t="s">
        <v>152</v>
      </c>
      <c r="L157" s="44"/>
      <c r="M157" s="233" t="s">
        <v>1</v>
      </c>
      <c r="N157" s="234" t="s">
        <v>45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153</v>
      </c>
      <c r="AT157" s="237" t="s">
        <v>148</v>
      </c>
      <c r="AU157" s="237" t="s">
        <v>89</v>
      </c>
      <c r="AY157" s="17" t="s">
        <v>146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87</v>
      </c>
      <c r="BK157" s="238">
        <f>ROUND(I157*H157,2)</f>
        <v>0</v>
      </c>
      <c r="BL157" s="17" t="s">
        <v>153</v>
      </c>
      <c r="BM157" s="237" t="s">
        <v>304</v>
      </c>
    </row>
    <row r="158" s="13" customFormat="1">
      <c r="A158" s="13"/>
      <c r="B158" s="239"/>
      <c r="C158" s="240"/>
      <c r="D158" s="241" t="s">
        <v>159</v>
      </c>
      <c r="E158" s="242" t="s">
        <v>1</v>
      </c>
      <c r="F158" s="243" t="s">
        <v>195</v>
      </c>
      <c r="G158" s="240"/>
      <c r="H158" s="242" t="s">
        <v>1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159</v>
      </c>
      <c r="AU158" s="249" t="s">
        <v>89</v>
      </c>
      <c r="AV158" s="13" t="s">
        <v>87</v>
      </c>
      <c r="AW158" s="13" t="s">
        <v>35</v>
      </c>
      <c r="AX158" s="13" t="s">
        <v>80</v>
      </c>
      <c r="AY158" s="249" t="s">
        <v>146</v>
      </c>
    </row>
    <row r="159" s="14" customFormat="1">
      <c r="A159" s="14"/>
      <c r="B159" s="250"/>
      <c r="C159" s="251"/>
      <c r="D159" s="241" t="s">
        <v>159</v>
      </c>
      <c r="E159" s="252" t="s">
        <v>1</v>
      </c>
      <c r="F159" s="253" t="s">
        <v>808</v>
      </c>
      <c r="G159" s="251"/>
      <c r="H159" s="254">
        <v>246.30000000000001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0" t="s">
        <v>159</v>
      </c>
      <c r="AU159" s="260" t="s">
        <v>89</v>
      </c>
      <c r="AV159" s="14" t="s">
        <v>89</v>
      </c>
      <c r="AW159" s="14" t="s">
        <v>35</v>
      </c>
      <c r="AX159" s="14" t="s">
        <v>87</v>
      </c>
      <c r="AY159" s="260" t="s">
        <v>146</v>
      </c>
    </row>
    <row r="160" s="2" customFormat="1" ht="21.75" customHeight="1">
      <c r="A160" s="38"/>
      <c r="B160" s="39"/>
      <c r="C160" s="226" t="s">
        <v>232</v>
      </c>
      <c r="D160" s="226" t="s">
        <v>148</v>
      </c>
      <c r="E160" s="227" t="s">
        <v>313</v>
      </c>
      <c r="F160" s="228" t="s">
        <v>314</v>
      </c>
      <c r="G160" s="229" t="s">
        <v>157</v>
      </c>
      <c r="H160" s="230">
        <v>246.30000000000001</v>
      </c>
      <c r="I160" s="231"/>
      <c r="J160" s="232">
        <f>ROUND(I160*H160,2)</f>
        <v>0</v>
      </c>
      <c r="K160" s="228" t="s">
        <v>152</v>
      </c>
      <c r="L160" s="44"/>
      <c r="M160" s="233" t="s">
        <v>1</v>
      </c>
      <c r="N160" s="234" t="s">
        <v>45</v>
      </c>
      <c r="O160" s="91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153</v>
      </c>
      <c r="AT160" s="237" t="s">
        <v>148</v>
      </c>
      <c r="AU160" s="237" t="s">
        <v>89</v>
      </c>
      <c r="AY160" s="17" t="s">
        <v>146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87</v>
      </c>
      <c r="BK160" s="238">
        <f>ROUND(I160*H160,2)</f>
        <v>0</v>
      </c>
      <c r="BL160" s="17" t="s">
        <v>153</v>
      </c>
      <c r="BM160" s="237" t="s">
        <v>315</v>
      </c>
    </row>
    <row r="161" s="13" customFormat="1">
      <c r="A161" s="13"/>
      <c r="B161" s="239"/>
      <c r="C161" s="240"/>
      <c r="D161" s="241" t="s">
        <v>159</v>
      </c>
      <c r="E161" s="242" t="s">
        <v>1</v>
      </c>
      <c r="F161" s="243" t="s">
        <v>195</v>
      </c>
      <c r="G161" s="240"/>
      <c r="H161" s="242" t="s">
        <v>1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159</v>
      </c>
      <c r="AU161" s="249" t="s">
        <v>89</v>
      </c>
      <c r="AV161" s="13" t="s">
        <v>87</v>
      </c>
      <c r="AW161" s="13" t="s">
        <v>35</v>
      </c>
      <c r="AX161" s="13" t="s">
        <v>80</v>
      </c>
      <c r="AY161" s="249" t="s">
        <v>146</v>
      </c>
    </row>
    <row r="162" s="13" customFormat="1">
      <c r="A162" s="13"/>
      <c r="B162" s="239"/>
      <c r="C162" s="240"/>
      <c r="D162" s="241" t="s">
        <v>159</v>
      </c>
      <c r="E162" s="242" t="s">
        <v>1</v>
      </c>
      <c r="F162" s="243" t="s">
        <v>316</v>
      </c>
      <c r="G162" s="240"/>
      <c r="H162" s="242" t="s">
        <v>1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159</v>
      </c>
      <c r="AU162" s="249" t="s">
        <v>89</v>
      </c>
      <c r="AV162" s="13" t="s">
        <v>87</v>
      </c>
      <c r="AW162" s="13" t="s">
        <v>35</v>
      </c>
      <c r="AX162" s="13" t="s">
        <v>80</v>
      </c>
      <c r="AY162" s="249" t="s">
        <v>146</v>
      </c>
    </row>
    <row r="163" s="14" customFormat="1">
      <c r="A163" s="14"/>
      <c r="B163" s="250"/>
      <c r="C163" s="251"/>
      <c r="D163" s="241" t="s">
        <v>159</v>
      </c>
      <c r="E163" s="252" t="s">
        <v>1</v>
      </c>
      <c r="F163" s="253" t="s">
        <v>809</v>
      </c>
      <c r="G163" s="251"/>
      <c r="H163" s="254">
        <v>246.30000000000001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0" t="s">
        <v>159</v>
      </c>
      <c r="AU163" s="260" t="s">
        <v>89</v>
      </c>
      <c r="AV163" s="14" t="s">
        <v>89</v>
      </c>
      <c r="AW163" s="14" t="s">
        <v>35</v>
      </c>
      <c r="AX163" s="14" t="s">
        <v>87</v>
      </c>
      <c r="AY163" s="260" t="s">
        <v>146</v>
      </c>
    </row>
    <row r="164" s="12" customFormat="1" ht="22.8" customHeight="1">
      <c r="A164" s="12"/>
      <c r="B164" s="210"/>
      <c r="C164" s="211"/>
      <c r="D164" s="212" t="s">
        <v>79</v>
      </c>
      <c r="E164" s="224" t="s">
        <v>541</v>
      </c>
      <c r="F164" s="224" t="s">
        <v>542</v>
      </c>
      <c r="G164" s="211"/>
      <c r="H164" s="211"/>
      <c r="I164" s="214"/>
      <c r="J164" s="225">
        <f>BK164</f>
        <v>0</v>
      </c>
      <c r="K164" s="211"/>
      <c r="L164" s="216"/>
      <c r="M164" s="217"/>
      <c r="N164" s="218"/>
      <c r="O164" s="218"/>
      <c r="P164" s="219">
        <f>SUM(P165:P170)</f>
        <v>0</v>
      </c>
      <c r="Q164" s="218"/>
      <c r="R164" s="219">
        <f>SUM(R165:R170)</f>
        <v>0</v>
      </c>
      <c r="S164" s="218"/>
      <c r="T164" s="220">
        <f>SUM(T165:T170)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1" t="s">
        <v>87</v>
      </c>
      <c r="AT164" s="222" t="s">
        <v>79</v>
      </c>
      <c r="AU164" s="222" t="s">
        <v>87</v>
      </c>
      <c r="AY164" s="221" t="s">
        <v>146</v>
      </c>
      <c r="BK164" s="223">
        <f>SUM(BK165:BK170)</f>
        <v>0</v>
      </c>
    </row>
    <row r="165" s="2" customFormat="1" ht="16.5" customHeight="1">
      <c r="A165" s="38"/>
      <c r="B165" s="39"/>
      <c r="C165" s="226" t="s">
        <v>238</v>
      </c>
      <c r="D165" s="226" t="s">
        <v>148</v>
      </c>
      <c r="E165" s="227" t="s">
        <v>544</v>
      </c>
      <c r="F165" s="228" t="s">
        <v>545</v>
      </c>
      <c r="G165" s="229" t="s">
        <v>229</v>
      </c>
      <c r="H165" s="230">
        <v>15.122999999999999</v>
      </c>
      <c r="I165" s="231"/>
      <c r="J165" s="232">
        <f>ROUND(I165*H165,2)</f>
        <v>0</v>
      </c>
      <c r="K165" s="228" t="s">
        <v>152</v>
      </c>
      <c r="L165" s="44"/>
      <c r="M165" s="233" t="s">
        <v>1</v>
      </c>
      <c r="N165" s="234" t="s">
        <v>45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153</v>
      </c>
      <c r="AT165" s="237" t="s">
        <v>148</v>
      </c>
      <c r="AU165" s="237" t="s">
        <v>89</v>
      </c>
      <c r="AY165" s="17" t="s">
        <v>146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87</v>
      </c>
      <c r="BK165" s="238">
        <f>ROUND(I165*H165,2)</f>
        <v>0</v>
      </c>
      <c r="BL165" s="17" t="s">
        <v>153</v>
      </c>
      <c r="BM165" s="237" t="s">
        <v>546</v>
      </c>
    </row>
    <row r="166" s="2" customFormat="1" ht="16.5" customHeight="1">
      <c r="A166" s="38"/>
      <c r="B166" s="39"/>
      <c r="C166" s="226" t="s">
        <v>8</v>
      </c>
      <c r="D166" s="226" t="s">
        <v>148</v>
      </c>
      <c r="E166" s="227" t="s">
        <v>548</v>
      </c>
      <c r="F166" s="228" t="s">
        <v>549</v>
      </c>
      <c r="G166" s="229" t="s">
        <v>229</v>
      </c>
      <c r="H166" s="230">
        <v>60.491999999999997</v>
      </c>
      <c r="I166" s="231"/>
      <c r="J166" s="232">
        <f>ROUND(I166*H166,2)</f>
        <v>0</v>
      </c>
      <c r="K166" s="228" t="s">
        <v>152</v>
      </c>
      <c r="L166" s="44"/>
      <c r="M166" s="233" t="s">
        <v>1</v>
      </c>
      <c r="N166" s="234" t="s">
        <v>45</v>
      </c>
      <c r="O166" s="91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153</v>
      </c>
      <c r="AT166" s="237" t="s">
        <v>148</v>
      </c>
      <c r="AU166" s="237" t="s">
        <v>89</v>
      </c>
      <c r="AY166" s="17" t="s">
        <v>146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87</v>
      </c>
      <c r="BK166" s="238">
        <f>ROUND(I166*H166,2)</f>
        <v>0</v>
      </c>
      <c r="BL166" s="17" t="s">
        <v>153</v>
      </c>
      <c r="BM166" s="237" t="s">
        <v>550</v>
      </c>
    </row>
    <row r="167" s="14" customFormat="1">
      <c r="A167" s="14"/>
      <c r="B167" s="250"/>
      <c r="C167" s="251"/>
      <c r="D167" s="241" t="s">
        <v>159</v>
      </c>
      <c r="E167" s="252" t="s">
        <v>1</v>
      </c>
      <c r="F167" s="253" t="s">
        <v>810</v>
      </c>
      <c r="G167" s="251"/>
      <c r="H167" s="254">
        <v>60.491999999999997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0" t="s">
        <v>159</v>
      </c>
      <c r="AU167" s="260" t="s">
        <v>89</v>
      </c>
      <c r="AV167" s="14" t="s">
        <v>89</v>
      </c>
      <c r="AW167" s="14" t="s">
        <v>35</v>
      </c>
      <c r="AX167" s="14" t="s">
        <v>87</v>
      </c>
      <c r="AY167" s="260" t="s">
        <v>146</v>
      </c>
    </row>
    <row r="168" s="2" customFormat="1" ht="16.5" customHeight="1">
      <c r="A168" s="38"/>
      <c r="B168" s="39"/>
      <c r="C168" s="226" t="s">
        <v>250</v>
      </c>
      <c r="D168" s="226" t="s">
        <v>148</v>
      </c>
      <c r="E168" s="227" t="s">
        <v>553</v>
      </c>
      <c r="F168" s="228" t="s">
        <v>554</v>
      </c>
      <c r="G168" s="229" t="s">
        <v>229</v>
      </c>
      <c r="H168" s="230">
        <v>15.122999999999999</v>
      </c>
      <c r="I168" s="231"/>
      <c r="J168" s="232">
        <f>ROUND(I168*H168,2)</f>
        <v>0</v>
      </c>
      <c r="K168" s="228" t="s">
        <v>152</v>
      </c>
      <c r="L168" s="44"/>
      <c r="M168" s="233" t="s">
        <v>1</v>
      </c>
      <c r="N168" s="234" t="s">
        <v>45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153</v>
      </c>
      <c r="AT168" s="237" t="s">
        <v>148</v>
      </c>
      <c r="AU168" s="237" t="s">
        <v>89</v>
      </c>
      <c r="AY168" s="17" t="s">
        <v>146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87</v>
      </c>
      <c r="BK168" s="238">
        <f>ROUND(I168*H168,2)</f>
        <v>0</v>
      </c>
      <c r="BL168" s="17" t="s">
        <v>153</v>
      </c>
      <c r="BM168" s="237" t="s">
        <v>555</v>
      </c>
    </row>
    <row r="169" s="2" customFormat="1" ht="24.15" customHeight="1">
      <c r="A169" s="38"/>
      <c r="B169" s="39"/>
      <c r="C169" s="226" t="s">
        <v>257</v>
      </c>
      <c r="D169" s="226" t="s">
        <v>148</v>
      </c>
      <c r="E169" s="227" t="s">
        <v>562</v>
      </c>
      <c r="F169" s="228" t="s">
        <v>563</v>
      </c>
      <c r="G169" s="229" t="s">
        <v>229</v>
      </c>
      <c r="H169" s="230">
        <v>15.122999999999999</v>
      </c>
      <c r="I169" s="231"/>
      <c r="J169" s="232">
        <f>ROUND(I169*H169,2)</f>
        <v>0</v>
      </c>
      <c r="K169" s="228" t="s">
        <v>152</v>
      </c>
      <c r="L169" s="44"/>
      <c r="M169" s="233" t="s">
        <v>1</v>
      </c>
      <c r="N169" s="234" t="s">
        <v>45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153</v>
      </c>
      <c r="AT169" s="237" t="s">
        <v>148</v>
      </c>
      <c r="AU169" s="237" t="s">
        <v>89</v>
      </c>
      <c r="AY169" s="17" t="s">
        <v>146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87</v>
      </c>
      <c r="BK169" s="238">
        <f>ROUND(I169*H169,2)</f>
        <v>0</v>
      </c>
      <c r="BL169" s="17" t="s">
        <v>153</v>
      </c>
      <c r="BM169" s="237" t="s">
        <v>564</v>
      </c>
    </row>
    <row r="170" s="14" customFormat="1">
      <c r="A170" s="14"/>
      <c r="B170" s="250"/>
      <c r="C170" s="251"/>
      <c r="D170" s="241" t="s">
        <v>159</v>
      </c>
      <c r="E170" s="252" t="s">
        <v>1</v>
      </c>
      <c r="F170" s="253" t="s">
        <v>811</v>
      </c>
      <c r="G170" s="251"/>
      <c r="H170" s="254">
        <v>15.122999999999999</v>
      </c>
      <c r="I170" s="255"/>
      <c r="J170" s="251"/>
      <c r="K170" s="251"/>
      <c r="L170" s="256"/>
      <c r="M170" s="257"/>
      <c r="N170" s="258"/>
      <c r="O170" s="258"/>
      <c r="P170" s="258"/>
      <c r="Q170" s="258"/>
      <c r="R170" s="258"/>
      <c r="S170" s="258"/>
      <c r="T170" s="25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0" t="s">
        <v>159</v>
      </c>
      <c r="AU170" s="260" t="s">
        <v>89</v>
      </c>
      <c r="AV170" s="14" t="s">
        <v>89</v>
      </c>
      <c r="AW170" s="14" t="s">
        <v>35</v>
      </c>
      <c r="AX170" s="14" t="s">
        <v>87</v>
      </c>
      <c r="AY170" s="260" t="s">
        <v>146</v>
      </c>
    </row>
    <row r="171" s="12" customFormat="1" ht="22.8" customHeight="1">
      <c r="A171" s="12"/>
      <c r="B171" s="210"/>
      <c r="C171" s="211"/>
      <c r="D171" s="212" t="s">
        <v>79</v>
      </c>
      <c r="E171" s="224" t="s">
        <v>571</v>
      </c>
      <c r="F171" s="224" t="s">
        <v>572</v>
      </c>
      <c r="G171" s="211"/>
      <c r="H171" s="211"/>
      <c r="I171" s="214"/>
      <c r="J171" s="225">
        <f>BK171</f>
        <v>0</v>
      </c>
      <c r="K171" s="211"/>
      <c r="L171" s="216"/>
      <c r="M171" s="217"/>
      <c r="N171" s="218"/>
      <c r="O171" s="218"/>
      <c r="P171" s="219">
        <f>P172</f>
        <v>0</v>
      </c>
      <c r="Q171" s="218"/>
      <c r="R171" s="219">
        <f>R172</f>
        <v>0</v>
      </c>
      <c r="S171" s="218"/>
      <c r="T171" s="220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1" t="s">
        <v>87</v>
      </c>
      <c r="AT171" s="222" t="s">
        <v>79</v>
      </c>
      <c r="AU171" s="222" t="s">
        <v>87</v>
      </c>
      <c r="AY171" s="221" t="s">
        <v>146</v>
      </c>
      <c r="BK171" s="223">
        <f>BK172</f>
        <v>0</v>
      </c>
    </row>
    <row r="172" s="2" customFormat="1" ht="21.75" customHeight="1">
      <c r="A172" s="38"/>
      <c r="B172" s="39"/>
      <c r="C172" s="226" t="s">
        <v>263</v>
      </c>
      <c r="D172" s="226" t="s">
        <v>148</v>
      </c>
      <c r="E172" s="227" t="s">
        <v>574</v>
      </c>
      <c r="F172" s="228" t="s">
        <v>575</v>
      </c>
      <c r="G172" s="229" t="s">
        <v>229</v>
      </c>
      <c r="H172" s="230">
        <v>0.017999999999999999</v>
      </c>
      <c r="I172" s="231"/>
      <c r="J172" s="232">
        <f>ROUND(I172*H172,2)</f>
        <v>0</v>
      </c>
      <c r="K172" s="228" t="s">
        <v>152</v>
      </c>
      <c r="L172" s="44"/>
      <c r="M172" s="282" t="s">
        <v>1</v>
      </c>
      <c r="N172" s="283" t="s">
        <v>45</v>
      </c>
      <c r="O172" s="284"/>
      <c r="P172" s="285">
        <f>O172*H172</f>
        <v>0</v>
      </c>
      <c r="Q172" s="285">
        <v>0</v>
      </c>
      <c r="R172" s="285">
        <f>Q172*H172</f>
        <v>0</v>
      </c>
      <c r="S172" s="285">
        <v>0</v>
      </c>
      <c r="T172" s="28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153</v>
      </c>
      <c r="AT172" s="237" t="s">
        <v>148</v>
      </c>
      <c r="AU172" s="237" t="s">
        <v>89</v>
      </c>
      <c r="AY172" s="17" t="s">
        <v>146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87</v>
      </c>
      <c r="BK172" s="238">
        <f>ROUND(I172*H172,2)</f>
        <v>0</v>
      </c>
      <c r="BL172" s="17" t="s">
        <v>153</v>
      </c>
      <c r="BM172" s="237" t="s">
        <v>576</v>
      </c>
    </row>
    <row r="173" s="2" customFormat="1" ht="6.96" customHeight="1">
      <c r="A173" s="38"/>
      <c r="B173" s="66"/>
      <c r="C173" s="67"/>
      <c r="D173" s="67"/>
      <c r="E173" s="67"/>
      <c r="F173" s="67"/>
      <c r="G173" s="67"/>
      <c r="H173" s="67"/>
      <c r="I173" s="67"/>
      <c r="J173" s="67"/>
      <c r="K173" s="67"/>
      <c r="L173" s="44"/>
      <c r="M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</row>
  </sheetData>
  <sheetProtection sheet="1" autoFilter="0" formatColumns="0" formatRows="0" objects="1" scenarios="1" spinCount="100000" saltValue="r+zv4d3xiXteRPPScuXTCHm/WsL3kJzySlljadUTf/nVlhFxcxVd02V6dECb+wy037Mrt54qhrwrbe4UAbuulw==" hashValue="4HLGTdpZJ2tF5C6HtneNemkZgMcge7Wfz+p2LYqQqtAOcS0paLobezpF368c7rkMpIefn1p3gjOsoZqRbhZVhQ==" algorithmName="SHA-512" password="CC35"/>
  <autoFilter ref="C124:K17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89</v>
      </c>
    </row>
    <row r="4" s="1" customFormat="1" ht="24.96" customHeight="1">
      <c r="B4" s="20"/>
      <c r="D4" s="148" t="s">
        <v>111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Cyklostezka Šternberk - Dolní Žleb - II. etapa</v>
      </c>
      <c r="F7" s="150"/>
      <c r="G7" s="150"/>
      <c r="H7" s="150"/>
      <c r="L7" s="20"/>
    </row>
    <row r="8" s="1" customFormat="1" ht="12" customHeight="1">
      <c r="B8" s="20"/>
      <c r="D8" s="150" t="s">
        <v>112</v>
      </c>
      <c r="L8" s="20"/>
    </row>
    <row r="9" s="2" customFormat="1" ht="16.5" customHeight="1">
      <c r="A9" s="38"/>
      <c r="B9" s="44"/>
      <c r="C9" s="38"/>
      <c r="D9" s="38"/>
      <c r="E9" s="151" t="s">
        <v>768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114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812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16. 12. 2021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0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">
        <v>33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34</v>
      </c>
      <c r="F23" s="38"/>
      <c r="G23" s="38"/>
      <c r="H23" s="38"/>
      <c r="I23" s="150" t="s">
        <v>28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36</v>
      </c>
      <c r="E25" s="38"/>
      <c r="F25" s="38"/>
      <c r="G25" s="38"/>
      <c r="H25" s="38"/>
      <c r="I25" s="150" t="s">
        <v>25</v>
      </c>
      <c r="J25" s="141" t="s">
        <v>37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38</v>
      </c>
      <c r="F26" s="38"/>
      <c r="G26" s="38"/>
      <c r="H26" s="38"/>
      <c r="I26" s="150" t="s">
        <v>28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39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40</v>
      </c>
      <c r="E32" s="38"/>
      <c r="F32" s="38"/>
      <c r="G32" s="38"/>
      <c r="H32" s="38"/>
      <c r="I32" s="38"/>
      <c r="J32" s="160">
        <f>ROUND(J126,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42</v>
      </c>
      <c r="G34" s="38"/>
      <c r="H34" s="38"/>
      <c r="I34" s="161" t="s">
        <v>41</v>
      </c>
      <c r="J34" s="161" t="s">
        <v>43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44</v>
      </c>
      <c r="E35" s="150" t="s">
        <v>45</v>
      </c>
      <c r="F35" s="163">
        <f>ROUND((SUM(BE126:BE175)),  2)</f>
        <v>0</v>
      </c>
      <c r="G35" s="38"/>
      <c r="H35" s="38"/>
      <c r="I35" s="164">
        <v>0.20999999999999999</v>
      </c>
      <c r="J35" s="163">
        <f>ROUND(((SUM(BE126:BE175))*I35),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46</v>
      </c>
      <c r="F36" s="163">
        <f>ROUND((SUM(BF126:BF175)),  2)</f>
        <v>0</v>
      </c>
      <c r="G36" s="38"/>
      <c r="H36" s="38"/>
      <c r="I36" s="164">
        <v>0.14999999999999999</v>
      </c>
      <c r="J36" s="163">
        <f>ROUND(((SUM(BF126:BF175))*I36),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ROUND((SUM(BG126:BG175)),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48</v>
      </c>
      <c r="F38" s="163">
        <f>ROUND((SUM(BH126:BH175)),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49</v>
      </c>
      <c r="F39" s="163">
        <f>ROUND((SUM(BI126:BI175)),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50</v>
      </c>
      <c r="E41" s="167"/>
      <c r="F41" s="167"/>
      <c r="G41" s="168" t="s">
        <v>51</v>
      </c>
      <c r="H41" s="169" t="s">
        <v>52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53</v>
      </c>
      <c r="E50" s="173"/>
      <c r="F50" s="173"/>
      <c r="G50" s="172" t="s">
        <v>54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55</v>
      </c>
      <c r="E61" s="175"/>
      <c r="F61" s="176" t="s">
        <v>56</v>
      </c>
      <c r="G61" s="174" t="s">
        <v>55</v>
      </c>
      <c r="H61" s="175"/>
      <c r="I61" s="175"/>
      <c r="J61" s="177" t="s">
        <v>56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57</v>
      </c>
      <c r="E65" s="178"/>
      <c r="F65" s="178"/>
      <c r="G65" s="172" t="s">
        <v>58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55</v>
      </c>
      <c r="E76" s="175"/>
      <c r="F76" s="176" t="s">
        <v>56</v>
      </c>
      <c r="G76" s="174" t="s">
        <v>55</v>
      </c>
      <c r="H76" s="175"/>
      <c r="I76" s="175"/>
      <c r="J76" s="177" t="s">
        <v>56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Cyklostezka Šternberk - Dolní Žleb - II. 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768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114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701_n - Výstavba oplocení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Šternberk - Dolní Žleb</v>
      </c>
      <c r="G91" s="40"/>
      <c r="H91" s="40"/>
      <c r="I91" s="32" t="s">
        <v>22</v>
      </c>
      <c r="J91" s="79" t="str">
        <f>IF(J14="","",J14)</f>
        <v>16. 12. 2021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Město Šternberk</v>
      </c>
      <c r="G93" s="40"/>
      <c r="H93" s="40"/>
      <c r="I93" s="32" t="s">
        <v>32</v>
      </c>
      <c r="J93" s="36" t="str">
        <f>E23</f>
        <v>Dopravní projektování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36</v>
      </c>
      <c r="J94" s="36" t="str">
        <f>E26</f>
        <v>Ing. Milena Uhlárová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117</v>
      </c>
      <c r="D96" s="185"/>
      <c r="E96" s="185"/>
      <c r="F96" s="185"/>
      <c r="G96" s="185"/>
      <c r="H96" s="185"/>
      <c r="I96" s="185"/>
      <c r="J96" s="186" t="s">
        <v>118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119</v>
      </c>
      <c r="D98" s="40"/>
      <c r="E98" s="40"/>
      <c r="F98" s="40"/>
      <c r="G98" s="40"/>
      <c r="H98" s="40"/>
      <c r="I98" s="40"/>
      <c r="J98" s="110">
        <f>J126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120</v>
      </c>
    </row>
    <row r="99" s="9" customFormat="1" ht="24.96" customHeight="1">
      <c r="A99" s="9"/>
      <c r="B99" s="188"/>
      <c r="C99" s="189"/>
      <c r="D99" s="190" t="s">
        <v>121</v>
      </c>
      <c r="E99" s="191"/>
      <c r="F99" s="191"/>
      <c r="G99" s="191"/>
      <c r="H99" s="191"/>
      <c r="I99" s="191"/>
      <c r="J99" s="192">
        <f>J127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122</v>
      </c>
      <c r="E100" s="196"/>
      <c r="F100" s="196"/>
      <c r="G100" s="196"/>
      <c r="H100" s="196"/>
      <c r="I100" s="196"/>
      <c r="J100" s="197">
        <f>J128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813</v>
      </c>
      <c r="E101" s="196"/>
      <c r="F101" s="196"/>
      <c r="G101" s="196"/>
      <c r="H101" s="196"/>
      <c r="I101" s="196"/>
      <c r="J101" s="197">
        <f>J141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128</v>
      </c>
      <c r="E102" s="196"/>
      <c r="F102" s="196"/>
      <c r="G102" s="196"/>
      <c r="H102" s="196"/>
      <c r="I102" s="196"/>
      <c r="J102" s="197">
        <f>J158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129</v>
      </c>
      <c r="E103" s="196"/>
      <c r="F103" s="196"/>
      <c r="G103" s="196"/>
      <c r="H103" s="196"/>
      <c r="I103" s="196"/>
      <c r="J103" s="197">
        <f>J167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130</v>
      </c>
      <c r="E104" s="196"/>
      <c r="F104" s="196"/>
      <c r="G104" s="196"/>
      <c r="H104" s="196"/>
      <c r="I104" s="196"/>
      <c r="J104" s="197">
        <f>J174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131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3" t="str">
        <f>E7</f>
        <v>Cyklostezka Šternberk - Dolní Žleb - II. etapa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1"/>
      <c r="C115" s="32" t="s">
        <v>112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183" t="s">
        <v>768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114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E11</f>
        <v>SO 701_n - Výstavba oplocení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F14</f>
        <v>Šternberk - Dolní Žleb</v>
      </c>
      <c r="G120" s="40"/>
      <c r="H120" s="40"/>
      <c r="I120" s="32" t="s">
        <v>22</v>
      </c>
      <c r="J120" s="79" t="str">
        <f>IF(J14="","",J14)</f>
        <v>16. 12. 2021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24</v>
      </c>
      <c r="D122" s="40"/>
      <c r="E122" s="40"/>
      <c r="F122" s="27" t="str">
        <f>E17</f>
        <v>Město Šternberk</v>
      </c>
      <c r="G122" s="40"/>
      <c r="H122" s="40"/>
      <c r="I122" s="32" t="s">
        <v>32</v>
      </c>
      <c r="J122" s="36" t="str">
        <f>E23</f>
        <v>Dopravní projektování s.r.o.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30</v>
      </c>
      <c r="D123" s="40"/>
      <c r="E123" s="40"/>
      <c r="F123" s="27" t="str">
        <f>IF(E20="","",E20)</f>
        <v>Vyplň údaj</v>
      </c>
      <c r="G123" s="40"/>
      <c r="H123" s="40"/>
      <c r="I123" s="32" t="s">
        <v>36</v>
      </c>
      <c r="J123" s="36" t="str">
        <f>E26</f>
        <v>Ing. Milena Uhlárová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9"/>
      <c r="B125" s="200"/>
      <c r="C125" s="201" t="s">
        <v>132</v>
      </c>
      <c r="D125" s="202" t="s">
        <v>65</v>
      </c>
      <c r="E125" s="202" t="s">
        <v>61</v>
      </c>
      <c r="F125" s="202" t="s">
        <v>62</v>
      </c>
      <c r="G125" s="202" t="s">
        <v>133</v>
      </c>
      <c r="H125" s="202" t="s">
        <v>134</v>
      </c>
      <c r="I125" s="202" t="s">
        <v>135</v>
      </c>
      <c r="J125" s="202" t="s">
        <v>118</v>
      </c>
      <c r="K125" s="203" t="s">
        <v>136</v>
      </c>
      <c r="L125" s="204"/>
      <c r="M125" s="100" t="s">
        <v>1</v>
      </c>
      <c r="N125" s="101" t="s">
        <v>44</v>
      </c>
      <c r="O125" s="101" t="s">
        <v>137</v>
      </c>
      <c r="P125" s="101" t="s">
        <v>138</v>
      </c>
      <c r="Q125" s="101" t="s">
        <v>139</v>
      </c>
      <c r="R125" s="101" t="s">
        <v>140</v>
      </c>
      <c r="S125" s="101" t="s">
        <v>141</v>
      </c>
      <c r="T125" s="102" t="s">
        <v>142</v>
      </c>
      <c r="U125" s="199"/>
      <c r="V125" s="199"/>
      <c r="W125" s="199"/>
      <c r="X125" s="199"/>
      <c r="Y125" s="199"/>
      <c r="Z125" s="199"/>
      <c r="AA125" s="199"/>
      <c r="AB125" s="199"/>
      <c r="AC125" s="199"/>
      <c r="AD125" s="199"/>
      <c r="AE125" s="199"/>
    </row>
    <row r="126" s="2" customFormat="1" ht="22.8" customHeight="1">
      <c r="A126" s="38"/>
      <c r="B126" s="39"/>
      <c r="C126" s="107" t="s">
        <v>143</v>
      </c>
      <c r="D126" s="40"/>
      <c r="E126" s="40"/>
      <c r="F126" s="40"/>
      <c r="G126" s="40"/>
      <c r="H126" s="40"/>
      <c r="I126" s="40"/>
      <c r="J126" s="205">
        <f>BK126</f>
        <v>0</v>
      </c>
      <c r="K126" s="40"/>
      <c r="L126" s="44"/>
      <c r="M126" s="103"/>
      <c r="N126" s="206"/>
      <c r="O126" s="104"/>
      <c r="P126" s="207">
        <f>P127</f>
        <v>0</v>
      </c>
      <c r="Q126" s="104"/>
      <c r="R126" s="207">
        <f>R127</f>
        <v>29.74605</v>
      </c>
      <c r="S126" s="104"/>
      <c r="T126" s="208">
        <f>T127</f>
        <v>12.667680000000001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79</v>
      </c>
      <c r="AU126" s="17" t="s">
        <v>120</v>
      </c>
      <c r="BK126" s="209">
        <f>BK127</f>
        <v>0</v>
      </c>
    </row>
    <row r="127" s="12" customFormat="1" ht="25.92" customHeight="1">
      <c r="A127" s="12"/>
      <c r="B127" s="210"/>
      <c r="C127" s="211"/>
      <c r="D127" s="212" t="s">
        <v>79</v>
      </c>
      <c r="E127" s="213" t="s">
        <v>144</v>
      </c>
      <c r="F127" s="213" t="s">
        <v>145</v>
      </c>
      <c r="G127" s="211"/>
      <c r="H127" s="211"/>
      <c r="I127" s="214"/>
      <c r="J127" s="215">
        <f>BK127</f>
        <v>0</v>
      </c>
      <c r="K127" s="211"/>
      <c r="L127" s="216"/>
      <c r="M127" s="217"/>
      <c r="N127" s="218"/>
      <c r="O127" s="218"/>
      <c r="P127" s="219">
        <f>P128+P141+P158+P167+P174</f>
        <v>0</v>
      </c>
      <c r="Q127" s="218"/>
      <c r="R127" s="219">
        <f>R128+R141+R158+R167+R174</f>
        <v>29.74605</v>
      </c>
      <c r="S127" s="218"/>
      <c r="T127" s="220">
        <f>T128+T141+T158+T167+T174</f>
        <v>12.667680000000001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87</v>
      </c>
      <c r="AT127" s="222" t="s">
        <v>79</v>
      </c>
      <c r="AU127" s="222" t="s">
        <v>80</v>
      </c>
      <c r="AY127" s="221" t="s">
        <v>146</v>
      </c>
      <c r="BK127" s="223">
        <f>BK128+BK141+BK158+BK167+BK174</f>
        <v>0</v>
      </c>
    </row>
    <row r="128" s="12" customFormat="1" ht="22.8" customHeight="1">
      <c r="A128" s="12"/>
      <c r="B128" s="210"/>
      <c r="C128" s="211"/>
      <c r="D128" s="212" t="s">
        <v>79</v>
      </c>
      <c r="E128" s="224" t="s">
        <v>87</v>
      </c>
      <c r="F128" s="224" t="s">
        <v>147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SUM(P129:P140)</f>
        <v>0</v>
      </c>
      <c r="Q128" s="218"/>
      <c r="R128" s="219">
        <f>SUM(R129:R140)</f>
        <v>0</v>
      </c>
      <c r="S128" s="218"/>
      <c r="T128" s="220">
        <f>SUM(T129:T140)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87</v>
      </c>
      <c r="AT128" s="222" t="s">
        <v>79</v>
      </c>
      <c r="AU128" s="222" t="s">
        <v>87</v>
      </c>
      <c r="AY128" s="221" t="s">
        <v>146</v>
      </c>
      <c r="BK128" s="223">
        <f>SUM(BK129:BK140)</f>
        <v>0</v>
      </c>
    </row>
    <row r="129" s="2" customFormat="1" ht="16.5" customHeight="1">
      <c r="A129" s="38"/>
      <c r="B129" s="39"/>
      <c r="C129" s="226" t="s">
        <v>87</v>
      </c>
      <c r="D129" s="226" t="s">
        <v>148</v>
      </c>
      <c r="E129" s="227" t="s">
        <v>814</v>
      </c>
      <c r="F129" s="228" t="s">
        <v>815</v>
      </c>
      <c r="G129" s="229" t="s">
        <v>190</v>
      </c>
      <c r="H129" s="230">
        <v>8.4480000000000004</v>
      </c>
      <c r="I129" s="231"/>
      <c r="J129" s="232">
        <f>ROUND(I129*H129,2)</f>
        <v>0</v>
      </c>
      <c r="K129" s="228" t="s">
        <v>152</v>
      </c>
      <c r="L129" s="44"/>
      <c r="M129" s="233" t="s">
        <v>1</v>
      </c>
      <c r="N129" s="234" t="s">
        <v>45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153</v>
      </c>
      <c r="AT129" s="237" t="s">
        <v>148</v>
      </c>
      <c r="AU129" s="237" t="s">
        <v>89</v>
      </c>
      <c r="AY129" s="17" t="s">
        <v>146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87</v>
      </c>
      <c r="BK129" s="238">
        <f>ROUND(I129*H129,2)</f>
        <v>0</v>
      </c>
      <c r="BL129" s="17" t="s">
        <v>153</v>
      </c>
      <c r="BM129" s="237" t="s">
        <v>816</v>
      </c>
    </row>
    <row r="130" s="13" customFormat="1">
      <c r="A130" s="13"/>
      <c r="B130" s="239"/>
      <c r="C130" s="240"/>
      <c r="D130" s="241" t="s">
        <v>159</v>
      </c>
      <c r="E130" s="242" t="s">
        <v>1</v>
      </c>
      <c r="F130" s="243" t="s">
        <v>817</v>
      </c>
      <c r="G130" s="240"/>
      <c r="H130" s="242" t="s">
        <v>1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159</v>
      </c>
      <c r="AU130" s="249" t="s">
        <v>89</v>
      </c>
      <c r="AV130" s="13" t="s">
        <v>87</v>
      </c>
      <c r="AW130" s="13" t="s">
        <v>35</v>
      </c>
      <c r="AX130" s="13" t="s">
        <v>80</v>
      </c>
      <c r="AY130" s="249" t="s">
        <v>146</v>
      </c>
    </row>
    <row r="131" s="14" customFormat="1">
      <c r="A131" s="14"/>
      <c r="B131" s="250"/>
      <c r="C131" s="251"/>
      <c r="D131" s="241" t="s">
        <v>159</v>
      </c>
      <c r="E131" s="252" t="s">
        <v>1</v>
      </c>
      <c r="F131" s="253" t="s">
        <v>818</v>
      </c>
      <c r="G131" s="251"/>
      <c r="H131" s="254">
        <v>8.4480000000000004</v>
      </c>
      <c r="I131" s="255"/>
      <c r="J131" s="251"/>
      <c r="K131" s="251"/>
      <c r="L131" s="256"/>
      <c r="M131" s="257"/>
      <c r="N131" s="258"/>
      <c r="O131" s="258"/>
      <c r="P131" s="258"/>
      <c r="Q131" s="258"/>
      <c r="R131" s="258"/>
      <c r="S131" s="258"/>
      <c r="T131" s="25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0" t="s">
        <v>159</v>
      </c>
      <c r="AU131" s="260" t="s">
        <v>89</v>
      </c>
      <c r="AV131" s="14" t="s">
        <v>89</v>
      </c>
      <c r="AW131" s="14" t="s">
        <v>35</v>
      </c>
      <c r="AX131" s="14" t="s">
        <v>87</v>
      </c>
      <c r="AY131" s="260" t="s">
        <v>146</v>
      </c>
    </row>
    <row r="132" s="2" customFormat="1" ht="21.75" customHeight="1">
      <c r="A132" s="38"/>
      <c r="B132" s="39"/>
      <c r="C132" s="226" t="s">
        <v>89</v>
      </c>
      <c r="D132" s="226" t="s">
        <v>148</v>
      </c>
      <c r="E132" s="227" t="s">
        <v>819</v>
      </c>
      <c r="F132" s="228" t="s">
        <v>820</v>
      </c>
      <c r="G132" s="229" t="s">
        <v>190</v>
      </c>
      <c r="H132" s="230">
        <v>8.4480000000000004</v>
      </c>
      <c r="I132" s="231"/>
      <c r="J132" s="232">
        <f>ROUND(I132*H132,2)</f>
        <v>0</v>
      </c>
      <c r="K132" s="228" t="s">
        <v>152</v>
      </c>
      <c r="L132" s="44"/>
      <c r="M132" s="233" t="s">
        <v>1</v>
      </c>
      <c r="N132" s="234" t="s">
        <v>45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153</v>
      </c>
      <c r="AT132" s="237" t="s">
        <v>148</v>
      </c>
      <c r="AU132" s="237" t="s">
        <v>89</v>
      </c>
      <c r="AY132" s="17" t="s">
        <v>146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87</v>
      </c>
      <c r="BK132" s="238">
        <f>ROUND(I132*H132,2)</f>
        <v>0</v>
      </c>
      <c r="BL132" s="17" t="s">
        <v>153</v>
      </c>
      <c r="BM132" s="237" t="s">
        <v>821</v>
      </c>
    </row>
    <row r="133" s="13" customFormat="1">
      <c r="A133" s="13"/>
      <c r="B133" s="239"/>
      <c r="C133" s="240"/>
      <c r="D133" s="241" t="s">
        <v>159</v>
      </c>
      <c r="E133" s="242" t="s">
        <v>1</v>
      </c>
      <c r="F133" s="243" t="s">
        <v>213</v>
      </c>
      <c r="G133" s="240"/>
      <c r="H133" s="242" t="s">
        <v>1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159</v>
      </c>
      <c r="AU133" s="249" t="s">
        <v>89</v>
      </c>
      <c r="AV133" s="13" t="s">
        <v>87</v>
      </c>
      <c r="AW133" s="13" t="s">
        <v>35</v>
      </c>
      <c r="AX133" s="13" t="s">
        <v>80</v>
      </c>
      <c r="AY133" s="249" t="s">
        <v>146</v>
      </c>
    </row>
    <row r="134" s="14" customFormat="1">
      <c r="A134" s="14"/>
      <c r="B134" s="250"/>
      <c r="C134" s="251"/>
      <c r="D134" s="241" t="s">
        <v>159</v>
      </c>
      <c r="E134" s="252" t="s">
        <v>1</v>
      </c>
      <c r="F134" s="253" t="s">
        <v>822</v>
      </c>
      <c r="G134" s="251"/>
      <c r="H134" s="254">
        <v>8.4480000000000004</v>
      </c>
      <c r="I134" s="255"/>
      <c r="J134" s="251"/>
      <c r="K134" s="251"/>
      <c r="L134" s="256"/>
      <c r="M134" s="257"/>
      <c r="N134" s="258"/>
      <c r="O134" s="258"/>
      <c r="P134" s="258"/>
      <c r="Q134" s="258"/>
      <c r="R134" s="258"/>
      <c r="S134" s="258"/>
      <c r="T134" s="25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0" t="s">
        <v>159</v>
      </c>
      <c r="AU134" s="260" t="s">
        <v>89</v>
      </c>
      <c r="AV134" s="14" t="s">
        <v>89</v>
      </c>
      <c r="AW134" s="14" t="s">
        <v>35</v>
      </c>
      <c r="AX134" s="14" t="s">
        <v>87</v>
      </c>
      <c r="AY134" s="260" t="s">
        <v>146</v>
      </c>
    </row>
    <row r="135" s="2" customFormat="1" ht="24.15" customHeight="1">
      <c r="A135" s="38"/>
      <c r="B135" s="39"/>
      <c r="C135" s="226" t="s">
        <v>163</v>
      </c>
      <c r="D135" s="226" t="s">
        <v>148</v>
      </c>
      <c r="E135" s="227" t="s">
        <v>823</v>
      </c>
      <c r="F135" s="228" t="s">
        <v>824</v>
      </c>
      <c r="G135" s="229" t="s">
        <v>190</v>
      </c>
      <c r="H135" s="230">
        <v>118.27200000000001</v>
      </c>
      <c r="I135" s="231"/>
      <c r="J135" s="232">
        <f>ROUND(I135*H135,2)</f>
        <v>0</v>
      </c>
      <c r="K135" s="228" t="s">
        <v>152</v>
      </c>
      <c r="L135" s="44"/>
      <c r="M135" s="233" t="s">
        <v>1</v>
      </c>
      <c r="N135" s="234" t="s">
        <v>45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153</v>
      </c>
      <c r="AT135" s="237" t="s">
        <v>148</v>
      </c>
      <c r="AU135" s="237" t="s">
        <v>89</v>
      </c>
      <c r="AY135" s="17" t="s">
        <v>146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87</v>
      </c>
      <c r="BK135" s="238">
        <f>ROUND(I135*H135,2)</f>
        <v>0</v>
      </c>
      <c r="BL135" s="17" t="s">
        <v>153</v>
      </c>
      <c r="BM135" s="237" t="s">
        <v>825</v>
      </c>
    </row>
    <row r="136" s="14" customFormat="1">
      <c r="A136" s="14"/>
      <c r="B136" s="250"/>
      <c r="C136" s="251"/>
      <c r="D136" s="241" t="s">
        <v>159</v>
      </c>
      <c r="E136" s="252" t="s">
        <v>1</v>
      </c>
      <c r="F136" s="253" t="s">
        <v>826</v>
      </c>
      <c r="G136" s="251"/>
      <c r="H136" s="254">
        <v>118.27200000000001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159</v>
      </c>
      <c r="AU136" s="260" t="s">
        <v>89</v>
      </c>
      <c r="AV136" s="14" t="s">
        <v>89</v>
      </c>
      <c r="AW136" s="14" t="s">
        <v>35</v>
      </c>
      <c r="AX136" s="14" t="s">
        <v>87</v>
      </c>
      <c r="AY136" s="260" t="s">
        <v>146</v>
      </c>
    </row>
    <row r="137" s="2" customFormat="1" ht="16.5" customHeight="1">
      <c r="A137" s="38"/>
      <c r="B137" s="39"/>
      <c r="C137" s="226" t="s">
        <v>153</v>
      </c>
      <c r="D137" s="226" t="s">
        <v>148</v>
      </c>
      <c r="E137" s="227" t="s">
        <v>827</v>
      </c>
      <c r="F137" s="228" t="s">
        <v>828</v>
      </c>
      <c r="G137" s="229" t="s">
        <v>190</v>
      </c>
      <c r="H137" s="230">
        <v>8.4480000000000004</v>
      </c>
      <c r="I137" s="231"/>
      <c r="J137" s="232">
        <f>ROUND(I137*H137,2)</f>
        <v>0</v>
      </c>
      <c r="K137" s="228" t="s">
        <v>152</v>
      </c>
      <c r="L137" s="44"/>
      <c r="M137" s="233" t="s">
        <v>1</v>
      </c>
      <c r="N137" s="234" t="s">
        <v>45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153</v>
      </c>
      <c r="AT137" s="237" t="s">
        <v>148</v>
      </c>
      <c r="AU137" s="237" t="s">
        <v>89</v>
      </c>
      <c r="AY137" s="17" t="s">
        <v>146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87</v>
      </c>
      <c r="BK137" s="238">
        <f>ROUND(I137*H137,2)</f>
        <v>0</v>
      </c>
      <c r="BL137" s="17" t="s">
        <v>153</v>
      </c>
      <c r="BM137" s="237" t="s">
        <v>829</v>
      </c>
    </row>
    <row r="138" s="14" customFormat="1">
      <c r="A138" s="14"/>
      <c r="B138" s="250"/>
      <c r="C138" s="251"/>
      <c r="D138" s="241" t="s">
        <v>159</v>
      </c>
      <c r="E138" s="252" t="s">
        <v>1</v>
      </c>
      <c r="F138" s="253" t="s">
        <v>822</v>
      </c>
      <c r="G138" s="251"/>
      <c r="H138" s="254">
        <v>8.4480000000000004</v>
      </c>
      <c r="I138" s="255"/>
      <c r="J138" s="251"/>
      <c r="K138" s="251"/>
      <c r="L138" s="256"/>
      <c r="M138" s="257"/>
      <c r="N138" s="258"/>
      <c r="O138" s="258"/>
      <c r="P138" s="258"/>
      <c r="Q138" s="258"/>
      <c r="R138" s="258"/>
      <c r="S138" s="258"/>
      <c r="T138" s="25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0" t="s">
        <v>159</v>
      </c>
      <c r="AU138" s="260" t="s">
        <v>89</v>
      </c>
      <c r="AV138" s="14" t="s">
        <v>89</v>
      </c>
      <c r="AW138" s="14" t="s">
        <v>35</v>
      </c>
      <c r="AX138" s="14" t="s">
        <v>80</v>
      </c>
      <c r="AY138" s="260" t="s">
        <v>146</v>
      </c>
    </row>
    <row r="139" s="2" customFormat="1" ht="16.5" customHeight="1">
      <c r="A139" s="38"/>
      <c r="B139" s="39"/>
      <c r="C139" s="226" t="s">
        <v>174</v>
      </c>
      <c r="D139" s="226" t="s">
        <v>148</v>
      </c>
      <c r="E139" s="227" t="s">
        <v>830</v>
      </c>
      <c r="F139" s="228" t="s">
        <v>831</v>
      </c>
      <c r="G139" s="229" t="s">
        <v>229</v>
      </c>
      <c r="H139" s="230">
        <v>15.206</v>
      </c>
      <c r="I139" s="231"/>
      <c r="J139" s="232">
        <f>ROUND(I139*H139,2)</f>
        <v>0</v>
      </c>
      <c r="K139" s="228" t="s">
        <v>152</v>
      </c>
      <c r="L139" s="44"/>
      <c r="M139" s="233" t="s">
        <v>1</v>
      </c>
      <c r="N139" s="234" t="s">
        <v>45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153</v>
      </c>
      <c r="AT139" s="237" t="s">
        <v>148</v>
      </c>
      <c r="AU139" s="237" t="s">
        <v>89</v>
      </c>
      <c r="AY139" s="17" t="s">
        <v>146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87</v>
      </c>
      <c r="BK139" s="238">
        <f>ROUND(I139*H139,2)</f>
        <v>0</v>
      </c>
      <c r="BL139" s="17" t="s">
        <v>153</v>
      </c>
      <c r="BM139" s="237" t="s">
        <v>832</v>
      </c>
    </row>
    <row r="140" s="14" customFormat="1">
      <c r="A140" s="14"/>
      <c r="B140" s="250"/>
      <c r="C140" s="251"/>
      <c r="D140" s="241" t="s">
        <v>159</v>
      </c>
      <c r="E140" s="252" t="s">
        <v>1</v>
      </c>
      <c r="F140" s="253" t="s">
        <v>833</v>
      </c>
      <c r="G140" s="251"/>
      <c r="H140" s="254">
        <v>15.206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0" t="s">
        <v>159</v>
      </c>
      <c r="AU140" s="260" t="s">
        <v>89</v>
      </c>
      <c r="AV140" s="14" t="s">
        <v>89</v>
      </c>
      <c r="AW140" s="14" t="s">
        <v>35</v>
      </c>
      <c r="AX140" s="14" t="s">
        <v>80</v>
      </c>
      <c r="AY140" s="260" t="s">
        <v>146</v>
      </c>
    </row>
    <row r="141" s="12" customFormat="1" ht="22.8" customHeight="1">
      <c r="A141" s="12"/>
      <c r="B141" s="210"/>
      <c r="C141" s="211"/>
      <c r="D141" s="212" t="s">
        <v>79</v>
      </c>
      <c r="E141" s="224" t="s">
        <v>163</v>
      </c>
      <c r="F141" s="224" t="s">
        <v>834</v>
      </c>
      <c r="G141" s="211"/>
      <c r="H141" s="211"/>
      <c r="I141" s="214"/>
      <c r="J141" s="225">
        <f>BK141</f>
        <v>0</v>
      </c>
      <c r="K141" s="211"/>
      <c r="L141" s="216"/>
      <c r="M141" s="217"/>
      <c r="N141" s="218"/>
      <c r="O141" s="218"/>
      <c r="P141" s="219">
        <f>SUM(P142:P157)</f>
        <v>0</v>
      </c>
      <c r="Q141" s="218"/>
      <c r="R141" s="219">
        <f>SUM(R142:R157)</f>
        <v>29.74605</v>
      </c>
      <c r="S141" s="218"/>
      <c r="T141" s="220">
        <f>SUM(T142:T157)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1" t="s">
        <v>87</v>
      </c>
      <c r="AT141" s="222" t="s">
        <v>79</v>
      </c>
      <c r="AU141" s="222" t="s">
        <v>87</v>
      </c>
      <c r="AY141" s="221" t="s">
        <v>146</v>
      </c>
      <c r="BK141" s="223">
        <f>SUM(BK142:BK157)</f>
        <v>0</v>
      </c>
    </row>
    <row r="142" s="2" customFormat="1" ht="16.5" customHeight="1">
      <c r="A142" s="38"/>
      <c r="B142" s="39"/>
      <c r="C142" s="226" t="s">
        <v>180</v>
      </c>
      <c r="D142" s="226" t="s">
        <v>148</v>
      </c>
      <c r="E142" s="227" t="s">
        <v>835</v>
      </c>
      <c r="F142" s="228" t="s">
        <v>836</v>
      </c>
      <c r="G142" s="229" t="s">
        <v>151</v>
      </c>
      <c r="H142" s="230">
        <v>66</v>
      </c>
      <c r="I142" s="231"/>
      <c r="J142" s="232">
        <f>ROUND(I142*H142,2)</f>
        <v>0</v>
      </c>
      <c r="K142" s="228" t="s">
        <v>152</v>
      </c>
      <c r="L142" s="44"/>
      <c r="M142" s="233" t="s">
        <v>1</v>
      </c>
      <c r="N142" s="234" t="s">
        <v>45</v>
      </c>
      <c r="O142" s="91"/>
      <c r="P142" s="235">
        <f>O142*H142</f>
        <v>0</v>
      </c>
      <c r="Q142" s="235">
        <v>0.36435000000000001</v>
      </c>
      <c r="R142" s="235">
        <f>Q142*H142</f>
        <v>24.0471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153</v>
      </c>
      <c r="AT142" s="237" t="s">
        <v>148</v>
      </c>
      <c r="AU142" s="237" t="s">
        <v>89</v>
      </c>
      <c r="AY142" s="17" t="s">
        <v>146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87</v>
      </c>
      <c r="BK142" s="238">
        <f>ROUND(I142*H142,2)</f>
        <v>0</v>
      </c>
      <c r="BL142" s="17" t="s">
        <v>153</v>
      </c>
      <c r="BM142" s="237" t="s">
        <v>837</v>
      </c>
    </row>
    <row r="143" s="13" customFormat="1">
      <c r="A143" s="13"/>
      <c r="B143" s="239"/>
      <c r="C143" s="240"/>
      <c r="D143" s="241" t="s">
        <v>159</v>
      </c>
      <c r="E143" s="242" t="s">
        <v>1</v>
      </c>
      <c r="F143" s="243" t="s">
        <v>817</v>
      </c>
      <c r="G143" s="240"/>
      <c r="H143" s="242" t="s">
        <v>1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159</v>
      </c>
      <c r="AU143" s="249" t="s">
        <v>89</v>
      </c>
      <c r="AV143" s="13" t="s">
        <v>87</v>
      </c>
      <c r="AW143" s="13" t="s">
        <v>35</v>
      </c>
      <c r="AX143" s="13" t="s">
        <v>80</v>
      </c>
      <c r="AY143" s="249" t="s">
        <v>146</v>
      </c>
    </row>
    <row r="144" s="14" customFormat="1">
      <c r="A144" s="14"/>
      <c r="B144" s="250"/>
      <c r="C144" s="251"/>
      <c r="D144" s="241" t="s">
        <v>159</v>
      </c>
      <c r="E144" s="252" t="s">
        <v>1</v>
      </c>
      <c r="F144" s="253" t="s">
        <v>507</v>
      </c>
      <c r="G144" s="251"/>
      <c r="H144" s="254">
        <v>66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0" t="s">
        <v>159</v>
      </c>
      <c r="AU144" s="260" t="s">
        <v>89</v>
      </c>
      <c r="AV144" s="14" t="s">
        <v>89</v>
      </c>
      <c r="AW144" s="14" t="s">
        <v>35</v>
      </c>
      <c r="AX144" s="14" t="s">
        <v>87</v>
      </c>
      <c r="AY144" s="260" t="s">
        <v>146</v>
      </c>
    </row>
    <row r="145" s="2" customFormat="1" ht="16.5" customHeight="1">
      <c r="A145" s="38"/>
      <c r="B145" s="39"/>
      <c r="C145" s="272" t="s">
        <v>187</v>
      </c>
      <c r="D145" s="272" t="s">
        <v>239</v>
      </c>
      <c r="E145" s="273" t="s">
        <v>838</v>
      </c>
      <c r="F145" s="274" t="s">
        <v>839</v>
      </c>
      <c r="G145" s="275" t="s">
        <v>151</v>
      </c>
      <c r="H145" s="276">
        <v>66</v>
      </c>
      <c r="I145" s="277"/>
      <c r="J145" s="278">
        <f>ROUND(I145*H145,2)</f>
        <v>0</v>
      </c>
      <c r="K145" s="274" t="s">
        <v>152</v>
      </c>
      <c r="L145" s="279"/>
      <c r="M145" s="280" t="s">
        <v>1</v>
      </c>
      <c r="N145" s="281" t="s">
        <v>45</v>
      </c>
      <c r="O145" s="91"/>
      <c r="P145" s="235">
        <f>O145*H145</f>
        <v>0</v>
      </c>
      <c r="Q145" s="235">
        <v>0.085000000000000006</v>
      </c>
      <c r="R145" s="235">
        <f>Q145*H145</f>
        <v>5.6100000000000003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199</v>
      </c>
      <c r="AT145" s="237" t="s">
        <v>239</v>
      </c>
      <c r="AU145" s="237" t="s">
        <v>89</v>
      </c>
      <c r="AY145" s="17" t="s">
        <v>146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87</v>
      </c>
      <c r="BK145" s="238">
        <f>ROUND(I145*H145,2)</f>
        <v>0</v>
      </c>
      <c r="BL145" s="17" t="s">
        <v>153</v>
      </c>
      <c r="BM145" s="237" t="s">
        <v>840</v>
      </c>
    </row>
    <row r="146" s="14" customFormat="1">
      <c r="A146" s="14"/>
      <c r="B146" s="250"/>
      <c r="C146" s="251"/>
      <c r="D146" s="241" t="s">
        <v>159</v>
      </c>
      <c r="E146" s="252" t="s">
        <v>1</v>
      </c>
      <c r="F146" s="253" t="s">
        <v>507</v>
      </c>
      <c r="G146" s="251"/>
      <c r="H146" s="254">
        <v>66</v>
      </c>
      <c r="I146" s="255"/>
      <c r="J146" s="251"/>
      <c r="K146" s="251"/>
      <c r="L146" s="256"/>
      <c r="M146" s="257"/>
      <c r="N146" s="258"/>
      <c r="O146" s="258"/>
      <c r="P146" s="258"/>
      <c r="Q146" s="258"/>
      <c r="R146" s="258"/>
      <c r="S146" s="258"/>
      <c r="T146" s="25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0" t="s">
        <v>159</v>
      </c>
      <c r="AU146" s="260" t="s">
        <v>89</v>
      </c>
      <c r="AV146" s="14" t="s">
        <v>89</v>
      </c>
      <c r="AW146" s="14" t="s">
        <v>35</v>
      </c>
      <c r="AX146" s="14" t="s">
        <v>87</v>
      </c>
      <c r="AY146" s="260" t="s">
        <v>146</v>
      </c>
    </row>
    <row r="147" s="2" customFormat="1" ht="16.5" customHeight="1">
      <c r="A147" s="38"/>
      <c r="B147" s="39"/>
      <c r="C147" s="226" t="s">
        <v>199</v>
      </c>
      <c r="D147" s="226" t="s">
        <v>148</v>
      </c>
      <c r="E147" s="227" t="s">
        <v>841</v>
      </c>
      <c r="F147" s="228" t="s">
        <v>842</v>
      </c>
      <c r="G147" s="229" t="s">
        <v>151</v>
      </c>
      <c r="H147" s="230">
        <v>1</v>
      </c>
      <c r="I147" s="231"/>
      <c r="J147" s="232">
        <f>ROUND(I147*H147,2)</f>
        <v>0</v>
      </c>
      <c r="K147" s="228" t="s">
        <v>152</v>
      </c>
      <c r="L147" s="44"/>
      <c r="M147" s="233" t="s">
        <v>1</v>
      </c>
      <c r="N147" s="234" t="s">
        <v>45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153</v>
      </c>
      <c r="AT147" s="237" t="s">
        <v>148</v>
      </c>
      <c r="AU147" s="237" t="s">
        <v>89</v>
      </c>
      <c r="AY147" s="17" t="s">
        <v>146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87</v>
      </c>
      <c r="BK147" s="238">
        <f>ROUND(I147*H147,2)</f>
        <v>0</v>
      </c>
      <c r="BL147" s="17" t="s">
        <v>153</v>
      </c>
      <c r="BM147" s="237" t="s">
        <v>843</v>
      </c>
    </row>
    <row r="148" s="13" customFormat="1">
      <c r="A148" s="13"/>
      <c r="B148" s="239"/>
      <c r="C148" s="240"/>
      <c r="D148" s="241" t="s">
        <v>159</v>
      </c>
      <c r="E148" s="242" t="s">
        <v>1</v>
      </c>
      <c r="F148" s="243" t="s">
        <v>844</v>
      </c>
      <c r="G148" s="240"/>
      <c r="H148" s="242" t="s">
        <v>1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159</v>
      </c>
      <c r="AU148" s="249" t="s">
        <v>89</v>
      </c>
      <c r="AV148" s="13" t="s">
        <v>87</v>
      </c>
      <c r="AW148" s="13" t="s">
        <v>35</v>
      </c>
      <c r="AX148" s="13" t="s">
        <v>80</v>
      </c>
      <c r="AY148" s="249" t="s">
        <v>146</v>
      </c>
    </row>
    <row r="149" s="13" customFormat="1">
      <c r="A149" s="13"/>
      <c r="B149" s="239"/>
      <c r="C149" s="240"/>
      <c r="D149" s="241" t="s">
        <v>159</v>
      </c>
      <c r="E149" s="242" t="s">
        <v>1</v>
      </c>
      <c r="F149" s="243" t="s">
        <v>817</v>
      </c>
      <c r="G149" s="240"/>
      <c r="H149" s="242" t="s">
        <v>1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159</v>
      </c>
      <c r="AU149" s="249" t="s">
        <v>89</v>
      </c>
      <c r="AV149" s="13" t="s">
        <v>87</v>
      </c>
      <c r="AW149" s="13" t="s">
        <v>35</v>
      </c>
      <c r="AX149" s="13" t="s">
        <v>80</v>
      </c>
      <c r="AY149" s="249" t="s">
        <v>146</v>
      </c>
    </row>
    <row r="150" s="14" customFormat="1">
      <c r="A150" s="14"/>
      <c r="B150" s="250"/>
      <c r="C150" s="251"/>
      <c r="D150" s="241" t="s">
        <v>159</v>
      </c>
      <c r="E150" s="252" t="s">
        <v>1</v>
      </c>
      <c r="F150" s="253" t="s">
        <v>87</v>
      </c>
      <c r="G150" s="251"/>
      <c r="H150" s="254">
        <v>1</v>
      </c>
      <c r="I150" s="255"/>
      <c r="J150" s="251"/>
      <c r="K150" s="251"/>
      <c r="L150" s="256"/>
      <c r="M150" s="257"/>
      <c r="N150" s="258"/>
      <c r="O150" s="258"/>
      <c r="P150" s="258"/>
      <c r="Q150" s="258"/>
      <c r="R150" s="258"/>
      <c r="S150" s="258"/>
      <c r="T150" s="25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0" t="s">
        <v>159</v>
      </c>
      <c r="AU150" s="260" t="s">
        <v>89</v>
      </c>
      <c r="AV150" s="14" t="s">
        <v>89</v>
      </c>
      <c r="AW150" s="14" t="s">
        <v>35</v>
      </c>
      <c r="AX150" s="14" t="s">
        <v>87</v>
      </c>
      <c r="AY150" s="260" t="s">
        <v>146</v>
      </c>
    </row>
    <row r="151" s="2" customFormat="1" ht="16.5" customHeight="1">
      <c r="A151" s="38"/>
      <c r="B151" s="39"/>
      <c r="C151" s="272" t="s">
        <v>207</v>
      </c>
      <c r="D151" s="272" t="s">
        <v>239</v>
      </c>
      <c r="E151" s="273" t="s">
        <v>845</v>
      </c>
      <c r="F151" s="274" t="s">
        <v>846</v>
      </c>
      <c r="G151" s="275" t="s">
        <v>1</v>
      </c>
      <c r="H151" s="276">
        <v>2</v>
      </c>
      <c r="I151" s="277"/>
      <c r="J151" s="278">
        <f>ROUND(I151*H151,2)</f>
        <v>0</v>
      </c>
      <c r="K151" s="274" t="s">
        <v>1</v>
      </c>
      <c r="L151" s="279"/>
      <c r="M151" s="280" t="s">
        <v>1</v>
      </c>
      <c r="N151" s="281" t="s">
        <v>45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199</v>
      </c>
      <c r="AT151" s="237" t="s">
        <v>239</v>
      </c>
      <c r="AU151" s="237" t="s">
        <v>89</v>
      </c>
      <c r="AY151" s="17" t="s">
        <v>146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87</v>
      </c>
      <c r="BK151" s="238">
        <f>ROUND(I151*H151,2)</f>
        <v>0</v>
      </c>
      <c r="BL151" s="17" t="s">
        <v>153</v>
      </c>
      <c r="BM151" s="237" t="s">
        <v>847</v>
      </c>
    </row>
    <row r="152" s="14" customFormat="1">
      <c r="A152" s="14"/>
      <c r="B152" s="250"/>
      <c r="C152" s="251"/>
      <c r="D152" s="241" t="s">
        <v>159</v>
      </c>
      <c r="E152" s="252" t="s">
        <v>1</v>
      </c>
      <c r="F152" s="253" t="s">
        <v>89</v>
      </c>
      <c r="G152" s="251"/>
      <c r="H152" s="254">
        <v>2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0" t="s">
        <v>159</v>
      </c>
      <c r="AU152" s="260" t="s">
        <v>89</v>
      </c>
      <c r="AV152" s="14" t="s">
        <v>89</v>
      </c>
      <c r="AW152" s="14" t="s">
        <v>35</v>
      </c>
      <c r="AX152" s="14" t="s">
        <v>87</v>
      </c>
      <c r="AY152" s="260" t="s">
        <v>146</v>
      </c>
    </row>
    <row r="153" s="2" customFormat="1" ht="16.5" customHeight="1">
      <c r="A153" s="38"/>
      <c r="B153" s="39"/>
      <c r="C153" s="226" t="s">
        <v>215</v>
      </c>
      <c r="D153" s="226" t="s">
        <v>148</v>
      </c>
      <c r="E153" s="227" t="s">
        <v>848</v>
      </c>
      <c r="F153" s="228" t="s">
        <v>849</v>
      </c>
      <c r="G153" s="229" t="s">
        <v>177</v>
      </c>
      <c r="H153" s="230">
        <v>425.30000000000001</v>
      </c>
      <c r="I153" s="231"/>
      <c r="J153" s="232">
        <f>ROUND(I153*H153,2)</f>
        <v>0</v>
      </c>
      <c r="K153" s="228" t="s">
        <v>152</v>
      </c>
      <c r="L153" s="44"/>
      <c r="M153" s="233" t="s">
        <v>1</v>
      </c>
      <c r="N153" s="234" t="s">
        <v>45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153</v>
      </c>
      <c r="AT153" s="237" t="s">
        <v>148</v>
      </c>
      <c r="AU153" s="237" t="s">
        <v>89</v>
      </c>
      <c r="AY153" s="17" t="s">
        <v>146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87</v>
      </c>
      <c r="BK153" s="238">
        <f>ROUND(I153*H153,2)</f>
        <v>0</v>
      </c>
      <c r="BL153" s="17" t="s">
        <v>153</v>
      </c>
      <c r="BM153" s="237" t="s">
        <v>850</v>
      </c>
    </row>
    <row r="154" s="13" customFormat="1">
      <c r="A154" s="13"/>
      <c r="B154" s="239"/>
      <c r="C154" s="240"/>
      <c r="D154" s="241" t="s">
        <v>159</v>
      </c>
      <c r="E154" s="242" t="s">
        <v>1</v>
      </c>
      <c r="F154" s="243" t="s">
        <v>817</v>
      </c>
      <c r="G154" s="240"/>
      <c r="H154" s="242" t="s">
        <v>1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159</v>
      </c>
      <c r="AU154" s="249" t="s">
        <v>89</v>
      </c>
      <c r="AV154" s="13" t="s">
        <v>87</v>
      </c>
      <c r="AW154" s="13" t="s">
        <v>35</v>
      </c>
      <c r="AX154" s="13" t="s">
        <v>80</v>
      </c>
      <c r="AY154" s="249" t="s">
        <v>146</v>
      </c>
    </row>
    <row r="155" s="13" customFormat="1">
      <c r="A155" s="13"/>
      <c r="B155" s="239"/>
      <c r="C155" s="240"/>
      <c r="D155" s="241" t="s">
        <v>159</v>
      </c>
      <c r="E155" s="242" t="s">
        <v>1</v>
      </c>
      <c r="F155" s="243" t="s">
        <v>851</v>
      </c>
      <c r="G155" s="240"/>
      <c r="H155" s="242" t="s">
        <v>1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159</v>
      </c>
      <c r="AU155" s="249" t="s">
        <v>89</v>
      </c>
      <c r="AV155" s="13" t="s">
        <v>87</v>
      </c>
      <c r="AW155" s="13" t="s">
        <v>35</v>
      </c>
      <c r="AX155" s="13" t="s">
        <v>80</v>
      </c>
      <c r="AY155" s="249" t="s">
        <v>146</v>
      </c>
    </row>
    <row r="156" s="14" customFormat="1">
      <c r="A156" s="14"/>
      <c r="B156" s="250"/>
      <c r="C156" s="251"/>
      <c r="D156" s="241" t="s">
        <v>159</v>
      </c>
      <c r="E156" s="252" t="s">
        <v>1</v>
      </c>
      <c r="F156" s="253" t="s">
        <v>852</v>
      </c>
      <c r="G156" s="251"/>
      <c r="H156" s="254">
        <v>425.30000000000001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0" t="s">
        <v>159</v>
      </c>
      <c r="AU156" s="260" t="s">
        <v>89</v>
      </c>
      <c r="AV156" s="14" t="s">
        <v>89</v>
      </c>
      <c r="AW156" s="14" t="s">
        <v>35</v>
      </c>
      <c r="AX156" s="14" t="s">
        <v>87</v>
      </c>
      <c r="AY156" s="260" t="s">
        <v>146</v>
      </c>
    </row>
    <row r="157" s="2" customFormat="1" ht="16.5" customHeight="1">
      <c r="A157" s="38"/>
      <c r="B157" s="39"/>
      <c r="C157" s="272" t="s">
        <v>220</v>
      </c>
      <c r="D157" s="272" t="s">
        <v>239</v>
      </c>
      <c r="E157" s="273" t="s">
        <v>853</v>
      </c>
      <c r="F157" s="274" t="s">
        <v>854</v>
      </c>
      <c r="G157" s="275" t="s">
        <v>177</v>
      </c>
      <c r="H157" s="276">
        <v>59.299999999999997</v>
      </c>
      <c r="I157" s="277"/>
      <c r="J157" s="278">
        <f>ROUND(I157*H157,2)</f>
        <v>0</v>
      </c>
      <c r="K157" s="274" t="s">
        <v>152</v>
      </c>
      <c r="L157" s="279"/>
      <c r="M157" s="280" t="s">
        <v>1</v>
      </c>
      <c r="N157" s="281" t="s">
        <v>45</v>
      </c>
      <c r="O157" s="91"/>
      <c r="P157" s="235">
        <f>O157*H157</f>
        <v>0</v>
      </c>
      <c r="Q157" s="235">
        <v>0.0015</v>
      </c>
      <c r="R157" s="235">
        <f>Q157*H157</f>
        <v>0.088950000000000001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199</v>
      </c>
      <c r="AT157" s="237" t="s">
        <v>239</v>
      </c>
      <c r="AU157" s="237" t="s">
        <v>89</v>
      </c>
      <c r="AY157" s="17" t="s">
        <v>146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87</v>
      </c>
      <c r="BK157" s="238">
        <f>ROUND(I157*H157,2)</f>
        <v>0</v>
      </c>
      <c r="BL157" s="17" t="s">
        <v>153</v>
      </c>
      <c r="BM157" s="237" t="s">
        <v>855</v>
      </c>
    </row>
    <row r="158" s="12" customFormat="1" ht="22.8" customHeight="1">
      <c r="A158" s="12"/>
      <c r="B158" s="210"/>
      <c r="C158" s="211"/>
      <c r="D158" s="212" t="s">
        <v>79</v>
      </c>
      <c r="E158" s="224" t="s">
        <v>207</v>
      </c>
      <c r="F158" s="224" t="s">
        <v>409</v>
      </c>
      <c r="G158" s="211"/>
      <c r="H158" s="211"/>
      <c r="I158" s="214"/>
      <c r="J158" s="225">
        <f>BK158</f>
        <v>0</v>
      </c>
      <c r="K158" s="211"/>
      <c r="L158" s="216"/>
      <c r="M158" s="217"/>
      <c r="N158" s="218"/>
      <c r="O158" s="218"/>
      <c r="P158" s="219">
        <f>SUM(P159:P166)</f>
        <v>0</v>
      </c>
      <c r="Q158" s="218"/>
      <c r="R158" s="219">
        <f>SUM(R159:R166)</f>
        <v>0</v>
      </c>
      <c r="S158" s="218"/>
      <c r="T158" s="220">
        <f>SUM(T159:T166)</f>
        <v>12.667680000000001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1" t="s">
        <v>87</v>
      </c>
      <c r="AT158" s="222" t="s">
        <v>79</v>
      </c>
      <c r="AU158" s="222" t="s">
        <v>87</v>
      </c>
      <c r="AY158" s="221" t="s">
        <v>146</v>
      </c>
      <c r="BK158" s="223">
        <f>SUM(BK159:BK166)</f>
        <v>0</v>
      </c>
    </row>
    <row r="159" s="2" customFormat="1" ht="16.5" customHeight="1">
      <c r="A159" s="38"/>
      <c r="B159" s="39"/>
      <c r="C159" s="226" t="s">
        <v>226</v>
      </c>
      <c r="D159" s="226" t="s">
        <v>148</v>
      </c>
      <c r="E159" s="227" t="s">
        <v>856</v>
      </c>
      <c r="F159" s="228" t="s">
        <v>857</v>
      </c>
      <c r="G159" s="229" t="s">
        <v>151</v>
      </c>
      <c r="H159" s="230">
        <v>70</v>
      </c>
      <c r="I159" s="231"/>
      <c r="J159" s="232">
        <f>ROUND(I159*H159,2)</f>
        <v>0</v>
      </c>
      <c r="K159" s="228" t="s">
        <v>152</v>
      </c>
      <c r="L159" s="44"/>
      <c r="M159" s="233" t="s">
        <v>1</v>
      </c>
      <c r="N159" s="234" t="s">
        <v>45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0.16800000000000001</v>
      </c>
      <c r="T159" s="236">
        <f>S159*H159</f>
        <v>11.760000000000002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153</v>
      </c>
      <c r="AT159" s="237" t="s">
        <v>148</v>
      </c>
      <c r="AU159" s="237" t="s">
        <v>89</v>
      </c>
      <c r="AY159" s="17" t="s">
        <v>146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87</v>
      </c>
      <c r="BK159" s="238">
        <f>ROUND(I159*H159,2)</f>
        <v>0</v>
      </c>
      <c r="BL159" s="17" t="s">
        <v>153</v>
      </c>
      <c r="BM159" s="237" t="s">
        <v>858</v>
      </c>
    </row>
    <row r="160" s="13" customFormat="1">
      <c r="A160" s="13"/>
      <c r="B160" s="239"/>
      <c r="C160" s="240"/>
      <c r="D160" s="241" t="s">
        <v>159</v>
      </c>
      <c r="E160" s="242" t="s">
        <v>1</v>
      </c>
      <c r="F160" s="243" t="s">
        <v>817</v>
      </c>
      <c r="G160" s="240"/>
      <c r="H160" s="242" t="s">
        <v>1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159</v>
      </c>
      <c r="AU160" s="249" t="s">
        <v>89</v>
      </c>
      <c r="AV160" s="13" t="s">
        <v>87</v>
      </c>
      <c r="AW160" s="13" t="s">
        <v>35</v>
      </c>
      <c r="AX160" s="13" t="s">
        <v>80</v>
      </c>
      <c r="AY160" s="249" t="s">
        <v>146</v>
      </c>
    </row>
    <row r="161" s="13" customFormat="1">
      <c r="A161" s="13"/>
      <c r="B161" s="239"/>
      <c r="C161" s="240"/>
      <c r="D161" s="241" t="s">
        <v>159</v>
      </c>
      <c r="E161" s="242" t="s">
        <v>1</v>
      </c>
      <c r="F161" s="243" t="s">
        <v>859</v>
      </c>
      <c r="G161" s="240"/>
      <c r="H161" s="242" t="s">
        <v>1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159</v>
      </c>
      <c r="AU161" s="249" t="s">
        <v>89</v>
      </c>
      <c r="AV161" s="13" t="s">
        <v>87</v>
      </c>
      <c r="AW161" s="13" t="s">
        <v>35</v>
      </c>
      <c r="AX161" s="13" t="s">
        <v>80</v>
      </c>
      <c r="AY161" s="249" t="s">
        <v>146</v>
      </c>
    </row>
    <row r="162" s="14" customFormat="1">
      <c r="A162" s="14"/>
      <c r="B162" s="250"/>
      <c r="C162" s="251"/>
      <c r="D162" s="241" t="s">
        <v>159</v>
      </c>
      <c r="E162" s="252" t="s">
        <v>1</v>
      </c>
      <c r="F162" s="253" t="s">
        <v>526</v>
      </c>
      <c r="G162" s="251"/>
      <c r="H162" s="254">
        <v>70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0" t="s">
        <v>159</v>
      </c>
      <c r="AU162" s="260" t="s">
        <v>89</v>
      </c>
      <c r="AV162" s="14" t="s">
        <v>89</v>
      </c>
      <c r="AW162" s="14" t="s">
        <v>35</v>
      </c>
      <c r="AX162" s="14" t="s">
        <v>87</v>
      </c>
      <c r="AY162" s="260" t="s">
        <v>146</v>
      </c>
    </row>
    <row r="163" s="2" customFormat="1" ht="16.5" customHeight="1">
      <c r="A163" s="38"/>
      <c r="B163" s="39"/>
      <c r="C163" s="226" t="s">
        <v>232</v>
      </c>
      <c r="D163" s="226" t="s">
        <v>148</v>
      </c>
      <c r="E163" s="227" t="s">
        <v>860</v>
      </c>
      <c r="F163" s="228" t="s">
        <v>861</v>
      </c>
      <c r="G163" s="229" t="s">
        <v>177</v>
      </c>
      <c r="H163" s="230">
        <v>366</v>
      </c>
      <c r="I163" s="231"/>
      <c r="J163" s="232">
        <f>ROUND(I163*H163,2)</f>
        <v>0</v>
      </c>
      <c r="K163" s="228" t="s">
        <v>152</v>
      </c>
      <c r="L163" s="44"/>
      <c r="M163" s="233" t="s">
        <v>1</v>
      </c>
      <c r="N163" s="234" t="s">
        <v>45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0.00248</v>
      </c>
      <c r="T163" s="236">
        <f>S163*H163</f>
        <v>0.90768000000000004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153</v>
      </c>
      <c r="AT163" s="237" t="s">
        <v>148</v>
      </c>
      <c r="AU163" s="237" t="s">
        <v>89</v>
      </c>
      <c r="AY163" s="17" t="s">
        <v>146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87</v>
      </c>
      <c r="BK163" s="238">
        <f>ROUND(I163*H163,2)</f>
        <v>0</v>
      </c>
      <c r="BL163" s="17" t="s">
        <v>153</v>
      </c>
      <c r="BM163" s="237" t="s">
        <v>862</v>
      </c>
    </row>
    <row r="164" s="13" customFormat="1">
      <c r="A164" s="13"/>
      <c r="B164" s="239"/>
      <c r="C164" s="240"/>
      <c r="D164" s="241" t="s">
        <v>159</v>
      </c>
      <c r="E164" s="242" t="s">
        <v>1</v>
      </c>
      <c r="F164" s="243" t="s">
        <v>817</v>
      </c>
      <c r="G164" s="240"/>
      <c r="H164" s="242" t="s">
        <v>1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159</v>
      </c>
      <c r="AU164" s="249" t="s">
        <v>89</v>
      </c>
      <c r="AV164" s="13" t="s">
        <v>87</v>
      </c>
      <c r="AW164" s="13" t="s">
        <v>35</v>
      </c>
      <c r="AX164" s="13" t="s">
        <v>80</v>
      </c>
      <c r="AY164" s="249" t="s">
        <v>146</v>
      </c>
    </row>
    <row r="165" s="13" customFormat="1">
      <c r="A165" s="13"/>
      <c r="B165" s="239"/>
      <c r="C165" s="240"/>
      <c r="D165" s="241" t="s">
        <v>159</v>
      </c>
      <c r="E165" s="242" t="s">
        <v>1</v>
      </c>
      <c r="F165" s="243" t="s">
        <v>863</v>
      </c>
      <c r="G165" s="240"/>
      <c r="H165" s="242" t="s">
        <v>1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159</v>
      </c>
      <c r="AU165" s="249" t="s">
        <v>89</v>
      </c>
      <c r="AV165" s="13" t="s">
        <v>87</v>
      </c>
      <c r="AW165" s="13" t="s">
        <v>35</v>
      </c>
      <c r="AX165" s="13" t="s">
        <v>80</v>
      </c>
      <c r="AY165" s="249" t="s">
        <v>146</v>
      </c>
    </row>
    <row r="166" s="14" customFormat="1">
      <c r="A166" s="14"/>
      <c r="B166" s="250"/>
      <c r="C166" s="251"/>
      <c r="D166" s="241" t="s">
        <v>159</v>
      </c>
      <c r="E166" s="252" t="s">
        <v>1</v>
      </c>
      <c r="F166" s="253" t="s">
        <v>864</v>
      </c>
      <c r="G166" s="251"/>
      <c r="H166" s="254">
        <v>366</v>
      </c>
      <c r="I166" s="255"/>
      <c r="J166" s="251"/>
      <c r="K166" s="251"/>
      <c r="L166" s="256"/>
      <c r="M166" s="257"/>
      <c r="N166" s="258"/>
      <c r="O166" s="258"/>
      <c r="P166" s="258"/>
      <c r="Q166" s="258"/>
      <c r="R166" s="258"/>
      <c r="S166" s="258"/>
      <c r="T166" s="25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0" t="s">
        <v>159</v>
      </c>
      <c r="AU166" s="260" t="s">
        <v>89</v>
      </c>
      <c r="AV166" s="14" t="s">
        <v>89</v>
      </c>
      <c r="AW166" s="14" t="s">
        <v>35</v>
      </c>
      <c r="AX166" s="14" t="s">
        <v>87</v>
      </c>
      <c r="AY166" s="260" t="s">
        <v>146</v>
      </c>
    </row>
    <row r="167" s="12" customFormat="1" ht="22.8" customHeight="1">
      <c r="A167" s="12"/>
      <c r="B167" s="210"/>
      <c r="C167" s="211"/>
      <c r="D167" s="212" t="s">
        <v>79</v>
      </c>
      <c r="E167" s="224" t="s">
        <v>541</v>
      </c>
      <c r="F167" s="224" t="s">
        <v>542</v>
      </c>
      <c r="G167" s="211"/>
      <c r="H167" s="211"/>
      <c r="I167" s="214"/>
      <c r="J167" s="225">
        <f>BK167</f>
        <v>0</v>
      </c>
      <c r="K167" s="211"/>
      <c r="L167" s="216"/>
      <c r="M167" s="217"/>
      <c r="N167" s="218"/>
      <c r="O167" s="218"/>
      <c r="P167" s="219">
        <f>SUM(P168:P173)</f>
        <v>0</v>
      </c>
      <c r="Q167" s="218"/>
      <c r="R167" s="219">
        <f>SUM(R168:R173)</f>
        <v>0</v>
      </c>
      <c r="S167" s="218"/>
      <c r="T167" s="220">
        <f>SUM(T168:T173)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1" t="s">
        <v>87</v>
      </c>
      <c r="AT167" s="222" t="s">
        <v>79</v>
      </c>
      <c r="AU167" s="222" t="s">
        <v>87</v>
      </c>
      <c r="AY167" s="221" t="s">
        <v>146</v>
      </c>
      <c r="BK167" s="223">
        <f>SUM(BK168:BK173)</f>
        <v>0</v>
      </c>
    </row>
    <row r="168" s="2" customFormat="1" ht="16.5" customHeight="1">
      <c r="A168" s="38"/>
      <c r="B168" s="39"/>
      <c r="C168" s="226" t="s">
        <v>238</v>
      </c>
      <c r="D168" s="226" t="s">
        <v>148</v>
      </c>
      <c r="E168" s="227" t="s">
        <v>865</v>
      </c>
      <c r="F168" s="228" t="s">
        <v>866</v>
      </c>
      <c r="G168" s="229" t="s">
        <v>229</v>
      </c>
      <c r="H168" s="230">
        <v>12.667999999999999</v>
      </c>
      <c r="I168" s="231"/>
      <c r="J168" s="232">
        <f>ROUND(I168*H168,2)</f>
        <v>0</v>
      </c>
      <c r="K168" s="228" t="s">
        <v>152</v>
      </c>
      <c r="L168" s="44"/>
      <c r="M168" s="233" t="s">
        <v>1</v>
      </c>
      <c r="N168" s="234" t="s">
        <v>45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153</v>
      </c>
      <c r="AT168" s="237" t="s">
        <v>148</v>
      </c>
      <c r="AU168" s="237" t="s">
        <v>89</v>
      </c>
      <c r="AY168" s="17" t="s">
        <v>146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87</v>
      </c>
      <c r="BK168" s="238">
        <f>ROUND(I168*H168,2)</f>
        <v>0</v>
      </c>
      <c r="BL168" s="17" t="s">
        <v>153</v>
      </c>
      <c r="BM168" s="237" t="s">
        <v>867</v>
      </c>
    </row>
    <row r="169" s="2" customFormat="1" ht="16.5" customHeight="1">
      <c r="A169" s="38"/>
      <c r="B169" s="39"/>
      <c r="C169" s="226" t="s">
        <v>8</v>
      </c>
      <c r="D169" s="226" t="s">
        <v>148</v>
      </c>
      <c r="E169" s="227" t="s">
        <v>868</v>
      </c>
      <c r="F169" s="228" t="s">
        <v>869</v>
      </c>
      <c r="G169" s="229" t="s">
        <v>229</v>
      </c>
      <c r="H169" s="230">
        <v>164.63999999999999</v>
      </c>
      <c r="I169" s="231"/>
      <c r="J169" s="232">
        <f>ROUND(I169*H169,2)</f>
        <v>0</v>
      </c>
      <c r="K169" s="228" t="s">
        <v>152</v>
      </c>
      <c r="L169" s="44"/>
      <c r="M169" s="233" t="s">
        <v>1</v>
      </c>
      <c r="N169" s="234" t="s">
        <v>45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153</v>
      </c>
      <c r="AT169" s="237" t="s">
        <v>148</v>
      </c>
      <c r="AU169" s="237" t="s">
        <v>89</v>
      </c>
      <c r="AY169" s="17" t="s">
        <v>146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87</v>
      </c>
      <c r="BK169" s="238">
        <f>ROUND(I169*H169,2)</f>
        <v>0</v>
      </c>
      <c r="BL169" s="17" t="s">
        <v>153</v>
      </c>
      <c r="BM169" s="237" t="s">
        <v>870</v>
      </c>
    </row>
    <row r="170" s="14" customFormat="1">
      <c r="A170" s="14"/>
      <c r="B170" s="250"/>
      <c r="C170" s="251"/>
      <c r="D170" s="241" t="s">
        <v>159</v>
      </c>
      <c r="E170" s="252" t="s">
        <v>1</v>
      </c>
      <c r="F170" s="253" t="s">
        <v>871</v>
      </c>
      <c r="G170" s="251"/>
      <c r="H170" s="254">
        <v>164.63999999999999</v>
      </c>
      <c r="I170" s="255"/>
      <c r="J170" s="251"/>
      <c r="K170" s="251"/>
      <c r="L170" s="256"/>
      <c r="M170" s="257"/>
      <c r="N170" s="258"/>
      <c r="O170" s="258"/>
      <c r="P170" s="258"/>
      <c r="Q170" s="258"/>
      <c r="R170" s="258"/>
      <c r="S170" s="258"/>
      <c r="T170" s="25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0" t="s">
        <v>159</v>
      </c>
      <c r="AU170" s="260" t="s">
        <v>89</v>
      </c>
      <c r="AV170" s="14" t="s">
        <v>89</v>
      </c>
      <c r="AW170" s="14" t="s">
        <v>35</v>
      </c>
      <c r="AX170" s="14" t="s">
        <v>87</v>
      </c>
      <c r="AY170" s="260" t="s">
        <v>146</v>
      </c>
    </row>
    <row r="171" s="2" customFormat="1" ht="16.5" customHeight="1">
      <c r="A171" s="38"/>
      <c r="B171" s="39"/>
      <c r="C171" s="226" t="s">
        <v>250</v>
      </c>
      <c r="D171" s="226" t="s">
        <v>148</v>
      </c>
      <c r="E171" s="227" t="s">
        <v>872</v>
      </c>
      <c r="F171" s="228" t="s">
        <v>873</v>
      </c>
      <c r="G171" s="229" t="s">
        <v>229</v>
      </c>
      <c r="H171" s="230">
        <v>12.667999999999999</v>
      </c>
      <c r="I171" s="231"/>
      <c r="J171" s="232">
        <f>ROUND(I171*H171,2)</f>
        <v>0</v>
      </c>
      <c r="K171" s="228" t="s">
        <v>152</v>
      </c>
      <c r="L171" s="44"/>
      <c r="M171" s="233" t="s">
        <v>1</v>
      </c>
      <c r="N171" s="234" t="s">
        <v>45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153</v>
      </c>
      <c r="AT171" s="237" t="s">
        <v>148</v>
      </c>
      <c r="AU171" s="237" t="s">
        <v>89</v>
      </c>
      <c r="AY171" s="17" t="s">
        <v>146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87</v>
      </c>
      <c r="BK171" s="238">
        <f>ROUND(I171*H171,2)</f>
        <v>0</v>
      </c>
      <c r="BL171" s="17" t="s">
        <v>153</v>
      </c>
      <c r="BM171" s="237" t="s">
        <v>874</v>
      </c>
    </row>
    <row r="172" s="2" customFormat="1" ht="24.15" customHeight="1">
      <c r="A172" s="38"/>
      <c r="B172" s="39"/>
      <c r="C172" s="226" t="s">
        <v>257</v>
      </c>
      <c r="D172" s="226" t="s">
        <v>148</v>
      </c>
      <c r="E172" s="227" t="s">
        <v>557</v>
      </c>
      <c r="F172" s="228" t="s">
        <v>558</v>
      </c>
      <c r="G172" s="229" t="s">
        <v>229</v>
      </c>
      <c r="H172" s="230">
        <v>11.76</v>
      </c>
      <c r="I172" s="231"/>
      <c r="J172" s="232">
        <f>ROUND(I172*H172,2)</f>
        <v>0</v>
      </c>
      <c r="K172" s="228" t="s">
        <v>152</v>
      </c>
      <c r="L172" s="44"/>
      <c r="M172" s="233" t="s">
        <v>1</v>
      </c>
      <c r="N172" s="234" t="s">
        <v>45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153</v>
      </c>
      <c r="AT172" s="237" t="s">
        <v>148</v>
      </c>
      <c r="AU172" s="237" t="s">
        <v>89</v>
      </c>
      <c r="AY172" s="17" t="s">
        <v>146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87</v>
      </c>
      <c r="BK172" s="238">
        <f>ROUND(I172*H172,2)</f>
        <v>0</v>
      </c>
      <c r="BL172" s="17" t="s">
        <v>153</v>
      </c>
      <c r="BM172" s="237" t="s">
        <v>875</v>
      </c>
    </row>
    <row r="173" s="14" customFormat="1">
      <c r="A173" s="14"/>
      <c r="B173" s="250"/>
      <c r="C173" s="251"/>
      <c r="D173" s="241" t="s">
        <v>159</v>
      </c>
      <c r="E173" s="252" t="s">
        <v>1</v>
      </c>
      <c r="F173" s="253" t="s">
        <v>876</v>
      </c>
      <c r="G173" s="251"/>
      <c r="H173" s="254">
        <v>11.76</v>
      </c>
      <c r="I173" s="255"/>
      <c r="J173" s="251"/>
      <c r="K173" s="251"/>
      <c r="L173" s="256"/>
      <c r="M173" s="257"/>
      <c r="N173" s="258"/>
      <c r="O173" s="258"/>
      <c r="P173" s="258"/>
      <c r="Q173" s="258"/>
      <c r="R173" s="258"/>
      <c r="S173" s="258"/>
      <c r="T173" s="25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0" t="s">
        <v>159</v>
      </c>
      <c r="AU173" s="260" t="s">
        <v>89</v>
      </c>
      <c r="AV173" s="14" t="s">
        <v>89</v>
      </c>
      <c r="AW173" s="14" t="s">
        <v>35</v>
      </c>
      <c r="AX173" s="14" t="s">
        <v>87</v>
      </c>
      <c r="AY173" s="260" t="s">
        <v>146</v>
      </c>
    </row>
    <row r="174" s="12" customFormat="1" ht="22.8" customHeight="1">
      <c r="A174" s="12"/>
      <c r="B174" s="210"/>
      <c r="C174" s="211"/>
      <c r="D174" s="212" t="s">
        <v>79</v>
      </c>
      <c r="E174" s="224" t="s">
        <v>571</v>
      </c>
      <c r="F174" s="224" t="s">
        <v>572</v>
      </c>
      <c r="G174" s="211"/>
      <c r="H174" s="211"/>
      <c r="I174" s="214"/>
      <c r="J174" s="225">
        <f>BK174</f>
        <v>0</v>
      </c>
      <c r="K174" s="211"/>
      <c r="L174" s="216"/>
      <c r="M174" s="217"/>
      <c r="N174" s="218"/>
      <c r="O174" s="218"/>
      <c r="P174" s="219">
        <f>P175</f>
        <v>0</v>
      </c>
      <c r="Q174" s="218"/>
      <c r="R174" s="219">
        <f>R175</f>
        <v>0</v>
      </c>
      <c r="S174" s="218"/>
      <c r="T174" s="220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1" t="s">
        <v>87</v>
      </c>
      <c r="AT174" s="222" t="s">
        <v>79</v>
      </c>
      <c r="AU174" s="222" t="s">
        <v>87</v>
      </c>
      <c r="AY174" s="221" t="s">
        <v>146</v>
      </c>
      <c r="BK174" s="223">
        <f>BK175</f>
        <v>0</v>
      </c>
    </row>
    <row r="175" s="2" customFormat="1" ht="16.5" customHeight="1">
      <c r="A175" s="38"/>
      <c r="B175" s="39"/>
      <c r="C175" s="226" t="s">
        <v>263</v>
      </c>
      <c r="D175" s="226" t="s">
        <v>148</v>
      </c>
      <c r="E175" s="227" t="s">
        <v>877</v>
      </c>
      <c r="F175" s="228" t="s">
        <v>878</v>
      </c>
      <c r="G175" s="229" t="s">
        <v>229</v>
      </c>
      <c r="H175" s="230">
        <v>29.745999999999999</v>
      </c>
      <c r="I175" s="231"/>
      <c r="J175" s="232">
        <f>ROUND(I175*H175,2)</f>
        <v>0</v>
      </c>
      <c r="K175" s="228" t="s">
        <v>152</v>
      </c>
      <c r="L175" s="44"/>
      <c r="M175" s="282" t="s">
        <v>1</v>
      </c>
      <c r="N175" s="283" t="s">
        <v>45</v>
      </c>
      <c r="O175" s="284"/>
      <c r="P175" s="285">
        <f>O175*H175</f>
        <v>0</v>
      </c>
      <c r="Q175" s="285">
        <v>0</v>
      </c>
      <c r="R175" s="285">
        <f>Q175*H175</f>
        <v>0</v>
      </c>
      <c r="S175" s="285">
        <v>0</v>
      </c>
      <c r="T175" s="28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153</v>
      </c>
      <c r="AT175" s="237" t="s">
        <v>148</v>
      </c>
      <c r="AU175" s="237" t="s">
        <v>89</v>
      </c>
      <c r="AY175" s="17" t="s">
        <v>146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87</v>
      </c>
      <c r="BK175" s="238">
        <f>ROUND(I175*H175,2)</f>
        <v>0</v>
      </c>
      <c r="BL175" s="17" t="s">
        <v>153</v>
      </c>
      <c r="BM175" s="237" t="s">
        <v>879</v>
      </c>
    </row>
    <row r="176" s="2" customFormat="1" ht="6.96" customHeight="1">
      <c r="A176" s="38"/>
      <c r="B176" s="66"/>
      <c r="C176" s="67"/>
      <c r="D176" s="67"/>
      <c r="E176" s="67"/>
      <c r="F176" s="67"/>
      <c r="G176" s="67"/>
      <c r="H176" s="67"/>
      <c r="I176" s="67"/>
      <c r="J176" s="67"/>
      <c r="K176" s="67"/>
      <c r="L176" s="44"/>
      <c r="M176" s="38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</row>
  </sheetData>
  <sheetProtection sheet="1" autoFilter="0" formatColumns="0" formatRows="0" objects="1" scenarios="1" spinCount="100000" saltValue="rDWWbl3lE/35HzqHkc3qLiHcXX2/Edn4823HQk3Cg7RMcv1zf3icknr8RxxuxMz3+gt5hDUS/6oibwU5zWJWYg==" hashValue="V7QUfmEMk0q4MQm260DYeuEgtnNE4Bh10Qcp3jpn+87hqcvgt6G2xCUEHbJs2U8D+aJAGbtYow1rnXDwp0DO4Q==" algorithmName="SHA-512" password="CC35"/>
  <autoFilter ref="C125:K17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89</v>
      </c>
    </row>
    <row r="4" s="1" customFormat="1" ht="24.96" customHeight="1">
      <c r="B4" s="20"/>
      <c r="D4" s="148" t="s">
        <v>111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Cyklostezka Šternberk - Dolní Žleb - II. etapa</v>
      </c>
      <c r="F7" s="150"/>
      <c r="G7" s="150"/>
      <c r="H7" s="150"/>
      <c r="L7" s="20"/>
    </row>
    <row r="8" s="1" customFormat="1" ht="12" customHeight="1">
      <c r="B8" s="20"/>
      <c r="D8" s="150" t="s">
        <v>112</v>
      </c>
      <c r="L8" s="20"/>
    </row>
    <row r="9" s="2" customFormat="1" ht="16.5" customHeight="1">
      <c r="A9" s="38"/>
      <c r="B9" s="44"/>
      <c r="C9" s="38"/>
      <c r="D9" s="38"/>
      <c r="E9" s="151" t="s">
        <v>768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114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880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16. 12. 2021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0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">
        <v>33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34</v>
      </c>
      <c r="F23" s="38"/>
      <c r="G23" s="38"/>
      <c r="H23" s="38"/>
      <c r="I23" s="150" t="s">
        <v>28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36</v>
      </c>
      <c r="E25" s="38"/>
      <c r="F25" s="38"/>
      <c r="G25" s="38"/>
      <c r="H25" s="38"/>
      <c r="I25" s="150" t="s">
        <v>25</v>
      </c>
      <c r="J25" s="141" t="s">
        <v>37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38</v>
      </c>
      <c r="F26" s="38"/>
      <c r="G26" s="38"/>
      <c r="H26" s="38"/>
      <c r="I26" s="150" t="s">
        <v>28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39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40</v>
      </c>
      <c r="E32" s="38"/>
      <c r="F32" s="38"/>
      <c r="G32" s="38"/>
      <c r="H32" s="38"/>
      <c r="I32" s="38"/>
      <c r="J32" s="160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42</v>
      </c>
      <c r="G34" s="38"/>
      <c r="H34" s="38"/>
      <c r="I34" s="161" t="s">
        <v>41</v>
      </c>
      <c r="J34" s="161" t="s">
        <v>43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44</v>
      </c>
      <c r="E35" s="150" t="s">
        <v>45</v>
      </c>
      <c r="F35" s="163">
        <f>ROUND((SUM(BE123:BE157)),  2)</f>
        <v>0</v>
      </c>
      <c r="G35" s="38"/>
      <c r="H35" s="38"/>
      <c r="I35" s="164">
        <v>0.20999999999999999</v>
      </c>
      <c r="J35" s="163">
        <f>ROUND(((SUM(BE123:BE157))*I35),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46</v>
      </c>
      <c r="F36" s="163">
        <f>ROUND((SUM(BF123:BF157)),  2)</f>
        <v>0</v>
      </c>
      <c r="G36" s="38"/>
      <c r="H36" s="38"/>
      <c r="I36" s="164">
        <v>0.14999999999999999</v>
      </c>
      <c r="J36" s="163">
        <f>ROUND(((SUM(BF123:BF157))*I36),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ROUND((SUM(BG123:BG157)),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48</v>
      </c>
      <c r="F38" s="163">
        <f>ROUND((SUM(BH123:BH157)),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49</v>
      </c>
      <c r="F39" s="163">
        <f>ROUND((SUM(BI123:BI157)),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50</v>
      </c>
      <c r="E41" s="167"/>
      <c r="F41" s="167"/>
      <c r="G41" s="168" t="s">
        <v>51</v>
      </c>
      <c r="H41" s="169" t="s">
        <v>52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53</v>
      </c>
      <c r="E50" s="173"/>
      <c r="F50" s="173"/>
      <c r="G50" s="172" t="s">
        <v>54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55</v>
      </c>
      <c r="E61" s="175"/>
      <c r="F61" s="176" t="s">
        <v>56</v>
      </c>
      <c r="G61" s="174" t="s">
        <v>55</v>
      </c>
      <c r="H61" s="175"/>
      <c r="I61" s="175"/>
      <c r="J61" s="177" t="s">
        <v>56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57</v>
      </c>
      <c r="E65" s="178"/>
      <c r="F65" s="178"/>
      <c r="G65" s="172" t="s">
        <v>58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55</v>
      </c>
      <c r="E76" s="175"/>
      <c r="F76" s="176" t="s">
        <v>56</v>
      </c>
      <c r="G76" s="174" t="s">
        <v>55</v>
      </c>
      <c r="H76" s="175"/>
      <c r="I76" s="175"/>
      <c r="J76" s="177" t="s">
        <v>56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Cyklostezka Šternberk - Dolní Žleb - II. 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768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114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VON_n - Vedlejší a ostatní náklady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Šternberk - Dolní Žleb</v>
      </c>
      <c r="G91" s="40"/>
      <c r="H91" s="40"/>
      <c r="I91" s="32" t="s">
        <v>22</v>
      </c>
      <c r="J91" s="79" t="str">
        <f>IF(J14="","",J14)</f>
        <v>16. 12. 2021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Město Šternberk</v>
      </c>
      <c r="G93" s="40"/>
      <c r="H93" s="40"/>
      <c r="I93" s="32" t="s">
        <v>32</v>
      </c>
      <c r="J93" s="36" t="str">
        <f>E23</f>
        <v>Dopravní projektování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36</v>
      </c>
      <c r="J94" s="36" t="str">
        <f>E26</f>
        <v>Ing. Milena Uhlárová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117</v>
      </c>
      <c r="D96" s="185"/>
      <c r="E96" s="185"/>
      <c r="F96" s="185"/>
      <c r="G96" s="185"/>
      <c r="H96" s="185"/>
      <c r="I96" s="185"/>
      <c r="J96" s="186" t="s">
        <v>118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119</v>
      </c>
      <c r="D98" s="40"/>
      <c r="E98" s="40"/>
      <c r="F98" s="40"/>
      <c r="G98" s="40"/>
      <c r="H98" s="40"/>
      <c r="I98" s="40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120</v>
      </c>
    </row>
    <row r="99" s="9" customFormat="1" ht="24.96" customHeight="1">
      <c r="A99" s="9"/>
      <c r="B99" s="188"/>
      <c r="C99" s="189"/>
      <c r="D99" s="190" t="s">
        <v>690</v>
      </c>
      <c r="E99" s="191"/>
      <c r="F99" s="191"/>
      <c r="G99" s="191"/>
      <c r="H99" s="191"/>
      <c r="I99" s="191"/>
      <c r="J99" s="192">
        <f>J124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691</v>
      </c>
      <c r="E100" s="196"/>
      <c r="F100" s="196"/>
      <c r="G100" s="196"/>
      <c r="H100" s="196"/>
      <c r="I100" s="196"/>
      <c r="J100" s="197">
        <f>J125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692</v>
      </c>
      <c r="E101" s="196"/>
      <c r="F101" s="196"/>
      <c r="G101" s="196"/>
      <c r="H101" s="196"/>
      <c r="I101" s="196"/>
      <c r="J101" s="197">
        <f>J132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131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3" t="str">
        <f>E7</f>
        <v>Cyklostezka Šternberk - Dolní Žleb - II. etapa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112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83" t="s">
        <v>768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114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VON_n - Vedlejší a ostatní náklady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>Šternberk - Dolní Žleb</v>
      </c>
      <c r="G117" s="40"/>
      <c r="H117" s="40"/>
      <c r="I117" s="32" t="s">
        <v>22</v>
      </c>
      <c r="J117" s="79" t="str">
        <f>IF(J14="","",J14)</f>
        <v>16. 12. 2021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2" t="s">
        <v>24</v>
      </c>
      <c r="D119" s="40"/>
      <c r="E119" s="40"/>
      <c r="F119" s="27" t="str">
        <f>E17</f>
        <v>Město Šternberk</v>
      </c>
      <c r="G119" s="40"/>
      <c r="H119" s="40"/>
      <c r="I119" s="32" t="s">
        <v>32</v>
      </c>
      <c r="J119" s="36" t="str">
        <f>E23</f>
        <v>Dopravní projektování s.r.o.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30</v>
      </c>
      <c r="D120" s="40"/>
      <c r="E120" s="40"/>
      <c r="F120" s="27" t="str">
        <f>IF(E20="","",E20)</f>
        <v>Vyplň údaj</v>
      </c>
      <c r="G120" s="40"/>
      <c r="H120" s="40"/>
      <c r="I120" s="32" t="s">
        <v>36</v>
      </c>
      <c r="J120" s="36" t="str">
        <f>E26</f>
        <v>Ing. Milena Uhlárová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132</v>
      </c>
      <c r="D122" s="202" t="s">
        <v>65</v>
      </c>
      <c r="E122" s="202" t="s">
        <v>61</v>
      </c>
      <c r="F122" s="202" t="s">
        <v>62</v>
      </c>
      <c r="G122" s="202" t="s">
        <v>133</v>
      </c>
      <c r="H122" s="202" t="s">
        <v>134</v>
      </c>
      <c r="I122" s="202" t="s">
        <v>135</v>
      </c>
      <c r="J122" s="202" t="s">
        <v>118</v>
      </c>
      <c r="K122" s="203" t="s">
        <v>136</v>
      </c>
      <c r="L122" s="204"/>
      <c r="M122" s="100" t="s">
        <v>1</v>
      </c>
      <c r="N122" s="101" t="s">
        <v>44</v>
      </c>
      <c r="O122" s="101" t="s">
        <v>137</v>
      </c>
      <c r="P122" s="101" t="s">
        <v>138</v>
      </c>
      <c r="Q122" s="101" t="s">
        <v>139</v>
      </c>
      <c r="R122" s="101" t="s">
        <v>140</v>
      </c>
      <c r="S122" s="101" t="s">
        <v>141</v>
      </c>
      <c r="T122" s="102" t="s">
        <v>142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143</v>
      </c>
      <c r="D123" s="40"/>
      <c r="E123" s="40"/>
      <c r="F123" s="40"/>
      <c r="G123" s="40"/>
      <c r="H123" s="40"/>
      <c r="I123" s="40"/>
      <c r="J123" s="205">
        <f>BK123</f>
        <v>0</v>
      </c>
      <c r="K123" s="40"/>
      <c r="L123" s="44"/>
      <c r="M123" s="103"/>
      <c r="N123" s="206"/>
      <c r="O123" s="104"/>
      <c r="P123" s="207">
        <f>P124</f>
        <v>0</v>
      </c>
      <c r="Q123" s="104"/>
      <c r="R123" s="207">
        <f>R124</f>
        <v>0</v>
      </c>
      <c r="S123" s="104"/>
      <c r="T123" s="208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79</v>
      </c>
      <c r="AU123" s="17" t="s">
        <v>120</v>
      </c>
      <c r="BK123" s="209">
        <f>BK124</f>
        <v>0</v>
      </c>
    </row>
    <row r="124" s="12" customFormat="1" ht="25.92" customHeight="1">
      <c r="A124" s="12"/>
      <c r="B124" s="210"/>
      <c r="C124" s="211"/>
      <c r="D124" s="212" t="s">
        <v>79</v>
      </c>
      <c r="E124" s="213" t="s">
        <v>695</v>
      </c>
      <c r="F124" s="213" t="s">
        <v>696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P125+P132</f>
        <v>0</v>
      </c>
      <c r="Q124" s="218"/>
      <c r="R124" s="219">
        <f>R125+R132</f>
        <v>0</v>
      </c>
      <c r="S124" s="218"/>
      <c r="T124" s="220">
        <f>T125+T132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174</v>
      </c>
      <c r="AT124" s="222" t="s">
        <v>79</v>
      </c>
      <c r="AU124" s="222" t="s">
        <v>80</v>
      </c>
      <c r="AY124" s="221" t="s">
        <v>146</v>
      </c>
      <c r="BK124" s="223">
        <f>BK125+BK132</f>
        <v>0</v>
      </c>
    </row>
    <row r="125" s="12" customFormat="1" ht="22.8" customHeight="1">
      <c r="A125" s="12"/>
      <c r="B125" s="210"/>
      <c r="C125" s="211"/>
      <c r="D125" s="212" t="s">
        <v>79</v>
      </c>
      <c r="E125" s="224" t="s">
        <v>697</v>
      </c>
      <c r="F125" s="224" t="s">
        <v>698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SUM(P126:P131)</f>
        <v>0</v>
      </c>
      <c r="Q125" s="218"/>
      <c r="R125" s="219">
        <f>SUM(R126:R131)</f>
        <v>0</v>
      </c>
      <c r="S125" s="218"/>
      <c r="T125" s="220">
        <f>SUM(T126:T131)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174</v>
      </c>
      <c r="AT125" s="222" t="s">
        <v>79</v>
      </c>
      <c r="AU125" s="222" t="s">
        <v>87</v>
      </c>
      <c r="AY125" s="221" t="s">
        <v>146</v>
      </c>
      <c r="BK125" s="223">
        <f>SUM(BK126:BK131)</f>
        <v>0</v>
      </c>
    </row>
    <row r="126" s="2" customFormat="1" ht="16.5" customHeight="1">
      <c r="A126" s="38"/>
      <c r="B126" s="39"/>
      <c r="C126" s="226" t="s">
        <v>87</v>
      </c>
      <c r="D126" s="226" t="s">
        <v>148</v>
      </c>
      <c r="E126" s="227" t="s">
        <v>881</v>
      </c>
      <c r="F126" s="228" t="s">
        <v>882</v>
      </c>
      <c r="G126" s="229" t="s">
        <v>701</v>
      </c>
      <c r="H126" s="230">
        <v>1</v>
      </c>
      <c r="I126" s="231"/>
      <c r="J126" s="232">
        <f>ROUND(I126*H126,2)</f>
        <v>0</v>
      </c>
      <c r="K126" s="228" t="s">
        <v>1</v>
      </c>
      <c r="L126" s="44"/>
      <c r="M126" s="233" t="s">
        <v>1</v>
      </c>
      <c r="N126" s="234" t="s">
        <v>45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153</v>
      </c>
      <c r="AT126" s="237" t="s">
        <v>148</v>
      </c>
      <c r="AU126" s="237" t="s">
        <v>89</v>
      </c>
      <c r="AY126" s="17" t="s">
        <v>146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87</v>
      </c>
      <c r="BK126" s="238">
        <f>ROUND(I126*H126,2)</f>
        <v>0</v>
      </c>
      <c r="BL126" s="17" t="s">
        <v>153</v>
      </c>
      <c r="BM126" s="237" t="s">
        <v>883</v>
      </c>
    </row>
    <row r="127" s="13" customFormat="1">
      <c r="A127" s="13"/>
      <c r="B127" s="239"/>
      <c r="C127" s="240"/>
      <c r="D127" s="241" t="s">
        <v>159</v>
      </c>
      <c r="E127" s="242" t="s">
        <v>1</v>
      </c>
      <c r="F127" s="243" t="s">
        <v>884</v>
      </c>
      <c r="G127" s="240"/>
      <c r="H127" s="242" t="s">
        <v>1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9" t="s">
        <v>159</v>
      </c>
      <c r="AU127" s="249" t="s">
        <v>89</v>
      </c>
      <c r="AV127" s="13" t="s">
        <v>87</v>
      </c>
      <c r="AW127" s="13" t="s">
        <v>35</v>
      </c>
      <c r="AX127" s="13" t="s">
        <v>80</v>
      </c>
      <c r="AY127" s="249" t="s">
        <v>146</v>
      </c>
    </row>
    <row r="128" s="13" customFormat="1">
      <c r="A128" s="13"/>
      <c r="B128" s="239"/>
      <c r="C128" s="240"/>
      <c r="D128" s="241" t="s">
        <v>159</v>
      </c>
      <c r="E128" s="242" t="s">
        <v>1</v>
      </c>
      <c r="F128" s="243" t="s">
        <v>704</v>
      </c>
      <c r="G128" s="240"/>
      <c r="H128" s="242" t="s">
        <v>1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159</v>
      </c>
      <c r="AU128" s="249" t="s">
        <v>89</v>
      </c>
      <c r="AV128" s="13" t="s">
        <v>87</v>
      </c>
      <c r="AW128" s="13" t="s">
        <v>35</v>
      </c>
      <c r="AX128" s="13" t="s">
        <v>80</v>
      </c>
      <c r="AY128" s="249" t="s">
        <v>146</v>
      </c>
    </row>
    <row r="129" s="13" customFormat="1">
      <c r="A129" s="13"/>
      <c r="B129" s="239"/>
      <c r="C129" s="240"/>
      <c r="D129" s="241" t="s">
        <v>159</v>
      </c>
      <c r="E129" s="242" t="s">
        <v>1</v>
      </c>
      <c r="F129" s="243" t="s">
        <v>885</v>
      </c>
      <c r="G129" s="240"/>
      <c r="H129" s="242" t="s">
        <v>1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159</v>
      </c>
      <c r="AU129" s="249" t="s">
        <v>89</v>
      </c>
      <c r="AV129" s="13" t="s">
        <v>87</v>
      </c>
      <c r="AW129" s="13" t="s">
        <v>35</v>
      </c>
      <c r="AX129" s="13" t="s">
        <v>80</v>
      </c>
      <c r="AY129" s="249" t="s">
        <v>146</v>
      </c>
    </row>
    <row r="130" s="14" customFormat="1">
      <c r="A130" s="14"/>
      <c r="B130" s="250"/>
      <c r="C130" s="251"/>
      <c r="D130" s="241" t="s">
        <v>159</v>
      </c>
      <c r="E130" s="252" t="s">
        <v>1</v>
      </c>
      <c r="F130" s="253" t="s">
        <v>87</v>
      </c>
      <c r="G130" s="251"/>
      <c r="H130" s="254">
        <v>1</v>
      </c>
      <c r="I130" s="255"/>
      <c r="J130" s="251"/>
      <c r="K130" s="251"/>
      <c r="L130" s="256"/>
      <c r="M130" s="257"/>
      <c r="N130" s="258"/>
      <c r="O130" s="258"/>
      <c r="P130" s="258"/>
      <c r="Q130" s="258"/>
      <c r="R130" s="258"/>
      <c r="S130" s="258"/>
      <c r="T130" s="25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0" t="s">
        <v>159</v>
      </c>
      <c r="AU130" s="260" t="s">
        <v>89</v>
      </c>
      <c r="AV130" s="14" t="s">
        <v>89</v>
      </c>
      <c r="AW130" s="14" t="s">
        <v>35</v>
      </c>
      <c r="AX130" s="14" t="s">
        <v>80</v>
      </c>
      <c r="AY130" s="260" t="s">
        <v>146</v>
      </c>
    </row>
    <row r="131" s="15" customFormat="1">
      <c r="A131" s="15"/>
      <c r="B131" s="261"/>
      <c r="C131" s="262"/>
      <c r="D131" s="241" t="s">
        <v>159</v>
      </c>
      <c r="E131" s="263" t="s">
        <v>1</v>
      </c>
      <c r="F131" s="264" t="s">
        <v>198</v>
      </c>
      <c r="G131" s="262"/>
      <c r="H131" s="265">
        <v>1</v>
      </c>
      <c r="I131" s="266"/>
      <c r="J131" s="262"/>
      <c r="K131" s="262"/>
      <c r="L131" s="267"/>
      <c r="M131" s="268"/>
      <c r="N131" s="269"/>
      <c r="O131" s="269"/>
      <c r="P131" s="269"/>
      <c r="Q131" s="269"/>
      <c r="R131" s="269"/>
      <c r="S131" s="269"/>
      <c r="T131" s="270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1" t="s">
        <v>159</v>
      </c>
      <c r="AU131" s="271" t="s">
        <v>89</v>
      </c>
      <c r="AV131" s="15" t="s">
        <v>153</v>
      </c>
      <c r="AW131" s="15" t="s">
        <v>35</v>
      </c>
      <c r="AX131" s="15" t="s">
        <v>87</v>
      </c>
      <c r="AY131" s="271" t="s">
        <v>146</v>
      </c>
    </row>
    <row r="132" s="12" customFormat="1" ht="22.8" customHeight="1">
      <c r="A132" s="12"/>
      <c r="B132" s="210"/>
      <c r="C132" s="211"/>
      <c r="D132" s="212" t="s">
        <v>79</v>
      </c>
      <c r="E132" s="224" t="s">
        <v>731</v>
      </c>
      <c r="F132" s="224" t="s">
        <v>732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SUM(P133:P157)</f>
        <v>0</v>
      </c>
      <c r="Q132" s="218"/>
      <c r="R132" s="219">
        <f>SUM(R133:R157)</f>
        <v>0</v>
      </c>
      <c r="S132" s="218"/>
      <c r="T132" s="220">
        <f>SUM(T133:T157)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174</v>
      </c>
      <c r="AT132" s="222" t="s">
        <v>79</v>
      </c>
      <c r="AU132" s="222" t="s">
        <v>87</v>
      </c>
      <c r="AY132" s="221" t="s">
        <v>146</v>
      </c>
      <c r="BK132" s="223">
        <f>SUM(BK133:BK157)</f>
        <v>0</v>
      </c>
    </row>
    <row r="133" s="2" customFormat="1" ht="16.5" customHeight="1">
      <c r="A133" s="38"/>
      <c r="B133" s="39"/>
      <c r="C133" s="226" t="s">
        <v>89</v>
      </c>
      <c r="D133" s="226" t="s">
        <v>148</v>
      </c>
      <c r="E133" s="227" t="s">
        <v>886</v>
      </c>
      <c r="F133" s="228" t="s">
        <v>887</v>
      </c>
      <c r="G133" s="229" t="s">
        <v>701</v>
      </c>
      <c r="H133" s="230">
        <v>1</v>
      </c>
      <c r="I133" s="231"/>
      <c r="J133" s="232">
        <f>ROUND(I133*H133,2)</f>
        <v>0</v>
      </c>
      <c r="K133" s="228" t="s">
        <v>1</v>
      </c>
      <c r="L133" s="44"/>
      <c r="M133" s="233" t="s">
        <v>1</v>
      </c>
      <c r="N133" s="234" t="s">
        <v>45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153</v>
      </c>
      <c r="AT133" s="237" t="s">
        <v>148</v>
      </c>
      <c r="AU133" s="237" t="s">
        <v>89</v>
      </c>
      <c r="AY133" s="17" t="s">
        <v>146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87</v>
      </c>
      <c r="BK133" s="238">
        <f>ROUND(I133*H133,2)</f>
        <v>0</v>
      </c>
      <c r="BL133" s="17" t="s">
        <v>153</v>
      </c>
      <c r="BM133" s="237" t="s">
        <v>888</v>
      </c>
    </row>
    <row r="134" s="13" customFormat="1">
      <c r="A134" s="13"/>
      <c r="B134" s="239"/>
      <c r="C134" s="240"/>
      <c r="D134" s="241" t="s">
        <v>159</v>
      </c>
      <c r="E134" s="242" t="s">
        <v>1</v>
      </c>
      <c r="F134" s="243" t="s">
        <v>889</v>
      </c>
      <c r="G134" s="240"/>
      <c r="H134" s="242" t="s">
        <v>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159</v>
      </c>
      <c r="AU134" s="249" t="s">
        <v>89</v>
      </c>
      <c r="AV134" s="13" t="s">
        <v>87</v>
      </c>
      <c r="AW134" s="13" t="s">
        <v>35</v>
      </c>
      <c r="AX134" s="13" t="s">
        <v>80</v>
      </c>
      <c r="AY134" s="249" t="s">
        <v>146</v>
      </c>
    </row>
    <row r="135" s="13" customFormat="1">
      <c r="A135" s="13"/>
      <c r="B135" s="239"/>
      <c r="C135" s="240"/>
      <c r="D135" s="241" t="s">
        <v>159</v>
      </c>
      <c r="E135" s="242" t="s">
        <v>1</v>
      </c>
      <c r="F135" s="243" t="s">
        <v>704</v>
      </c>
      <c r="G135" s="240"/>
      <c r="H135" s="242" t="s">
        <v>1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159</v>
      </c>
      <c r="AU135" s="249" t="s">
        <v>89</v>
      </c>
      <c r="AV135" s="13" t="s">
        <v>87</v>
      </c>
      <c r="AW135" s="13" t="s">
        <v>35</v>
      </c>
      <c r="AX135" s="13" t="s">
        <v>80</v>
      </c>
      <c r="AY135" s="249" t="s">
        <v>146</v>
      </c>
    </row>
    <row r="136" s="13" customFormat="1">
      <c r="A136" s="13"/>
      <c r="B136" s="239"/>
      <c r="C136" s="240"/>
      <c r="D136" s="241" t="s">
        <v>159</v>
      </c>
      <c r="E136" s="242" t="s">
        <v>1</v>
      </c>
      <c r="F136" s="243" t="s">
        <v>890</v>
      </c>
      <c r="G136" s="240"/>
      <c r="H136" s="242" t="s">
        <v>1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159</v>
      </c>
      <c r="AU136" s="249" t="s">
        <v>89</v>
      </c>
      <c r="AV136" s="13" t="s">
        <v>87</v>
      </c>
      <c r="AW136" s="13" t="s">
        <v>35</v>
      </c>
      <c r="AX136" s="13" t="s">
        <v>80</v>
      </c>
      <c r="AY136" s="249" t="s">
        <v>146</v>
      </c>
    </row>
    <row r="137" s="13" customFormat="1">
      <c r="A137" s="13"/>
      <c r="B137" s="239"/>
      <c r="C137" s="240"/>
      <c r="D137" s="241" t="s">
        <v>159</v>
      </c>
      <c r="E137" s="242" t="s">
        <v>1</v>
      </c>
      <c r="F137" s="243" t="s">
        <v>891</v>
      </c>
      <c r="G137" s="240"/>
      <c r="H137" s="242" t="s">
        <v>1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159</v>
      </c>
      <c r="AU137" s="249" t="s">
        <v>89</v>
      </c>
      <c r="AV137" s="13" t="s">
        <v>87</v>
      </c>
      <c r="AW137" s="13" t="s">
        <v>35</v>
      </c>
      <c r="AX137" s="13" t="s">
        <v>80</v>
      </c>
      <c r="AY137" s="249" t="s">
        <v>146</v>
      </c>
    </row>
    <row r="138" s="13" customFormat="1">
      <c r="A138" s="13"/>
      <c r="B138" s="239"/>
      <c r="C138" s="240"/>
      <c r="D138" s="241" t="s">
        <v>159</v>
      </c>
      <c r="E138" s="242" t="s">
        <v>1</v>
      </c>
      <c r="F138" s="243" t="s">
        <v>892</v>
      </c>
      <c r="G138" s="240"/>
      <c r="H138" s="242" t="s">
        <v>1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159</v>
      </c>
      <c r="AU138" s="249" t="s">
        <v>89</v>
      </c>
      <c r="AV138" s="13" t="s">
        <v>87</v>
      </c>
      <c r="AW138" s="13" t="s">
        <v>35</v>
      </c>
      <c r="AX138" s="13" t="s">
        <v>80</v>
      </c>
      <c r="AY138" s="249" t="s">
        <v>146</v>
      </c>
    </row>
    <row r="139" s="13" customFormat="1">
      <c r="A139" s="13"/>
      <c r="B139" s="239"/>
      <c r="C139" s="240"/>
      <c r="D139" s="241" t="s">
        <v>159</v>
      </c>
      <c r="E139" s="242" t="s">
        <v>1</v>
      </c>
      <c r="F139" s="243" t="s">
        <v>893</v>
      </c>
      <c r="G139" s="240"/>
      <c r="H139" s="242" t="s">
        <v>1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159</v>
      </c>
      <c r="AU139" s="249" t="s">
        <v>89</v>
      </c>
      <c r="AV139" s="13" t="s">
        <v>87</v>
      </c>
      <c r="AW139" s="13" t="s">
        <v>35</v>
      </c>
      <c r="AX139" s="13" t="s">
        <v>80</v>
      </c>
      <c r="AY139" s="249" t="s">
        <v>146</v>
      </c>
    </row>
    <row r="140" s="13" customFormat="1">
      <c r="A140" s="13"/>
      <c r="B140" s="239"/>
      <c r="C140" s="240"/>
      <c r="D140" s="241" t="s">
        <v>159</v>
      </c>
      <c r="E140" s="242" t="s">
        <v>1</v>
      </c>
      <c r="F140" s="243" t="s">
        <v>894</v>
      </c>
      <c r="G140" s="240"/>
      <c r="H140" s="242" t="s">
        <v>1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159</v>
      </c>
      <c r="AU140" s="249" t="s">
        <v>89</v>
      </c>
      <c r="AV140" s="13" t="s">
        <v>87</v>
      </c>
      <c r="AW140" s="13" t="s">
        <v>35</v>
      </c>
      <c r="AX140" s="13" t="s">
        <v>80</v>
      </c>
      <c r="AY140" s="249" t="s">
        <v>146</v>
      </c>
    </row>
    <row r="141" s="14" customFormat="1">
      <c r="A141" s="14"/>
      <c r="B141" s="250"/>
      <c r="C141" s="251"/>
      <c r="D141" s="241" t="s">
        <v>159</v>
      </c>
      <c r="E141" s="252" t="s">
        <v>1</v>
      </c>
      <c r="F141" s="253" t="s">
        <v>87</v>
      </c>
      <c r="G141" s="251"/>
      <c r="H141" s="254">
        <v>1</v>
      </c>
      <c r="I141" s="255"/>
      <c r="J141" s="251"/>
      <c r="K141" s="251"/>
      <c r="L141" s="256"/>
      <c r="M141" s="257"/>
      <c r="N141" s="258"/>
      <c r="O141" s="258"/>
      <c r="P141" s="258"/>
      <c r="Q141" s="258"/>
      <c r="R141" s="258"/>
      <c r="S141" s="258"/>
      <c r="T141" s="25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0" t="s">
        <v>159</v>
      </c>
      <c r="AU141" s="260" t="s">
        <v>89</v>
      </c>
      <c r="AV141" s="14" t="s">
        <v>89</v>
      </c>
      <c r="AW141" s="14" t="s">
        <v>35</v>
      </c>
      <c r="AX141" s="14" t="s">
        <v>80</v>
      </c>
      <c r="AY141" s="260" t="s">
        <v>146</v>
      </c>
    </row>
    <row r="142" s="15" customFormat="1">
      <c r="A142" s="15"/>
      <c r="B142" s="261"/>
      <c r="C142" s="262"/>
      <c r="D142" s="241" t="s">
        <v>159</v>
      </c>
      <c r="E142" s="263" t="s">
        <v>1</v>
      </c>
      <c r="F142" s="264" t="s">
        <v>198</v>
      </c>
      <c r="G142" s="262"/>
      <c r="H142" s="265">
        <v>1</v>
      </c>
      <c r="I142" s="266"/>
      <c r="J142" s="262"/>
      <c r="K142" s="262"/>
      <c r="L142" s="267"/>
      <c r="M142" s="268"/>
      <c r="N142" s="269"/>
      <c r="O142" s="269"/>
      <c r="P142" s="269"/>
      <c r="Q142" s="269"/>
      <c r="R142" s="269"/>
      <c r="S142" s="269"/>
      <c r="T142" s="270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1" t="s">
        <v>159</v>
      </c>
      <c r="AU142" s="271" t="s">
        <v>89</v>
      </c>
      <c r="AV142" s="15" t="s">
        <v>153</v>
      </c>
      <c r="AW142" s="15" t="s">
        <v>35</v>
      </c>
      <c r="AX142" s="15" t="s">
        <v>87</v>
      </c>
      <c r="AY142" s="271" t="s">
        <v>146</v>
      </c>
    </row>
    <row r="143" s="2" customFormat="1" ht="16.5" customHeight="1">
      <c r="A143" s="38"/>
      <c r="B143" s="39"/>
      <c r="C143" s="226" t="s">
        <v>163</v>
      </c>
      <c r="D143" s="226" t="s">
        <v>148</v>
      </c>
      <c r="E143" s="227" t="s">
        <v>895</v>
      </c>
      <c r="F143" s="228" t="s">
        <v>896</v>
      </c>
      <c r="G143" s="229" t="s">
        <v>701</v>
      </c>
      <c r="H143" s="230">
        <v>1</v>
      </c>
      <c r="I143" s="231"/>
      <c r="J143" s="232">
        <f>ROUND(I143*H143,2)</f>
        <v>0</v>
      </c>
      <c r="K143" s="228" t="s">
        <v>1</v>
      </c>
      <c r="L143" s="44"/>
      <c r="M143" s="233" t="s">
        <v>1</v>
      </c>
      <c r="N143" s="234" t="s">
        <v>45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153</v>
      </c>
      <c r="AT143" s="237" t="s">
        <v>148</v>
      </c>
      <c r="AU143" s="237" t="s">
        <v>89</v>
      </c>
      <c r="AY143" s="17" t="s">
        <v>146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87</v>
      </c>
      <c r="BK143" s="238">
        <f>ROUND(I143*H143,2)</f>
        <v>0</v>
      </c>
      <c r="BL143" s="17" t="s">
        <v>153</v>
      </c>
      <c r="BM143" s="237" t="s">
        <v>897</v>
      </c>
    </row>
    <row r="144" s="13" customFormat="1">
      <c r="A144" s="13"/>
      <c r="B144" s="239"/>
      <c r="C144" s="240"/>
      <c r="D144" s="241" t="s">
        <v>159</v>
      </c>
      <c r="E144" s="242" t="s">
        <v>1</v>
      </c>
      <c r="F144" s="243" t="s">
        <v>898</v>
      </c>
      <c r="G144" s="240"/>
      <c r="H144" s="242" t="s">
        <v>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159</v>
      </c>
      <c r="AU144" s="249" t="s">
        <v>89</v>
      </c>
      <c r="AV144" s="13" t="s">
        <v>87</v>
      </c>
      <c r="AW144" s="13" t="s">
        <v>35</v>
      </c>
      <c r="AX144" s="13" t="s">
        <v>80</v>
      </c>
      <c r="AY144" s="249" t="s">
        <v>146</v>
      </c>
    </row>
    <row r="145" s="13" customFormat="1">
      <c r="A145" s="13"/>
      <c r="B145" s="239"/>
      <c r="C145" s="240"/>
      <c r="D145" s="241" t="s">
        <v>159</v>
      </c>
      <c r="E145" s="242" t="s">
        <v>1</v>
      </c>
      <c r="F145" s="243" t="s">
        <v>704</v>
      </c>
      <c r="G145" s="240"/>
      <c r="H145" s="242" t="s">
        <v>1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159</v>
      </c>
      <c r="AU145" s="249" t="s">
        <v>89</v>
      </c>
      <c r="AV145" s="13" t="s">
        <v>87</v>
      </c>
      <c r="AW145" s="13" t="s">
        <v>35</v>
      </c>
      <c r="AX145" s="13" t="s">
        <v>80</v>
      </c>
      <c r="AY145" s="249" t="s">
        <v>146</v>
      </c>
    </row>
    <row r="146" s="13" customFormat="1">
      <c r="A146" s="13"/>
      <c r="B146" s="239"/>
      <c r="C146" s="240"/>
      <c r="D146" s="241" t="s">
        <v>159</v>
      </c>
      <c r="E146" s="242" t="s">
        <v>1</v>
      </c>
      <c r="F146" s="243" t="s">
        <v>899</v>
      </c>
      <c r="G146" s="240"/>
      <c r="H146" s="242" t="s">
        <v>1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159</v>
      </c>
      <c r="AU146" s="249" t="s">
        <v>89</v>
      </c>
      <c r="AV146" s="13" t="s">
        <v>87</v>
      </c>
      <c r="AW146" s="13" t="s">
        <v>35</v>
      </c>
      <c r="AX146" s="13" t="s">
        <v>80</v>
      </c>
      <c r="AY146" s="249" t="s">
        <v>146</v>
      </c>
    </row>
    <row r="147" s="14" customFormat="1">
      <c r="A147" s="14"/>
      <c r="B147" s="250"/>
      <c r="C147" s="251"/>
      <c r="D147" s="241" t="s">
        <v>159</v>
      </c>
      <c r="E147" s="252" t="s">
        <v>1</v>
      </c>
      <c r="F147" s="253" t="s">
        <v>87</v>
      </c>
      <c r="G147" s="251"/>
      <c r="H147" s="254">
        <v>1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0" t="s">
        <v>159</v>
      </c>
      <c r="AU147" s="260" t="s">
        <v>89</v>
      </c>
      <c r="AV147" s="14" t="s">
        <v>89</v>
      </c>
      <c r="AW147" s="14" t="s">
        <v>35</v>
      </c>
      <c r="AX147" s="14" t="s">
        <v>80</v>
      </c>
      <c r="AY147" s="260" t="s">
        <v>146</v>
      </c>
    </row>
    <row r="148" s="15" customFormat="1">
      <c r="A148" s="15"/>
      <c r="B148" s="261"/>
      <c r="C148" s="262"/>
      <c r="D148" s="241" t="s">
        <v>159</v>
      </c>
      <c r="E148" s="263" t="s">
        <v>1</v>
      </c>
      <c r="F148" s="264" t="s">
        <v>198</v>
      </c>
      <c r="G148" s="262"/>
      <c r="H148" s="265">
        <v>1</v>
      </c>
      <c r="I148" s="266"/>
      <c r="J148" s="262"/>
      <c r="K148" s="262"/>
      <c r="L148" s="267"/>
      <c r="M148" s="268"/>
      <c r="N148" s="269"/>
      <c r="O148" s="269"/>
      <c r="P148" s="269"/>
      <c r="Q148" s="269"/>
      <c r="R148" s="269"/>
      <c r="S148" s="269"/>
      <c r="T148" s="270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1" t="s">
        <v>159</v>
      </c>
      <c r="AU148" s="271" t="s">
        <v>89</v>
      </c>
      <c r="AV148" s="15" t="s">
        <v>153</v>
      </c>
      <c r="AW148" s="15" t="s">
        <v>35</v>
      </c>
      <c r="AX148" s="15" t="s">
        <v>87</v>
      </c>
      <c r="AY148" s="271" t="s">
        <v>146</v>
      </c>
    </row>
    <row r="149" s="2" customFormat="1" ht="16.5" customHeight="1">
      <c r="A149" s="38"/>
      <c r="B149" s="39"/>
      <c r="C149" s="226" t="s">
        <v>153</v>
      </c>
      <c r="D149" s="226" t="s">
        <v>148</v>
      </c>
      <c r="E149" s="227" t="s">
        <v>900</v>
      </c>
      <c r="F149" s="228" t="s">
        <v>901</v>
      </c>
      <c r="G149" s="229" t="s">
        <v>701</v>
      </c>
      <c r="H149" s="230">
        <v>1</v>
      </c>
      <c r="I149" s="231"/>
      <c r="J149" s="232">
        <f>ROUND(I149*H149,2)</f>
        <v>0</v>
      </c>
      <c r="K149" s="228" t="s">
        <v>1</v>
      </c>
      <c r="L149" s="44"/>
      <c r="M149" s="233" t="s">
        <v>1</v>
      </c>
      <c r="N149" s="234" t="s">
        <v>45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153</v>
      </c>
      <c r="AT149" s="237" t="s">
        <v>148</v>
      </c>
      <c r="AU149" s="237" t="s">
        <v>89</v>
      </c>
      <c r="AY149" s="17" t="s">
        <v>146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87</v>
      </c>
      <c r="BK149" s="238">
        <f>ROUND(I149*H149,2)</f>
        <v>0</v>
      </c>
      <c r="BL149" s="17" t="s">
        <v>153</v>
      </c>
      <c r="BM149" s="237" t="s">
        <v>902</v>
      </c>
    </row>
    <row r="150" s="13" customFormat="1">
      <c r="A150" s="13"/>
      <c r="B150" s="239"/>
      <c r="C150" s="240"/>
      <c r="D150" s="241" t="s">
        <v>159</v>
      </c>
      <c r="E150" s="242" t="s">
        <v>1</v>
      </c>
      <c r="F150" s="243" t="s">
        <v>903</v>
      </c>
      <c r="G150" s="240"/>
      <c r="H150" s="242" t="s">
        <v>1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159</v>
      </c>
      <c r="AU150" s="249" t="s">
        <v>89</v>
      </c>
      <c r="AV150" s="13" t="s">
        <v>87</v>
      </c>
      <c r="AW150" s="13" t="s">
        <v>35</v>
      </c>
      <c r="AX150" s="13" t="s">
        <v>80</v>
      </c>
      <c r="AY150" s="249" t="s">
        <v>146</v>
      </c>
    </row>
    <row r="151" s="13" customFormat="1">
      <c r="A151" s="13"/>
      <c r="B151" s="239"/>
      <c r="C151" s="240"/>
      <c r="D151" s="241" t="s">
        <v>159</v>
      </c>
      <c r="E151" s="242" t="s">
        <v>1</v>
      </c>
      <c r="F151" s="243" t="s">
        <v>704</v>
      </c>
      <c r="G151" s="240"/>
      <c r="H151" s="242" t="s">
        <v>1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159</v>
      </c>
      <c r="AU151" s="249" t="s">
        <v>89</v>
      </c>
      <c r="AV151" s="13" t="s">
        <v>87</v>
      </c>
      <c r="AW151" s="13" t="s">
        <v>35</v>
      </c>
      <c r="AX151" s="13" t="s">
        <v>80</v>
      </c>
      <c r="AY151" s="249" t="s">
        <v>146</v>
      </c>
    </row>
    <row r="152" s="13" customFormat="1">
      <c r="A152" s="13"/>
      <c r="B152" s="239"/>
      <c r="C152" s="240"/>
      <c r="D152" s="241" t="s">
        <v>159</v>
      </c>
      <c r="E152" s="242" t="s">
        <v>1</v>
      </c>
      <c r="F152" s="243" t="s">
        <v>904</v>
      </c>
      <c r="G152" s="240"/>
      <c r="H152" s="242" t="s">
        <v>1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159</v>
      </c>
      <c r="AU152" s="249" t="s">
        <v>89</v>
      </c>
      <c r="AV152" s="13" t="s">
        <v>87</v>
      </c>
      <c r="AW152" s="13" t="s">
        <v>35</v>
      </c>
      <c r="AX152" s="13" t="s">
        <v>80</v>
      </c>
      <c r="AY152" s="249" t="s">
        <v>146</v>
      </c>
    </row>
    <row r="153" s="13" customFormat="1">
      <c r="A153" s="13"/>
      <c r="B153" s="239"/>
      <c r="C153" s="240"/>
      <c r="D153" s="241" t="s">
        <v>159</v>
      </c>
      <c r="E153" s="242" t="s">
        <v>1</v>
      </c>
      <c r="F153" s="243" t="s">
        <v>905</v>
      </c>
      <c r="G153" s="240"/>
      <c r="H153" s="242" t="s">
        <v>1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159</v>
      </c>
      <c r="AU153" s="249" t="s">
        <v>89</v>
      </c>
      <c r="AV153" s="13" t="s">
        <v>87</v>
      </c>
      <c r="AW153" s="13" t="s">
        <v>35</v>
      </c>
      <c r="AX153" s="13" t="s">
        <v>80</v>
      </c>
      <c r="AY153" s="249" t="s">
        <v>146</v>
      </c>
    </row>
    <row r="154" s="13" customFormat="1">
      <c r="A154" s="13"/>
      <c r="B154" s="239"/>
      <c r="C154" s="240"/>
      <c r="D154" s="241" t="s">
        <v>159</v>
      </c>
      <c r="E154" s="242" t="s">
        <v>1</v>
      </c>
      <c r="F154" s="243" t="s">
        <v>906</v>
      </c>
      <c r="G154" s="240"/>
      <c r="H154" s="242" t="s">
        <v>1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159</v>
      </c>
      <c r="AU154" s="249" t="s">
        <v>89</v>
      </c>
      <c r="AV154" s="13" t="s">
        <v>87</v>
      </c>
      <c r="AW154" s="13" t="s">
        <v>35</v>
      </c>
      <c r="AX154" s="13" t="s">
        <v>80</v>
      </c>
      <c r="AY154" s="249" t="s">
        <v>146</v>
      </c>
    </row>
    <row r="155" s="13" customFormat="1">
      <c r="A155" s="13"/>
      <c r="B155" s="239"/>
      <c r="C155" s="240"/>
      <c r="D155" s="241" t="s">
        <v>159</v>
      </c>
      <c r="E155" s="242" t="s">
        <v>1</v>
      </c>
      <c r="F155" s="243" t="s">
        <v>907</v>
      </c>
      <c r="G155" s="240"/>
      <c r="H155" s="242" t="s">
        <v>1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159</v>
      </c>
      <c r="AU155" s="249" t="s">
        <v>89</v>
      </c>
      <c r="AV155" s="13" t="s">
        <v>87</v>
      </c>
      <c r="AW155" s="13" t="s">
        <v>35</v>
      </c>
      <c r="AX155" s="13" t="s">
        <v>80</v>
      </c>
      <c r="AY155" s="249" t="s">
        <v>146</v>
      </c>
    </row>
    <row r="156" s="14" customFormat="1">
      <c r="A156" s="14"/>
      <c r="B156" s="250"/>
      <c r="C156" s="251"/>
      <c r="D156" s="241" t="s">
        <v>159</v>
      </c>
      <c r="E156" s="252" t="s">
        <v>1</v>
      </c>
      <c r="F156" s="253" t="s">
        <v>87</v>
      </c>
      <c r="G156" s="251"/>
      <c r="H156" s="254">
        <v>1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0" t="s">
        <v>159</v>
      </c>
      <c r="AU156" s="260" t="s">
        <v>89</v>
      </c>
      <c r="AV156" s="14" t="s">
        <v>89</v>
      </c>
      <c r="AW156" s="14" t="s">
        <v>35</v>
      </c>
      <c r="AX156" s="14" t="s">
        <v>80</v>
      </c>
      <c r="AY156" s="260" t="s">
        <v>146</v>
      </c>
    </row>
    <row r="157" s="15" customFormat="1">
      <c r="A157" s="15"/>
      <c r="B157" s="261"/>
      <c r="C157" s="262"/>
      <c r="D157" s="241" t="s">
        <v>159</v>
      </c>
      <c r="E157" s="263" t="s">
        <v>1</v>
      </c>
      <c r="F157" s="264" t="s">
        <v>198</v>
      </c>
      <c r="G157" s="262"/>
      <c r="H157" s="265">
        <v>1</v>
      </c>
      <c r="I157" s="266"/>
      <c r="J157" s="262"/>
      <c r="K157" s="262"/>
      <c r="L157" s="267"/>
      <c r="M157" s="287"/>
      <c r="N157" s="288"/>
      <c r="O157" s="288"/>
      <c r="P157" s="288"/>
      <c r="Q157" s="288"/>
      <c r="R157" s="288"/>
      <c r="S157" s="288"/>
      <c r="T157" s="289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1" t="s">
        <v>159</v>
      </c>
      <c r="AU157" s="271" t="s">
        <v>89</v>
      </c>
      <c r="AV157" s="15" t="s">
        <v>153</v>
      </c>
      <c r="AW157" s="15" t="s">
        <v>35</v>
      </c>
      <c r="AX157" s="15" t="s">
        <v>87</v>
      </c>
      <c r="AY157" s="271" t="s">
        <v>146</v>
      </c>
    </row>
    <row r="158" s="2" customFormat="1" ht="6.96" customHeight="1">
      <c r="A158" s="38"/>
      <c r="B158" s="66"/>
      <c r="C158" s="67"/>
      <c r="D158" s="67"/>
      <c r="E158" s="67"/>
      <c r="F158" s="67"/>
      <c r="G158" s="67"/>
      <c r="H158" s="67"/>
      <c r="I158" s="67"/>
      <c r="J158" s="67"/>
      <c r="K158" s="67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UccqcHd4r0kHtKTSVebbeDkPVcfiisqncW1HRW6tiGoQL4PXMrpV/p2u1dq2qwKpdeHiCYBcDcA5EAcnCeo3sw==" hashValue="dfnGMhmMGJbXPBuDT/0OQE6L48z376qavX2WjnZRuHl7yz4yAk2ZVraT4xhV8TnlnuhWw7H5bkHhR8OY2BMjIA==" algorithmName="SHA-512" password="CC35"/>
  <autoFilter ref="C122:K15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Milena Uhlárová</dc:creator>
  <cp:lastModifiedBy>Milena Uhlárová</cp:lastModifiedBy>
  <dcterms:created xsi:type="dcterms:W3CDTF">2023-10-05T13:07:43Z</dcterms:created>
  <dcterms:modified xsi:type="dcterms:W3CDTF">2023-10-05T13:07:53Z</dcterms:modified>
</cp:coreProperties>
</file>