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500" activeTab="0"/>
  </bookViews>
  <sheets>
    <sheet name="údržba" sheetId="1" r:id="rId1"/>
    <sheet name="telocvičňový trakt" sheetId="2" r:id="rId2"/>
  </sheets>
  <definedNames/>
  <calcPr fullCalcOnLoad="1"/>
</workbook>
</file>

<file path=xl/sharedStrings.xml><?xml version="1.0" encoding="utf-8"?>
<sst xmlns="http://schemas.openxmlformats.org/spreadsheetml/2006/main" count="4342" uniqueCount="237">
  <si>
    <t>Základná umelecká škola Jozefa Kresánka, Karloveská 3, 841 04 Bratislava</t>
  </si>
  <si>
    <t>Prepočet nákladov energií pracovisko ÚDRŽBA Stredisko služieb škole</t>
  </si>
  <si>
    <t>Prenájom priestorov v objekte ZUŠ Karloveská 3 (bývalej školskej jedálne)</t>
  </si>
  <si>
    <t>Prenajaté priestory</t>
  </si>
  <si>
    <t>m²</t>
  </si>
  <si>
    <t>ELEKTRICKÁ ENERGIA</t>
  </si>
  <si>
    <t>Pracovisko údržba má dojednanú zmluva na odber elektriny u dodávateľa SE Predaj</t>
  </si>
  <si>
    <t>PLYN</t>
  </si>
  <si>
    <t>prepočet z % z podlahovej plochy</t>
  </si>
  <si>
    <t>celý objekt</t>
  </si>
  <si>
    <t>byt 2 izb</t>
  </si>
  <si>
    <t>byt 1 izb</t>
  </si>
  <si>
    <t>byty sú vykurované vlastným plynovým kotlom</t>
  </si>
  <si>
    <t>spolu</t>
  </si>
  <si>
    <t>:</t>
  </si>
  <si>
    <t>=</t>
  </si>
  <si>
    <t>%</t>
  </si>
  <si>
    <t>nákup plynu pre kotolňu podľa vyúčtovacích faktúr od SPP</t>
  </si>
  <si>
    <t>€</t>
  </si>
  <si>
    <t>m³</t>
  </si>
  <si>
    <t>kWh</t>
  </si>
  <si>
    <t xml:space="preserve">Náklady za vykurovanie </t>
  </si>
  <si>
    <t xml:space="preserve">z toho </t>
  </si>
  <si>
    <t>TÚV</t>
  </si>
  <si>
    <t>podružný vodomer namontovaný  v  suteréne výr.č. 04390774</t>
  </si>
  <si>
    <t>počiatočný  stav</t>
  </si>
  <si>
    <t>konečný stav</t>
  </si>
  <si>
    <t>spotreba</t>
  </si>
  <si>
    <t>€              :</t>
  </si>
  <si>
    <t>kWh        =</t>
  </si>
  <si>
    <t>€/kWh</t>
  </si>
  <si>
    <t>ohrev studenej vody</t>
  </si>
  <si>
    <t>m³            x</t>
  </si>
  <si>
    <t>kWh/m³</t>
  </si>
  <si>
    <t>náklady na ohrev vody</t>
  </si>
  <si>
    <t>kWh        x</t>
  </si>
  <si>
    <t>VODY Z POVRCHOVÉHO ODTOKU</t>
  </si>
  <si>
    <t>Celý objekt</t>
  </si>
  <si>
    <t>m²                    :</t>
  </si>
  <si>
    <t>náklady z faktúr za vody z povrchového odtoku za celý objekt</t>
  </si>
  <si>
    <t>z toho</t>
  </si>
  <si>
    <t>%            =</t>
  </si>
  <si>
    <t xml:space="preserve">Náklady za vody z povrchového odtoku </t>
  </si>
  <si>
    <t>VODNÉ</t>
  </si>
  <si>
    <t>WC</t>
  </si>
  <si>
    <t xml:space="preserve">x </t>
  </si>
  <si>
    <t>l</t>
  </si>
  <si>
    <t>l/deň</t>
  </si>
  <si>
    <t>dní</t>
  </si>
  <si>
    <t>sprcha</t>
  </si>
  <si>
    <t>osoby</t>
  </si>
  <si>
    <t>umývanie</t>
  </si>
  <si>
    <t>€/m³</t>
  </si>
  <si>
    <t>20% DPH</t>
  </si>
  <si>
    <t>studená voda na prípravu TÚV</t>
  </si>
  <si>
    <t>Náklady za spotrebu vodné</t>
  </si>
  <si>
    <t>STOČNÉ</t>
  </si>
  <si>
    <t>Náklady za spotrebu stočné</t>
  </si>
  <si>
    <t>elektrina</t>
  </si>
  <si>
    <t>plyn</t>
  </si>
  <si>
    <t>vody z povrchového odtoku</t>
  </si>
  <si>
    <t>vodné</t>
  </si>
  <si>
    <t>stočné</t>
  </si>
  <si>
    <t>K úhrade :</t>
  </si>
  <si>
    <t>V Bratislave</t>
  </si>
  <si>
    <t>Vypracovala:</t>
  </si>
  <si>
    <t>vyúčtovaná záloha 12</t>
  </si>
  <si>
    <t>faktúra od SPP 11</t>
  </si>
  <si>
    <t>vyúčtovaná záloha 11</t>
  </si>
  <si>
    <t>faktúra od SPP 12</t>
  </si>
  <si>
    <t>rozdiel</t>
  </si>
  <si>
    <t>za  I. štvrťrok 2016</t>
  </si>
  <si>
    <t>01/2016</t>
  </si>
  <si>
    <t>02/2016</t>
  </si>
  <si>
    <t>03/2016</t>
  </si>
  <si>
    <t>01-03/2016</t>
  </si>
  <si>
    <t>Celkové náklady za I. štvrťrok 2016</t>
  </si>
  <si>
    <t>za II. štvrťrok 2016</t>
  </si>
  <si>
    <t>04/2016</t>
  </si>
  <si>
    <t>05/2016</t>
  </si>
  <si>
    <t>06/2016</t>
  </si>
  <si>
    <t>07/2016</t>
  </si>
  <si>
    <t>04-06/2016</t>
  </si>
  <si>
    <t>Celkové náklady za II. štvrťrok 2016</t>
  </si>
  <si>
    <t>za III. a IV. štvrťrok 2016</t>
  </si>
  <si>
    <t>08/2016</t>
  </si>
  <si>
    <t>09/2016</t>
  </si>
  <si>
    <t>10/2016</t>
  </si>
  <si>
    <t>11/2016</t>
  </si>
  <si>
    <t>12/2016</t>
  </si>
  <si>
    <t>07-10/2016</t>
  </si>
  <si>
    <t>mesiac</t>
  </si>
  <si>
    <t>pracovné dni</t>
  </si>
  <si>
    <t>Celkové náklady za III.  a IV. štvrťrok 2016</t>
  </si>
  <si>
    <t xml:space="preserve">Prepočet nákladov energií pracovisko ÚDRŽBA </t>
  </si>
  <si>
    <t>Vyúčtovanie za  rok 2016</t>
  </si>
  <si>
    <t>12_2016</t>
  </si>
  <si>
    <t>Vyúčtovanie za rok 2016</t>
  </si>
  <si>
    <t>za I. štvrťrok 2017</t>
  </si>
  <si>
    <t>01/2017</t>
  </si>
  <si>
    <t>02/2017</t>
  </si>
  <si>
    <t>03/2017</t>
  </si>
  <si>
    <t>cenový rozdiel</t>
  </si>
  <si>
    <t>01-03/2017</t>
  </si>
  <si>
    <t>Celkové náklady za I. štvrťrok 2017</t>
  </si>
  <si>
    <t>za II., III. štvrťrok 2017</t>
  </si>
  <si>
    <t>04/2017</t>
  </si>
  <si>
    <t>05/2017</t>
  </si>
  <si>
    <t>06/2017</t>
  </si>
  <si>
    <t>07/2017</t>
  </si>
  <si>
    <t>08/2017</t>
  </si>
  <si>
    <t>09/2017</t>
  </si>
  <si>
    <t>04-10/2017</t>
  </si>
  <si>
    <t>Celkové náklady za II., III. štvrťrok 2017</t>
  </si>
  <si>
    <t>za IV. štvrťrok 2017</t>
  </si>
  <si>
    <t>10/2017</t>
  </si>
  <si>
    <t>11/2017</t>
  </si>
  <si>
    <t>12/2017</t>
  </si>
  <si>
    <t>Celkové náklady za IV. štvrťrok 2017</t>
  </si>
  <si>
    <t>Vyúčtovanie za rok 2017</t>
  </si>
  <si>
    <t>faktúra</t>
  </si>
  <si>
    <t>záloha</t>
  </si>
  <si>
    <t>Vyúčtovanie  za  2017</t>
  </si>
  <si>
    <t>Prepočet nákladov energií v telocvičňovom trakte</t>
  </si>
  <si>
    <t>merač tepla umiestnený v dielni v suteréne, výrobné číslo 92650119</t>
  </si>
  <si>
    <t>počiatočý stav</t>
  </si>
  <si>
    <t>MWh</t>
  </si>
  <si>
    <t>kWh       x</t>
  </si>
  <si>
    <t>€/kWh     =</t>
  </si>
  <si>
    <r>
      <rPr>
        <b/>
        <sz val="10"/>
        <rFont val="Times New Roman"/>
        <family val="1"/>
      </rPr>
      <t>TÚV</t>
    </r>
    <r>
      <rPr>
        <sz val="10"/>
        <rFont val="Times New Roman"/>
        <family val="1"/>
      </rPr>
      <t xml:space="preserve"> podružný vodomer namontovaný  v  suteréne v dielni</t>
    </r>
  </si>
  <si>
    <t>podružný vodomer namontovaný  v  suteréne v dielni</t>
  </si>
  <si>
    <t>Bratislava</t>
  </si>
  <si>
    <r>
      <rPr>
        <b/>
        <sz val="10"/>
        <rFont val="Times New Roman"/>
        <family val="1"/>
      </rPr>
      <t xml:space="preserve">ELEKTRICKÁ ENERGIA </t>
    </r>
    <r>
      <rPr>
        <sz val="10"/>
        <rFont val="Times New Roman"/>
        <family val="1"/>
      </rPr>
      <t xml:space="preserve"> nájomca si zabezpečil samostatné odberné miesto , náklady faktúruje dodávateľ elektriny.</t>
    </r>
  </si>
  <si>
    <t>Náklady za ohrev vody</t>
  </si>
  <si>
    <t>podružný vodomer výrobné číslo 6019403</t>
  </si>
  <si>
    <t>€/m³ bez DPH</t>
  </si>
  <si>
    <t>04.12.2015</t>
  </si>
  <si>
    <t>%             =</t>
  </si>
  <si>
    <t>31.12.2015</t>
  </si>
  <si>
    <t>za I. štvrťrok 2016</t>
  </si>
  <si>
    <t>01.04.2016</t>
  </si>
  <si>
    <t>Zálohové platby:</t>
  </si>
  <si>
    <t>26.09.2016</t>
  </si>
  <si>
    <t>06//2016</t>
  </si>
  <si>
    <t>apríl</t>
  </si>
  <si>
    <t>máj</t>
  </si>
  <si>
    <t>jún</t>
  </si>
  <si>
    <t>Preplatok :</t>
  </si>
  <si>
    <t>29.11.2016</t>
  </si>
  <si>
    <t>Celkové náklady za III. a IV. štvrťrok 2016</t>
  </si>
  <si>
    <t>x</t>
  </si>
  <si>
    <t>7,8,9,10,11</t>
  </si>
  <si>
    <t>31.12.2016</t>
  </si>
  <si>
    <t>Odpočítať za 1 Q</t>
  </si>
  <si>
    <t>1,2,3 ???</t>
  </si>
  <si>
    <t>ELEKTRICKÁ ENERGIA  nájomca si zabezpečil samostatné odberné miesto , náklady faktúruje dodávateľ elektriny.</t>
  </si>
  <si>
    <t>21.04.2017</t>
  </si>
  <si>
    <t>TÚV podružný vodomer namontovaný  v  suteréne v dielni</t>
  </si>
  <si>
    <t>Celkové náklady za  I. štvrťrok 2017</t>
  </si>
  <si>
    <t>1,2,3,/2017</t>
  </si>
  <si>
    <t>Nedoplatok :</t>
  </si>
  <si>
    <t>za II., III.  štvrťrok 2017</t>
  </si>
  <si>
    <t>27.10.2017</t>
  </si>
  <si>
    <t>23.10.2017</t>
  </si>
  <si>
    <t>Celkové náklady za  II.,III. štvrťrok 2017</t>
  </si>
  <si>
    <t>4,5,6,7,8,9/2017</t>
  </si>
  <si>
    <t>Preplatok</t>
  </si>
  <si>
    <t>za IV.  štvrťrok 2017</t>
  </si>
  <si>
    <t>08.12.2017</t>
  </si>
  <si>
    <t>Celkové náklady za  IV. štvrťrok 2017</t>
  </si>
  <si>
    <t>10,11,12/2017</t>
  </si>
  <si>
    <t>Nedoplatok</t>
  </si>
  <si>
    <t>31.12.2017</t>
  </si>
  <si>
    <t>za I. štvrťrok 2018</t>
  </si>
  <si>
    <t>01/2018</t>
  </si>
  <si>
    <t>02/2018</t>
  </si>
  <si>
    <t>03/2018</t>
  </si>
  <si>
    <t>1/2018</t>
  </si>
  <si>
    <t>2/2018</t>
  </si>
  <si>
    <t>3/2018</t>
  </si>
  <si>
    <t>01-03/2018</t>
  </si>
  <si>
    <t>Prepočet nákladov energií pracovisko ÚDRŽBA</t>
  </si>
  <si>
    <t>Celkové náklady za I. štvrťrok 2018</t>
  </si>
  <si>
    <t>01.01.2018</t>
  </si>
  <si>
    <t>18.04.2018</t>
  </si>
  <si>
    <t>1,2,3,/2018</t>
  </si>
  <si>
    <t>Celkové náklady za  I. štvrťrok 2018</t>
  </si>
  <si>
    <t>za II. a III. štvrťrok 2018</t>
  </si>
  <si>
    <t>04/2018</t>
  </si>
  <si>
    <t>05/2018</t>
  </si>
  <si>
    <t>06/2018</t>
  </si>
  <si>
    <t>07/2018</t>
  </si>
  <si>
    <t>08/2018</t>
  </si>
  <si>
    <t>4/2018</t>
  </si>
  <si>
    <t>5/2018</t>
  </si>
  <si>
    <t>6/2018</t>
  </si>
  <si>
    <t>7/2018</t>
  </si>
  <si>
    <t>8/2018</t>
  </si>
  <si>
    <t>04-08/2018</t>
  </si>
  <si>
    <t>Celkové náklady za II. a III. štvrťrok 2018</t>
  </si>
  <si>
    <t>za II. a  III. štvrťrok 2018</t>
  </si>
  <si>
    <t>03.10.2018</t>
  </si>
  <si>
    <t>Celkové náklady za  II. a III.  štvrťrok 2018</t>
  </si>
  <si>
    <t>4,5,6,7,8/2018</t>
  </si>
  <si>
    <t>Fixná mesačná sadzba služby obchodníka</t>
  </si>
  <si>
    <t>Fixná mesačná sadzba služby súvisiace s distribúciou</t>
  </si>
  <si>
    <t>Fixná mesačná sadzba služby súvisiace s prepravou</t>
  </si>
  <si>
    <t>bez DPH</t>
  </si>
  <si>
    <t>mesiace</t>
  </si>
  <si>
    <t>Podiel na fixnej sadzbe</t>
  </si>
  <si>
    <t>Len keď sa nekúri fixnú pripočítať</t>
  </si>
  <si>
    <t xml:space="preserve">m²                   </t>
  </si>
  <si>
    <t xml:space="preserve">Náklady za plyn </t>
  </si>
  <si>
    <t>Preplatok:</t>
  </si>
  <si>
    <t>Fixná mesačná sadzba s DPH</t>
  </si>
  <si>
    <t>27.11.2018</t>
  </si>
  <si>
    <t>za IV. štvrťrok 2018</t>
  </si>
  <si>
    <t>09/2018</t>
  </si>
  <si>
    <t>10/2018</t>
  </si>
  <si>
    <t>9/2018</t>
  </si>
  <si>
    <t>09-11/2018</t>
  </si>
  <si>
    <t>Celkové náklady za IV. štvrťrok 2018</t>
  </si>
  <si>
    <t>9,10/2018</t>
  </si>
  <si>
    <t>Celkové náklady za  IV.  štvrťrok 2018</t>
  </si>
  <si>
    <t>9,10,11/2018</t>
  </si>
  <si>
    <t>Vyúčtovanie za rok 2018</t>
  </si>
  <si>
    <t>11/2018</t>
  </si>
  <si>
    <t>12/2018</t>
  </si>
  <si>
    <t>Celkové náklady za vyúčtovanie za rok  2018</t>
  </si>
  <si>
    <t>31.12.2018</t>
  </si>
  <si>
    <t>Celkové náklady za  Vyúčtovanie za rok 2018</t>
  </si>
  <si>
    <t>11,12/2018</t>
  </si>
  <si>
    <t>Prenájmy na ZUŠ Jozefa Kresánka, Karloveská 3</t>
  </si>
  <si>
    <t>Telocvičný trakt</t>
  </si>
  <si>
    <t>Údržba</t>
  </si>
  <si>
    <t xml:space="preserve"> </t>
  </si>
  <si>
    <t xml:space="preserve"> ,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</si>
</sst>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/dd/yyyy"/>
    <numFmt numFmtId="167" formatCode="0.000"/>
    <numFmt numFmtId="168" formatCode="#,##0.000"/>
    <numFmt numFmtId="169" formatCode="_-* #,##0.00&quot; €&quot;_-;\-* #,##0.00&quot; €&quot;_-;_-* \-??&quot; €&quot;_-;_-@_-"/>
    <numFmt numFmtId="170" formatCode="[$-41B]dddd\,\ d\.\ mmmm\ yyyy"/>
    <numFmt numFmtId="171" formatCode="[$-41B]d\.\ mmmm\ yyyy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3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6" fontId="1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0" fontId="7" fillId="0" borderId="0" xfId="36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1" fillId="0" borderId="10" xfId="0" applyNumberFormat="1" applyFont="1" applyFill="1" applyBorder="1" applyAlignment="1">
      <alignment/>
    </xf>
    <xf numFmtId="168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166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left"/>
    </xf>
    <xf numFmtId="166" fontId="1" fillId="33" borderId="1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/>
    </xf>
    <xf numFmtId="14" fontId="1" fillId="0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36" applyNumberFormat="1" applyFill="1" applyBorder="1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66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arina.barborikova@karlovaves.sk" TargetMode="External" /><Relationship Id="rId2" Type="http://schemas.openxmlformats.org/officeDocument/2006/relationships/hyperlink" Target="mailto:katarina.barborikova@karlovaves.sk" TargetMode="External" /><Relationship Id="rId3" Type="http://schemas.openxmlformats.org/officeDocument/2006/relationships/hyperlink" Target="mailto:katarina.barborikova@karlovaves.sk" TargetMode="External" /><Relationship Id="rId4" Type="http://schemas.openxmlformats.org/officeDocument/2006/relationships/hyperlink" Target="mailto:katarina.barborikova@karlovaves.sk" TargetMode="External" /><Relationship Id="rId5" Type="http://schemas.openxmlformats.org/officeDocument/2006/relationships/hyperlink" Target="mailto:katarina.barborikova@karlovaves.sk" TargetMode="External" /><Relationship Id="rId6" Type="http://schemas.openxmlformats.org/officeDocument/2006/relationships/hyperlink" Target="mailto:katarina.barborikova@karlovaves.sk" TargetMode="External" /><Relationship Id="rId7" Type="http://schemas.openxmlformats.org/officeDocument/2006/relationships/hyperlink" Target="mailto:katarina.barborikova@karlovaves.sk" TargetMode="External" /><Relationship Id="rId8" Type="http://schemas.openxmlformats.org/officeDocument/2006/relationships/hyperlink" Target="mailto:katarina.barborikova@karlovaves.sk" TargetMode="External" /><Relationship Id="rId9" Type="http://schemas.openxmlformats.org/officeDocument/2006/relationships/hyperlink" Target="mailto:katarina.barborikova@karlovaves.sk" TargetMode="External" /><Relationship Id="rId10" Type="http://schemas.openxmlformats.org/officeDocument/2006/relationships/hyperlink" Target="mailto:katarina.barborikova@karlovaves.sk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arina.barborikova@karlovaves.sk" TargetMode="External" /><Relationship Id="rId2" Type="http://schemas.openxmlformats.org/officeDocument/2006/relationships/hyperlink" Target="mailto:katarina.barborikova@karlovaves.sk" TargetMode="External" /><Relationship Id="rId3" Type="http://schemas.openxmlformats.org/officeDocument/2006/relationships/hyperlink" Target="mailto:katarina.barborikova@karlovaves.sk" TargetMode="External" /><Relationship Id="rId4" Type="http://schemas.openxmlformats.org/officeDocument/2006/relationships/hyperlink" Target="mailto:katarina.barborikova@karlovaves.sk" TargetMode="External" /><Relationship Id="rId5" Type="http://schemas.openxmlformats.org/officeDocument/2006/relationships/hyperlink" Target="mailto:katarina.barborikova@karlovaves.sk" TargetMode="External" /><Relationship Id="rId6" Type="http://schemas.openxmlformats.org/officeDocument/2006/relationships/hyperlink" Target="mailto:katarina.barborikova@karlovaves.sk" TargetMode="External" /><Relationship Id="rId7" Type="http://schemas.openxmlformats.org/officeDocument/2006/relationships/hyperlink" Target="mailto:katarina.barborikova@karlovaves.sk" TargetMode="External" /><Relationship Id="rId8" Type="http://schemas.openxmlformats.org/officeDocument/2006/relationships/hyperlink" Target="mailto:katarina.barborikova@karlovaves.sk" TargetMode="External" /><Relationship Id="rId9" Type="http://schemas.openxmlformats.org/officeDocument/2006/relationships/hyperlink" Target="mailto:katarina.barborikova@karlovaves.sk" TargetMode="External" /><Relationship Id="rId10" Type="http://schemas.openxmlformats.org/officeDocument/2006/relationships/hyperlink" Target="mailto:katarina.barborikova@karlovaves.sk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93"/>
  <sheetViews>
    <sheetView tabSelected="1" zoomScale="145" zoomScaleNormal="145" zoomScalePageLayoutView="0" workbookViewId="0" topLeftCell="A318">
      <selection activeCell="E209" sqref="E209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2.57421875" style="1" customWidth="1"/>
    <col min="4" max="16384" width="9.140625" style="1" customWidth="1"/>
  </cols>
  <sheetData>
    <row r="1" spans="2:7" ht="18.75">
      <c r="B1" s="77" t="s">
        <v>232</v>
      </c>
      <c r="C1" s="78"/>
      <c r="D1" s="78"/>
      <c r="E1" s="78"/>
      <c r="F1" s="78"/>
      <c r="G1" s="79"/>
    </row>
    <row r="2" spans="2:7" ht="18.75">
      <c r="B2" s="77" t="s">
        <v>234</v>
      </c>
      <c r="C2" s="80"/>
      <c r="D2" s="80"/>
      <c r="E2" s="80"/>
      <c r="F2" s="80"/>
      <c r="G2" s="80"/>
    </row>
    <row r="3" spans="2:7" ht="12.75" customHeight="1">
      <c r="B3" s="76"/>
      <c r="C3" s="75"/>
      <c r="D3" s="75"/>
      <c r="E3" s="75"/>
      <c r="F3" s="75"/>
      <c r="G3" s="75"/>
    </row>
    <row r="4" spans="1:9" ht="12.75" customHeight="1">
      <c r="A4" s="82" t="s">
        <v>0</v>
      </c>
      <c r="B4" s="82"/>
      <c r="C4" s="82"/>
      <c r="D4" s="82"/>
      <c r="E4" s="82"/>
      <c r="F4" s="82"/>
      <c r="G4" s="82"/>
      <c r="H4" s="82"/>
      <c r="I4" s="82"/>
    </row>
    <row r="5" ht="12.75" customHeight="1"/>
    <row r="6" spans="1:9" ht="12.75" customHeight="1">
      <c r="A6" s="81" t="s">
        <v>1</v>
      </c>
      <c r="B6" s="81"/>
      <c r="C6" s="81"/>
      <c r="D6" s="81"/>
      <c r="E6" s="81"/>
      <c r="F6" s="81"/>
      <c r="G6" s="81"/>
      <c r="H6" s="81"/>
      <c r="I6" s="81"/>
    </row>
    <row r="7" spans="1:9" ht="12.75" customHeight="1">
      <c r="A7" s="81" t="s">
        <v>71</v>
      </c>
      <c r="B7" s="81"/>
      <c r="C7" s="81"/>
      <c r="D7" s="81"/>
      <c r="E7" s="81"/>
      <c r="F7" s="81"/>
      <c r="G7" s="81"/>
      <c r="H7" s="81"/>
      <c r="I7" s="81"/>
    </row>
    <row r="8" ht="12.75" customHeight="1"/>
    <row r="9" ht="12.75" customHeight="1">
      <c r="A9" s="1" t="s">
        <v>2</v>
      </c>
    </row>
    <row r="10" spans="1:4" ht="12.75" customHeight="1">
      <c r="A10" s="1" t="s">
        <v>3</v>
      </c>
      <c r="C10" s="1">
        <v>375.75</v>
      </c>
      <c r="D10" s="1" t="s">
        <v>4</v>
      </c>
    </row>
    <row r="11" ht="12.75" customHeight="1"/>
    <row r="12" ht="12.75" customHeight="1">
      <c r="A12" s="4" t="s">
        <v>5</v>
      </c>
    </row>
    <row r="13" ht="12.75" customHeight="1">
      <c r="A13" s="1" t="s">
        <v>6</v>
      </c>
    </row>
    <row r="14" ht="12.75" customHeight="1"/>
    <row r="15" ht="12.75" customHeight="1">
      <c r="A15" s="4" t="s">
        <v>7</v>
      </c>
    </row>
    <row r="16" ht="12.75" customHeight="1">
      <c r="A16" s="1" t="s">
        <v>8</v>
      </c>
    </row>
    <row r="17" spans="1:4" ht="12.75" customHeight="1">
      <c r="A17" s="1" t="s">
        <v>9</v>
      </c>
      <c r="C17" s="5">
        <v>3167</v>
      </c>
      <c r="D17" s="1" t="s">
        <v>4</v>
      </c>
    </row>
    <row r="18" spans="1:4" ht="12.75" customHeight="1">
      <c r="A18" s="1" t="s">
        <v>10</v>
      </c>
      <c r="C18" s="1">
        <v>48.06</v>
      </c>
      <c r="D18" s="1" t="s">
        <v>4</v>
      </c>
    </row>
    <row r="19" spans="1:5" ht="12.75" customHeight="1">
      <c r="A19" s="6" t="s">
        <v>11</v>
      </c>
      <c r="B19" s="6"/>
      <c r="C19" s="6">
        <v>34.56</v>
      </c>
      <c r="D19" s="6" t="s">
        <v>4</v>
      </c>
      <c r="E19" s="1" t="s">
        <v>12</v>
      </c>
    </row>
    <row r="20" spans="1:4" ht="12.75" customHeight="1">
      <c r="A20" s="7" t="s">
        <v>13</v>
      </c>
      <c r="C20" s="5">
        <f>SUM(C17-C18-C19)</f>
        <v>3084.38</v>
      </c>
      <c r="D20" s="7" t="s">
        <v>4</v>
      </c>
    </row>
    <row r="21" ht="12.75" customHeight="1"/>
    <row r="22" spans="1:6" ht="12.75" customHeight="1">
      <c r="A22" s="1">
        <v>375.75</v>
      </c>
      <c r="B22" s="1" t="s">
        <v>14</v>
      </c>
      <c r="C22" s="1">
        <v>30.8438</v>
      </c>
      <c r="D22" s="7" t="s">
        <v>15</v>
      </c>
      <c r="E22" s="5">
        <f>SUM(A22/C22)</f>
        <v>12.18235107217658</v>
      </c>
      <c r="F22" s="1" t="s">
        <v>16</v>
      </c>
    </row>
    <row r="23" ht="12.75" customHeight="1"/>
    <row r="24" ht="12.75" customHeight="1">
      <c r="A24" s="1" t="s">
        <v>17</v>
      </c>
    </row>
    <row r="25" spans="1:8" ht="12.75" customHeight="1">
      <c r="A25" s="8" t="s">
        <v>72</v>
      </c>
      <c r="C25" s="5">
        <v>5076.78</v>
      </c>
      <c r="D25" s="1" t="s">
        <v>18</v>
      </c>
      <c r="E25" s="9">
        <v>12159</v>
      </c>
      <c r="F25" s="1" t="s">
        <v>19</v>
      </c>
      <c r="G25" s="9">
        <v>130709</v>
      </c>
      <c r="H25" s="1" t="s">
        <v>20</v>
      </c>
    </row>
    <row r="26" spans="1:8" ht="12.75" customHeight="1">
      <c r="A26" s="22" t="s">
        <v>73</v>
      </c>
      <c r="B26" s="7"/>
      <c r="C26" s="20">
        <v>3525.83</v>
      </c>
      <c r="D26" s="7" t="s">
        <v>18</v>
      </c>
      <c r="E26" s="23">
        <v>8049</v>
      </c>
      <c r="F26" s="7" t="s">
        <v>19</v>
      </c>
      <c r="G26" s="23">
        <v>86583</v>
      </c>
      <c r="H26" s="7" t="s">
        <v>20</v>
      </c>
    </row>
    <row r="27" spans="1:8" ht="12.75" customHeight="1">
      <c r="A27" s="10" t="s">
        <v>74</v>
      </c>
      <c r="B27" s="6"/>
      <c r="C27" s="11">
        <v>3453.89</v>
      </c>
      <c r="D27" s="6" t="s">
        <v>18</v>
      </c>
      <c r="E27" s="12">
        <v>7847</v>
      </c>
      <c r="F27" s="6" t="s">
        <v>19</v>
      </c>
      <c r="G27" s="12">
        <v>84536</v>
      </c>
      <c r="H27" s="6" t="s">
        <v>20</v>
      </c>
    </row>
    <row r="28" spans="1:8" ht="12.75" customHeight="1">
      <c r="A28" s="8" t="s">
        <v>13</v>
      </c>
      <c r="C28" s="5">
        <f>SUM(C25:C27)</f>
        <v>12056.5</v>
      </c>
      <c r="D28" s="1" t="s">
        <v>18</v>
      </c>
      <c r="E28" s="9">
        <f>SUM(E25:E27)</f>
        <v>28055</v>
      </c>
      <c r="F28" s="1" t="s">
        <v>19</v>
      </c>
      <c r="G28" s="9">
        <f>SUM(G25:G27)</f>
        <v>301828</v>
      </c>
      <c r="H28" s="1" t="s">
        <v>20</v>
      </c>
    </row>
    <row r="29" ht="12.75" customHeight="1"/>
    <row r="30" spans="1:9" ht="12.75" customHeight="1">
      <c r="A30" s="4" t="s">
        <v>21</v>
      </c>
      <c r="C30" s="5">
        <f>SUM(C28)</f>
        <v>12056.5</v>
      </c>
      <c r="D30" s="1" t="s">
        <v>18</v>
      </c>
      <c r="E30" s="1" t="s">
        <v>22</v>
      </c>
      <c r="F30" s="5">
        <f>SUM(E22)</f>
        <v>12.18235107217658</v>
      </c>
      <c r="G30" s="1" t="s">
        <v>16</v>
      </c>
      <c r="H30" s="13">
        <f>SUM(C30/100*F30)</f>
        <v>1468.7651570169694</v>
      </c>
      <c r="I30" s="4" t="s">
        <v>18</v>
      </c>
    </row>
    <row r="31" s="4" customFormat="1" ht="12.75" customHeight="1">
      <c r="H31" s="13"/>
    </row>
    <row r="32" ht="12.75" customHeight="1">
      <c r="A32" s="14" t="s">
        <v>23</v>
      </c>
    </row>
    <row r="33" ht="12.75" customHeight="1">
      <c r="A33" s="1" t="s">
        <v>24</v>
      </c>
    </row>
    <row r="34" spans="1:6" ht="12.75" customHeight="1">
      <c r="A34" s="1" t="s">
        <v>25</v>
      </c>
      <c r="C34" s="15">
        <v>42369</v>
      </c>
      <c r="E34" s="7">
        <v>156.161</v>
      </c>
      <c r="F34" s="1" t="s">
        <v>19</v>
      </c>
    </row>
    <row r="35" spans="1:6" ht="12.75" customHeight="1">
      <c r="A35" s="6" t="s">
        <v>26</v>
      </c>
      <c r="B35" s="6"/>
      <c r="C35" s="16">
        <v>42461</v>
      </c>
      <c r="D35" s="6"/>
      <c r="E35" s="6">
        <v>168.304</v>
      </c>
      <c r="F35" s="6" t="s">
        <v>19</v>
      </c>
    </row>
    <row r="36" spans="1:6" ht="12.75" customHeight="1">
      <c r="A36" s="1" t="s">
        <v>27</v>
      </c>
      <c r="E36" s="17">
        <f>SUM(E35-E34)</f>
        <v>12.143</v>
      </c>
      <c r="F36" s="17" t="s">
        <v>19</v>
      </c>
    </row>
    <row r="37" ht="12.75" customHeight="1"/>
    <row r="38" spans="1:6" ht="12.75" customHeight="1">
      <c r="A38" s="5">
        <f>SUM(C28)</f>
        <v>12056.5</v>
      </c>
      <c r="B38" s="1" t="s">
        <v>28</v>
      </c>
      <c r="C38" s="5">
        <f>SUM(G28)</f>
        <v>301828</v>
      </c>
      <c r="D38" s="1" t="s">
        <v>29</v>
      </c>
      <c r="E38" s="5">
        <f>SUM(A38/C38)</f>
        <v>0.03994493552619373</v>
      </c>
      <c r="F38" s="1" t="s">
        <v>30</v>
      </c>
    </row>
    <row r="39" spans="1:9" ht="12.75" customHeight="1">
      <c r="A39" s="1" t="s">
        <v>31</v>
      </c>
      <c r="C39" s="17">
        <f>SUM(E36)</f>
        <v>12.143</v>
      </c>
      <c r="D39" s="17" t="s">
        <v>32</v>
      </c>
      <c r="E39" s="5">
        <v>75</v>
      </c>
      <c r="F39" s="1" t="s">
        <v>33</v>
      </c>
      <c r="G39" s="1" t="s">
        <v>15</v>
      </c>
      <c r="H39" s="5">
        <f>SUM(C39*E39)</f>
        <v>910.725</v>
      </c>
      <c r="I39" s="1" t="s">
        <v>20</v>
      </c>
    </row>
    <row r="40" spans="1:9" ht="12.75" customHeight="1">
      <c r="A40" s="4" t="s">
        <v>34</v>
      </c>
      <c r="C40" s="5">
        <f>SUM(H39)</f>
        <v>910.725</v>
      </c>
      <c r="D40" s="1" t="s">
        <v>35</v>
      </c>
      <c r="E40" s="5">
        <f>SUM(E38)</f>
        <v>0.03994493552619373</v>
      </c>
      <c r="F40" s="1" t="s">
        <v>30</v>
      </c>
      <c r="G40" s="1" t="s">
        <v>15</v>
      </c>
      <c r="H40" s="13">
        <f>SUM(C40*E40)</f>
        <v>36.37885140709278</v>
      </c>
      <c r="I40" s="4" t="s">
        <v>18</v>
      </c>
    </row>
    <row r="41" ht="12.75" customHeight="1"/>
    <row r="42" ht="12.75" customHeight="1">
      <c r="A42" s="4" t="s">
        <v>36</v>
      </c>
    </row>
    <row r="43" spans="1:3" ht="12.75" customHeight="1">
      <c r="A43" s="1" t="s">
        <v>37</v>
      </c>
      <c r="B43" s="9">
        <v>3167</v>
      </c>
      <c r="C43" s="1" t="s">
        <v>4</v>
      </c>
    </row>
    <row r="44" spans="2:7" ht="12.75" customHeight="1">
      <c r="B44" s="1">
        <f>SUM(C10)</f>
        <v>375.75</v>
      </c>
      <c r="C44" s="1" t="s">
        <v>38</v>
      </c>
      <c r="D44" s="1">
        <v>31.67</v>
      </c>
      <c r="E44" s="1" t="s">
        <v>15</v>
      </c>
      <c r="F44" s="5">
        <f>SUM(B44/D44)</f>
        <v>11.864540574676349</v>
      </c>
      <c r="G44" s="1" t="s">
        <v>16</v>
      </c>
    </row>
    <row r="45" spans="1:6" ht="12.75" customHeight="1">
      <c r="A45" s="1" t="s">
        <v>39</v>
      </c>
      <c r="F45" s="5"/>
    </row>
    <row r="46" spans="1:6" ht="12.75" customHeight="1">
      <c r="A46" s="8" t="s">
        <v>72</v>
      </c>
      <c r="C46" s="24">
        <v>100.64</v>
      </c>
      <c r="D46" s="1" t="s">
        <v>18</v>
      </c>
      <c r="F46" s="5"/>
    </row>
    <row r="47" spans="1:4" ht="12.75" customHeight="1">
      <c r="A47" s="8" t="s">
        <v>73</v>
      </c>
      <c r="C47" s="24">
        <v>94.01</v>
      </c>
      <c r="D47" s="1" t="s">
        <v>18</v>
      </c>
    </row>
    <row r="48" spans="1:4" ht="12.75" customHeight="1">
      <c r="A48" s="10" t="s">
        <v>74</v>
      </c>
      <c r="B48" s="6"/>
      <c r="C48" s="25">
        <v>100.64</v>
      </c>
      <c r="D48" s="6" t="s">
        <v>18</v>
      </c>
    </row>
    <row r="49" spans="1:9" ht="12.75" customHeight="1">
      <c r="A49" s="1" t="s">
        <v>13</v>
      </c>
      <c r="C49" s="1">
        <f>SUM(C46:C48)</f>
        <v>295.29</v>
      </c>
      <c r="D49" s="1" t="s">
        <v>18</v>
      </c>
      <c r="E49" s="1" t="s">
        <v>40</v>
      </c>
      <c r="F49" s="5">
        <f>SUM(F44)</f>
        <v>11.864540574676349</v>
      </c>
      <c r="G49" s="1" t="s">
        <v>41</v>
      </c>
      <c r="H49" s="5">
        <f>SUM(C49/100*F49)</f>
        <v>35.03480186296179</v>
      </c>
      <c r="I49" s="1" t="s">
        <v>18</v>
      </c>
    </row>
    <row r="50" spans="1:9" s="4" customFormat="1" ht="12.75" customHeight="1">
      <c r="A50" s="4" t="s">
        <v>42</v>
      </c>
      <c r="H50" s="13">
        <f>SUM(H49)</f>
        <v>35.03480186296179</v>
      </c>
      <c r="I50" s="4" t="s">
        <v>18</v>
      </c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>
      <c r="A57" s="18" t="s">
        <v>43</v>
      </c>
    </row>
    <row r="58" ht="12.75" customHeight="1">
      <c r="A58" s="26" t="s">
        <v>75</v>
      </c>
    </row>
    <row r="59" spans="1:9" ht="12.75" customHeight="1">
      <c r="A59" s="1" t="s">
        <v>44</v>
      </c>
      <c r="B59" s="1">
        <v>3</v>
      </c>
      <c r="C59" s="1" t="s">
        <v>50</v>
      </c>
      <c r="D59" s="1" t="s">
        <v>45</v>
      </c>
      <c r="E59" s="1">
        <v>20</v>
      </c>
      <c r="F59" s="1" t="s">
        <v>46</v>
      </c>
      <c r="G59" s="1" t="s">
        <v>15</v>
      </c>
      <c r="H59" s="1">
        <f>SUM(B59*E59)</f>
        <v>60</v>
      </c>
      <c r="I59" s="1" t="s">
        <v>47</v>
      </c>
    </row>
    <row r="60" spans="2:9" ht="12.75" customHeight="1">
      <c r="B60" s="1">
        <f>SUM(H59)</f>
        <v>60</v>
      </c>
      <c r="C60" s="1" t="s">
        <v>47</v>
      </c>
      <c r="D60" s="1" t="s">
        <v>45</v>
      </c>
      <c r="E60" s="17">
        <v>62</v>
      </c>
      <c r="F60" s="1" t="s">
        <v>48</v>
      </c>
      <c r="G60" s="1" t="s">
        <v>15</v>
      </c>
      <c r="H60" s="1">
        <f>SUM(B60*E60/1000)</f>
        <v>3.72</v>
      </c>
      <c r="I60" s="1" t="s">
        <v>19</v>
      </c>
    </row>
    <row r="61" spans="1:9" ht="12.75" customHeight="1">
      <c r="A61" s="1" t="s">
        <v>49</v>
      </c>
      <c r="B61" s="1">
        <v>2</v>
      </c>
      <c r="C61" s="1" t="s">
        <v>50</v>
      </c>
      <c r="D61" s="1" t="s">
        <v>45</v>
      </c>
      <c r="E61" s="1">
        <v>50</v>
      </c>
      <c r="F61" s="1" t="s">
        <v>46</v>
      </c>
      <c r="G61" s="1" t="s">
        <v>15</v>
      </c>
      <c r="H61" s="1">
        <f>SUM(B61*E61)</f>
        <v>100</v>
      </c>
      <c r="I61" s="1" t="s">
        <v>47</v>
      </c>
    </row>
    <row r="62" spans="2:9" ht="12.75" customHeight="1">
      <c r="B62" s="1">
        <f>SUM(H61)</f>
        <v>100</v>
      </c>
      <c r="C62" s="1" t="s">
        <v>47</v>
      </c>
      <c r="D62" s="1" t="s">
        <v>45</v>
      </c>
      <c r="E62" s="1">
        <f>SUM(E60)</f>
        <v>62</v>
      </c>
      <c r="F62" s="1" t="s">
        <v>48</v>
      </c>
      <c r="G62" s="1" t="s">
        <v>15</v>
      </c>
      <c r="H62" s="1">
        <f>SUM(B62*E62/1000)</f>
        <v>6.2</v>
      </c>
      <c r="I62" s="1" t="s">
        <v>19</v>
      </c>
    </row>
    <row r="63" spans="1:9" ht="12.75" customHeight="1">
      <c r="A63" s="1" t="s">
        <v>51</v>
      </c>
      <c r="B63" s="1">
        <v>3</v>
      </c>
      <c r="C63" s="1" t="s">
        <v>50</v>
      </c>
      <c r="D63" s="1" t="s">
        <v>45</v>
      </c>
      <c r="E63" s="1">
        <v>25</v>
      </c>
      <c r="F63" s="1" t="s">
        <v>46</v>
      </c>
      <c r="G63" s="1" t="s">
        <v>15</v>
      </c>
      <c r="H63" s="1">
        <f>SUM(B63*E63)</f>
        <v>75</v>
      </c>
      <c r="I63" s="1" t="s">
        <v>47</v>
      </c>
    </row>
    <row r="64" spans="2:9" ht="12.75" customHeight="1">
      <c r="B64" s="1">
        <f>SUM(H63)</f>
        <v>75</v>
      </c>
      <c r="C64" s="1" t="s">
        <v>47</v>
      </c>
      <c r="D64" s="1" t="s">
        <v>45</v>
      </c>
      <c r="E64" s="1">
        <f>SUM(E60)</f>
        <v>62</v>
      </c>
      <c r="F64" s="1" t="s">
        <v>48</v>
      </c>
      <c r="G64" s="1" t="s">
        <v>15</v>
      </c>
      <c r="H64" s="1">
        <f>SUM(B64*E64/1000)</f>
        <v>4.65</v>
      </c>
      <c r="I64" s="1" t="s">
        <v>19</v>
      </c>
    </row>
    <row r="65" spans="1:9" ht="12.75" customHeight="1">
      <c r="A65" s="1" t="s">
        <v>13</v>
      </c>
      <c r="B65" s="19">
        <f>SUM(H60+H62+H64)</f>
        <v>14.57</v>
      </c>
      <c r="C65" s="1" t="s">
        <v>19</v>
      </c>
      <c r="D65" s="1" t="s">
        <v>45</v>
      </c>
      <c r="E65" s="1">
        <v>0.9359</v>
      </c>
      <c r="F65" s="1" t="s">
        <v>52</v>
      </c>
      <c r="G65" s="1" t="s">
        <v>53</v>
      </c>
      <c r="H65" s="5">
        <f>SUM(B65*E65*1.2)</f>
        <v>16.363275599999998</v>
      </c>
      <c r="I65" s="1" t="s">
        <v>18</v>
      </c>
    </row>
    <row r="66" ht="12.75" customHeight="1">
      <c r="H66" s="5"/>
    </row>
    <row r="67" spans="1:8" ht="12.75" customHeight="1">
      <c r="A67" s="1" t="s">
        <v>54</v>
      </c>
      <c r="H67" s="5"/>
    </row>
    <row r="68" ht="12.75" customHeight="1">
      <c r="A68" s="1" t="s">
        <v>24</v>
      </c>
    </row>
    <row r="69" spans="1:6" ht="12.75" customHeight="1">
      <c r="A69" s="1" t="s">
        <v>25</v>
      </c>
      <c r="C69" s="15">
        <f>SUM(C34)</f>
        <v>42369</v>
      </c>
      <c r="E69" s="1">
        <f>SUM(E34)</f>
        <v>156.161</v>
      </c>
      <c r="F69" s="1" t="s">
        <v>19</v>
      </c>
    </row>
    <row r="70" spans="1:6" ht="12.75" customHeight="1">
      <c r="A70" s="6" t="s">
        <v>26</v>
      </c>
      <c r="B70" s="6"/>
      <c r="C70" s="16">
        <f>SUM(C35)</f>
        <v>42461</v>
      </c>
      <c r="D70" s="6"/>
      <c r="E70" s="6">
        <f>SUM(E35)</f>
        <v>168.304</v>
      </c>
      <c r="F70" s="6" t="s">
        <v>19</v>
      </c>
    </row>
    <row r="71" spans="1:9" ht="12.75" customHeight="1">
      <c r="A71" s="1" t="s">
        <v>27</v>
      </c>
      <c r="E71" s="17">
        <f>SUM(E70-E69)</f>
        <v>12.143</v>
      </c>
      <c r="F71" s="17" t="s">
        <v>19</v>
      </c>
      <c r="G71" s="1">
        <f>SUM(E65)</f>
        <v>0.9359</v>
      </c>
      <c r="H71" s="5">
        <f>SUM(E71*G71*1.2)</f>
        <v>13.63756044</v>
      </c>
      <c r="I71" s="1" t="s">
        <v>18</v>
      </c>
    </row>
    <row r="72" spans="1:9" s="4" customFormat="1" ht="12.75" customHeight="1">
      <c r="A72" s="4" t="s">
        <v>55</v>
      </c>
      <c r="H72" s="13">
        <f>SUM(H65+H71)</f>
        <v>30.000836039999996</v>
      </c>
      <c r="I72" s="4" t="s">
        <v>18</v>
      </c>
    </row>
    <row r="73" ht="12.75" customHeight="1"/>
    <row r="74" ht="12.75" customHeight="1">
      <c r="A74" s="18" t="s">
        <v>56</v>
      </c>
    </row>
    <row r="75" ht="12.75" customHeight="1">
      <c r="A75" s="27">
        <v>42430</v>
      </c>
    </row>
    <row r="76" spans="1:9" ht="12.75" customHeight="1">
      <c r="A76" s="1" t="s">
        <v>44</v>
      </c>
      <c r="B76" s="1">
        <v>3</v>
      </c>
      <c r="C76" s="1" t="s">
        <v>50</v>
      </c>
      <c r="D76" s="1" t="s">
        <v>45</v>
      </c>
      <c r="E76" s="1">
        <v>20</v>
      </c>
      <c r="F76" s="1" t="s">
        <v>46</v>
      </c>
      <c r="G76" s="1" t="s">
        <v>15</v>
      </c>
      <c r="H76" s="1">
        <f>SUM(B76*E76)</f>
        <v>60</v>
      </c>
      <c r="I76" s="1" t="s">
        <v>47</v>
      </c>
    </row>
    <row r="77" spans="2:9" ht="12.75" customHeight="1">
      <c r="B77" s="1">
        <f>SUM(H76)</f>
        <v>60</v>
      </c>
      <c r="C77" s="1" t="s">
        <v>47</v>
      </c>
      <c r="D77" s="1" t="s">
        <v>45</v>
      </c>
      <c r="E77" s="17">
        <f>SUM(E60)</f>
        <v>62</v>
      </c>
      <c r="F77" s="1" t="s">
        <v>48</v>
      </c>
      <c r="G77" s="1" t="s">
        <v>15</v>
      </c>
      <c r="H77" s="1">
        <f>SUM(B77*E77/1000)</f>
        <v>3.72</v>
      </c>
      <c r="I77" s="1" t="s">
        <v>19</v>
      </c>
    </row>
    <row r="78" spans="1:9" ht="12.75" customHeight="1">
      <c r="A78" s="1" t="s">
        <v>49</v>
      </c>
      <c r="B78" s="1">
        <v>3</v>
      </c>
      <c r="C78" s="1" t="s">
        <v>50</v>
      </c>
      <c r="D78" s="1" t="s">
        <v>45</v>
      </c>
      <c r="E78" s="1">
        <v>50</v>
      </c>
      <c r="F78" s="1" t="s">
        <v>46</v>
      </c>
      <c r="G78" s="1" t="s">
        <v>15</v>
      </c>
      <c r="H78" s="1">
        <f>SUM(B78*E78)</f>
        <v>150</v>
      </c>
      <c r="I78" s="1" t="s">
        <v>47</v>
      </c>
    </row>
    <row r="79" spans="2:9" ht="12.75" customHeight="1">
      <c r="B79" s="1">
        <f>SUM(H78)</f>
        <v>150</v>
      </c>
      <c r="C79" s="1" t="s">
        <v>47</v>
      </c>
      <c r="D79" s="1" t="s">
        <v>45</v>
      </c>
      <c r="E79" s="1">
        <f>SUM(E77)</f>
        <v>62</v>
      </c>
      <c r="F79" s="1" t="s">
        <v>48</v>
      </c>
      <c r="G79" s="1" t="s">
        <v>15</v>
      </c>
      <c r="H79" s="1">
        <f>SUM(B79*E79/1000)</f>
        <v>9.3</v>
      </c>
      <c r="I79" s="1" t="s">
        <v>19</v>
      </c>
    </row>
    <row r="80" spans="1:9" ht="12.75" customHeight="1">
      <c r="A80" s="1" t="s">
        <v>51</v>
      </c>
      <c r="B80" s="1">
        <v>3</v>
      </c>
      <c r="C80" s="1" t="s">
        <v>50</v>
      </c>
      <c r="D80" s="1" t="s">
        <v>45</v>
      </c>
      <c r="E80" s="1">
        <v>25</v>
      </c>
      <c r="F80" s="1" t="s">
        <v>46</v>
      </c>
      <c r="G80" s="1" t="s">
        <v>15</v>
      </c>
      <c r="H80" s="1">
        <f>SUM(B80*E80)</f>
        <v>75</v>
      </c>
      <c r="I80" s="1" t="s">
        <v>47</v>
      </c>
    </row>
    <row r="81" spans="2:9" ht="12.75" customHeight="1">
      <c r="B81" s="1">
        <f>SUM(H80)</f>
        <v>75</v>
      </c>
      <c r="C81" s="1" t="s">
        <v>47</v>
      </c>
      <c r="D81" s="1" t="s">
        <v>45</v>
      </c>
      <c r="E81" s="1">
        <f>SUM(E77)</f>
        <v>62</v>
      </c>
      <c r="F81" s="1" t="s">
        <v>48</v>
      </c>
      <c r="G81" s="1" t="s">
        <v>15</v>
      </c>
      <c r="H81" s="1">
        <f>SUM(B81*E81/1000)</f>
        <v>4.65</v>
      </c>
      <c r="I81" s="1" t="s">
        <v>19</v>
      </c>
    </row>
    <row r="82" spans="1:9" ht="12.75" customHeight="1">
      <c r="A82" s="1" t="s">
        <v>13</v>
      </c>
      <c r="B82" s="19">
        <f>SUM(H77+H79+H81)</f>
        <v>17.67</v>
      </c>
      <c r="C82" s="19" t="s">
        <v>19</v>
      </c>
      <c r="D82" s="1" t="s">
        <v>45</v>
      </c>
      <c r="E82" s="1">
        <v>0.9216</v>
      </c>
      <c r="F82" s="1" t="s">
        <v>52</v>
      </c>
      <c r="G82" s="1" t="s">
        <v>53</v>
      </c>
      <c r="H82" s="5">
        <f>SUM(B82*E82*1.2)</f>
        <v>19.5416064</v>
      </c>
      <c r="I82" s="1" t="s">
        <v>18</v>
      </c>
    </row>
    <row r="83" ht="12.75" customHeight="1">
      <c r="H83" s="5"/>
    </row>
    <row r="84" spans="1:8" ht="12.75" customHeight="1">
      <c r="A84" s="1" t="s">
        <v>54</v>
      </c>
      <c r="H84" s="5"/>
    </row>
    <row r="85" ht="12.75" customHeight="1">
      <c r="A85" s="1" t="s">
        <v>24</v>
      </c>
    </row>
    <row r="86" spans="1:6" ht="12.75" customHeight="1">
      <c r="A86" s="1" t="s">
        <v>25</v>
      </c>
      <c r="C86" s="15">
        <f>SUM(C34)</f>
        <v>42369</v>
      </c>
      <c r="E86" s="1">
        <f>SUM(E69)</f>
        <v>156.161</v>
      </c>
      <c r="F86" s="1" t="s">
        <v>19</v>
      </c>
    </row>
    <row r="87" spans="1:6" ht="12.75" customHeight="1">
      <c r="A87" s="6" t="s">
        <v>26</v>
      </c>
      <c r="B87" s="6"/>
      <c r="C87" s="16">
        <f>SUM(C35)</f>
        <v>42461</v>
      </c>
      <c r="D87" s="6"/>
      <c r="E87" s="6">
        <f>SUM(E70)</f>
        <v>168.304</v>
      </c>
      <c r="F87" s="6" t="s">
        <v>19</v>
      </c>
    </row>
    <row r="88" spans="1:9" ht="12.75" customHeight="1">
      <c r="A88" s="1" t="s">
        <v>27</v>
      </c>
      <c r="E88" s="17">
        <f>SUM(E87-E86)</f>
        <v>12.143</v>
      </c>
      <c r="F88" s="17" t="s">
        <v>19</v>
      </c>
      <c r="G88" s="1">
        <f>SUM(E82)</f>
        <v>0.9216</v>
      </c>
      <c r="H88" s="5">
        <f>SUM(E88*G88*1.2)</f>
        <v>13.42918656</v>
      </c>
      <c r="I88" s="1" t="s">
        <v>18</v>
      </c>
    </row>
    <row r="89" spans="1:9" s="4" customFormat="1" ht="12.75" customHeight="1">
      <c r="A89" s="4" t="s">
        <v>57</v>
      </c>
      <c r="H89" s="13">
        <f>SUM(H82+H88)</f>
        <v>32.97079296</v>
      </c>
      <c r="I89" s="4" t="s">
        <v>18</v>
      </c>
    </row>
    <row r="90" ht="12.75" customHeight="1"/>
    <row r="91" ht="12.75" customHeight="1"/>
    <row r="92" ht="12.75" customHeight="1">
      <c r="A92" s="1" t="s">
        <v>76</v>
      </c>
    </row>
    <row r="93" spans="1:9" ht="12.75" customHeight="1">
      <c r="A93" s="1" t="s">
        <v>58</v>
      </c>
      <c r="H93" s="1">
        <v>0</v>
      </c>
      <c r="I93" s="1" t="s">
        <v>18</v>
      </c>
    </row>
    <row r="94" spans="1:9" ht="12.75" customHeight="1">
      <c r="A94" s="1" t="s">
        <v>59</v>
      </c>
      <c r="H94" s="5">
        <f>SUM(H30+H40)</f>
        <v>1505.1440084240621</v>
      </c>
      <c r="I94" s="1" t="s">
        <v>18</v>
      </c>
    </row>
    <row r="95" spans="1:9" ht="12.75" customHeight="1">
      <c r="A95" s="1" t="s">
        <v>60</v>
      </c>
      <c r="H95" s="5">
        <f>SUM(H50)</f>
        <v>35.03480186296179</v>
      </c>
      <c r="I95" s="1" t="s">
        <v>18</v>
      </c>
    </row>
    <row r="96" spans="1:9" s="7" customFormat="1" ht="12.75" customHeight="1">
      <c r="A96" s="7" t="s">
        <v>61</v>
      </c>
      <c r="H96" s="20">
        <f>SUM(H72)</f>
        <v>30.000836039999996</v>
      </c>
      <c r="I96" s="7" t="s">
        <v>18</v>
      </c>
    </row>
    <row r="97" spans="1:9" ht="12.75" customHeight="1">
      <c r="A97" s="6" t="s">
        <v>62</v>
      </c>
      <c r="B97" s="6"/>
      <c r="C97" s="6"/>
      <c r="D97" s="6"/>
      <c r="E97" s="6"/>
      <c r="F97" s="6"/>
      <c r="G97" s="6"/>
      <c r="H97" s="11">
        <f>SUM(H89)</f>
        <v>32.97079296</v>
      </c>
      <c r="I97" s="6" t="s">
        <v>18</v>
      </c>
    </row>
    <row r="98" spans="1:9" s="4" customFormat="1" ht="12.75" customHeight="1">
      <c r="A98" s="4" t="s">
        <v>63</v>
      </c>
      <c r="H98" s="13">
        <f>SUM(H93:H97)</f>
        <v>1603.1504392870238</v>
      </c>
      <c r="I98" s="4" t="s">
        <v>18</v>
      </c>
    </row>
    <row r="99" ht="12.75" customHeight="1"/>
    <row r="100" ht="12.75" customHeight="1"/>
    <row r="101" spans="1:3" ht="12.75" customHeight="1">
      <c r="A101" s="1" t="s">
        <v>64</v>
      </c>
      <c r="C101" s="21">
        <v>42475</v>
      </c>
    </row>
    <row r="102" spans="1:3" ht="12.75" customHeight="1">
      <c r="A102" s="1" t="s">
        <v>65</v>
      </c>
      <c r="C102" s="1" t="s">
        <v>235</v>
      </c>
    </row>
    <row r="103" ht="12.75" customHeight="1"/>
    <row r="104" ht="12.75" customHeight="1"/>
    <row r="105" ht="12.75" customHeight="1"/>
    <row r="106" ht="12.75" customHeight="1"/>
    <row r="107" ht="12.75" customHeight="1"/>
    <row r="108" spans="1:9" ht="12.75" customHeight="1">
      <c r="A108" s="82" t="s">
        <v>0</v>
      </c>
      <c r="B108" s="82"/>
      <c r="C108" s="82"/>
      <c r="D108" s="82"/>
      <c r="E108" s="82"/>
      <c r="F108" s="82"/>
      <c r="G108" s="82"/>
      <c r="H108" s="82"/>
      <c r="I108" s="82"/>
    </row>
    <row r="109" ht="12.75" customHeight="1"/>
    <row r="110" spans="1:9" ht="12.75" customHeight="1">
      <c r="A110" s="81" t="s">
        <v>1</v>
      </c>
      <c r="B110" s="81"/>
      <c r="C110" s="81"/>
      <c r="D110" s="81"/>
      <c r="E110" s="81"/>
      <c r="F110" s="81"/>
      <c r="G110" s="81"/>
      <c r="H110" s="81"/>
      <c r="I110" s="81"/>
    </row>
    <row r="111" spans="1:9" ht="12.75" customHeight="1">
      <c r="A111" s="81" t="s">
        <v>77</v>
      </c>
      <c r="B111" s="81"/>
      <c r="C111" s="81"/>
      <c r="D111" s="81"/>
      <c r="E111" s="81"/>
      <c r="F111" s="81"/>
      <c r="G111" s="81"/>
      <c r="H111" s="81"/>
      <c r="I111" s="81"/>
    </row>
    <row r="112" ht="12.75" customHeight="1"/>
    <row r="113" ht="12.75" customHeight="1">
      <c r="A113" s="1" t="s">
        <v>2</v>
      </c>
    </row>
    <row r="114" spans="1:4" ht="12.75" customHeight="1">
      <c r="A114" s="1" t="s">
        <v>3</v>
      </c>
      <c r="C114" s="1">
        <v>375.75</v>
      </c>
      <c r="D114" s="1" t="s">
        <v>4</v>
      </c>
    </row>
    <row r="115" ht="12.75" customHeight="1"/>
    <row r="116" ht="12.75" customHeight="1">
      <c r="A116" s="4" t="s">
        <v>5</v>
      </c>
    </row>
    <row r="117" ht="12.75" customHeight="1">
      <c r="A117" s="1" t="s">
        <v>6</v>
      </c>
    </row>
    <row r="118" ht="12.75" customHeight="1"/>
    <row r="119" ht="12.75" customHeight="1">
      <c r="A119" s="4" t="s">
        <v>7</v>
      </c>
    </row>
    <row r="120" ht="12.75" customHeight="1">
      <c r="A120" s="1" t="s">
        <v>8</v>
      </c>
    </row>
    <row r="121" spans="1:4" ht="12.75" customHeight="1">
      <c r="A121" s="1" t="s">
        <v>9</v>
      </c>
      <c r="C121" s="5">
        <v>3167</v>
      </c>
      <c r="D121" s="1" t="s">
        <v>4</v>
      </c>
    </row>
    <row r="122" spans="1:4" ht="12.75" customHeight="1">
      <c r="A122" s="1" t="s">
        <v>10</v>
      </c>
      <c r="C122" s="1">
        <v>48.06</v>
      </c>
      <c r="D122" s="1" t="s">
        <v>4</v>
      </c>
    </row>
    <row r="123" spans="1:5" ht="12.75" customHeight="1">
      <c r="A123" s="6" t="s">
        <v>11</v>
      </c>
      <c r="B123" s="6"/>
      <c r="C123" s="6">
        <v>34.56</v>
      </c>
      <c r="D123" s="6" t="s">
        <v>4</v>
      </c>
      <c r="E123" s="1" t="s">
        <v>12</v>
      </c>
    </row>
    <row r="124" spans="1:4" ht="12.75" customHeight="1">
      <c r="A124" s="7" t="s">
        <v>13</v>
      </c>
      <c r="C124" s="5">
        <f>SUM(C121-C122-C123)</f>
        <v>3084.38</v>
      </c>
      <c r="D124" s="7" t="s">
        <v>4</v>
      </c>
    </row>
    <row r="125" ht="12.75" customHeight="1"/>
    <row r="126" spans="1:6" ht="12.75" customHeight="1">
      <c r="A126" s="1">
        <v>375.75</v>
      </c>
      <c r="B126" s="1" t="s">
        <v>14</v>
      </c>
      <c r="C126" s="1">
        <v>30.8438</v>
      </c>
      <c r="D126" s="7" t="s">
        <v>15</v>
      </c>
      <c r="E126" s="5">
        <f>SUM(A126/C126)</f>
        <v>12.18235107217658</v>
      </c>
      <c r="F126" s="1" t="s">
        <v>16</v>
      </c>
    </row>
    <row r="127" ht="12.75" customHeight="1">
      <c r="A127" s="1" t="s">
        <v>17</v>
      </c>
    </row>
    <row r="128" spans="1:8" ht="12.75" customHeight="1">
      <c r="A128" s="8" t="s">
        <v>78</v>
      </c>
      <c r="C128" s="5">
        <v>2380.61</v>
      </c>
      <c r="D128" s="1" t="s">
        <v>18</v>
      </c>
      <c r="E128" s="9">
        <v>5000</v>
      </c>
      <c r="F128" s="1" t="s">
        <v>19</v>
      </c>
      <c r="G128" s="9">
        <v>54000</v>
      </c>
      <c r="H128" s="1" t="s">
        <v>20</v>
      </c>
    </row>
    <row r="129" spans="1:8" ht="12.75" customHeight="1">
      <c r="A129" s="22" t="s">
        <v>79</v>
      </c>
      <c r="B129" s="7"/>
      <c r="C129" s="20">
        <v>995.46</v>
      </c>
      <c r="D129" s="7" t="s">
        <v>18</v>
      </c>
      <c r="E129" s="23">
        <v>1346</v>
      </c>
      <c r="F129" s="7" t="s">
        <v>19</v>
      </c>
      <c r="G129" s="23">
        <v>14591</v>
      </c>
      <c r="H129" s="7" t="s">
        <v>20</v>
      </c>
    </row>
    <row r="130" spans="1:8" ht="12.75" customHeight="1">
      <c r="A130" s="22" t="s">
        <v>80</v>
      </c>
      <c r="B130" s="7"/>
      <c r="C130" s="20">
        <v>720.64</v>
      </c>
      <c r="D130" s="7" t="s">
        <v>18</v>
      </c>
      <c r="E130" s="23">
        <v>621</v>
      </c>
      <c r="F130" s="7" t="s">
        <v>19</v>
      </c>
      <c r="G130" s="23">
        <v>6772</v>
      </c>
      <c r="H130" s="7" t="s">
        <v>20</v>
      </c>
    </row>
    <row r="131" spans="1:8" ht="12.75" customHeight="1">
      <c r="A131" s="10" t="s">
        <v>81</v>
      </c>
      <c r="B131" s="6"/>
      <c r="C131" s="11">
        <v>703.56</v>
      </c>
      <c r="D131" s="6" t="s">
        <v>18</v>
      </c>
      <c r="E131" s="12">
        <v>578</v>
      </c>
      <c r="F131" s="6" t="s">
        <v>19</v>
      </c>
      <c r="G131" s="12">
        <v>6286</v>
      </c>
      <c r="H131" s="6" t="s">
        <v>20</v>
      </c>
    </row>
    <row r="132" spans="1:8" ht="12.75" customHeight="1">
      <c r="A132" s="8" t="s">
        <v>13</v>
      </c>
      <c r="C132" s="5">
        <f>SUM(C128:C131)</f>
        <v>4800.27</v>
      </c>
      <c r="D132" s="1" t="s">
        <v>18</v>
      </c>
      <c r="E132" s="9">
        <f>SUM(E128:E131)</f>
        <v>7545</v>
      </c>
      <c r="F132" s="1" t="s">
        <v>19</v>
      </c>
      <c r="G132" s="9">
        <f>SUM(G128:G131)</f>
        <v>81649</v>
      </c>
      <c r="H132" s="1" t="s">
        <v>20</v>
      </c>
    </row>
    <row r="133" ht="12.75" customHeight="1"/>
    <row r="134" spans="1:9" ht="12.75" customHeight="1">
      <c r="A134" s="4" t="s">
        <v>21</v>
      </c>
      <c r="C134" s="5">
        <f>SUM(C132)</f>
        <v>4800.27</v>
      </c>
      <c r="D134" s="1" t="s">
        <v>18</v>
      </c>
      <c r="E134" s="1" t="s">
        <v>22</v>
      </c>
      <c r="F134" s="5">
        <f>SUM(E126)</f>
        <v>12.18235107217658</v>
      </c>
      <c r="G134" s="1" t="s">
        <v>16</v>
      </c>
      <c r="H134" s="13">
        <f>SUM(C134/100*F134)</f>
        <v>584.7857438123708</v>
      </c>
      <c r="I134" s="4" t="s">
        <v>18</v>
      </c>
    </row>
    <row r="135" ht="12.75" customHeight="1">
      <c r="A135" s="14" t="s">
        <v>23</v>
      </c>
    </row>
    <row r="136" ht="12.75" customHeight="1">
      <c r="A136" s="1" t="s">
        <v>24</v>
      </c>
    </row>
    <row r="137" spans="1:6" ht="12.75" customHeight="1">
      <c r="A137" s="1" t="s">
        <v>25</v>
      </c>
      <c r="C137" s="15">
        <v>42461</v>
      </c>
      <c r="E137" s="7">
        <v>168.304</v>
      </c>
      <c r="F137" s="1" t="s">
        <v>19</v>
      </c>
    </row>
    <row r="138" spans="1:6" ht="12.75" customHeight="1">
      <c r="A138" s="6" t="s">
        <v>26</v>
      </c>
      <c r="B138" s="6"/>
      <c r="C138" s="16">
        <v>42639</v>
      </c>
      <c r="D138" s="6"/>
      <c r="E138" s="6">
        <v>183.844</v>
      </c>
      <c r="F138" s="6" t="s">
        <v>19</v>
      </c>
    </row>
    <row r="139" spans="1:6" ht="12.75" customHeight="1">
      <c r="A139" s="1" t="s">
        <v>27</v>
      </c>
      <c r="E139" s="17">
        <f>SUM(E138-E137)</f>
        <v>15.539999999999992</v>
      </c>
      <c r="F139" s="17" t="s">
        <v>19</v>
      </c>
    </row>
    <row r="140" ht="12.75" customHeight="1"/>
    <row r="141" spans="1:6" ht="12.75" customHeight="1">
      <c r="A141" s="5">
        <f>SUM(C132)</f>
        <v>4800.27</v>
      </c>
      <c r="B141" s="1" t="s">
        <v>28</v>
      </c>
      <c r="C141" s="5">
        <f>SUM(G132)</f>
        <v>81649</v>
      </c>
      <c r="D141" s="1" t="s">
        <v>29</v>
      </c>
      <c r="E141" s="5">
        <f>SUM(A141/C141)</f>
        <v>0.05879153449521734</v>
      </c>
      <c r="F141" s="1" t="s">
        <v>30</v>
      </c>
    </row>
    <row r="142" spans="1:9" ht="12.75" customHeight="1">
      <c r="A142" s="1" t="s">
        <v>31</v>
      </c>
      <c r="C142" s="17">
        <f>SUM(E139)</f>
        <v>15.539999999999992</v>
      </c>
      <c r="D142" s="17" t="s">
        <v>32</v>
      </c>
      <c r="E142" s="5">
        <v>75</v>
      </c>
      <c r="F142" s="1" t="s">
        <v>33</v>
      </c>
      <c r="G142" s="1" t="s">
        <v>15</v>
      </c>
      <c r="H142" s="5">
        <f>SUM(C142*E142)</f>
        <v>1165.4999999999993</v>
      </c>
      <c r="I142" s="1" t="s">
        <v>20</v>
      </c>
    </row>
    <row r="143" spans="1:9" ht="12.75" customHeight="1">
      <c r="A143" s="4" t="s">
        <v>34</v>
      </c>
      <c r="C143" s="5">
        <f>SUM(H142)</f>
        <v>1165.4999999999993</v>
      </c>
      <c r="D143" s="1" t="s">
        <v>35</v>
      </c>
      <c r="E143" s="5">
        <f>SUM(E141)</f>
        <v>0.05879153449521734</v>
      </c>
      <c r="F143" s="1" t="s">
        <v>30</v>
      </c>
      <c r="G143" s="1" t="s">
        <v>15</v>
      </c>
      <c r="H143" s="13">
        <f>SUM(C143*E143)</f>
        <v>68.52153345417577</v>
      </c>
      <c r="I143" s="4" t="s">
        <v>18</v>
      </c>
    </row>
    <row r="144" spans="1:9" ht="12.75" customHeight="1">
      <c r="A144" s="4"/>
      <c r="C144" s="5"/>
      <c r="E144" s="5"/>
      <c r="H144" s="13"/>
      <c r="I144" s="4"/>
    </row>
    <row r="145" spans="1:9" ht="12.75" customHeight="1">
      <c r="A145" s="4"/>
      <c r="C145" s="5"/>
      <c r="E145" s="5"/>
      <c r="H145" s="13"/>
      <c r="I145" s="4"/>
    </row>
    <row r="146" spans="1:9" ht="12.75" customHeight="1">
      <c r="A146" s="4"/>
      <c r="C146" s="5"/>
      <c r="E146" s="5"/>
      <c r="H146" s="13"/>
      <c r="I146" s="4"/>
    </row>
    <row r="147" spans="1:9" ht="12.75" customHeight="1">
      <c r="A147" s="4"/>
      <c r="C147" s="5"/>
      <c r="E147" s="5"/>
      <c r="H147" s="13"/>
      <c r="I147" s="4"/>
    </row>
    <row r="148" spans="1:9" ht="12.75" customHeight="1">
      <c r="A148" s="4"/>
      <c r="C148" s="5"/>
      <c r="E148" s="5"/>
      <c r="H148" s="13"/>
      <c r="I148" s="4"/>
    </row>
    <row r="149" ht="12.75" customHeight="1"/>
    <row r="150" ht="12.75" customHeight="1">
      <c r="A150" s="4" t="s">
        <v>36</v>
      </c>
    </row>
    <row r="151" spans="1:3" ht="12.75" customHeight="1">
      <c r="A151" s="1" t="s">
        <v>37</v>
      </c>
      <c r="B151" s="9">
        <v>3167</v>
      </c>
      <c r="C151" s="1" t="s">
        <v>4</v>
      </c>
    </row>
    <row r="152" spans="2:7" ht="12.75" customHeight="1">
      <c r="B152" s="1">
        <f>SUM(C114)</f>
        <v>375.75</v>
      </c>
      <c r="C152" s="1" t="s">
        <v>38</v>
      </c>
      <c r="D152" s="1">
        <v>31.67</v>
      </c>
      <c r="E152" s="1" t="s">
        <v>15</v>
      </c>
      <c r="F152" s="5">
        <f>SUM(B152/D152)</f>
        <v>11.864540574676349</v>
      </c>
      <c r="G152" s="1" t="s">
        <v>16</v>
      </c>
    </row>
    <row r="153" spans="1:6" ht="12.75" customHeight="1">
      <c r="A153" s="1" t="s">
        <v>39</v>
      </c>
      <c r="F153" s="5"/>
    </row>
    <row r="154" spans="1:6" ht="12.75" customHeight="1">
      <c r="A154" s="8" t="s">
        <v>78</v>
      </c>
      <c r="C154" s="24">
        <v>97.32</v>
      </c>
      <c r="D154" s="1" t="s">
        <v>18</v>
      </c>
      <c r="F154" s="5"/>
    </row>
    <row r="155" spans="1:4" ht="12.75" customHeight="1">
      <c r="A155" s="8" t="s">
        <v>79</v>
      </c>
      <c r="C155" s="24">
        <v>100.64</v>
      </c>
      <c r="D155" s="1" t="s">
        <v>18</v>
      </c>
    </row>
    <row r="156" spans="1:3" ht="12.75" customHeight="1">
      <c r="A156" s="8" t="s">
        <v>80</v>
      </c>
      <c r="C156" s="24">
        <v>74.1</v>
      </c>
    </row>
    <row r="157" spans="1:4" ht="12.75" customHeight="1">
      <c r="A157" s="10" t="s">
        <v>81</v>
      </c>
      <c r="B157" s="6"/>
      <c r="C157" s="25">
        <v>100.64</v>
      </c>
      <c r="D157" s="6" t="s">
        <v>18</v>
      </c>
    </row>
    <row r="158" spans="1:9" ht="12.75" customHeight="1">
      <c r="A158" s="1" t="s">
        <v>13</v>
      </c>
      <c r="C158" s="1">
        <f>SUM(C154:C157)</f>
        <v>372.69999999999993</v>
      </c>
      <c r="D158" s="1" t="s">
        <v>18</v>
      </c>
      <c r="E158" s="1" t="s">
        <v>40</v>
      </c>
      <c r="F158" s="5">
        <f>SUM(F152)</f>
        <v>11.864540574676349</v>
      </c>
      <c r="G158" s="1" t="s">
        <v>41</v>
      </c>
      <c r="H158" s="5">
        <f>SUM(C158/100*F158)</f>
        <v>44.21914272181875</v>
      </c>
      <c r="I158" s="1" t="s">
        <v>18</v>
      </c>
    </row>
    <row r="159" spans="1:9" s="4" customFormat="1" ht="12.75" customHeight="1">
      <c r="A159" s="4" t="s">
        <v>42</v>
      </c>
      <c r="H159" s="13">
        <f>SUM(H158)</f>
        <v>44.21914272181875</v>
      </c>
      <c r="I159" s="4" t="s">
        <v>18</v>
      </c>
    </row>
    <row r="160" ht="12.75" customHeight="1"/>
    <row r="161" ht="12.75" customHeight="1">
      <c r="A161" s="18" t="s">
        <v>43</v>
      </c>
    </row>
    <row r="162" ht="12.75" customHeight="1">
      <c r="A162" s="26" t="s">
        <v>82</v>
      </c>
    </row>
    <row r="163" spans="1:9" ht="12.75" customHeight="1">
      <c r="A163" s="1" t="s">
        <v>44</v>
      </c>
      <c r="B163" s="1">
        <v>3</v>
      </c>
      <c r="C163" s="1" t="s">
        <v>50</v>
      </c>
      <c r="D163" s="1" t="s">
        <v>45</v>
      </c>
      <c r="E163" s="1">
        <v>20</v>
      </c>
      <c r="F163" s="1" t="s">
        <v>46</v>
      </c>
      <c r="G163" s="1" t="s">
        <v>15</v>
      </c>
      <c r="H163" s="1">
        <f>SUM(B163*E163)</f>
        <v>60</v>
      </c>
      <c r="I163" s="1" t="s">
        <v>47</v>
      </c>
    </row>
    <row r="164" spans="2:9" ht="12.75" customHeight="1">
      <c r="B164" s="1">
        <f>SUM(H163)</f>
        <v>60</v>
      </c>
      <c r="C164" s="1" t="s">
        <v>47</v>
      </c>
      <c r="D164" s="1" t="s">
        <v>45</v>
      </c>
      <c r="E164" s="17">
        <v>65</v>
      </c>
      <c r="F164" s="1" t="s">
        <v>48</v>
      </c>
      <c r="G164" s="1" t="s">
        <v>15</v>
      </c>
      <c r="H164" s="1">
        <f>SUM(B164*E164/1000)</f>
        <v>3.9</v>
      </c>
      <c r="I164" s="1" t="s">
        <v>19</v>
      </c>
    </row>
    <row r="165" spans="1:9" ht="12.75" customHeight="1">
      <c r="A165" s="1" t="s">
        <v>49</v>
      </c>
      <c r="B165" s="1">
        <v>2</v>
      </c>
      <c r="C165" s="1" t="s">
        <v>50</v>
      </c>
      <c r="D165" s="1" t="s">
        <v>45</v>
      </c>
      <c r="E165" s="1">
        <v>50</v>
      </c>
      <c r="F165" s="1" t="s">
        <v>46</v>
      </c>
      <c r="G165" s="1" t="s">
        <v>15</v>
      </c>
      <c r="H165" s="1">
        <f>SUM(B165*E165)</f>
        <v>100</v>
      </c>
      <c r="I165" s="1" t="s">
        <v>47</v>
      </c>
    </row>
    <row r="166" spans="2:9" ht="12.75" customHeight="1">
      <c r="B166" s="1">
        <f>SUM(H165)</f>
        <v>100</v>
      </c>
      <c r="C166" s="1" t="s">
        <v>47</v>
      </c>
      <c r="D166" s="1" t="s">
        <v>45</v>
      </c>
      <c r="E166" s="1">
        <f>SUM(E164)</f>
        <v>65</v>
      </c>
      <c r="F166" s="1" t="s">
        <v>48</v>
      </c>
      <c r="G166" s="1" t="s">
        <v>15</v>
      </c>
      <c r="H166" s="1">
        <f>SUM(B166*E166/1000)</f>
        <v>6.5</v>
      </c>
      <c r="I166" s="1" t="s">
        <v>19</v>
      </c>
    </row>
    <row r="167" spans="1:9" ht="12.75" customHeight="1">
      <c r="A167" s="1" t="s">
        <v>51</v>
      </c>
      <c r="B167" s="1">
        <v>3</v>
      </c>
      <c r="C167" s="1" t="s">
        <v>50</v>
      </c>
      <c r="D167" s="1" t="s">
        <v>45</v>
      </c>
      <c r="E167" s="1">
        <v>25</v>
      </c>
      <c r="F167" s="1" t="s">
        <v>46</v>
      </c>
      <c r="G167" s="1" t="s">
        <v>15</v>
      </c>
      <c r="H167" s="1">
        <f>SUM(B167*E167)</f>
        <v>75</v>
      </c>
      <c r="I167" s="1" t="s">
        <v>47</v>
      </c>
    </row>
    <row r="168" spans="2:9" ht="12.75" customHeight="1">
      <c r="B168" s="1">
        <f>SUM(H167)</f>
        <v>75</v>
      </c>
      <c r="C168" s="1" t="s">
        <v>47</v>
      </c>
      <c r="D168" s="1" t="s">
        <v>45</v>
      </c>
      <c r="E168" s="1">
        <f>SUM(E164)</f>
        <v>65</v>
      </c>
      <c r="F168" s="1" t="s">
        <v>48</v>
      </c>
      <c r="G168" s="1" t="s">
        <v>15</v>
      </c>
      <c r="H168" s="1">
        <f>SUM(B168*E168/1000)</f>
        <v>4.875</v>
      </c>
      <c r="I168" s="1" t="s">
        <v>19</v>
      </c>
    </row>
    <row r="169" spans="1:9" ht="12.75" customHeight="1">
      <c r="A169" s="1" t="s">
        <v>13</v>
      </c>
      <c r="B169" s="19">
        <f>SUM(H164+H166+H168)</f>
        <v>15.275</v>
      </c>
      <c r="C169" s="1" t="s">
        <v>19</v>
      </c>
      <c r="D169" s="1" t="s">
        <v>45</v>
      </c>
      <c r="E169" s="1">
        <v>0.9359</v>
      </c>
      <c r="F169" s="1" t="s">
        <v>52</v>
      </c>
      <c r="G169" s="1" t="s">
        <v>53</v>
      </c>
      <c r="H169" s="5">
        <f>SUM(B169*E169*1.2)</f>
        <v>17.155047</v>
      </c>
      <c r="I169" s="1" t="s">
        <v>18</v>
      </c>
    </row>
    <row r="170" ht="12.75" customHeight="1">
      <c r="H170" s="5"/>
    </row>
    <row r="171" spans="1:8" ht="12.75" customHeight="1">
      <c r="A171" s="1" t="s">
        <v>54</v>
      </c>
      <c r="H171" s="5"/>
    </row>
    <row r="172" ht="12.75" customHeight="1">
      <c r="A172" s="1" t="s">
        <v>24</v>
      </c>
    </row>
    <row r="173" spans="1:6" ht="12.75" customHeight="1">
      <c r="A173" s="1" t="s">
        <v>25</v>
      </c>
      <c r="C173" s="15">
        <f>SUM(C137)</f>
        <v>42461</v>
      </c>
      <c r="E173" s="1">
        <f>SUM(E137)</f>
        <v>168.304</v>
      </c>
      <c r="F173" s="1" t="s">
        <v>19</v>
      </c>
    </row>
    <row r="174" spans="1:6" ht="12.75" customHeight="1">
      <c r="A174" s="6" t="s">
        <v>26</v>
      </c>
      <c r="B174" s="6"/>
      <c r="C174" s="16">
        <f>SUM(C138)</f>
        <v>42639</v>
      </c>
      <c r="D174" s="6"/>
      <c r="E174" s="6">
        <f>SUM(E138)</f>
        <v>183.844</v>
      </c>
      <c r="F174" s="6" t="s">
        <v>19</v>
      </c>
    </row>
    <row r="175" spans="1:9" ht="12.75" customHeight="1">
      <c r="A175" s="1" t="s">
        <v>27</v>
      </c>
      <c r="E175" s="17">
        <f>SUM(E174-E173)</f>
        <v>15.539999999999992</v>
      </c>
      <c r="F175" s="17" t="s">
        <v>19</v>
      </c>
      <c r="G175" s="1">
        <f>SUM(E169)</f>
        <v>0.9359</v>
      </c>
      <c r="H175" s="5">
        <f>SUM(E175*G175*1.2)</f>
        <v>17.45266319999999</v>
      </c>
      <c r="I175" s="1" t="s">
        <v>18</v>
      </c>
    </row>
    <row r="176" spans="1:9" s="4" customFormat="1" ht="12.75" customHeight="1">
      <c r="A176" s="4" t="s">
        <v>55</v>
      </c>
      <c r="H176" s="13">
        <f>SUM(H169+H175)</f>
        <v>34.607710199999985</v>
      </c>
      <c r="I176" s="4" t="s">
        <v>18</v>
      </c>
    </row>
    <row r="177" s="4" customFormat="1" ht="12.75" customHeight="1">
      <c r="H177" s="13"/>
    </row>
    <row r="178" s="4" customFormat="1" ht="12.75" customHeight="1">
      <c r="H178" s="13"/>
    </row>
    <row r="179" s="4" customFormat="1" ht="12.75" customHeight="1">
      <c r="H179" s="13"/>
    </row>
    <row r="180" s="4" customFormat="1" ht="12.75" customHeight="1">
      <c r="H180" s="13"/>
    </row>
    <row r="181" ht="12.75" customHeight="1"/>
    <row r="182" ht="12.75" customHeight="1">
      <c r="A182" s="18" t="s">
        <v>56</v>
      </c>
    </row>
    <row r="183" ht="12.75" customHeight="1">
      <c r="A183" s="27">
        <v>42525</v>
      </c>
    </row>
    <row r="184" spans="1:9" ht="12.75" customHeight="1">
      <c r="A184" s="1" t="s">
        <v>44</v>
      </c>
      <c r="B184" s="1">
        <v>3</v>
      </c>
      <c r="C184" s="1" t="s">
        <v>50</v>
      </c>
      <c r="D184" s="1" t="s">
        <v>45</v>
      </c>
      <c r="E184" s="1">
        <v>20</v>
      </c>
      <c r="F184" s="1" t="s">
        <v>46</v>
      </c>
      <c r="G184" s="1" t="s">
        <v>15</v>
      </c>
      <c r="H184" s="1">
        <f>SUM(B184*E184)</f>
        <v>60</v>
      </c>
      <c r="I184" s="1" t="s">
        <v>47</v>
      </c>
    </row>
    <row r="185" spans="2:9" ht="12.75" customHeight="1">
      <c r="B185" s="1">
        <f>SUM(H184)</f>
        <v>60</v>
      </c>
      <c r="C185" s="1" t="s">
        <v>47</v>
      </c>
      <c r="D185" s="1" t="s">
        <v>45</v>
      </c>
      <c r="E185" s="17">
        <f>SUM(E164)</f>
        <v>65</v>
      </c>
      <c r="F185" s="1" t="s">
        <v>48</v>
      </c>
      <c r="G185" s="1" t="s">
        <v>15</v>
      </c>
      <c r="H185" s="1">
        <f>SUM(B185*E185/1000)</f>
        <v>3.9</v>
      </c>
      <c r="I185" s="1" t="s">
        <v>19</v>
      </c>
    </row>
    <row r="186" spans="1:9" ht="12.75" customHeight="1">
      <c r="A186" s="1" t="s">
        <v>49</v>
      </c>
      <c r="B186" s="1">
        <v>3</v>
      </c>
      <c r="C186" s="1" t="s">
        <v>50</v>
      </c>
      <c r="D186" s="1" t="s">
        <v>45</v>
      </c>
      <c r="E186" s="1">
        <v>50</v>
      </c>
      <c r="F186" s="1" t="s">
        <v>46</v>
      </c>
      <c r="G186" s="1" t="s">
        <v>15</v>
      </c>
      <c r="H186" s="1">
        <f>SUM(B186*E186)</f>
        <v>150</v>
      </c>
      <c r="I186" s="1" t="s">
        <v>47</v>
      </c>
    </row>
    <row r="187" spans="2:9" ht="12.75" customHeight="1">
      <c r="B187" s="1">
        <f>SUM(H186)</f>
        <v>150</v>
      </c>
      <c r="C187" s="1" t="s">
        <v>47</v>
      </c>
      <c r="D187" s="1" t="s">
        <v>45</v>
      </c>
      <c r="E187" s="1">
        <f>SUM(E185)</f>
        <v>65</v>
      </c>
      <c r="F187" s="1" t="s">
        <v>48</v>
      </c>
      <c r="G187" s="1" t="s">
        <v>15</v>
      </c>
      <c r="H187" s="1">
        <f>SUM(B187*E187/1000)</f>
        <v>9.75</v>
      </c>
      <c r="I187" s="1" t="s">
        <v>19</v>
      </c>
    </row>
    <row r="188" spans="1:9" ht="12.75" customHeight="1">
      <c r="A188" s="1" t="s">
        <v>51</v>
      </c>
      <c r="B188" s="1">
        <v>3</v>
      </c>
      <c r="C188" s="1" t="s">
        <v>50</v>
      </c>
      <c r="D188" s="1" t="s">
        <v>45</v>
      </c>
      <c r="E188" s="1">
        <v>25</v>
      </c>
      <c r="F188" s="1" t="s">
        <v>46</v>
      </c>
      <c r="G188" s="1" t="s">
        <v>15</v>
      </c>
      <c r="H188" s="1">
        <f>SUM(B188*E188)</f>
        <v>75</v>
      </c>
      <c r="I188" s="1" t="s">
        <v>47</v>
      </c>
    </row>
    <row r="189" spans="2:9" ht="12.75" customHeight="1">
      <c r="B189" s="1">
        <f>SUM(H188)</f>
        <v>75</v>
      </c>
      <c r="C189" s="1" t="s">
        <v>47</v>
      </c>
      <c r="D189" s="1" t="s">
        <v>45</v>
      </c>
      <c r="E189" s="1">
        <f>SUM(E185)</f>
        <v>65</v>
      </c>
      <c r="F189" s="1" t="s">
        <v>48</v>
      </c>
      <c r="G189" s="1" t="s">
        <v>15</v>
      </c>
      <c r="H189" s="1">
        <f>SUM(B189*E189/1000)</f>
        <v>4.875</v>
      </c>
      <c r="I189" s="1" t="s">
        <v>19</v>
      </c>
    </row>
    <row r="190" spans="1:9" ht="12.75" customHeight="1">
      <c r="A190" s="1" t="s">
        <v>13</v>
      </c>
      <c r="B190" s="19">
        <f>SUM(H185+H187+H189)</f>
        <v>18.525</v>
      </c>
      <c r="C190" s="19" t="s">
        <v>19</v>
      </c>
      <c r="D190" s="1" t="s">
        <v>45</v>
      </c>
      <c r="E190" s="1">
        <v>0.9216</v>
      </c>
      <c r="F190" s="1" t="s">
        <v>52</v>
      </c>
      <c r="G190" s="1" t="s">
        <v>53</v>
      </c>
      <c r="H190" s="5">
        <f>SUM(B190*E190*1.2)</f>
        <v>20.487168</v>
      </c>
      <c r="I190" s="1" t="s">
        <v>18</v>
      </c>
    </row>
    <row r="191" ht="12.75" customHeight="1">
      <c r="H191" s="5"/>
    </row>
    <row r="192" spans="1:8" ht="12.75" customHeight="1">
      <c r="A192" s="1" t="s">
        <v>54</v>
      </c>
      <c r="H192" s="5"/>
    </row>
    <row r="193" ht="12.75" customHeight="1">
      <c r="A193" s="1" t="s">
        <v>24</v>
      </c>
    </row>
    <row r="194" spans="1:6" ht="12.75" customHeight="1">
      <c r="A194" s="1" t="s">
        <v>25</v>
      </c>
      <c r="C194" s="15">
        <f>SUM(C137)</f>
        <v>42461</v>
      </c>
      <c r="E194" s="1">
        <f>SUM(E173)</f>
        <v>168.304</v>
      </c>
      <c r="F194" s="1" t="s">
        <v>19</v>
      </c>
    </row>
    <row r="195" spans="1:6" ht="12.75" customHeight="1">
      <c r="A195" s="6" t="s">
        <v>26</v>
      </c>
      <c r="B195" s="6"/>
      <c r="C195" s="16">
        <f>SUM(C138)</f>
        <v>42639</v>
      </c>
      <c r="D195" s="6"/>
      <c r="E195" s="6">
        <f>SUM(E174)</f>
        <v>183.844</v>
      </c>
      <c r="F195" s="6" t="s">
        <v>19</v>
      </c>
    </row>
    <row r="196" spans="1:9" ht="12.75" customHeight="1">
      <c r="A196" s="1" t="s">
        <v>27</v>
      </c>
      <c r="E196" s="17">
        <f>SUM(E195-E194)</f>
        <v>15.539999999999992</v>
      </c>
      <c r="F196" s="17" t="s">
        <v>19</v>
      </c>
      <c r="G196" s="1">
        <f>SUM(E190)</f>
        <v>0.9216</v>
      </c>
      <c r="H196" s="5">
        <f>SUM(E196*G196*1.2)</f>
        <v>17.18599679999999</v>
      </c>
      <c r="I196" s="1" t="s">
        <v>18</v>
      </c>
    </row>
    <row r="197" spans="1:9" s="4" customFormat="1" ht="12.75" customHeight="1">
      <c r="A197" s="4" t="s">
        <v>57</v>
      </c>
      <c r="H197" s="13">
        <f>SUM(H190+H196)</f>
        <v>37.673164799999995</v>
      </c>
      <c r="I197" s="4" t="s">
        <v>18</v>
      </c>
    </row>
    <row r="198" ht="12.75" customHeight="1"/>
    <row r="199" ht="12.75" customHeight="1"/>
    <row r="200" ht="12.75" customHeight="1">
      <c r="A200" s="1" t="s">
        <v>83</v>
      </c>
    </row>
    <row r="201" spans="1:9" ht="12.75" customHeight="1">
      <c r="A201" s="1" t="s">
        <v>58</v>
      </c>
      <c r="H201" s="1">
        <v>0</v>
      </c>
      <c r="I201" s="1" t="s">
        <v>18</v>
      </c>
    </row>
    <row r="202" spans="1:9" ht="12.75" customHeight="1">
      <c r="A202" s="1" t="s">
        <v>59</v>
      </c>
      <c r="H202" s="5">
        <f>SUM(H134+H143)</f>
        <v>653.3072772665466</v>
      </c>
      <c r="I202" s="1" t="s">
        <v>18</v>
      </c>
    </row>
    <row r="203" spans="1:9" ht="12.75" customHeight="1">
      <c r="A203" s="1" t="s">
        <v>60</v>
      </c>
      <c r="H203" s="5">
        <f>SUM(H159)</f>
        <v>44.21914272181875</v>
      </c>
      <c r="I203" s="1" t="s">
        <v>18</v>
      </c>
    </row>
    <row r="204" spans="1:9" s="7" customFormat="1" ht="12.75" customHeight="1">
      <c r="A204" s="7" t="s">
        <v>61</v>
      </c>
      <c r="H204" s="20">
        <f>SUM(H176)</f>
        <v>34.607710199999985</v>
      </c>
      <c r="I204" s="7" t="s">
        <v>18</v>
      </c>
    </row>
    <row r="205" spans="1:9" ht="12.75" customHeight="1">
      <c r="A205" s="6" t="s">
        <v>62</v>
      </c>
      <c r="B205" s="6"/>
      <c r="C205" s="6"/>
      <c r="D205" s="6"/>
      <c r="E205" s="6"/>
      <c r="F205" s="6"/>
      <c r="G205" s="6"/>
      <c r="H205" s="11">
        <f>SUM(H197)</f>
        <v>37.673164799999995</v>
      </c>
      <c r="I205" s="6" t="s">
        <v>18</v>
      </c>
    </row>
    <row r="206" spans="1:9" s="4" customFormat="1" ht="12.75" customHeight="1">
      <c r="A206" s="4" t="s">
        <v>63</v>
      </c>
      <c r="H206" s="13">
        <f>SUM(H201:H205)</f>
        <v>769.8072949883654</v>
      </c>
      <c r="I206" s="4" t="s">
        <v>18</v>
      </c>
    </row>
    <row r="207" ht="12.75" customHeight="1"/>
    <row r="208" spans="1:3" ht="12.75" customHeight="1">
      <c r="A208" s="1" t="s">
        <v>64</v>
      </c>
      <c r="C208" s="21">
        <v>42646</v>
      </c>
    </row>
    <row r="209" spans="1:5" ht="12.75" customHeight="1">
      <c r="A209" s="1" t="s">
        <v>65</v>
      </c>
      <c r="C209" s="1" t="s">
        <v>235</v>
      </c>
      <c r="E209" s="83" t="s">
        <v>235</v>
      </c>
    </row>
    <row r="210" ht="12.75" customHeight="1">
      <c r="E210" s="28"/>
    </row>
    <row r="211" ht="12.75" customHeight="1">
      <c r="E211" s="28"/>
    </row>
    <row r="212" ht="12.75" customHeight="1">
      <c r="E212" s="28"/>
    </row>
    <row r="213" ht="12.75" customHeight="1">
      <c r="E213" s="28"/>
    </row>
    <row r="214" ht="12.75" customHeight="1"/>
    <row r="215" spans="1:9" ht="12.75" customHeight="1">
      <c r="A215" s="82" t="s">
        <v>0</v>
      </c>
      <c r="B215" s="82"/>
      <c r="C215" s="82"/>
      <c r="D215" s="82"/>
      <c r="E215" s="82"/>
      <c r="F215" s="82"/>
      <c r="G215" s="82"/>
      <c r="H215" s="82"/>
      <c r="I215" s="82"/>
    </row>
    <row r="216" ht="12.75" customHeight="1"/>
    <row r="217" spans="1:9" ht="12.75" customHeight="1">
      <c r="A217" s="81" t="s">
        <v>1</v>
      </c>
      <c r="B217" s="81"/>
      <c r="C217" s="81"/>
      <c r="D217" s="81"/>
      <c r="E217" s="81"/>
      <c r="F217" s="81"/>
      <c r="G217" s="81"/>
      <c r="H217" s="81"/>
      <c r="I217" s="81"/>
    </row>
    <row r="218" spans="1:9" ht="12.75" customHeight="1">
      <c r="A218" s="81" t="s">
        <v>84</v>
      </c>
      <c r="B218" s="81"/>
      <c r="C218" s="81"/>
      <c r="D218" s="81"/>
      <c r="E218" s="81"/>
      <c r="F218" s="81"/>
      <c r="G218" s="81"/>
      <c r="H218" s="81"/>
      <c r="I218" s="81"/>
    </row>
    <row r="219" ht="12.75" customHeight="1"/>
    <row r="220" ht="12.75" customHeight="1">
      <c r="A220" s="1" t="s">
        <v>2</v>
      </c>
    </row>
    <row r="221" spans="1:4" ht="12.75" customHeight="1">
      <c r="A221" s="1" t="s">
        <v>3</v>
      </c>
      <c r="C221" s="1">
        <v>375.75</v>
      </c>
      <c r="D221" s="1" t="s">
        <v>4</v>
      </c>
    </row>
    <row r="222" ht="12.75" customHeight="1"/>
    <row r="223" ht="12.75" customHeight="1">
      <c r="A223" s="4" t="s">
        <v>5</v>
      </c>
    </row>
    <row r="224" ht="12.75" customHeight="1">
      <c r="A224" s="1" t="s">
        <v>6</v>
      </c>
    </row>
    <row r="225" ht="12.75" customHeight="1"/>
    <row r="226" ht="12.75" customHeight="1">
      <c r="A226" s="4" t="s">
        <v>7</v>
      </c>
    </row>
    <row r="227" ht="12.75" customHeight="1">
      <c r="A227" s="1" t="s">
        <v>8</v>
      </c>
    </row>
    <row r="228" spans="1:4" ht="12.75" customHeight="1">
      <c r="A228" s="1" t="s">
        <v>9</v>
      </c>
      <c r="C228" s="5">
        <v>3167</v>
      </c>
      <c r="D228" s="1" t="s">
        <v>4</v>
      </c>
    </row>
    <row r="229" spans="1:4" ht="12.75" customHeight="1">
      <c r="A229" s="1" t="s">
        <v>10</v>
      </c>
      <c r="C229" s="1">
        <v>48.06</v>
      </c>
      <c r="D229" s="1" t="s">
        <v>4</v>
      </c>
    </row>
    <row r="230" spans="1:5" ht="12.75" customHeight="1">
      <c r="A230" s="6" t="s">
        <v>11</v>
      </c>
      <c r="B230" s="6"/>
      <c r="C230" s="6">
        <v>34.56</v>
      </c>
      <c r="D230" s="6" t="s">
        <v>4</v>
      </c>
      <c r="E230" s="1" t="s">
        <v>12</v>
      </c>
    </row>
    <row r="231" spans="1:4" ht="12.75" customHeight="1">
      <c r="A231" s="7" t="s">
        <v>13</v>
      </c>
      <c r="C231" s="5">
        <f>SUM(C228-C229-C230)</f>
        <v>3084.38</v>
      </c>
      <c r="D231" s="7" t="s">
        <v>4</v>
      </c>
    </row>
    <row r="232" ht="12.75" customHeight="1"/>
    <row r="233" spans="1:6" ht="12.75" customHeight="1">
      <c r="A233" s="1">
        <v>375.75</v>
      </c>
      <c r="B233" s="1" t="s">
        <v>14</v>
      </c>
      <c r="C233" s="1">
        <v>30.8438</v>
      </c>
      <c r="D233" s="7" t="s">
        <v>15</v>
      </c>
      <c r="E233" s="5">
        <f>SUM(A233/C233)</f>
        <v>12.18235107217658</v>
      </c>
      <c r="F233" s="1" t="s">
        <v>16</v>
      </c>
    </row>
    <row r="234" ht="12.75" customHeight="1">
      <c r="A234" s="1" t="s">
        <v>17</v>
      </c>
    </row>
    <row r="235" spans="1:8" ht="12.75" customHeight="1">
      <c r="A235" s="8" t="s">
        <v>85</v>
      </c>
      <c r="C235" s="5">
        <v>707.92</v>
      </c>
      <c r="D235" s="1" t="s">
        <v>18</v>
      </c>
      <c r="E235" s="9">
        <v>592</v>
      </c>
      <c r="F235" s="1" t="s">
        <v>19</v>
      </c>
      <c r="G235" s="9">
        <v>6410</v>
      </c>
      <c r="H235" s="1" t="s">
        <v>20</v>
      </c>
    </row>
    <row r="236" spans="1:8" ht="12.75" customHeight="1">
      <c r="A236" s="22" t="s">
        <v>86</v>
      </c>
      <c r="B236" s="7"/>
      <c r="C236" s="20">
        <v>720.18</v>
      </c>
      <c r="D236" s="7" t="s">
        <v>18</v>
      </c>
      <c r="E236" s="23">
        <v>624</v>
      </c>
      <c r="F236" s="7" t="s">
        <v>19</v>
      </c>
      <c r="G236" s="23">
        <v>6759</v>
      </c>
      <c r="H236" s="7" t="s">
        <v>20</v>
      </c>
    </row>
    <row r="237" spans="1:8" ht="12.75" customHeight="1">
      <c r="A237" s="22" t="s">
        <v>87</v>
      </c>
      <c r="B237" s="7"/>
      <c r="C237" s="20">
        <v>2303.83</v>
      </c>
      <c r="D237" s="7" t="s">
        <v>18</v>
      </c>
      <c r="E237" s="23">
        <v>5623</v>
      </c>
      <c r="F237" s="7" t="s">
        <v>19</v>
      </c>
      <c r="G237" s="23">
        <v>60397</v>
      </c>
      <c r="H237" s="7" t="s">
        <v>20</v>
      </c>
    </row>
    <row r="238" spans="1:8" ht="12.75" customHeight="1">
      <c r="A238" s="22" t="s">
        <v>88</v>
      </c>
      <c r="B238" s="7"/>
      <c r="C238" s="20">
        <v>3166</v>
      </c>
      <c r="D238" s="7"/>
      <c r="E238" s="23">
        <v>6110</v>
      </c>
      <c r="F238" s="7"/>
      <c r="G238" s="23">
        <v>71000</v>
      </c>
      <c r="H238" s="7" t="s">
        <v>20</v>
      </c>
    </row>
    <row r="239" spans="1:8" ht="12.75" customHeight="1">
      <c r="A239" s="10" t="s">
        <v>89</v>
      </c>
      <c r="B239" s="6"/>
      <c r="C239" s="11">
        <v>3166</v>
      </c>
      <c r="D239" s="6" t="s">
        <v>18</v>
      </c>
      <c r="E239" s="12">
        <v>6110</v>
      </c>
      <c r="F239" s="6" t="s">
        <v>19</v>
      </c>
      <c r="G239" s="12">
        <v>71000</v>
      </c>
      <c r="H239" s="6" t="s">
        <v>20</v>
      </c>
    </row>
    <row r="240" spans="1:8" ht="12.75" customHeight="1">
      <c r="A240" s="8" t="s">
        <v>13</v>
      </c>
      <c r="C240" s="5">
        <f>SUM(C235:C239)</f>
        <v>10063.93</v>
      </c>
      <c r="D240" s="1" t="s">
        <v>18</v>
      </c>
      <c r="E240" s="9">
        <f>SUM(E235:E239)</f>
        <v>19059</v>
      </c>
      <c r="F240" s="1" t="s">
        <v>19</v>
      </c>
      <c r="G240" s="9">
        <f>SUM(G235:G239)</f>
        <v>215566</v>
      </c>
      <c r="H240" s="1" t="s">
        <v>20</v>
      </c>
    </row>
    <row r="241" spans="1:7" ht="12.75" customHeight="1">
      <c r="A241" s="8"/>
      <c r="C241" s="5"/>
      <c r="E241" s="9"/>
      <c r="G241" s="9"/>
    </row>
    <row r="242" spans="1:7" ht="12.75" customHeight="1">
      <c r="A242" s="8"/>
      <c r="C242" s="5"/>
      <c r="E242" s="9"/>
      <c r="G242" s="9"/>
    </row>
    <row r="243" spans="1:7" ht="12.75" customHeight="1">
      <c r="A243" s="8"/>
      <c r="C243" s="5"/>
      <c r="E243" s="9"/>
      <c r="G243" s="9"/>
    </row>
    <row r="244" ht="12.75" customHeight="1"/>
    <row r="245" spans="1:9" ht="12.75" customHeight="1">
      <c r="A245" s="4" t="s">
        <v>21</v>
      </c>
      <c r="C245" s="5">
        <f>SUM(C240)</f>
        <v>10063.93</v>
      </c>
      <c r="D245" s="1" t="s">
        <v>18</v>
      </c>
      <c r="E245" s="1" t="s">
        <v>22</v>
      </c>
      <c r="F245" s="5">
        <f>SUM(E233)</f>
        <v>12.18235107217658</v>
      </c>
      <c r="G245" s="1" t="s">
        <v>16</v>
      </c>
      <c r="H245" s="13">
        <f>SUM(C245/100*F245)</f>
        <v>1226.0232842581006</v>
      </c>
      <c r="I245" s="4" t="s">
        <v>18</v>
      </c>
    </row>
    <row r="246" ht="12.75" customHeight="1">
      <c r="A246" s="14" t="s">
        <v>23</v>
      </c>
    </row>
    <row r="247" ht="12.75" customHeight="1">
      <c r="A247" s="1" t="s">
        <v>24</v>
      </c>
    </row>
    <row r="248" spans="1:6" ht="12.75" customHeight="1">
      <c r="A248" s="1" t="s">
        <v>25</v>
      </c>
      <c r="C248" s="15">
        <v>42639</v>
      </c>
      <c r="E248" s="7">
        <v>183.844</v>
      </c>
      <c r="F248" s="1" t="s">
        <v>19</v>
      </c>
    </row>
    <row r="249" spans="1:6" ht="12.75" customHeight="1">
      <c r="A249" s="6" t="s">
        <v>26</v>
      </c>
      <c r="B249" s="6"/>
      <c r="C249" s="16">
        <v>42703</v>
      </c>
      <c r="D249" s="6"/>
      <c r="E249" s="6">
        <v>188.93</v>
      </c>
      <c r="F249" s="6" t="s">
        <v>19</v>
      </c>
    </row>
    <row r="250" spans="1:6" ht="12.75" customHeight="1">
      <c r="A250" s="1" t="s">
        <v>27</v>
      </c>
      <c r="E250" s="17">
        <f>SUM(E249-E248)</f>
        <v>5.086000000000013</v>
      </c>
      <c r="F250" s="17" t="s">
        <v>19</v>
      </c>
    </row>
    <row r="251" ht="12.75" customHeight="1"/>
    <row r="252" spans="1:6" ht="12.75" customHeight="1">
      <c r="A252" s="5">
        <f>SUM(C240)</f>
        <v>10063.93</v>
      </c>
      <c r="B252" s="1" t="s">
        <v>28</v>
      </c>
      <c r="C252" s="5">
        <f>SUM(G240)</f>
        <v>215566</v>
      </c>
      <c r="D252" s="1" t="s">
        <v>29</v>
      </c>
      <c r="E252" s="5">
        <f>SUM(A252/C252)</f>
        <v>0.04668607294285741</v>
      </c>
      <c r="F252" s="1" t="s">
        <v>30</v>
      </c>
    </row>
    <row r="253" spans="1:9" ht="12.75" customHeight="1">
      <c r="A253" s="1" t="s">
        <v>31</v>
      </c>
      <c r="C253" s="17">
        <f>SUM(E250)</f>
        <v>5.086000000000013</v>
      </c>
      <c r="D253" s="17" t="s">
        <v>32</v>
      </c>
      <c r="E253" s="5">
        <v>75</v>
      </c>
      <c r="F253" s="1" t="s">
        <v>33</v>
      </c>
      <c r="G253" s="1" t="s">
        <v>15</v>
      </c>
      <c r="H253" s="5">
        <f>SUM(C253*E253)</f>
        <v>381.45000000000095</v>
      </c>
      <c r="I253" s="1" t="s">
        <v>20</v>
      </c>
    </row>
    <row r="254" spans="1:9" ht="12.75" customHeight="1">
      <c r="A254" s="4" t="s">
        <v>34</v>
      </c>
      <c r="C254" s="5">
        <f>SUM(H253)</f>
        <v>381.45000000000095</v>
      </c>
      <c r="D254" s="1" t="s">
        <v>35</v>
      </c>
      <c r="E254" s="5">
        <f>SUM(E252)</f>
        <v>0.04668607294285741</v>
      </c>
      <c r="F254" s="1" t="s">
        <v>30</v>
      </c>
      <c r="G254" s="1" t="s">
        <v>15</v>
      </c>
      <c r="H254" s="13">
        <f>SUM(C254*E254)</f>
        <v>17.808402524053005</v>
      </c>
      <c r="I254" s="4" t="s">
        <v>18</v>
      </c>
    </row>
    <row r="255" ht="12.75" customHeight="1"/>
    <row r="256" ht="12.75" customHeight="1">
      <c r="A256" s="4" t="s">
        <v>36</v>
      </c>
    </row>
    <row r="257" spans="1:3" ht="12.75" customHeight="1">
      <c r="A257" s="1" t="s">
        <v>37</v>
      </c>
      <c r="B257" s="9">
        <v>3167</v>
      </c>
      <c r="C257" s="1" t="s">
        <v>4</v>
      </c>
    </row>
    <row r="258" spans="2:7" ht="12.75" customHeight="1">
      <c r="B258" s="1">
        <f>SUM(C221)</f>
        <v>375.75</v>
      </c>
      <c r="C258" s="1" t="s">
        <v>38</v>
      </c>
      <c r="D258" s="1">
        <v>31.67</v>
      </c>
      <c r="E258" s="1" t="s">
        <v>15</v>
      </c>
      <c r="F258" s="5">
        <f>SUM(B258/D258)</f>
        <v>11.864540574676349</v>
      </c>
      <c r="G258" s="1" t="s">
        <v>16</v>
      </c>
    </row>
    <row r="259" spans="1:6" ht="12.75" customHeight="1">
      <c r="A259" s="1" t="s">
        <v>39</v>
      </c>
      <c r="F259" s="5"/>
    </row>
    <row r="260" spans="1:6" ht="12.75" customHeight="1">
      <c r="A260" s="8" t="s">
        <v>85</v>
      </c>
      <c r="C260" s="24">
        <v>100.64</v>
      </c>
      <c r="D260" s="1" t="s">
        <v>18</v>
      </c>
      <c r="F260" s="5"/>
    </row>
    <row r="261" spans="1:4" ht="12.75" customHeight="1">
      <c r="A261" s="8" t="s">
        <v>86</v>
      </c>
      <c r="C261" s="24">
        <v>97.32</v>
      </c>
      <c r="D261" s="1" t="s">
        <v>18</v>
      </c>
    </row>
    <row r="262" spans="1:4" ht="12.75" customHeight="1">
      <c r="A262" s="29" t="s">
        <v>87</v>
      </c>
      <c r="B262" s="30"/>
      <c r="C262" s="31">
        <v>100.64</v>
      </c>
      <c r="D262" s="30" t="s">
        <v>18</v>
      </c>
    </row>
    <row r="263" spans="1:9" ht="12.75" customHeight="1">
      <c r="A263" s="1" t="s">
        <v>13</v>
      </c>
      <c r="C263" s="24">
        <f>SUM(C260:C262)</f>
        <v>298.59999999999997</v>
      </c>
      <c r="D263" s="1" t="s">
        <v>18</v>
      </c>
      <c r="E263" s="1" t="s">
        <v>40</v>
      </c>
      <c r="F263" s="5">
        <f>SUM(F258)</f>
        <v>11.864540574676349</v>
      </c>
      <c r="G263" s="1" t="s">
        <v>41</v>
      </c>
      <c r="H263" s="5">
        <f>SUM(C263/100*F263)</f>
        <v>35.42751815598358</v>
      </c>
      <c r="I263" s="1" t="s">
        <v>18</v>
      </c>
    </row>
    <row r="264" spans="1:9" s="4" customFormat="1" ht="12.75" customHeight="1">
      <c r="A264" s="4" t="s">
        <v>42</v>
      </c>
      <c r="H264" s="13">
        <f>SUM(H263)</f>
        <v>35.42751815598358</v>
      </c>
      <c r="I264" s="4" t="s">
        <v>18</v>
      </c>
    </row>
    <row r="265" s="4" customFormat="1" ht="12.75" customHeight="1">
      <c r="H265" s="13"/>
    </row>
    <row r="266" s="4" customFormat="1" ht="12.75" customHeight="1">
      <c r="H266" s="13"/>
    </row>
    <row r="267" s="4" customFormat="1" ht="12.75" customHeight="1">
      <c r="H267" s="13"/>
    </row>
    <row r="268" ht="12.75" customHeight="1"/>
    <row r="269" ht="12.75" customHeight="1">
      <c r="A269" s="18" t="s">
        <v>43</v>
      </c>
    </row>
    <row r="270" spans="1:13" ht="12.75" customHeight="1">
      <c r="A270" s="26" t="s">
        <v>90</v>
      </c>
      <c r="L270" s="1" t="s">
        <v>91</v>
      </c>
      <c r="M270" s="1" t="s">
        <v>92</v>
      </c>
    </row>
    <row r="271" spans="1:13" ht="12.75" customHeight="1">
      <c r="A271" s="1" t="s">
        <v>44</v>
      </c>
      <c r="B271" s="1">
        <v>3</v>
      </c>
      <c r="C271" s="1" t="s">
        <v>50</v>
      </c>
      <c r="D271" s="1" t="s">
        <v>45</v>
      </c>
      <c r="E271" s="1">
        <v>20</v>
      </c>
      <c r="F271" s="1" t="s">
        <v>46</v>
      </c>
      <c r="G271" s="1" t="s">
        <v>15</v>
      </c>
      <c r="H271" s="1">
        <f>SUM(B271*E271)</f>
        <v>60</v>
      </c>
      <c r="I271" s="1" t="s">
        <v>47</v>
      </c>
      <c r="L271" s="1">
        <v>7</v>
      </c>
      <c r="M271" s="1">
        <v>20</v>
      </c>
    </row>
    <row r="272" spans="2:13" ht="12.75" customHeight="1">
      <c r="B272" s="1">
        <f>SUM(H271)</f>
        <v>60</v>
      </c>
      <c r="C272" s="1" t="s">
        <v>47</v>
      </c>
      <c r="D272" s="1" t="s">
        <v>45</v>
      </c>
      <c r="E272" s="17">
        <f>M276</f>
        <v>103</v>
      </c>
      <c r="F272" s="1" t="s">
        <v>48</v>
      </c>
      <c r="G272" s="1" t="s">
        <v>15</v>
      </c>
      <c r="H272" s="1">
        <f>SUM(B272*E272/1000)</f>
        <v>6.18</v>
      </c>
      <c r="I272" s="1" t="s">
        <v>19</v>
      </c>
      <c r="L272" s="1">
        <v>8</v>
      </c>
      <c r="M272" s="1">
        <v>22</v>
      </c>
    </row>
    <row r="273" spans="1:13" ht="12.75" customHeight="1">
      <c r="A273" s="1" t="s">
        <v>49</v>
      </c>
      <c r="B273" s="1">
        <v>2</v>
      </c>
      <c r="C273" s="1" t="s">
        <v>50</v>
      </c>
      <c r="D273" s="1" t="s">
        <v>45</v>
      </c>
      <c r="E273" s="1">
        <v>50</v>
      </c>
      <c r="F273" s="1" t="s">
        <v>46</v>
      </c>
      <c r="G273" s="1" t="s">
        <v>15</v>
      </c>
      <c r="H273" s="1">
        <f>SUM(B273*E273)</f>
        <v>100</v>
      </c>
      <c r="I273" s="1" t="s">
        <v>47</v>
      </c>
      <c r="L273" s="1">
        <v>9</v>
      </c>
      <c r="M273" s="1">
        <v>20</v>
      </c>
    </row>
    <row r="274" spans="2:13" ht="12.75" customHeight="1">
      <c r="B274" s="1">
        <f>SUM(H273)</f>
        <v>100</v>
      </c>
      <c r="C274" s="1" t="s">
        <v>47</v>
      </c>
      <c r="D274" s="1" t="s">
        <v>45</v>
      </c>
      <c r="E274" s="1">
        <f>SUM(E272)</f>
        <v>103</v>
      </c>
      <c r="F274" s="1" t="s">
        <v>48</v>
      </c>
      <c r="G274" s="1" t="s">
        <v>15</v>
      </c>
      <c r="H274" s="1">
        <f>SUM(B274*E274/1000)</f>
        <v>10.3</v>
      </c>
      <c r="I274" s="1" t="s">
        <v>19</v>
      </c>
      <c r="L274" s="7">
        <v>10</v>
      </c>
      <c r="M274" s="7">
        <v>21</v>
      </c>
    </row>
    <row r="275" spans="1:13" ht="12.75" customHeight="1">
      <c r="A275" s="1" t="s">
        <v>51</v>
      </c>
      <c r="B275" s="1">
        <v>3</v>
      </c>
      <c r="C275" s="1" t="s">
        <v>50</v>
      </c>
      <c r="D275" s="1" t="s">
        <v>45</v>
      </c>
      <c r="E275" s="1">
        <v>25</v>
      </c>
      <c r="F275" s="1" t="s">
        <v>46</v>
      </c>
      <c r="G275" s="1" t="s">
        <v>15</v>
      </c>
      <c r="H275" s="1">
        <f>SUM(B275*E275)</f>
        <v>75</v>
      </c>
      <c r="I275" s="1" t="s">
        <v>47</v>
      </c>
      <c r="L275" s="30">
        <v>11</v>
      </c>
      <c r="M275" s="30">
        <v>20</v>
      </c>
    </row>
    <row r="276" spans="2:13" ht="12.75" customHeight="1">
      <c r="B276" s="1">
        <f>SUM(H275)</f>
        <v>75</v>
      </c>
      <c r="C276" s="1" t="s">
        <v>47</v>
      </c>
      <c r="D276" s="1" t="s">
        <v>45</v>
      </c>
      <c r="E276" s="1">
        <f>SUM(E272)</f>
        <v>103</v>
      </c>
      <c r="F276" s="1" t="s">
        <v>48</v>
      </c>
      <c r="G276" s="1" t="s">
        <v>15</v>
      </c>
      <c r="H276" s="1">
        <f>SUM(B276*E276/1000)</f>
        <v>7.725</v>
      </c>
      <c r="I276" s="1" t="s">
        <v>19</v>
      </c>
      <c r="M276" s="1">
        <f>SUM(M271:M275)</f>
        <v>103</v>
      </c>
    </row>
    <row r="277" spans="1:9" ht="12.75" customHeight="1">
      <c r="A277" s="1" t="s">
        <v>13</v>
      </c>
      <c r="B277" s="19">
        <f>SUM(H272+H274+H276)</f>
        <v>24.205</v>
      </c>
      <c r="C277" s="1" t="s">
        <v>19</v>
      </c>
      <c r="D277" s="1" t="s">
        <v>45</v>
      </c>
      <c r="E277" s="1">
        <v>0.9359</v>
      </c>
      <c r="F277" s="1" t="s">
        <v>52</v>
      </c>
      <c r="G277" s="1" t="s">
        <v>53</v>
      </c>
      <c r="H277" s="5">
        <f>SUM(B277*E277*1.2)</f>
        <v>27.184151399999994</v>
      </c>
      <c r="I277" s="1" t="s">
        <v>18</v>
      </c>
    </row>
    <row r="278" ht="12.75" customHeight="1">
      <c r="H278" s="5"/>
    </row>
    <row r="279" spans="1:8" ht="12.75" customHeight="1">
      <c r="A279" s="1" t="s">
        <v>54</v>
      </c>
      <c r="H279" s="5"/>
    </row>
    <row r="280" ht="12.75" customHeight="1">
      <c r="A280" s="1" t="s">
        <v>24</v>
      </c>
    </row>
    <row r="281" spans="1:6" ht="12.75" customHeight="1">
      <c r="A281" s="1" t="s">
        <v>25</v>
      </c>
      <c r="C281" s="15">
        <f>SUM(C248)</f>
        <v>42639</v>
      </c>
      <c r="E281" s="1">
        <f>SUM(E248)</f>
        <v>183.844</v>
      </c>
      <c r="F281" s="1" t="s">
        <v>19</v>
      </c>
    </row>
    <row r="282" spans="1:6" ht="12.75" customHeight="1">
      <c r="A282" s="6" t="s">
        <v>26</v>
      </c>
      <c r="B282" s="6"/>
      <c r="C282" s="16">
        <f>SUM(C249)</f>
        <v>42703</v>
      </c>
      <c r="D282" s="6"/>
      <c r="E282" s="32">
        <f>SUM(E249)</f>
        <v>188.93</v>
      </c>
      <c r="F282" s="6" t="s">
        <v>19</v>
      </c>
    </row>
    <row r="283" spans="1:9" ht="12.75" customHeight="1">
      <c r="A283" s="1" t="s">
        <v>27</v>
      </c>
      <c r="E283" s="17">
        <f>SUM(E282-E281)</f>
        <v>5.086000000000013</v>
      </c>
      <c r="F283" s="17" t="s">
        <v>19</v>
      </c>
      <c r="G283" s="1">
        <f>SUM(E277)</f>
        <v>0.9359</v>
      </c>
      <c r="H283" s="5">
        <f>SUM(E283*G283*1.2)</f>
        <v>5.7119848800000135</v>
      </c>
      <c r="I283" s="1" t="s">
        <v>18</v>
      </c>
    </row>
    <row r="284" spans="1:9" s="4" customFormat="1" ht="12.75" customHeight="1">
      <c r="A284" s="4" t="s">
        <v>55</v>
      </c>
      <c r="H284" s="13">
        <f>SUM(H277+H283)</f>
        <v>32.89613628000001</v>
      </c>
      <c r="I284" s="4" t="s">
        <v>18</v>
      </c>
    </row>
    <row r="285" s="4" customFormat="1" ht="12.75" customHeight="1">
      <c r="H285" s="13"/>
    </row>
    <row r="286" s="4" customFormat="1" ht="12.75" customHeight="1">
      <c r="H286" s="13"/>
    </row>
    <row r="287" s="4" customFormat="1" ht="12.75" customHeight="1">
      <c r="H287" s="13"/>
    </row>
    <row r="288" ht="12.75" customHeight="1"/>
    <row r="289" ht="12.75" customHeight="1">
      <c r="A289" s="18" t="s">
        <v>56</v>
      </c>
    </row>
    <row r="290" ht="12.75" customHeight="1">
      <c r="A290" s="26" t="s">
        <v>90</v>
      </c>
    </row>
    <row r="291" spans="1:9" ht="12.75" customHeight="1">
      <c r="A291" s="1" t="s">
        <v>44</v>
      </c>
      <c r="B291" s="1">
        <v>3</v>
      </c>
      <c r="C291" s="1" t="s">
        <v>50</v>
      </c>
      <c r="D291" s="1" t="s">
        <v>45</v>
      </c>
      <c r="E291" s="1">
        <v>20</v>
      </c>
      <c r="F291" s="1" t="s">
        <v>46</v>
      </c>
      <c r="G291" s="1" t="s">
        <v>15</v>
      </c>
      <c r="H291" s="1">
        <f>SUM(B291*E291)</f>
        <v>60</v>
      </c>
      <c r="I291" s="1" t="s">
        <v>47</v>
      </c>
    </row>
    <row r="292" spans="2:9" ht="12.75" customHeight="1">
      <c r="B292" s="1">
        <f>SUM(H291)</f>
        <v>60</v>
      </c>
      <c r="C292" s="1" t="s">
        <v>47</v>
      </c>
      <c r="D292" s="1" t="s">
        <v>45</v>
      </c>
      <c r="E292" s="17">
        <f>SUM(E272)</f>
        <v>103</v>
      </c>
      <c r="F292" s="1" t="s">
        <v>48</v>
      </c>
      <c r="G292" s="1" t="s">
        <v>15</v>
      </c>
      <c r="H292" s="1">
        <f>SUM(B292*E292/1000)</f>
        <v>6.18</v>
      </c>
      <c r="I292" s="1" t="s">
        <v>19</v>
      </c>
    </row>
    <row r="293" spans="1:9" ht="12.75" customHeight="1">
      <c r="A293" s="1" t="s">
        <v>49</v>
      </c>
      <c r="B293" s="1">
        <v>3</v>
      </c>
      <c r="C293" s="1" t="s">
        <v>50</v>
      </c>
      <c r="D293" s="1" t="s">
        <v>45</v>
      </c>
      <c r="E293" s="1">
        <v>50</v>
      </c>
      <c r="F293" s="1" t="s">
        <v>46</v>
      </c>
      <c r="G293" s="1" t="s">
        <v>15</v>
      </c>
      <c r="H293" s="1">
        <f>SUM(B293*E293)</f>
        <v>150</v>
      </c>
      <c r="I293" s="1" t="s">
        <v>47</v>
      </c>
    </row>
    <row r="294" spans="2:9" ht="12.75" customHeight="1">
      <c r="B294" s="1">
        <f>SUM(H293)</f>
        <v>150</v>
      </c>
      <c r="C294" s="1" t="s">
        <v>47</v>
      </c>
      <c r="D294" s="1" t="s">
        <v>45</v>
      </c>
      <c r="E294" s="1">
        <f>SUM(E292)</f>
        <v>103</v>
      </c>
      <c r="F294" s="1" t="s">
        <v>48</v>
      </c>
      <c r="G294" s="1" t="s">
        <v>15</v>
      </c>
      <c r="H294" s="1">
        <f>SUM(B294*E294/1000)</f>
        <v>15.45</v>
      </c>
      <c r="I294" s="1" t="s">
        <v>19</v>
      </c>
    </row>
    <row r="295" spans="1:9" ht="12.75" customHeight="1">
      <c r="A295" s="1" t="s">
        <v>51</v>
      </c>
      <c r="B295" s="1">
        <v>3</v>
      </c>
      <c r="C295" s="1" t="s">
        <v>50</v>
      </c>
      <c r="D295" s="1" t="s">
        <v>45</v>
      </c>
      <c r="E295" s="1">
        <v>25</v>
      </c>
      <c r="F295" s="1" t="s">
        <v>46</v>
      </c>
      <c r="G295" s="1" t="s">
        <v>15</v>
      </c>
      <c r="H295" s="1">
        <f>SUM(B295*E295)</f>
        <v>75</v>
      </c>
      <c r="I295" s="1" t="s">
        <v>47</v>
      </c>
    </row>
    <row r="296" spans="2:9" ht="12.75" customHeight="1">
      <c r="B296" s="1">
        <f>SUM(H295)</f>
        <v>75</v>
      </c>
      <c r="C296" s="1" t="s">
        <v>47</v>
      </c>
      <c r="D296" s="1" t="s">
        <v>45</v>
      </c>
      <c r="E296" s="1">
        <f>SUM(E292)</f>
        <v>103</v>
      </c>
      <c r="F296" s="1" t="s">
        <v>48</v>
      </c>
      <c r="G296" s="1" t="s">
        <v>15</v>
      </c>
      <c r="H296" s="1">
        <f>SUM(B296*E296/1000)</f>
        <v>7.725</v>
      </c>
      <c r="I296" s="1" t="s">
        <v>19</v>
      </c>
    </row>
    <row r="297" spans="1:9" ht="12.75" customHeight="1">
      <c r="A297" s="1" t="s">
        <v>13</v>
      </c>
      <c r="B297" s="19">
        <f>SUM(H292+H294+H296)</f>
        <v>29.354999999999997</v>
      </c>
      <c r="C297" s="19" t="s">
        <v>19</v>
      </c>
      <c r="D297" s="1" t="s">
        <v>45</v>
      </c>
      <c r="E297" s="1">
        <v>0.9216</v>
      </c>
      <c r="F297" s="1" t="s">
        <v>52</v>
      </c>
      <c r="G297" s="1" t="s">
        <v>53</v>
      </c>
      <c r="H297" s="5">
        <f>SUM(B297*E297*1.2)</f>
        <v>32.46428159999999</v>
      </c>
      <c r="I297" s="1" t="s">
        <v>18</v>
      </c>
    </row>
    <row r="298" ht="12.75" customHeight="1">
      <c r="H298" s="5"/>
    </row>
    <row r="299" spans="1:8" ht="12.75" customHeight="1">
      <c r="A299" s="1" t="s">
        <v>54</v>
      </c>
      <c r="H299" s="5"/>
    </row>
    <row r="300" ht="12.75" customHeight="1">
      <c r="A300" s="1" t="s">
        <v>24</v>
      </c>
    </row>
    <row r="301" spans="1:6" ht="12.75" customHeight="1">
      <c r="A301" s="1" t="s">
        <v>25</v>
      </c>
      <c r="C301" s="15">
        <f>SUM(C248)</f>
        <v>42639</v>
      </c>
      <c r="E301" s="1">
        <f>SUM(E281)</f>
        <v>183.844</v>
      </c>
      <c r="F301" s="1" t="s">
        <v>19</v>
      </c>
    </row>
    <row r="302" spans="1:6" ht="12.75" customHeight="1">
      <c r="A302" s="6" t="s">
        <v>26</v>
      </c>
      <c r="B302" s="6"/>
      <c r="C302" s="16">
        <f>SUM(C249)</f>
        <v>42703</v>
      </c>
      <c r="D302" s="6"/>
      <c r="E302" s="32">
        <f>SUM(E282)</f>
        <v>188.93</v>
      </c>
      <c r="F302" s="6" t="s">
        <v>19</v>
      </c>
    </row>
    <row r="303" spans="1:9" ht="12.75" customHeight="1">
      <c r="A303" s="1" t="s">
        <v>27</v>
      </c>
      <c r="E303" s="17">
        <f>SUM(E302-E301)</f>
        <v>5.086000000000013</v>
      </c>
      <c r="F303" s="17" t="s">
        <v>19</v>
      </c>
      <c r="G303" s="1">
        <f>SUM(E297)</f>
        <v>0.9216</v>
      </c>
      <c r="H303" s="5">
        <f>SUM(E303*G303*1.2)</f>
        <v>5.624709120000014</v>
      </c>
      <c r="I303" s="1" t="s">
        <v>18</v>
      </c>
    </row>
    <row r="304" spans="1:9" s="4" customFormat="1" ht="12.75" customHeight="1">
      <c r="A304" s="4" t="s">
        <v>57</v>
      </c>
      <c r="H304" s="13">
        <f>SUM(H297+H303)</f>
        <v>38.088990720000005</v>
      </c>
      <c r="I304" s="4" t="s">
        <v>18</v>
      </c>
    </row>
    <row r="305" ht="12.75" customHeight="1"/>
    <row r="306" ht="12.75" customHeight="1"/>
    <row r="307" ht="12.75" customHeight="1">
      <c r="A307" s="1" t="s">
        <v>93</v>
      </c>
    </row>
    <row r="308" spans="1:9" ht="12.75" customHeight="1">
      <c r="A308" s="1" t="s">
        <v>58</v>
      </c>
      <c r="H308" s="1">
        <v>0</v>
      </c>
      <c r="I308" s="1" t="s">
        <v>18</v>
      </c>
    </row>
    <row r="309" spans="1:9" ht="12.75" customHeight="1">
      <c r="A309" s="1" t="s">
        <v>59</v>
      </c>
      <c r="H309" s="5">
        <f>SUM(H245+H254)</f>
        <v>1243.8316867821536</v>
      </c>
      <c r="I309" s="1" t="s">
        <v>18</v>
      </c>
    </row>
    <row r="310" spans="1:9" ht="12.75" customHeight="1">
      <c r="A310" s="1" t="s">
        <v>60</v>
      </c>
      <c r="H310" s="5">
        <f>SUM(H264)</f>
        <v>35.42751815598358</v>
      </c>
      <c r="I310" s="1" t="s">
        <v>18</v>
      </c>
    </row>
    <row r="311" spans="1:9" s="7" customFormat="1" ht="12.75" customHeight="1">
      <c r="A311" s="7" t="s">
        <v>61</v>
      </c>
      <c r="H311" s="20">
        <f>SUM(H284)</f>
        <v>32.89613628000001</v>
      </c>
      <c r="I311" s="7" t="s">
        <v>18</v>
      </c>
    </row>
    <row r="312" spans="1:9" ht="12.75" customHeight="1">
      <c r="A312" s="6" t="s">
        <v>62</v>
      </c>
      <c r="B312" s="6"/>
      <c r="C312" s="6"/>
      <c r="D312" s="6"/>
      <c r="E312" s="6"/>
      <c r="F312" s="6"/>
      <c r="G312" s="6"/>
      <c r="H312" s="11">
        <f>SUM(H304)</f>
        <v>38.088990720000005</v>
      </c>
      <c r="I312" s="6" t="s">
        <v>18</v>
      </c>
    </row>
    <row r="313" spans="1:9" s="4" customFormat="1" ht="12.75" customHeight="1">
      <c r="A313" s="4" t="s">
        <v>63</v>
      </c>
      <c r="H313" s="13">
        <f>SUM(H308:H312)</f>
        <v>1350.2443319381373</v>
      </c>
      <c r="I313" s="4" t="s">
        <v>18</v>
      </c>
    </row>
    <row r="314" ht="12.75" customHeight="1"/>
    <row r="315" spans="1:3" ht="12.75" customHeight="1">
      <c r="A315" s="1" t="s">
        <v>64</v>
      </c>
      <c r="C315" s="21">
        <v>42709</v>
      </c>
    </row>
    <row r="316" spans="1:5" ht="12.75" customHeight="1">
      <c r="A316" s="1" t="s">
        <v>65</v>
      </c>
      <c r="C316" s="1" t="s">
        <v>235</v>
      </c>
      <c r="E316" s="28" t="s">
        <v>235</v>
      </c>
    </row>
    <row r="317" ht="12.75" customHeight="1"/>
    <row r="318" ht="12.75" customHeight="1"/>
    <row r="319" ht="12.75" customHeight="1"/>
    <row r="320" ht="12.75" customHeight="1"/>
    <row r="321" spans="1:9" ht="12.75" customHeight="1">
      <c r="A321" s="81" t="s">
        <v>94</v>
      </c>
      <c r="B321" s="81"/>
      <c r="C321" s="81"/>
      <c r="D321" s="81"/>
      <c r="E321" s="81"/>
      <c r="F321" s="81"/>
      <c r="G321" s="81"/>
      <c r="H321" s="81"/>
      <c r="I321" s="81"/>
    </row>
    <row r="322" spans="1:9" ht="12.75" customHeight="1">
      <c r="A322" s="81" t="s">
        <v>95</v>
      </c>
      <c r="B322" s="81"/>
      <c r="C322" s="81"/>
      <c r="D322" s="81"/>
      <c r="E322" s="81"/>
      <c r="F322" s="81"/>
      <c r="G322" s="81"/>
      <c r="H322" s="81"/>
      <c r="I322" s="81"/>
    </row>
    <row r="323" ht="12.75" customHeight="1"/>
    <row r="324" ht="12.75" customHeight="1">
      <c r="A324" s="1" t="s">
        <v>2</v>
      </c>
    </row>
    <row r="325" spans="1:4" ht="12.75" customHeight="1">
      <c r="A325" s="1" t="s">
        <v>3</v>
      </c>
      <c r="C325" s="1">
        <v>375.75</v>
      </c>
      <c r="D325" s="1" t="s">
        <v>4</v>
      </c>
    </row>
    <row r="326" ht="12.75" customHeight="1"/>
    <row r="327" ht="12.75" customHeight="1">
      <c r="A327" s="4" t="s">
        <v>5</v>
      </c>
    </row>
    <row r="328" ht="12.75" customHeight="1">
      <c r="A328" s="1" t="s">
        <v>6</v>
      </c>
    </row>
    <row r="329" ht="12.75" customHeight="1"/>
    <row r="330" ht="12.75" customHeight="1">
      <c r="A330" s="4" t="s">
        <v>7</v>
      </c>
    </row>
    <row r="331" ht="12.75" customHeight="1">
      <c r="A331" s="1" t="s">
        <v>8</v>
      </c>
    </row>
    <row r="332" spans="1:4" ht="12.75" customHeight="1">
      <c r="A332" s="1" t="s">
        <v>9</v>
      </c>
      <c r="C332" s="5">
        <v>3167</v>
      </c>
      <c r="D332" s="1" t="s">
        <v>4</v>
      </c>
    </row>
    <row r="333" spans="1:4" ht="12.75" customHeight="1">
      <c r="A333" s="1" t="s">
        <v>10</v>
      </c>
      <c r="C333" s="1">
        <v>48.06</v>
      </c>
      <c r="D333" s="1" t="s">
        <v>4</v>
      </c>
    </row>
    <row r="334" spans="1:5" ht="12.75" customHeight="1">
      <c r="A334" s="6" t="s">
        <v>11</v>
      </c>
      <c r="B334" s="6"/>
      <c r="C334" s="6">
        <v>34.56</v>
      </c>
      <c r="D334" s="6" t="s">
        <v>4</v>
      </c>
      <c r="E334" s="1" t="s">
        <v>12</v>
      </c>
    </row>
    <row r="335" spans="1:4" ht="12.75" customHeight="1">
      <c r="A335" s="7" t="s">
        <v>13</v>
      </c>
      <c r="C335" s="5">
        <f>SUM(C332-C333-C334)</f>
        <v>3084.38</v>
      </c>
      <c r="D335" s="7" t="s">
        <v>4</v>
      </c>
    </row>
    <row r="336" ht="12.75" customHeight="1"/>
    <row r="337" spans="1:6" ht="12.75" customHeight="1">
      <c r="A337" s="1">
        <v>375.75</v>
      </c>
      <c r="B337" s="1" t="s">
        <v>14</v>
      </c>
      <c r="C337" s="1">
        <v>30.8438</v>
      </c>
      <c r="D337" s="7" t="s">
        <v>15</v>
      </c>
      <c r="E337" s="5">
        <f>SUM(A337/C337)</f>
        <v>12.18235107217658</v>
      </c>
      <c r="F337" s="1" t="s">
        <v>16</v>
      </c>
    </row>
    <row r="338" spans="4:5" ht="12.75" customHeight="1">
      <c r="D338" s="7"/>
      <c r="E338" s="5"/>
    </row>
    <row r="339" spans="4:5" ht="12.75" customHeight="1">
      <c r="D339" s="7"/>
      <c r="E339" s="5"/>
    </row>
    <row r="340" spans="1:4" ht="12.75" customHeight="1">
      <c r="A340" s="7"/>
      <c r="B340" s="7"/>
      <c r="C340" s="7"/>
      <c r="D340" s="7"/>
    </row>
    <row r="341" ht="12.75" customHeight="1">
      <c r="A341" s="1" t="s">
        <v>17</v>
      </c>
    </row>
    <row r="342" spans="1:8" ht="12.75" customHeight="1">
      <c r="A342" s="22" t="s">
        <v>67</v>
      </c>
      <c r="B342" s="7"/>
      <c r="C342" s="20">
        <v>3385</v>
      </c>
      <c r="D342" s="7" t="s">
        <v>18</v>
      </c>
      <c r="E342" s="23">
        <v>8966</v>
      </c>
      <c r="F342" s="7" t="s">
        <v>19</v>
      </c>
      <c r="G342" s="23">
        <v>96178</v>
      </c>
      <c r="H342" s="7" t="s">
        <v>20</v>
      </c>
    </row>
    <row r="343" spans="1:8" ht="12.75" customHeight="1">
      <c r="A343" s="10" t="s">
        <v>68</v>
      </c>
      <c r="B343" s="6"/>
      <c r="C343" s="11">
        <v>3166</v>
      </c>
      <c r="D343" s="6" t="s">
        <v>18</v>
      </c>
      <c r="E343" s="12">
        <v>6110</v>
      </c>
      <c r="F343" s="6" t="s">
        <v>19</v>
      </c>
      <c r="G343" s="12">
        <v>71000</v>
      </c>
      <c r="H343" s="6" t="s">
        <v>20</v>
      </c>
    </row>
    <row r="344" spans="1:8" ht="12.75" customHeight="1">
      <c r="A344" s="8" t="s">
        <v>13</v>
      </c>
      <c r="C344" s="5">
        <f>SUM(C342-C343)</f>
        <v>219</v>
      </c>
      <c r="D344" s="5"/>
      <c r="E344" s="9">
        <f>SUM(E342-E343)</f>
        <v>2856</v>
      </c>
      <c r="F344" s="7" t="s">
        <v>19</v>
      </c>
      <c r="G344" s="9">
        <f>SUM(G342-G343)</f>
        <v>25178</v>
      </c>
      <c r="H344" s="1" t="s">
        <v>20</v>
      </c>
    </row>
    <row r="345" spans="1:7" ht="12.75" customHeight="1">
      <c r="A345" s="8"/>
      <c r="C345" s="5"/>
      <c r="D345" s="5"/>
      <c r="E345" s="5"/>
      <c r="F345" s="5"/>
      <c r="G345" s="5"/>
    </row>
    <row r="346" spans="1:8" ht="12.75" customHeight="1">
      <c r="A346" s="22" t="s">
        <v>69</v>
      </c>
      <c r="B346" s="7"/>
      <c r="C346" s="20">
        <v>4254.16</v>
      </c>
      <c r="D346" s="7" t="s">
        <v>18</v>
      </c>
      <c r="E346" s="23">
        <v>11641</v>
      </c>
      <c r="F346" s="7" t="s">
        <v>19</v>
      </c>
      <c r="G346" s="33">
        <v>124943</v>
      </c>
      <c r="H346" s="7" t="s">
        <v>20</v>
      </c>
    </row>
    <row r="347" spans="1:8" ht="12.75" customHeight="1">
      <c r="A347" s="10" t="s">
        <v>66</v>
      </c>
      <c r="B347" s="6"/>
      <c r="C347" s="11">
        <v>3166</v>
      </c>
      <c r="D347" s="6" t="s">
        <v>18</v>
      </c>
      <c r="E347" s="12">
        <v>6110</v>
      </c>
      <c r="F347" s="6" t="s">
        <v>19</v>
      </c>
      <c r="G347" s="34">
        <v>71000</v>
      </c>
      <c r="H347" s="6" t="s">
        <v>20</v>
      </c>
    </row>
    <row r="348" spans="1:8" ht="12.75" customHeight="1">
      <c r="A348" s="8" t="s">
        <v>13</v>
      </c>
      <c r="C348" s="5">
        <f>SUM(C346-C347)</f>
        <v>1088.1599999999999</v>
      </c>
      <c r="D348" s="5"/>
      <c r="E348" s="9">
        <f>SUM(E346-E347)</f>
        <v>5531</v>
      </c>
      <c r="F348" s="7" t="s">
        <v>19</v>
      </c>
      <c r="G348" s="35">
        <f>SUM(G346-G347)</f>
        <v>53943</v>
      </c>
      <c r="H348" s="1" t="s">
        <v>20</v>
      </c>
    </row>
    <row r="349" spans="1:7" ht="12.75" customHeight="1">
      <c r="A349" s="8"/>
      <c r="C349" s="5"/>
      <c r="D349" s="5"/>
      <c r="E349" s="5"/>
      <c r="F349" s="5"/>
      <c r="G349" s="5"/>
    </row>
    <row r="350" spans="1:8" ht="12.75" customHeight="1">
      <c r="A350" s="8" t="s">
        <v>70</v>
      </c>
      <c r="C350" s="5">
        <f>SUM(C344+C348)</f>
        <v>1307.1599999999999</v>
      </c>
      <c r="D350" s="5"/>
      <c r="E350" s="5">
        <f>SUM(E344+E348)</f>
        <v>8387</v>
      </c>
      <c r="F350" s="7" t="s">
        <v>19</v>
      </c>
      <c r="G350" s="5">
        <f>SUM(G344+G348)</f>
        <v>79121</v>
      </c>
      <c r="H350" s="1" t="s">
        <v>20</v>
      </c>
    </row>
    <row r="351" ht="12.75" customHeight="1"/>
    <row r="352" spans="1:9" ht="12.75" customHeight="1">
      <c r="A352" s="4" t="s">
        <v>21</v>
      </c>
      <c r="C352" s="5">
        <f>SUM(C344+C348)</f>
        <v>1307.1599999999999</v>
      </c>
      <c r="D352" s="1" t="s">
        <v>18</v>
      </c>
      <c r="E352" s="1" t="s">
        <v>22</v>
      </c>
      <c r="F352" s="5">
        <f>SUM(E337)</f>
        <v>12.18235107217658</v>
      </c>
      <c r="G352" s="1" t="s">
        <v>16</v>
      </c>
      <c r="H352" s="13">
        <f>SUM(C352/100*F352)</f>
        <v>159.24282027506337</v>
      </c>
      <c r="I352" s="4" t="s">
        <v>18</v>
      </c>
    </row>
    <row r="353" spans="1:9" ht="12.75" customHeight="1">
      <c r="A353" s="4"/>
      <c r="C353" s="5"/>
      <c r="F353" s="5"/>
      <c r="H353" s="13"/>
      <c r="I353" s="4"/>
    </row>
    <row r="354" s="4" customFormat="1" ht="12.75" customHeight="1">
      <c r="H354" s="13"/>
    </row>
    <row r="355" ht="12.75" customHeight="1">
      <c r="A355" s="14" t="s">
        <v>23</v>
      </c>
    </row>
    <row r="356" ht="12.75" customHeight="1">
      <c r="A356" s="1" t="s">
        <v>24</v>
      </c>
    </row>
    <row r="357" spans="1:6" ht="12.75" customHeight="1">
      <c r="A357" s="1" t="s">
        <v>25</v>
      </c>
      <c r="C357" s="15">
        <v>42703</v>
      </c>
      <c r="E357" s="7">
        <v>188.93</v>
      </c>
      <c r="F357" s="1" t="s">
        <v>19</v>
      </c>
    </row>
    <row r="358" spans="1:6" ht="12.75" customHeight="1">
      <c r="A358" s="6" t="s">
        <v>26</v>
      </c>
      <c r="B358" s="6"/>
      <c r="C358" s="16">
        <v>42735</v>
      </c>
      <c r="D358" s="6"/>
      <c r="E358" s="6">
        <v>188.93</v>
      </c>
      <c r="F358" s="6" t="s">
        <v>19</v>
      </c>
    </row>
    <row r="359" spans="1:6" ht="12.75" customHeight="1">
      <c r="A359" s="1" t="s">
        <v>27</v>
      </c>
      <c r="E359" s="17">
        <f>SUM(E358-E357)</f>
        <v>0</v>
      </c>
      <c r="F359" s="17" t="s">
        <v>19</v>
      </c>
    </row>
    <row r="360" ht="12.75" customHeight="1"/>
    <row r="361" spans="1:6" ht="12.75" customHeight="1">
      <c r="A361" s="5">
        <f>SUM(C352)</f>
        <v>1307.1599999999999</v>
      </c>
      <c r="B361" s="1" t="s">
        <v>28</v>
      </c>
      <c r="C361" s="5">
        <f>SUM(G350)</f>
        <v>79121</v>
      </c>
      <c r="D361" s="1" t="s">
        <v>29</v>
      </c>
      <c r="E361" s="5">
        <f>SUM(A361/C361)</f>
        <v>0.016521024759545505</v>
      </c>
      <c r="F361" s="1" t="s">
        <v>30</v>
      </c>
    </row>
    <row r="362" spans="1:9" ht="12.75" customHeight="1">
      <c r="A362" s="1" t="s">
        <v>31</v>
      </c>
      <c r="C362" s="17">
        <f>SUM(E359)</f>
        <v>0</v>
      </c>
      <c r="D362" s="17" t="s">
        <v>32</v>
      </c>
      <c r="E362" s="5">
        <v>75</v>
      </c>
      <c r="F362" s="1" t="s">
        <v>33</v>
      </c>
      <c r="G362" s="1" t="s">
        <v>15</v>
      </c>
      <c r="H362" s="5">
        <f>SUM(C362*E362)</f>
        <v>0</v>
      </c>
      <c r="I362" s="1" t="s">
        <v>20</v>
      </c>
    </row>
    <row r="363" spans="1:9" ht="12.75" customHeight="1">
      <c r="A363" s="4" t="s">
        <v>34</v>
      </c>
      <c r="C363" s="5">
        <f>SUM(H362)</f>
        <v>0</v>
      </c>
      <c r="D363" s="1" t="s">
        <v>35</v>
      </c>
      <c r="E363" s="5">
        <f>SUM(E361)</f>
        <v>0.016521024759545505</v>
      </c>
      <c r="F363" s="1" t="s">
        <v>30</v>
      </c>
      <c r="G363" s="1" t="s">
        <v>15</v>
      </c>
      <c r="H363" s="13">
        <f>SUM(C363*E363)</f>
        <v>0</v>
      </c>
      <c r="I363" s="4" t="s">
        <v>18</v>
      </c>
    </row>
    <row r="364" ht="12.75" customHeight="1"/>
    <row r="365" ht="12.75" customHeight="1">
      <c r="A365" s="4" t="s">
        <v>36</v>
      </c>
    </row>
    <row r="366" spans="1:3" ht="12.75" customHeight="1">
      <c r="A366" s="1" t="s">
        <v>37</v>
      </c>
      <c r="B366" s="9">
        <v>3167</v>
      </c>
      <c r="C366" s="1" t="s">
        <v>4</v>
      </c>
    </row>
    <row r="367" spans="2:7" ht="12.75" customHeight="1">
      <c r="B367" s="1">
        <f>SUM(C325)</f>
        <v>375.75</v>
      </c>
      <c r="C367" s="1" t="s">
        <v>38</v>
      </c>
      <c r="D367" s="1">
        <v>31.67</v>
      </c>
      <c r="E367" s="1" t="s">
        <v>15</v>
      </c>
      <c r="F367" s="5">
        <f>SUM(B367/D367)</f>
        <v>11.864540574676349</v>
      </c>
      <c r="G367" s="1" t="s">
        <v>16</v>
      </c>
    </row>
    <row r="368" spans="1:6" ht="12.75" customHeight="1">
      <c r="A368" s="1" t="s">
        <v>39</v>
      </c>
      <c r="F368" s="5"/>
    </row>
    <row r="369" spans="1:4" ht="12.75" customHeight="1">
      <c r="A369" s="8" t="s">
        <v>88</v>
      </c>
      <c r="C369" s="24">
        <v>97.32</v>
      </c>
      <c r="D369" s="1" t="s">
        <v>18</v>
      </c>
    </row>
    <row r="370" spans="1:4" ht="12.75" customHeight="1">
      <c r="A370" s="10" t="s">
        <v>89</v>
      </c>
      <c r="B370" s="6"/>
      <c r="C370" s="25">
        <v>100.64</v>
      </c>
      <c r="D370" s="6" t="s">
        <v>18</v>
      </c>
    </row>
    <row r="371" spans="1:9" ht="12.75" customHeight="1">
      <c r="A371" s="1" t="s">
        <v>13</v>
      </c>
      <c r="C371" s="1">
        <f>SUM(C369:C370)</f>
        <v>197.95999999999998</v>
      </c>
      <c r="D371" s="1" t="s">
        <v>18</v>
      </c>
      <c r="E371" s="1" t="s">
        <v>40</v>
      </c>
      <c r="F371" s="5">
        <f>SUM(F367)</f>
        <v>11.864540574676349</v>
      </c>
      <c r="G371" s="1" t="s">
        <v>41</v>
      </c>
      <c r="H371" s="5">
        <f>SUM(C371/100*F371)</f>
        <v>23.487044521629297</v>
      </c>
      <c r="I371" s="1" t="s">
        <v>18</v>
      </c>
    </row>
    <row r="372" spans="1:9" s="4" customFormat="1" ht="12.75" customHeight="1">
      <c r="A372" s="4" t="s">
        <v>42</v>
      </c>
      <c r="H372" s="13">
        <f>SUM(H371)</f>
        <v>23.487044521629297</v>
      </c>
      <c r="I372" s="4" t="s">
        <v>18</v>
      </c>
    </row>
    <row r="373" ht="12.75" customHeight="1"/>
    <row r="374" ht="12.75" customHeight="1"/>
    <row r="375" ht="12.75" customHeight="1">
      <c r="A375" s="18" t="s">
        <v>43</v>
      </c>
    </row>
    <row r="376" spans="1:8" ht="12.75" customHeight="1">
      <c r="A376" s="15" t="s">
        <v>96</v>
      </c>
      <c r="H376" s="5"/>
    </row>
    <row r="377" spans="1:9" ht="12.75" customHeight="1">
      <c r="A377" s="1" t="s">
        <v>44</v>
      </c>
      <c r="B377" s="1">
        <v>3</v>
      </c>
      <c r="C377" s="1" t="s">
        <v>50</v>
      </c>
      <c r="D377" s="1" t="s">
        <v>45</v>
      </c>
      <c r="E377" s="1">
        <v>20</v>
      </c>
      <c r="F377" s="1" t="s">
        <v>46</v>
      </c>
      <c r="G377" s="1" t="s">
        <v>15</v>
      </c>
      <c r="H377" s="1">
        <f>SUM(B377*E377)</f>
        <v>60</v>
      </c>
      <c r="I377" s="1" t="s">
        <v>47</v>
      </c>
    </row>
    <row r="378" spans="2:9" ht="12.75" customHeight="1">
      <c r="B378" s="1">
        <f>SUM(H377)</f>
        <v>60</v>
      </c>
      <c r="C378" s="1" t="s">
        <v>47</v>
      </c>
      <c r="D378" s="1" t="s">
        <v>45</v>
      </c>
      <c r="E378" s="17">
        <f>M382</f>
        <v>21</v>
      </c>
      <c r="F378" s="1" t="s">
        <v>48</v>
      </c>
      <c r="G378" s="1" t="s">
        <v>15</v>
      </c>
      <c r="H378" s="1">
        <f>SUM(B378*E378/1000)</f>
        <v>1.26</v>
      </c>
      <c r="I378" s="1" t="s">
        <v>19</v>
      </c>
    </row>
    <row r="379" spans="1:9" ht="12.75" customHeight="1">
      <c r="A379" s="1" t="s">
        <v>49</v>
      </c>
      <c r="B379" s="1">
        <v>2</v>
      </c>
      <c r="C379" s="1" t="s">
        <v>50</v>
      </c>
      <c r="D379" s="1" t="s">
        <v>45</v>
      </c>
      <c r="E379" s="1">
        <v>50</v>
      </c>
      <c r="F379" s="1" t="s">
        <v>46</v>
      </c>
      <c r="G379" s="1" t="s">
        <v>15</v>
      </c>
      <c r="H379" s="1">
        <f>SUM(B379*E379)</f>
        <v>100</v>
      </c>
      <c r="I379" s="1" t="s">
        <v>47</v>
      </c>
    </row>
    <row r="380" spans="2:13" ht="12.75" customHeight="1">
      <c r="B380" s="1">
        <f>SUM(H379)</f>
        <v>100</v>
      </c>
      <c r="C380" s="1" t="s">
        <v>47</v>
      </c>
      <c r="D380" s="1" t="s">
        <v>45</v>
      </c>
      <c r="E380" s="1">
        <f>SUM(E378)</f>
        <v>21</v>
      </c>
      <c r="F380" s="1" t="s">
        <v>48</v>
      </c>
      <c r="G380" s="1" t="s">
        <v>15</v>
      </c>
      <c r="H380" s="1">
        <f>SUM(B380*E380/1000)</f>
        <v>2.1</v>
      </c>
      <c r="I380" s="1" t="s">
        <v>19</v>
      </c>
      <c r="L380" s="7"/>
      <c r="M380" s="7"/>
    </row>
    <row r="381" spans="1:13" ht="12.75" customHeight="1">
      <c r="A381" s="1" t="s">
        <v>51</v>
      </c>
      <c r="B381" s="1">
        <v>3</v>
      </c>
      <c r="C381" s="1" t="s">
        <v>50</v>
      </c>
      <c r="D381" s="1" t="s">
        <v>45</v>
      </c>
      <c r="E381" s="1">
        <v>25</v>
      </c>
      <c r="F381" s="1" t="s">
        <v>46</v>
      </c>
      <c r="G381" s="1" t="s">
        <v>15</v>
      </c>
      <c r="H381" s="1">
        <f>SUM(B381*E381)</f>
        <v>75</v>
      </c>
      <c r="I381" s="1" t="s">
        <v>47</v>
      </c>
      <c r="L381" s="30">
        <v>12</v>
      </c>
      <c r="M381" s="30">
        <v>21</v>
      </c>
    </row>
    <row r="382" spans="2:13" ht="12.75" customHeight="1">
      <c r="B382" s="1">
        <f>SUM(H381)</f>
        <v>75</v>
      </c>
      <c r="C382" s="1" t="s">
        <v>47</v>
      </c>
      <c r="D382" s="1" t="s">
        <v>45</v>
      </c>
      <c r="E382" s="1">
        <f>SUM(E378)</f>
        <v>21</v>
      </c>
      <c r="F382" s="1" t="s">
        <v>48</v>
      </c>
      <c r="G382" s="1" t="s">
        <v>15</v>
      </c>
      <c r="H382" s="1">
        <f>SUM(B382*E382/1000)</f>
        <v>1.575</v>
      </c>
      <c r="I382" s="1" t="s">
        <v>19</v>
      </c>
      <c r="M382" s="1">
        <f>SUM(M377:M381)</f>
        <v>21</v>
      </c>
    </row>
    <row r="383" spans="1:9" ht="12.75" customHeight="1">
      <c r="A383" s="1" t="s">
        <v>13</v>
      </c>
      <c r="B383" s="19">
        <f>SUM(H378+H380+H382)</f>
        <v>4.9350000000000005</v>
      </c>
      <c r="C383" s="1" t="s">
        <v>19</v>
      </c>
      <c r="D383" s="1" t="s">
        <v>45</v>
      </c>
      <c r="E383" s="1">
        <v>0.9359</v>
      </c>
      <c r="F383" s="1" t="s">
        <v>52</v>
      </c>
      <c r="G383" s="1" t="s">
        <v>53</v>
      </c>
      <c r="H383" s="5">
        <f>SUM(B383*E383*1.2)</f>
        <v>5.542399800000001</v>
      </c>
      <c r="I383" s="1" t="s">
        <v>18</v>
      </c>
    </row>
    <row r="384" ht="12.75" customHeight="1">
      <c r="H384" s="5"/>
    </row>
    <row r="385" spans="1:8" ht="12.75" customHeight="1">
      <c r="A385" s="1" t="s">
        <v>54</v>
      </c>
      <c r="H385" s="5"/>
    </row>
    <row r="386" ht="12.75" customHeight="1">
      <c r="A386" s="1" t="s">
        <v>24</v>
      </c>
    </row>
    <row r="387" spans="1:6" ht="12.75" customHeight="1">
      <c r="A387" s="1" t="s">
        <v>25</v>
      </c>
      <c r="C387" s="15">
        <f>SUM(C357)</f>
        <v>42703</v>
      </c>
      <c r="E387" s="1">
        <f>SUM(E357)</f>
        <v>188.93</v>
      </c>
      <c r="F387" s="1" t="s">
        <v>19</v>
      </c>
    </row>
    <row r="388" spans="1:6" ht="12.75" customHeight="1">
      <c r="A388" s="6" t="s">
        <v>26</v>
      </c>
      <c r="B388" s="6"/>
      <c r="C388" s="16">
        <f>SUM(C358)</f>
        <v>42735</v>
      </c>
      <c r="D388" s="6"/>
      <c r="E388" s="6">
        <f>SUM(E358)</f>
        <v>188.93</v>
      </c>
      <c r="F388" s="6" t="s">
        <v>19</v>
      </c>
    </row>
    <row r="389" spans="1:9" ht="12.75" customHeight="1">
      <c r="A389" s="1" t="s">
        <v>27</v>
      </c>
      <c r="E389" s="17">
        <f>SUM(E388-E387)</f>
        <v>0</v>
      </c>
      <c r="F389" s="17" t="s">
        <v>19</v>
      </c>
      <c r="G389" s="1">
        <v>0.9359</v>
      </c>
      <c r="H389" s="5">
        <f>SUM(E389*G389*1.2)</f>
        <v>0</v>
      </c>
      <c r="I389" s="1" t="s">
        <v>18</v>
      </c>
    </row>
    <row r="390" spans="1:9" s="4" customFormat="1" ht="12.75" customHeight="1">
      <c r="A390" s="4" t="s">
        <v>55</v>
      </c>
      <c r="H390" s="13">
        <f>SUM(H383+H389)</f>
        <v>5.542399800000001</v>
      </c>
      <c r="I390" s="4" t="s">
        <v>18</v>
      </c>
    </row>
    <row r="391" ht="12.75" customHeight="1"/>
    <row r="392" ht="12.75" customHeight="1">
      <c r="A392" s="18" t="s">
        <v>56</v>
      </c>
    </row>
    <row r="393" spans="1:8" ht="12.75" customHeight="1">
      <c r="A393" s="1" t="s">
        <v>96</v>
      </c>
      <c r="H393" s="5"/>
    </row>
    <row r="394" spans="1:9" ht="12.75" customHeight="1">
      <c r="A394" s="1" t="s">
        <v>44</v>
      </c>
      <c r="B394" s="1">
        <v>3</v>
      </c>
      <c r="C394" s="1" t="s">
        <v>50</v>
      </c>
      <c r="D394" s="1" t="s">
        <v>45</v>
      </c>
      <c r="E394" s="1">
        <v>20</v>
      </c>
      <c r="F394" s="1" t="s">
        <v>46</v>
      </c>
      <c r="G394" s="1" t="s">
        <v>15</v>
      </c>
      <c r="H394" s="1">
        <f>SUM(B394*E394)</f>
        <v>60</v>
      </c>
      <c r="I394" s="1" t="s">
        <v>47</v>
      </c>
    </row>
    <row r="395" spans="2:9" ht="12.75" customHeight="1">
      <c r="B395" s="1">
        <f>SUM(H394)</f>
        <v>60</v>
      </c>
      <c r="C395" s="1" t="s">
        <v>47</v>
      </c>
      <c r="D395" s="1" t="s">
        <v>45</v>
      </c>
      <c r="E395" s="17">
        <f>SUM(E378)</f>
        <v>21</v>
      </c>
      <c r="F395" s="1" t="s">
        <v>48</v>
      </c>
      <c r="G395" s="1" t="s">
        <v>15</v>
      </c>
      <c r="H395" s="1">
        <f>SUM(B395*E395/1000)</f>
        <v>1.26</v>
      </c>
      <c r="I395" s="1" t="s">
        <v>19</v>
      </c>
    </row>
    <row r="396" spans="1:9" ht="12.75" customHeight="1">
      <c r="A396" s="1" t="s">
        <v>49</v>
      </c>
      <c r="B396" s="1">
        <v>2</v>
      </c>
      <c r="C396" s="1" t="s">
        <v>50</v>
      </c>
      <c r="D396" s="1" t="s">
        <v>45</v>
      </c>
      <c r="E396" s="1">
        <v>50</v>
      </c>
      <c r="F396" s="1" t="s">
        <v>46</v>
      </c>
      <c r="G396" s="1" t="s">
        <v>15</v>
      </c>
      <c r="H396" s="1">
        <f>SUM(B396*E396)</f>
        <v>100</v>
      </c>
      <c r="I396" s="1" t="s">
        <v>47</v>
      </c>
    </row>
    <row r="397" spans="2:9" ht="12.75" customHeight="1">
      <c r="B397" s="1">
        <f>SUM(H396)</f>
        <v>100</v>
      </c>
      <c r="C397" s="1" t="s">
        <v>47</v>
      </c>
      <c r="D397" s="1" t="s">
        <v>45</v>
      </c>
      <c r="E397" s="1">
        <f>SUM(E395)</f>
        <v>21</v>
      </c>
      <c r="F397" s="1" t="s">
        <v>48</v>
      </c>
      <c r="G397" s="1" t="s">
        <v>15</v>
      </c>
      <c r="H397" s="1">
        <f>SUM(B397*E397/1000)</f>
        <v>2.1</v>
      </c>
      <c r="I397" s="1" t="s">
        <v>19</v>
      </c>
    </row>
    <row r="398" spans="1:9" ht="12.75" customHeight="1">
      <c r="A398" s="1" t="s">
        <v>51</v>
      </c>
      <c r="B398" s="1">
        <v>3</v>
      </c>
      <c r="C398" s="1" t="s">
        <v>50</v>
      </c>
      <c r="D398" s="1" t="s">
        <v>45</v>
      </c>
      <c r="E398" s="1">
        <v>25</v>
      </c>
      <c r="F398" s="1" t="s">
        <v>46</v>
      </c>
      <c r="G398" s="1" t="s">
        <v>15</v>
      </c>
      <c r="H398" s="1">
        <f>SUM(B398*E398)</f>
        <v>75</v>
      </c>
      <c r="I398" s="1" t="s">
        <v>47</v>
      </c>
    </row>
    <row r="399" spans="2:9" ht="12.75" customHeight="1">
      <c r="B399" s="1">
        <f>SUM(H398)</f>
        <v>75</v>
      </c>
      <c r="C399" s="1" t="s">
        <v>47</v>
      </c>
      <c r="D399" s="1" t="s">
        <v>45</v>
      </c>
      <c r="E399" s="1">
        <f>SUM(E395)</f>
        <v>21</v>
      </c>
      <c r="F399" s="1" t="s">
        <v>48</v>
      </c>
      <c r="G399" s="1" t="s">
        <v>15</v>
      </c>
      <c r="H399" s="1">
        <f>SUM(B399*E399/1000)</f>
        <v>1.575</v>
      </c>
      <c r="I399" s="1" t="s">
        <v>19</v>
      </c>
    </row>
    <row r="400" spans="1:9" ht="12.75" customHeight="1">
      <c r="A400" s="1" t="s">
        <v>13</v>
      </c>
      <c r="B400" s="19">
        <f>SUM(H395+H397+H399)</f>
        <v>4.9350000000000005</v>
      </c>
      <c r="C400" s="19" t="s">
        <v>19</v>
      </c>
      <c r="D400" s="1" t="s">
        <v>45</v>
      </c>
      <c r="E400" s="1">
        <v>0.9216</v>
      </c>
      <c r="F400" s="1" t="s">
        <v>52</v>
      </c>
      <c r="G400" s="1" t="s">
        <v>53</v>
      </c>
      <c r="H400" s="5">
        <f>SUM(B400*E400*1.2)</f>
        <v>5.4577152</v>
      </c>
      <c r="I400" s="1" t="s">
        <v>18</v>
      </c>
    </row>
    <row r="401" ht="12.75" customHeight="1">
      <c r="H401" s="5"/>
    </row>
    <row r="402" spans="1:8" ht="12.75" customHeight="1">
      <c r="A402" s="1" t="s">
        <v>54</v>
      </c>
      <c r="H402" s="5"/>
    </row>
    <row r="403" ht="12.75" customHeight="1">
      <c r="A403" s="1" t="s">
        <v>24</v>
      </c>
    </row>
    <row r="404" spans="1:6" ht="12.75" customHeight="1">
      <c r="A404" s="1" t="s">
        <v>25</v>
      </c>
      <c r="C404" s="15">
        <f>SUM(C357)</f>
        <v>42703</v>
      </c>
      <c r="E404" s="24">
        <f>SUM(E387)</f>
        <v>188.93</v>
      </c>
      <c r="F404" s="1" t="s">
        <v>19</v>
      </c>
    </row>
    <row r="405" spans="1:6" ht="12.75" customHeight="1">
      <c r="A405" s="6" t="s">
        <v>26</v>
      </c>
      <c r="B405" s="6"/>
      <c r="C405" s="16">
        <f>SUM(C358)</f>
        <v>42735</v>
      </c>
      <c r="D405" s="6"/>
      <c r="E405" s="25">
        <f>SUM(E388)</f>
        <v>188.93</v>
      </c>
      <c r="F405" s="6" t="s">
        <v>19</v>
      </c>
    </row>
    <row r="406" spans="1:9" ht="12.75" customHeight="1">
      <c r="A406" s="1" t="s">
        <v>27</v>
      </c>
      <c r="E406" s="17">
        <f>SUM(E405-E404)</f>
        <v>0</v>
      </c>
      <c r="F406" s="17" t="s">
        <v>19</v>
      </c>
      <c r="G406" s="1">
        <f>SUM(E400)</f>
        <v>0.9216</v>
      </c>
      <c r="H406" s="5">
        <f>SUM(E406*G406*1.2)</f>
        <v>0</v>
      </c>
      <c r="I406" s="1" t="s">
        <v>18</v>
      </c>
    </row>
    <row r="407" spans="1:9" s="4" customFormat="1" ht="12.75" customHeight="1">
      <c r="A407" s="4" t="s">
        <v>57</v>
      </c>
      <c r="H407" s="13">
        <f>SUM(H400+H406)</f>
        <v>5.4577152</v>
      </c>
      <c r="I407" s="4" t="s">
        <v>18</v>
      </c>
    </row>
    <row r="408" ht="12.75" customHeight="1"/>
    <row r="409" ht="12.75" customHeight="1"/>
    <row r="410" ht="12.75" customHeight="1">
      <c r="A410" s="1" t="s">
        <v>97</v>
      </c>
    </row>
    <row r="411" spans="1:9" ht="12.75" customHeight="1">
      <c r="A411" s="1" t="s">
        <v>58</v>
      </c>
      <c r="H411" s="1">
        <v>0</v>
      </c>
      <c r="I411" s="1" t="s">
        <v>18</v>
      </c>
    </row>
    <row r="412" spans="1:9" ht="12.75" customHeight="1">
      <c r="A412" s="1" t="s">
        <v>59</v>
      </c>
      <c r="H412" s="5">
        <f>SUM(H352+H363)</f>
        <v>159.24282027506337</v>
      </c>
      <c r="I412" s="1" t="s">
        <v>18</v>
      </c>
    </row>
    <row r="413" spans="1:9" ht="12.75" customHeight="1">
      <c r="A413" s="1" t="s">
        <v>60</v>
      </c>
      <c r="H413" s="5">
        <f>SUM(H372)</f>
        <v>23.487044521629297</v>
      </c>
      <c r="I413" s="1" t="s">
        <v>18</v>
      </c>
    </row>
    <row r="414" spans="1:9" s="7" customFormat="1" ht="12.75" customHeight="1">
      <c r="A414" s="7" t="s">
        <v>61</v>
      </c>
      <c r="H414" s="20">
        <f>SUM(H390)</f>
        <v>5.542399800000001</v>
      </c>
      <c r="I414" s="7" t="s">
        <v>18</v>
      </c>
    </row>
    <row r="415" spans="1:9" ht="12.75" customHeight="1">
      <c r="A415" s="6" t="s">
        <v>62</v>
      </c>
      <c r="B415" s="6"/>
      <c r="C415" s="6"/>
      <c r="D415" s="6"/>
      <c r="E415" s="6"/>
      <c r="F415" s="6"/>
      <c r="G415" s="6"/>
      <c r="H415" s="11">
        <f>SUM(H407)</f>
        <v>5.4577152</v>
      </c>
      <c r="I415" s="6" t="s">
        <v>18</v>
      </c>
    </row>
    <row r="416" spans="1:9" s="4" customFormat="1" ht="12.75" customHeight="1">
      <c r="A416" s="4" t="s">
        <v>63</v>
      </c>
      <c r="H416" s="13">
        <f>SUM(H411:H415)</f>
        <v>193.72997979669265</v>
      </c>
      <c r="I416" s="4" t="s">
        <v>18</v>
      </c>
    </row>
    <row r="417" ht="12.75" customHeight="1"/>
    <row r="418" ht="12.75" customHeight="1"/>
    <row r="419" spans="1:3" ht="12.75" customHeight="1">
      <c r="A419" s="1" t="s">
        <v>64</v>
      </c>
      <c r="C419" s="21">
        <v>42758</v>
      </c>
    </row>
    <row r="420" spans="1:3" ht="12.75" customHeight="1">
      <c r="A420" s="1" t="s">
        <v>65</v>
      </c>
      <c r="C420" s="1" t="s">
        <v>236</v>
      </c>
    </row>
    <row r="421" ht="12.75" customHeight="1"/>
    <row r="422" ht="12.75" customHeight="1"/>
    <row r="423" ht="12.75" customHeight="1"/>
    <row r="424" ht="12.75" customHeight="1"/>
    <row r="425" spans="1:9" ht="12.75" customHeight="1">
      <c r="A425" s="82" t="s">
        <v>0</v>
      </c>
      <c r="B425" s="82"/>
      <c r="C425" s="82"/>
      <c r="D425" s="82"/>
      <c r="E425" s="82"/>
      <c r="F425" s="82"/>
      <c r="G425" s="82"/>
      <c r="H425" s="82"/>
      <c r="I425" s="82"/>
    </row>
    <row r="426" ht="12.75" customHeight="1"/>
    <row r="427" spans="1:9" ht="12.75" customHeight="1">
      <c r="A427" s="81" t="s">
        <v>1</v>
      </c>
      <c r="B427" s="81"/>
      <c r="C427" s="81"/>
      <c r="D427" s="81"/>
      <c r="E427" s="81"/>
      <c r="F427" s="81"/>
      <c r="G427" s="81"/>
      <c r="H427" s="81"/>
      <c r="I427" s="81"/>
    </row>
    <row r="428" spans="1:9" ht="12.75" customHeight="1">
      <c r="A428" s="81" t="s">
        <v>98</v>
      </c>
      <c r="B428" s="81"/>
      <c r="C428" s="81"/>
      <c r="D428" s="81"/>
      <c r="E428" s="81"/>
      <c r="F428" s="81"/>
      <c r="G428" s="81"/>
      <c r="H428" s="81"/>
      <c r="I428" s="81"/>
    </row>
    <row r="429" ht="12.75" customHeight="1"/>
    <row r="430" ht="12.75" customHeight="1">
      <c r="A430" s="1" t="s">
        <v>2</v>
      </c>
    </row>
    <row r="431" spans="1:4" ht="12.75" customHeight="1">
      <c r="A431" s="1" t="s">
        <v>3</v>
      </c>
      <c r="C431" s="1">
        <v>375.75</v>
      </c>
      <c r="D431" s="1" t="s">
        <v>4</v>
      </c>
    </row>
    <row r="432" ht="12.75" customHeight="1"/>
    <row r="433" ht="12.75" customHeight="1">
      <c r="A433" s="4" t="s">
        <v>5</v>
      </c>
    </row>
    <row r="434" ht="12.75" customHeight="1">
      <c r="A434" s="1" t="s">
        <v>6</v>
      </c>
    </row>
    <row r="435" ht="12.75" customHeight="1"/>
    <row r="436" ht="12.75" customHeight="1">
      <c r="A436" s="4" t="s">
        <v>7</v>
      </c>
    </row>
    <row r="437" ht="12.75" customHeight="1">
      <c r="A437" s="1" t="s">
        <v>8</v>
      </c>
    </row>
    <row r="438" spans="1:4" ht="12.75" customHeight="1">
      <c r="A438" s="1" t="s">
        <v>9</v>
      </c>
      <c r="C438" s="5">
        <v>3167</v>
      </c>
      <c r="D438" s="1" t="s">
        <v>4</v>
      </c>
    </row>
    <row r="439" spans="1:4" ht="12.75" customHeight="1">
      <c r="A439" s="1" t="s">
        <v>10</v>
      </c>
      <c r="C439" s="1">
        <v>48.06</v>
      </c>
      <c r="D439" s="1" t="s">
        <v>4</v>
      </c>
    </row>
    <row r="440" spans="1:5" ht="12.75" customHeight="1">
      <c r="A440" s="6" t="s">
        <v>11</v>
      </c>
      <c r="B440" s="6"/>
      <c r="C440" s="6">
        <v>34.56</v>
      </c>
      <c r="D440" s="6" t="s">
        <v>4</v>
      </c>
      <c r="E440" s="1" t="s">
        <v>12</v>
      </c>
    </row>
    <row r="441" spans="1:4" ht="12.75" customHeight="1">
      <c r="A441" s="7" t="s">
        <v>13</v>
      </c>
      <c r="C441" s="5">
        <f>SUM(C438-C439-C440)</f>
        <v>3084.38</v>
      </c>
      <c r="D441" s="7" t="s">
        <v>4</v>
      </c>
    </row>
    <row r="442" ht="12.75" customHeight="1"/>
    <row r="443" spans="1:6" ht="12.75" customHeight="1">
      <c r="A443" s="1">
        <v>375.75</v>
      </c>
      <c r="B443" s="1" t="s">
        <v>14</v>
      </c>
      <c r="C443" s="1">
        <v>30.8438</v>
      </c>
      <c r="D443" s="7" t="s">
        <v>15</v>
      </c>
      <c r="E443" s="5">
        <f>SUM(A443/C443)</f>
        <v>12.18235107217658</v>
      </c>
      <c r="F443" s="1" t="s">
        <v>16</v>
      </c>
    </row>
    <row r="444" ht="12.75" customHeight="1">
      <c r="A444" s="1" t="s">
        <v>17</v>
      </c>
    </row>
    <row r="445" spans="1:8" ht="12.75" customHeight="1">
      <c r="A445" s="8" t="s">
        <v>99</v>
      </c>
      <c r="C445" s="5">
        <v>5154.06</v>
      </c>
      <c r="D445" s="1" t="s">
        <v>18</v>
      </c>
      <c r="E445" s="9">
        <v>14457</v>
      </c>
      <c r="F445" s="1" t="s">
        <v>19</v>
      </c>
      <c r="G445" s="9">
        <v>155225</v>
      </c>
      <c r="H445" s="1" t="s">
        <v>20</v>
      </c>
    </row>
    <row r="446" spans="1:8" ht="12.75" customHeight="1">
      <c r="A446" s="22" t="s">
        <v>100</v>
      </c>
      <c r="B446" s="7"/>
      <c r="C446" s="20">
        <v>3279.65</v>
      </c>
      <c r="D446" s="7" t="s">
        <v>18</v>
      </c>
      <c r="E446" s="23">
        <v>8425</v>
      </c>
      <c r="F446" s="7" t="s">
        <v>19</v>
      </c>
      <c r="G446" s="23">
        <v>90358</v>
      </c>
      <c r="H446" s="7" t="s">
        <v>20</v>
      </c>
    </row>
    <row r="447" spans="1:8" ht="12.75" customHeight="1">
      <c r="A447" s="10" t="s">
        <v>101</v>
      </c>
      <c r="B447" s="6"/>
      <c r="C447" s="11">
        <v>2628.73</v>
      </c>
      <c r="D447" s="6" t="s">
        <v>18</v>
      </c>
      <c r="E447" s="12">
        <v>6310</v>
      </c>
      <c r="F447" s="6" t="s">
        <v>19</v>
      </c>
      <c r="G447" s="12">
        <v>67832</v>
      </c>
      <c r="H447" s="6" t="s">
        <v>20</v>
      </c>
    </row>
    <row r="448" spans="1:8" ht="12.75" customHeight="1">
      <c r="A448" s="8" t="s">
        <v>13</v>
      </c>
      <c r="C448" s="5">
        <f>SUM(C445:C447)</f>
        <v>11062.44</v>
      </c>
      <c r="D448" s="1" t="s">
        <v>18</v>
      </c>
      <c r="E448" s="9">
        <f>SUM(E445:E447)</f>
        <v>29192</v>
      </c>
      <c r="F448" s="1" t="s">
        <v>19</v>
      </c>
      <c r="G448" s="9">
        <f>SUM(G445:G447)</f>
        <v>313415</v>
      </c>
      <c r="H448" s="1" t="s">
        <v>20</v>
      </c>
    </row>
    <row r="449" ht="12.75" customHeight="1"/>
    <row r="450" spans="1:9" ht="12.75" customHeight="1">
      <c r="A450" s="4" t="s">
        <v>21</v>
      </c>
      <c r="C450" s="5">
        <f>SUM(C448)</f>
        <v>11062.44</v>
      </c>
      <c r="D450" s="1" t="s">
        <v>18</v>
      </c>
      <c r="E450" s="1" t="s">
        <v>22</v>
      </c>
      <c r="F450" s="5">
        <f>SUM(E443)</f>
        <v>12.18235107217658</v>
      </c>
      <c r="G450" s="1" t="s">
        <v>16</v>
      </c>
      <c r="H450" s="13">
        <f>SUM(C450/100*F450)</f>
        <v>1347.665277948891</v>
      </c>
      <c r="I450" s="4" t="s">
        <v>18</v>
      </c>
    </row>
    <row r="451" ht="12.75" customHeight="1">
      <c r="A451" s="14" t="s">
        <v>23</v>
      </c>
    </row>
    <row r="452" ht="12.75" customHeight="1">
      <c r="A452" s="1" t="s">
        <v>24</v>
      </c>
    </row>
    <row r="453" spans="1:6" ht="12.75" customHeight="1">
      <c r="A453" s="1" t="s">
        <v>25</v>
      </c>
      <c r="C453" s="15">
        <v>42735</v>
      </c>
      <c r="E453" s="7">
        <v>188.93</v>
      </c>
      <c r="F453" s="1" t="s">
        <v>19</v>
      </c>
    </row>
    <row r="454" spans="1:6" ht="12.75" customHeight="1">
      <c r="A454" s="6" t="s">
        <v>26</v>
      </c>
      <c r="B454" s="6"/>
      <c r="C454" s="16">
        <v>42850</v>
      </c>
      <c r="D454" s="6"/>
      <c r="E454" s="6">
        <v>187.941</v>
      </c>
      <c r="F454" s="6" t="s">
        <v>19</v>
      </c>
    </row>
    <row r="455" spans="1:6" ht="12.75" customHeight="1">
      <c r="A455" s="1" t="s">
        <v>27</v>
      </c>
      <c r="E455" s="17">
        <f>SUM(E453-E454)</f>
        <v>0.9890000000000043</v>
      </c>
      <c r="F455" s="17" t="s">
        <v>19</v>
      </c>
    </row>
    <row r="456" ht="12.75" customHeight="1"/>
    <row r="457" spans="1:6" ht="12.75" customHeight="1">
      <c r="A457" s="5">
        <f>SUM(C448)</f>
        <v>11062.44</v>
      </c>
      <c r="B457" s="1" t="s">
        <v>28</v>
      </c>
      <c r="C457" s="5">
        <f>SUM(G448)</f>
        <v>313415</v>
      </c>
      <c r="D457" s="1" t="s">
        <v>29</v>
      </c>
      <c r="E457" s="5">
        <f>SUM(A457/C457)</f>
        <v>0.035296459965221835</v>
      </c>
      <c r="F457" s="1" t="s">
        <v>30</v>
      </c>
    </row>
    <row r="458" spans="1:9" ht="12.75" customHeight="1">
      <c r="A458" s="1" t="s">
        <v>31</v>
      </c>
      <c r="C458" s="17">
        <f>SUM(E455)</f>
        <v>0.9890000000000043</v>
      </c>
      <c r="D458" s="17" t="s">
        <v>32</v>
      </c>
      <c r="E458" s="5">
        <v>75</v>
      </c>
      <c r="F458" s="1" t="s">
        <v>33</v>
      </c>
      <c r="G458" s="1" t="s">
        <v>15</v>
      </c>
      <c r="H458" s="5">
        <f>SUM(C458*E458)</f>
        <v>74.17500000000032</v>
      </c>
      <c r="I458" s="1" t="s">
        <v>20</v>
      </c>
    </row>
    <row r="459" spans="1:9" ht="12.75" customHeight="1">
      <c r="A459" s="4" t="s">
        <v>34</v>
      </c>
      <c r="C459" s="5">
        <f>SUM(H458)</f>
        <v>74.17500000000032</v>
      </c>
      <c r="D459" s="1" t="s">
        <v>35</v>
      </c>
      <c r="E459" s="5">
        <f>SUM(E457)</f>
        <v>0.035296459965221835</v>
      </c>
      <c r="F459" s="1" t="s">
        <v>30</v>
      </c>
      <c r="G459" s="1" t="s">
        <v>15</v>
      </c>
      <c r="H459" s="13">
        <f>SUM(C459*E459)</f>
        <v>2.618114917920341</v>
      </c>
      <c r="I459" s="4" t="s">
        <v>18</v>
      </c>
    </row>
    <row r="460" ht="12.75" customHeight="1"/>
    <row r="461" ht="12.75" customHeight="1">
      <c r="A461" s="4" t="s">
        <v>36</v>
      </c>
    </row>
    <row r="462" spans="1:3" ht="12.75" customHeight="1">
      <c r="A462" s="1" t="s">
        <v>37</v>
      </c>
      <c r="B462" s="9">
        <v>3167</v>
      </c>
      <c r="C462" s="1" t="s">
        <v>4</v>
      </c>
    </row>
    <row r="463" spans="2:7" ht="12.75" customHeight="1">
      <c r="B463" s="1">
        <f>SUM(C431)</f>
        <v>375.75</v>
      </c>
      <c r="C463" s="1" t="s">
        <v>38</v>
      </c>
      <c r="D463" s="1">
        <v>31.67</v>
      </c>
      <c r="E463" s="1" t="s">
        <v>15</v>
      </c>
      <c r="F463" s="5">
        <f>SUM(B463/D463)</f>
        <v>11.864540574676349</v>
      </c>
      <c r="G463" s="1" t="s">
        <v>16</v>
      </c>
    </row>
    <row r="464" spans="1:6" ht="12.75" customHeight="1">
      <c r="A464" s="1" t="s">
        <v>39</v>
      </c>
      <c r="F464" s="5"/>
    </row>
    <row r="465" spans="1:6" ht="12.75" customHeight="1">
      <c r="A465" s="8" t="s">
        <v>99</v>
      </c>
      <c r="C465" s="24">
        <v>101.94</v>
      </c>
      <c r="D465" s="1" t="s">
        <v>18</v>
      </c>
      <c r="F465" s="5"/>
    </row>
    <row r="466" spans="1:4" ht="12.75" customHeight="1">
      <c r="A466" s="8" t="s">
        <v>100</v>
      </c>
      <c r="C466" s="24">
        <v>95.11</v>
      </c>
      <c r="D466" s="1" t="s">
        <v>18</v>
      </c>
    </row>
    <row r="467" spans="1:4" ht="12.75" customHeight="1">
      <c r="A467" s="8" t="s">
        <v>101</v>
      </c>
      <c r="B467" s="1" t="s">
        <v>102</v>
      </c>
      <c r="C467" s="24">
        <v>3.12</v>
      </c>
      <c r="D467" s="1" t="s">
        <v>18</v>
      </c>
    </row>
    <row r="468" spans="1:4" ht="12.75" customHeight="1">
      <c r="A468" s="29" t="s">
        <v>101</v>
      </c>
      <c r="B468" s="30"/>
      <c r="C468" s="31">
        <v>105.06</v>
      </c>
      <c r="D468" s="30" t="s">
        <v>18</v>
      </c>
    </row>
    <row r="469" spans="1:9" ht="12.75" customHeight="1">
      <c r="A469" s="1" t="s">
        <v>13</v>
      </c>
      <c r="C469" s="24">
        <f>SUM(C465:C468)</f>
        <v>305.23</v>
      </c>
      <c r="D469" s="1" t="s">
        <v>18</v>
      </c>
      <c r="E469" s="1" t="s">
        <v>40</v>
      </c>
      <c r="F469" s="5">
        <f>SUM(F463)</f>
        <v>11.864540574676349</v>
      </c>
      <c r="G469" s="1" t="s">
        <v>41</v>
      </c>
      <c r="H469" s="5">
        <f>SUM(C469/100*F469)</f>
        <v>36.21413719608462</v>
      </c>
      <c r="I469" s="1" t="s">
        <v>18</v>
      </c>
    </row>
    <row r="470" spans="1:9" s="4" customFormat="1" ht="12.75" customHeight="1">
      <c r="A470" s="4" t="s">
        <v>42</v>
      </c>
      <c r="H470" s="13">
        <f>SUM(H469)</f>
        <v>36.21413719608462</v>
      </c>
      <c r="I470" s="4" t="s">
        <v>18</v>
      </c>
    </row>
    <row r="471" ht="12.75" customHeight="1"/>
    <row r="472" ht="12.75" customHeight="1"/>
    <row r="473" ht="12.75" customHeight="1"/>
    <row r="474" ht="12.75" customHeight="1">
      <c r="A474" s="18" t="s">
        <v>43</v>
      </c>
    </row>
    <row r="475" spans="1:13" ht="12.75" customHeight="1">
      <c r="A475" s="26" t="s">
        <v>103</v>
      </c>
      <c r="L475" s="1" t="s">
        <v>91</v>
      </c>
      <c r="M475" s="1" t="s">
        <v>92</v>
      </c>
    </row>
    <row r="476" spans="1:13" ht="12.75" customHeight="1">
      <c r="A476" s="1" t="s">
        <v>44</v>
      </c>
      <c r="B476" s="1">
        <v>3</v>
      </c>
      <c r="C476" s="1" t="s">
        <v>50</v>
      </c>
      <c r="D476" s="1" t="s">
        <v>45</v>
      </c>
      <c r="E476" s="1">
        <v>20</v>
      </c>
      <c r="F476" s="1" t="s">
        <v>46</v>
      </c>
      <c r="G476" s="1" t="s">
        <v>15</v>
      </c>
      <c r="H476" s="1">
        <f>SUM(B476*E476)</f>
        <v>60</v>
      </c>
      <c r="I476" s="1" t="s">
        <v>47</v>
      </c>
      <c r="L476" s="1">
        <v>1</v>
      </c>
      <c r="M476" s="1">
        <v>21</v>
      </c>
    </row>
    <row r="477" spans="2:13" ht="12.75" customHeight="1">
      <c r="B477" s="1">
        <f>SUM(H476)</f>
        <v>60</v>
      </c>
      <c r="C477" s="1" t="s">
        <v>47</v>
      </c>
      <c r="D477" s="1" t="s">
        <v>45</v>
      </c>
      <c r="E477" s="17">
        <f>M481</f>
        <v>63</v>
      </c>
      <c r="F477" s="1" t="s">
        <v>48</v>
      </c>
      <c r="G477" s="1" t="s">
        <v>15</v>
      </c>
      <c r="H477" s="1">
        <f>SUM(B477*E477/1000)</f>
        <v>3.78</v>
      </c>
      <c r="I477" s="1" t="s">
        <v>19</v>
      </c>
      <c r="L477" s="1">
        <v>2</v>
      </c>
      <c r="M477" s="1">
        <v>20</v>
      </c>
    </row>
    <row r="478" spans="1:13" ht="12.75" customHeight="1">
      <c r="A478" s="1" t="s">
        <v>49</v>
      </c>
      <c r="B478" s="1">
        <v>2</v>
      </c>
      <c r="C478" s="1" t="s">
        <v>50</v>
      </c>
      <c r="D478" s="1" t="s">
        <v>45</v>
      </c>
      <c r="E478" s="1">
        <v>50</v>
      </c>
      <c r="F478" s="1" t="s">
        <v>46</v>
      </c>
      <c r="G478" s="1" t="s">
        <v>15</v>
      </c>
      <c r="H478" s="1">
        <f>SUM(B478*E478)</f>
        <v>100</v>
      </c>
      <c r="I478" s="1" t="s">
        <v>47</v>
      </c>
      <c r="L478" s="1">
        <v>3</v>
      </c>
      <c r="M478" s="1">
        <v>22</v>
      </c>
    </row>
    <row r="479" spans="2:13" ht="12.75" customHeight="1">
      <c r="B479" s="1">
        <f>SUM(H478)</f>
        <v>100</v>
      </c>
      <c r="C479" s="1" t="s">
        <v>47</v>
      </c>
      <c r="D479" s="1" t="s">
        <v>45</v>
      </c>
      <c r="E479" s="1">
        <f>SUM(E477)</f>
        <v>63</v>
      </c>
      <c r="F479" s="1" t="s">
        <v>48</v>
      </c>
      <c r="G479" s="1" t="s">
        <v>15</v>
      </c>
      <c r="H479" s="1">
        <f>SUM(B479*E479/1000)</f>
        <v>6.3</v>
      </c>
      <c r="I479" s="1" t="s">
        <v>19</v>
      </c>
      <c r="L479" s="7"/>
      <c r="M479" s="7"/>
    </row>
    <row r="480" spans="1:13" ht="12.75" customHeight="1">
      <c r="A480" s="1" t="s">
        <v>51</v>
      </c>
      <c r="B480" s="1">
        <v>3</v>
      </c>
      <c r="C480" s="1" t="s">
        <v>50</v>
      </c>
      <c r="D480" s="1" t="s">
        <v>45</v>
      </c>
      <c r="E480" s="1">
        <v>25</v>
      </c>
      <c r="F480" s="1" t="s">
        <v>46</v>
      </c>
      <c r="G480" s="1" t="s">
        <v>15</v>
      </c>
      <c r="H480" s="1">
        <f>SUM(B480*E480)</f>
        <v>75</v>
      </c>
      <c r="I480" s="1" t="s">
        <v>47</v>
      </c>
      <c r="L480" s="30"/>
      <c r="M480" s="30"/>
    </row>
    <row r="481" spans="2:13" ht="12.75" customHeight="1">
      <c r="B481" s="1">
        <f>SUM(H480)</f>
        <v>75</v>
      </c>
      <c r="C481" s="1" t="s">
        <v>47</v>
      </c>
      <c r="D481" s="1" t="s">
        <v>45</v>
      </c>
      <c r="E481" s="1">
        <f>SUM(E477)</f>
        <v>63</v>
      </c>
      <c r="F481" s="1" t="s">
        <v>48</v>
      </c>
      <c r="G481" s="1" t="s">
        <v>15</v>
      </c>
      <c r="H481" s="1">
        <f>SUM(B481*E481/1000)</f>
        <v>4.725</v>
      </c>
      <c r="I481" s="1" t="s">
        <v>19</v>
      </c>
      <c r="M481" s="1">
        <f>SUM(M476:M480)</f>
        <v>63</v>
      </c>
    </row>
    <row r="482" spans="1:9" ht="12.75" customHeight="1">
      <c r="A482" s="1" t="s">
        <v>13</v>
      </c>
      <c r="B482" s="19">
        <f>SUM(H477+H479+H481)</f>
        <v>14.805</v>
      </c>
      <c r="C482" s="1" t="s">
        <v>19</v>
      </c>
      <c r="D482" s="1" t="s">
        <v>45</v>
      </c>
      <c r="E482" s="1">
        <v>0.9359</v>
      </c>
      <c r="F482" s="1" t="s">
        <v>52</v>
      </c>
      <c r="G482" s="1" t="s">
        <v>53</v>
      </c>
      <c r="H482" s="5">
        <f>SUM(B482*E482*1.2)</f>
        <v>16.6271994</v>
      </c>
      <c r="I482" s="1" t="s">
        <v>18</v>
      </c>
    </row>
    <row r="483" ht="12.75" customHeight="1">
      <c r="H483" s="5"/>
    </row>
    <row r="484" spans="1:8" ht="12.75" customHeight="1">
      <c r="A484" s="1" t="s">
        <v>54</v>
      </c>
      <c r="H484" s="5"/>
    </row>
    <row r="485" ht="12.75" customHeight="1">
      <c r="A485" s="1" t="s">
        <v>24</v>
      </c>
    </row>
    <row r="486" spans="1:6" ht="12.75" customHeight="1">
      <c r="A486" s="1" t="s">
        <v>25</v>
      </c>
      <c r="C486" s="15">
        <f>SUM(C453)</f>
        <v>42735</v>
      </c>
      <c r="E486" s="1">
        <f>SUM(E453)</f>
        <v>188.93</v>
      </c>
      <c r="F486" s="1" t="s">
        <v>19</v>
      </c>
    </row>
    <row r="487" spans="1:6" ht="12.75" customHeight="1">
      <c r="A487" s="6" t="s">
        <v>26</v>
      </c>
      <c r="B487" s="6"/>
      <c r="C487" s="16">
        <f>C454</f>
        <v>42850</v>
      </c>
      <c r="D487" s="6"/>
      <c r="E487" s="32">
        <f>E454</f>
        <v>187.941</v>
      </c>
      <c r="F487" s="6" t="s">
        <v>19</v>
      </c>
    </row>
    <row r="488" spans="1:9" ht="12.75" customHeight="1">
      <c r="A488" s="1" t="s">
        <v>27</v>
      </c>
      <c r="E488" s="17">
        <f>SUM(E486-E487)</f>
        <v>0.9890000000000043</v>
      </c>
      <c r="F488" s="17" t="s">
        <v>19</v>
      </c>
      <c r="G488" s="1">
        <f>SUM(E482)</f>
        <v>0.9359</v>
      </c>
      <c r="H488" s="5">
        <f>SUM(E488*G488*1.2)</f>
        <v>1.1107261200000047</v>
      </c>
      <c r="I488" s="1" t="s">
        <v>18</v>
      </c>
    </row>
    <row r="489" spans="1:9" s="4" customFormat="1" ht="12.75" customHeight="1">
      <c r="A489" s="4" t="s">
        <v>55</v>
      </c>
      <c r="H489" s="13">
        <f>SUM(H482+H488)</f>
        <v>17.737925520000005</v>
      </c>
      <c r="I489" s="4" t="s">
        <v>18</v>
      </c>
    </row>
    <row r="490" ht="12.75" customHeight="1"/>
    <row r="491" ht="12.75" customHeight="1">
      <c r="A491" s="18" t="s">
        <v>56</v>
      </c>
    </row>
    <row r="492" ht="12.75" customHeight="1">
      <c r="A492" s="26" t="s">
        <v>103</v>
      </c>
    </row>
    <row r="493" spans="1:9" ht="12.75" customHeight="1">
      <c r="A493" s="1" t="s">
        <v>44</v>
      </c>
      <c r="B493" s="1">
        <v>3</v>
      </c>
      <c r="C493" s="1" t="s">
        <v>50</v>
      </c>
      <c r="D493" s="1" t="s">
        <v>45</v>
      </c>
      <c r="E493" s="1">
        <v>20</v>
      </c>
      <c r="F493" s="1" t="s">
        <v>46</v>
      </c>
      <c r="G493" s="1" t="s">
        <v>15</v>
      </c>
      <c r="H493" s="1">
        <f>SUM(B493*E493)</f>
        <v>60</v>
      </c>
      <c r="I493" s="1" t="s">
        <v>47</v>
      </c>
    </row>
    <row r="494" spans="2:9" ht="12.75" customHeight="1">
      <c r="B494" s="1">
        <f>SUM(H493)</f>
        <v>60</v>
      </c>
      <c r="C494" s="1" t="s">
        <v>47</v>
      </c>
      <c r="D494" s="1" t="s">
        <v>45</v>
      </c>
      <c r="E494" s="17">
        <f>SUM(E477)</f>
        <v>63</v>
      </c>
      <c r="F494" s="1" t="s">
        <v>48</v>
      </c>
      <c r="G494" s="1" t="s">
        <v>15</v>
      </c>
      <c r="H494" s="1">
        <f>SUM(B494*E494/1000)</f>
        <v>3.78</v>
      </c>
      <c r="I494" s="1" t="s">
        <v>19</v>
      </c>
    </row>
    <row r="495" spans="1:9" ht="12.75" customHeight="1">
      <c r="A495" s="1" t="s">
        <v>49</v>
      </c>
      <c r="B495" s="1">
        <v>3</v>
      </c>
      <c r="C495" s="1" t="s">
        <v>50</v>
      </c>
      <c r="D495" s="1" t="s">
        <v>45</v>
      </c>
      <c r="E495" s="1">
        <v>50</v>
      </c>
      <c r="F495" s="1" t="s">
        <v>46</v>
      </c>
      <c r="G495" s="1" t="s">
        <v>15</v>
      </c>
      <c r="H495" s="1">
        <f>SUM(B495*E495)</f>
        <v>150</v>
      </c>
      <c r="I495" s="1" t="s">
        <v>47</v>
      </c>
    </row>
    <row r="496" spans="2:9" ht="12.75" customHeight="1">
      <c r="B496" s="1">
        <f>SUM(H495)</f>
        <v>150</v>
      </c>
      <c r="C496" s="1" t="s">
        <v>47</v>
      </c>
      <c r="D496" s="1" t="s">
        <v>45</v>
      </c>
      <c r="E496" s="1">
        <f>SUM(E494)</f>
        <v>63</v>
      </c>
      <c r="F496" s="1" t="s">
        <v>48</v>
      </c>
      <c r="G496" s="1" t="s">
        <v>15</v>
      </c>
      <c r="H496" s="1">
        <f>SUM(B496*E496/1000)</f>
        <v>9.45</v>
      </c>
      <c r="I496" s="1" t="s">
        <v>19</v>
      </c>
    </row>
    <row r="497" spans="1:9" ht="12.75" customHeight="1">
      <c r="A497" s="1" t="s">
        <v>51</v>
      </c>
      <c r="B497" s="1">
        <v>3</v>
      </c>
      <c r="C497" s="1" t="s">
        <v>50</v>
      </c>
      <c r="D497" s="1" t="s">
        <v>45</v>
      </c>
      <c r="E497" s="1">
        <v>25</v>
      </c>
      <c r="F497" s="1" t="s">
        <v>46</v>
      </c>
      <c r="G497" s="1" t="s">
        <v>15</v>
      </c>
      <c r="H497" s="1">
        <f>SUM(B497*E497)</f>
        <v>75</v>
      </c>
      <c r="I497" s="1" t="s">
        <v>47</v>
      </c>
    </row>
    <row r="498" spans="2:9" ht="12.75" customHeight="1">
      <c r="B498" s="1">
        <f>SUM(H497)</f>
        <v>75</v>
      </c>
      <c r="C498" s="1" t="s">
        <v>47</v>
      </c>
      <c r="D498" s="1" t="s">
        <v>45</v>
      </c>
      <c r="E498" s="1">
        <f>SUM(E494)</f>
        <v>63</v>
      </c>
      <c r="F498" s="1" t="s">
        <v>48</v>
      </c>
      <c r="G498" s="1" t="s">
        <v>15</v>
      </c>
      <c r="H498" s="1">
        <f>SUM(B498*E498/1000)</f>
        <v>4.725</v>
      </c>
      <c r="I498" s="1" t="s">
        <v>19</v>
      </c>
    </row>
    <row r="499" spans="1:9" ht="12.75" customHeight="1">
      <c r="A499" s="1" t="s">
        <v>13</v>
      </c>
      <c r="B499" s="19">
        <f>SUM(H494+H496+H498)</f>
        <v>17.955</v>
      </c>
      <c r="C499" s="19" t="s">
        <v>19</v>
      </c>
      <c r="D499" s="1" t="s">
        <v>45</v>
      </c>
      <c r="E499" s="1">
        <v>0.9216</v>
      </c>
      <c r="F499" s="1" t="s">
        <v>52</v>
      </c>
      <c r="G499" s="1" t="s">
        <v>53</v>
      </c>
      <c r="H499" s="5">
        <f>SUM(B499*E499*1.2)</f>
        <v>19.856793599999996</v>
      </c>
      <c r="I499" s="1" t="s">
        <v>18</v>
      </c>
    </row>
    <row r="500" ht="12.75" customHeight="1">
      <c r="H500" s="5"/>
    </row>
    <row r="501" spans="1:8" ht="12.75" customHeight="1">
      <c r="A501" s="1" t="s">
        <v>54</v>
      </c>
      <c r="H501" s="5"/>
    </row>
    <row r="502" ht="12.75" customHeight="1">
      <c r="A502" s="1" t="s">
        <v>24</v>
      </c>
    </row>
    <row r="503" spans="1:6" ht="12.75" customHeight="1">
      <c r="A503" s="1" t="s">
        <v>25</v>
      </c>
      <c r="C503" s="15">
        <f>SUM(C453)</f>
        <v>42735</v>
      </c>
      <c r="E503" s="1">
        <f>SUM(E486)</f>
        <v>188.93</v>
      </c>
      <c r="F503" s="1" t="s">
        <v>19</v>
      </c>
    </row>
    <row r="504" spans="1:6" ht="12.75" customHeight="1">
      <c r="A504" s="6" t="s">
        <v>26</v>
      </c>
      <c r="B504" s="6"/>
      <c r="C504" s="16">
        <f>C454</f>
        <v>42850</v>
      </c>
      <c r="D504" s="6"/>
      <c r="E504" s="32">
        <f>E454</f>
        <v>187.941</v>
      </c>
      <c r="F504" s="6" t="s">
        <v>19</v>
      </c>
    </row>
    <row r="505" spans="1:9" ht="12.75" customHeight="1">
      <c r="A505" s="1" t="s">
        <v>27</v>
      </c>
      <c r="E505" s="17">
        <f>SUM(E503-E504)</f>
        <v>0.9890000000000043</v>
      </c>
      <c r="F505" s="17" t="s">
        <v>19</v>
      </c>
      <c r="G505" s="1">
        <f>SUM(E499)</f>
        <v>0.9216</v>
      </c>
      <c r="H505" s="5">
        <f>SUM(E505*G505*1.2)</f>
        <v>1.0937548800000048</v>
      </c>
      <c r="I505" s="1" t="s">
        <v>18</v>
      </c>
    </row>
    <row r="506" spans="1:9" s="4" customFormat="1" ht="12.75" customHeight="1">
      <c r="A506" s="4" t="s">
        <v>57</v>
      </c>
      <c r="H506" s="13">
        <f>SUM(H499+H505)</f>
        <v>20.950548480000002</v>
      </c>
      <c r="I506" s="4" t="s">
        <v>18</v>
      </c>
    </row>
    <row r="507" ht="12.75" customHeight="1"/>
    <row r="508" ht="12.75" customHeight="1"/>
    <row r="509" ht="12.75" customHeight="1">
      <c r="A509" s="1" t="s">
        <v>104</v>
      </c>
    </row>
    <row r="510" spans="1:9" ht="12.75" customHeight="1">
      <c r="A510" s="1" t="s">
        <v>58</v>
      </c>
      <c r="H510" s="1">
        <v>0</v>
      </c>
      <c r="I510" s="1" t="s">
        <v>18</v>
      </c>
    </row>
    <row r="511" spans="1:9" ht="12.75" customHeight="1">
      <c r="A511" s="1" t="s">
        <v>59</v>
      </c>
      <c r="H511" s="5">
        <f>SUM(H450+H459)</f>
        <v>1350.2833928668113</v>
      </c>
      <c r="I511" s="1" t="s">
        <v>18</v>
      </c>
    </row>
    <row r="512" spans="1:9" ht="12.75" customHeight="1">
      <c r="A512" s="1" t="s">
        <v>60</v>
      </c>
      <c r="H512" s="5">
        <f>SUM(H470)</f>
        <v>36.21413719608462</v>
      </c>
      <c r="I512" s="1" t="s">
        <v>18</v>
      </c>
    </row>
    <row r="513" spans="1:9" s="7" customFormat="1" ht="12.75" customHeight="1">
      <c r="A513" s="7" t="s">
        <v>61</v>
      </c>
      <c r="H513" s="20">
        <f>SUM(H489)</f>
        <v>17.737925520000005</v>
      </c>
      <c r="I513" s="7" t="s">
        <v>18</v>
      </c>
    </row>
    <row r="514" spans="1:9" ht="12.75" customHeight="1">
      <c r="A514" s="6" t="s">
        <v>62</v>
      </c>
      <c r="B514" s="6"/>
      <c r="C514" s="6"/>
      <c r="D514" s="6"/>
      <c r="E514" s="6"/>
      <c r="F514" s="6"/>
      <c r="G514" s="6"/>
      <c r="H514" s="11">
        <f>SUM(H506)</f>
        <v>20.950548480000002</v>
      </c>
      <c r="I514" s="6" t="s">
        <v>18</v>
      </c>
    </row>
    <row r="515" spans="1:9" s="4" customFormat="1" ht="12.75" customHeight="1">
      <c r="A515" s="4" t="s">
        <v>63</v>
      </c>
      <c r="H515" s="13">
        <f>SUM(H510:H514)</f>
        <v>1425.186004062896</v>
      </c>
      <c r="I515" s="4" t="s">
        <v>18</v>
      </c>
    </row>
    <row r="516" ht="12.75" customHeight="1"/>
    <row r="517" spans="1:3" ht="12.75" customHeight="1">
      <c r="A517" s="1" t="s">
        <v>64</v>
      </c>
      <c r="C517" s="21">
        <v>42850</v>
      </c>
    </row>
    <row r="518" spans="1:5" ht="12.75" customHeight="1">
      <c r="A518" s="1" t="s">
        <v>65</v>
      </c>
      <c r="C518" s="1" t="s">
        <v>235</v>
      </c>
      <c r="E518" s="28" t="s">
        <v>235</v>
      </c>
    </row>
    <row r="519" ht="12.75" customHeight="1"/>
    <row r="520" ht="12.75" customHeight="1"/>
    <row r="521" ht="12.75" customHeight="1"/>
    <row r="522" ht="12.75" customHeight="1"/>
    <row r="523" ht="12.75" customHeight="1"/>
    <row r="524" spans="1:9" ht="12.75" customHeight="1">
      <c r="A524" s="81" t="s">
        <v>1</v>
      </c>
      <c r="B524" s="81"/>
      <c r="C524" s="81"/>
      <c r="D524" s="81"/>
      <c r="E524" s="81"/>
      <c r="F524" s="81"/>
      <c r="G524" s="81"/>
      <c r="H524" s="81"/>
      <c r="I524" s="81"/>
    </row>
    <row r="525" spans="1:9" ht="12.75" customHeight="1">
      <c r="A525" s="81" t="s">
        <v>105</v>
      </c>
      <c r="B525" s="81"/>
      <c r="C525" s="81"/>
      <c r="D525" s="81"/>
      <c r="E525" s="81"/>
      <c r="F525" s="81"/>
      <c r="G525" s="81"/>
      <c r="H525" s="81"/>
      <c r="I525" s="81"/>
    </row>
    <row r="526" ht="12.75" customHeight="1"/>
    <row r="527" ht="12.75" customHeight="1">
      <c r="A527" s="1" t="s">
        <v>2</v>
      </c>
    </row>
    <row r="528" spans="1:4" ht="12.75" customHeight="1">
      <c r="A528" s="1" t="s">
        <v>3</v>
      </c>
      <c r="C528" s="1">
        <v>375.75</v>
      </c>
      <c r="D528" s="1" t="s">
        <v>4</v>
      </c>
    </row>
    <row r="529" ht="12.75" customHeight="1"/>
    <row r="530" ht="12.75" customHeight="1">
      <c r="A530" s="4" t="s">
        <v>5</v>
      </c>
    </row>
    <row r="531" ht="12.75" customHeight="1">
      <c r="A531" s="1" t="s">
        <v>6</v>
      </c>
    </row>
    <row r="532" ht="12.75" customHeight="1"/>
    <row r="533" ht="12.75" customHeight="1">
      <c r="A533" s="4" t="s">
        <v>7</v>
      </c>
    </row>
    <row r="534" ht="12.75" customHeight="1">
      <c r="A534" s="1" t="s">
        <v>8</v>
      </c>
    </row>
    <row r="535" spans="1:4" ht="12.75" customHeight="1">
      <c r="A535" s="1" t="s">
        <v>9</v>
      </c>
      <c r="C535" s="5">
        <v>3167</v>
      </c>
      <c r="D535" s="1" t="s">
        <v>4</v>
      </c>
    </row>
    <row r="536" spans="1:4" ht="12.75" customHeight="1">
      <c r="A536" s="1" t="s">
        <v>10</v>
      </c>
      <c r="C536" s="1">
        <v>48.06</v>
      </c>
      <c r="D536" s="1" t="s">
        <v>4</v>
      </c>
    </row>
    <row r="537" spans="1:5" ht="12.75" customHeight="1">
      <c r="A537" s="6" t="s">
        <v>11</v>
      </c>
      <c r="B537" s="6"/>
      <c r="C537" s="6">
        <v>34.56</v>
      </c>
      <c r="D537" s="6" t="s">
        <v>4</v>
      </c>
      <c r="E537" s="1" t="s">
        <v>12</v>
      </c>
    </row>
    <row r="538" spans="1:4" ht="12.75" customHeight="1">
      <c r="A538" s="7" t="s">
        <v>13</v>
      </c>
      <c r="C538" s="5">
        <f>SUM(C535-C536-C537)</f>
        <v>3084.38</v>
      </c>
      <c r="D538" s="7" t="s">
        <v>4</v>
      </c>
    </row>
    <row r="539" ht="12.75" customHeight="1"/>
    <row r="540" spans="1:6" ht="12.75" customHeight="1">
      <c r="A540" s="1">
        <v>375.75</v>
      </c>
      <c r="B540" s="1" t="s">
        <v>14</v>
      </c>
      <c r="C540" s="1">
        <v>30.8438</v>
      </c>
      <c r="D540" s="7" t="s">
        <v>15</v>
      </c>
      <c r="E540" s="5">
        <f>SUM(A540/C540)</f>
        <v>12.18235107217658</v>
      </c>
      <c r="F540" s="1" t="s">
        <v>16</v>
      </c>
    </row>
    <row r="541" ht="12.75" customHeight="1">
      <c r="A541" s="1" t="s">
        <v>17</v>
      </c>
    </row>
    <row r="542" spans="1:8" ht="12.75" customHeight="1">
      <c r="A542" s="8" t="s">
        <v>106</v>
      </c>
      <c r="C542" s="5">
        <v>2057.81</v>
      </c>
      <c r="D542" s="1" t="s">
        <v>18</v>
      </c>
      <c r="E542" s="9">
        <v>4453</v>
      </c>
      <c r="F542" s="1" t="s">
        <v>19</v>
      </c>
      <c r="G542" s="9">
        <v>48074</v>
      </c>
      <c r="H542" s="1" t="s">
        <v>20</v>
      </c>
    </row>
    <row r="543" spans="1:8" ht="12.75" customHeight="1">
      <c r="A543" s="22" t="s">
        <v>107</v>
      </c>
      <c r="B543" s="7"/>
      <c r="C543" s="20">
        <v>1092.89</v>
      </c>
      <c r="D543" s="7" t="s">
        <v>18</v>
      </c>
      <c r="E543" s="23">
        <v>1362</v>
      </c>
      <c r="F543" s="7" t="s">
        <v>19</v>
      </c>
      <c r="G543" s="23">
        <v>14681</v>
      </c>
      <c r="H543" s="7" t="s">
        <v>20</v>
      </c>
    </row>
    <row r="544" spans="1:8" ht="12.75" customHeight="1">
      <c r="A544" s="22" t="s">
        <v>108</v>
      </c>
      <c r="B544" s="7"/>
      <c r="C544" s="20">
        <v>837.08</v>
      </c>
      <c r="D544" s="7" t="s">
        <v>18</v>
      </c>
      <c r="E544" s="23">
        <v>540</v>
      </c>
      <c r="F544" s="7" t="s">
        <v>19</v>
      </c>
      <c r="G544" s="23">
        <v>5829</v>
      </c>
      <c r="H544" s="7" t="s">
        <v>20</v>
      </c>
    </row>
    <row r="545" spans="1:8" ht="12.75" customHeight="1">
      <c r="A545" s="22" t="s">
        <v>109</v>
      </c>
      <c r="B545" s="7"/>
      <c r="C545" s="20">
        <v>748.21</v>
      </c>
      <c r="D545" s="7" t="s">
        <v>18</v>
      </c>
      <c r="E545" s="23">
        <v>255</v>
      </c>
      <c r="F545" s="7" t="s">
        <v>19</v>
      </c>
      <c r="G545" s="23">
        <v>2753</v>
      </c>
      <c r="H545" s="7" t="s">
        <v>20</v>
      </c>
    </row>
    <row r="546" spans="1:8" ht="12.75" customHeight="1">
      <c r="A546" s="22" t="s">
        <v>110</v>
      </c>
      <c r="B546" s="7"/>
      <c r="C546" s="20">
        <v>822.56</v>
      </c>
      <c r="D546" s="7" t="s">
        <v>18</v>
      </c>
      <c r="E546" s="23">
        <v>495</v>
      </c>
      <c r="F546" s="7" t="s">
        <v>19</v>
      </c>
      <c r="G546" s="23">
        <v>5326</v>
      </c>
      <c r="H546" s="7" t="s">
        <v>20</v>
      </c>
    </row>
    <row r="547" spans="1:8" ht="12.75" customHeight="1">
      <c r="A547" s="10" t="s">
        <v>111</v>
      </c>
      <c r="B547" s="6"/>
      <c r="C547" s="11">
        <v>1281.96</v>
      </c>
      <c r="D547" s="6" t="s">
        <v>18</v>
      </c>
      <c r="E547" s="12">
        <v>1969</v>
      </c>
      <c r="F547" s="6" t="s">
        <v>19</v>
      </c>
      <c r="G547" s="12">
        <v>21224</v>
      </c>
      <c r="H547" s="6" t="s">
        <v>20</v>
      </c>
    </row>
    <row r="548" spans="1:9" ht="12.75" customHeight="1">
      <c r="A548" s="8" t="s">
        <v>13</v>
      </c>
      <c r="C548" s="5">
        <f>SUM(C542:C547)</f>
        <v>6840.509999999999</v>
      </c>
      <c r="D548" s="1" t="s">
        <v>18</v>
      </c>
      <c r="E548" s="9">
        <f>SUM(E542:E547)</f>
        <v>9074</v>
      </c>
      <c r="F548" s="1" t="s">
        <v>19</v>
      </c>
      <c r="G548" s="9">
        <f>SUM(G542:G547)</f>
        <v>97887</v>
      </c>
      <c r="H548" s="1" t="s">
        <v>20</v>
      </c>
      <c r="I548" s="7"/>
    </row>
    <row r="549" ht="12.75" customHeight="1"/>
    <row r="550" spans="1:9" ht="12.75" customHeight="1">
      <c r="A550" s="4" t="s">
        <v>21</v>
      </c>
      <c r="C550" s="5">
        <f>SUM(C548)</f>
        <v>6840.509999999999</v>
      </c>
      <c r="D550" s="1" t="s">
        <v>18</v>
      </c>
      <c r="E550" s="1" t="s">
        <v>22</v>
      </c>
      <c r="F550" s="5">
        <f>SUM(E540)</f>
        <v>12.18235107217658</v>
      </c>
      <c r="G550" s="1" t="s">
        <v>16</v>
      </c>
      <c r="H550" s="13">
        <f>SUM(C550/100*F550)</f>
        <v>833.3349433273461</v>
      </c>
      <c r="I550" s="4" t="s">
        <v>18</v>
      </c>
    </row>
    <row r="551" ht="12.75" customHeight="1">
      <c r="A551" s="14" t="s">
        <v>23</v>
      </c>
    </row>
    <row r="552" ht="12.75" customHeight="1">
      <c r="A552" s="1" t="s">
        <v>24</v>
      </c>
    </row>
    <row r="553" spans="1:6" ht="12.75" customHeight="1">
      <c r="A553" s="1" t="s">
        <v>25</v>
      </c>
      <c r="C553" s="15">
        <v>42850</v>
      </c>
      <c r="E553" s="7">
        <v>187.941</v>
      </c>
      <c r="F553" s="1" t="s">
        <v>19</v>
      </c>
    </row>
    <row r="554" spans="1:6" ht="12.75" customHeight="1">
      <c r="A554" s="6" t="s">
        <v>26</v>
      </c>
      <c r="B554" s="6"/>
      <c r="C554" s="16">
        <v>43031</v>
      </c>
      <c r="D554" s="6"/>
      <c r="E554" s="6">
        <v>186.476</v>
      </c>
      <c r="F554" s="6" t="s">
        <v>19</v>
      </c>
    </row>
    <row r="555" spans="1:6" ht="12.75" customHeight="1">
      <c r="A555" s="1" t="s">
        <v>27</v>
      </c>
      <c r="E555" s="17">
        <f>SUM(E553-E554)</f>
        <v>1.4650000000000034</v>
      </c>
      <c r="F555" s="17" t="s">
        <v>19</v>
      </c>
    </row>
    <row r="556" spans="1:6" ht="12.75" customHeight="1">
      <c r="A556" s="5">
        <f>SUM(C548)</f>
        <v>6840.509999999999</v>
      </c>
      <c r="B556" s="1" t="s">
        <v>28</v>
      </c>
      <c r="C556" s="5">
        <f>SUM(G548)</f>
        <v>97887</v>
      </c>
      <c r="D556" s="1" t="s">
        <v>29</v>
      </c>
      <c r="E556" s="5">
        <f>SUM(A556/C556)</f>
        <v>0.06988170032792913</v>
      </c>
      <c r="F556" s="1" t="s">
        <v>30</v>
      </c>
    </row>
    <row r="557" spans="1:9" ht="12.75" customHeight="1">
      <c r="A557" s="1" t="s">
        <v>31</v>
      </c>
      <c r="C557" s="17">
        <f>SUM(E555)</f>
        <v>1.4650000000000034</v>
      </c>
      <c r="D557" s="17" t="s">
        <v>32</v>
      </c>
      <c r="E557" s="5">
        <v>75</v>
      </c>
      <c r="F557" s="1" t="s">
        <v>33</v>
      </c>
      <c r="G557" s="1" t="s">
        <v>15</v>
      </c>
      <c r="H557" s="5">
        <f>SUM(C557*E557)</f>
        <v>109.87500000000026</v>
      </c>
      <c r="I557" s="1" t="s">
        <v>20</v>
      </c>
    </row>
    <row r="558" spans="1:9" ht="12.75" customHeight="1">
      <c r="A558" s="4" t="s">
        <v>34</v>
      </c>
      <c r="C558" s="5">
        <f>SUM(H557)</f>
        <v>109.87500000000026</v>
      </c>
      <c r="D558" s="1" t="s">
        <v>35</v>
      </c>
      <c r="E558" s="5">
        <f>SUM(E556)</f>
        <v>0.06988170032792913</v>
      </c>
      <c r="F558" s="1" t="s">
        <v>30</v>
      </c>
      <c r="G558" s="1" t="s">
        <v>15</v>
      </c>
      <c r="H558" s="13">
        <f>SUM(C558*E558)</f>
        <v>7.678251823531231</v>
      </c>
      <c r="I558" s="4" t="s">
        <v>18</v>
      </c>
    </row>
    <row r="559" ht="12.75" customHeight="1"/>
    <row r="560" ht="12.75" customHeight="1">
      <c r="A560" s="4" t="s">
        <v>36</v>
      </c>
    </row>
    <row r="561" spans="1:3" ht="12.75" customHeight="1">
      <c r="A561" s="1" t="s">
        <v>37</v>
      </c>
      <c r="B561" s="9">
        <v>3167</v>
      </c>
      <c r="C561" s="1" t="s">
        <v>4</v>
      </c>
    </row>
    <row r="562" spans="2:7" ht="12.75" customHeight="1">
      <c r="B562" s="1">
        <f>SUM(C528)</f>
        <v>375.75</v>
      </c>
      <c r="C562" s="1" t="s">
        <v>38</v>
      </c>
      <c r="D562" s="1">
        <v>31.67</v>
      </c>
      <c r="E562" s="1" t="s">
        <v>15</v>
      </c>
      <c r="F562" s="5">
        <f>SUM(B562/D562)</f>
        <v>11.864540574676349</v>
      </c>
      <c r="G562" s="1" t="s">
        <v>16</v>
      </c>
    </row>
    <row r="563" spans="1:6" ht="12.75" customHeight="1">
      <c r="A563" s="1" t="s">
        <v>39</v>
      </c>
      <c r="F563" s="5"/>
    </row>
    <row r="564" ht="12.75" customHeight="1">
      <c r="F564" s="5"/>
    </row>
    <row r="565" spans="1:6" ht="12.75" customHeight="1">
      <c r="A565" s="8" t="s">
        <v>106</v>
      </c>
      <c r="C565" s="24">
        <v>101.75</v>
      </c>
      <c r="D565" s="1" t="s">
        <v>18</v>
      </c>
      <c r="F565" s="5"/>
    </row>
    <row r="566" spans="1:4" ht="12.75" customHeight="1">
      <c r="A566" s="8" t="s">
        <v>107</v>
      </c>
      <c r="C566" s="24">
        <v>105.06</v>
      </c>
      <c r="D566" s="1" t="s">
        <v>18</v>
      </c>
    </row>
    <row r="567" spans="1:4" ht="12.75" customHeight="1">
      <c r="A567" s="8" t="s">
        <v>108</v>
      </c>
      <c r="C567" s="24">
        <v>101.75</v>
      </c>
      <c r="D567" s="1" t="s">
        <v>18</v>
      </c>
    </row>
    <row r="568" spans="1:4" ht="12.75" customHeight="1">
      <c r="A568" s="8" t="s">
        <v>109</v>
      </c>
      <c r="C568" s="24">
        <v>105.06</v>
      </c>
      <c r="D568" s="1" t="s">
        <v>18</v>
      </c>
    </row>
    <row r="569" spans="1:4" ht="12.75" customHeight="1">
      <c r="A569" s="8" t="s">
        <v>110</v>
      </c>
      <c r="C569" s="24">
        <v>105.06</v>
      </c>
      <c r="D569" s="1" t="s">
        <v>18</v>
      </c>
    </row>
    <row r="570" spans="1:4" ht="12.75" customHeight="1">
      <c r="A570" s="29" t="s">
        <v>111</v>
      </c>
      <c r="B570" s="30"/>
      <c r="C570" s="31">
        <v>101.75</v>
      </c>
      <c r="D570" s="30" t="s">
        <v>18</v>
      </c>
    </row>
    <row r="571" spans="1:9" ht="12.75" customHeight="1">
      <c r="A571" s="1" t="s">
        <v>13</v>
      </c>
      <c r="C571" s="24">
        <f>SUM(C565:C570)</f>
        <v>620.4300000000001</v>
      </c>
      <c r="D571" s="1" t="s">
        <v>18</v>
      </c>
      <c r="E571" s="1" t="s">
        <v>40</v>
      </c>
      <c r="F571" s="5">
        <f>SUM(F562)</f>
        <v>11.864540574676349</v>
      </c>
      <c r="G571" s="1" t="s">
        <v>41</v>
      </c>
      <c r="H571" s="5">
        <f>SUM(C571/100*F571)</f>
        <v>73.61116908746448</v>
      </c>
      <c r="I571" s="1" t="s">
        <v>18</v>
      </c>
    </row>
    <row r="572" spans="1:9" s="4" customFormat="1" ht="12.75" customHeight="1">
      <c r="A572" s="4" t="s">
        <v>42</v>
      </c>
      <c r="H572" s="13">
        <f>SUM(H571)</f>
        <v>73.61116908746448</v>
      </c>
      <c r="I572" s="4" t="s">
        <v>18</v>
      </c>
    </row>
    <row r="573" ht="12.75" customHeight="1"/>
    <row r="574" ht="12.75" customHeight="1"/>
    <row r="575" spans="12:13" ht="12.75" customHeight="1">
      <c r="L575" s="1" t="s">
        <v>91</v>
      </c>
      <c r="M575" s="1" t="s">
        <v>92</v>
      </c>
    </row>
    <row r="576" spans="1:13" ht="12.75" customHeight="1">
      <c r="A576" s="18" t="s">
        <v>43</v>
      </c>
      <c r="L576" s="1">
        <v>4</v>
      </c>
      <c r="M576" s="1">
        <v>18</v>
      </c>
    </row>
    <row r="577" spans="1:13" ht="12.75" customHeight="1">
      <c r="A577" s="26" t="s">
        <v>112</v>
      </c>
      <c r="L577" s="1">
        <v>5</v>
      </c>
      <c r="M577" s="1">
        <v>21</v>
      </c>
    </row>
    <row r="578" spans="1:13" ht="12.75" customHeight="1">
      <c r="A578" s="1" t="s">
        <v>44</v>
      </c>
      <c r="B578" s="1">
        <v>3</v>
      </c>
      <c r="C578" s="1" t="s">
        <v>50</v>
      </c>
      <c r="D578" s="1" t="s">
        <v>45</v>
      </c>
      <c r="E578" s="1">
        <v>20</v>
      </c>
      <c r="F578" s="1" t="s">
        <v>46</v>
      </c>
      <c r="G578" s="1" t="s">
        <v>15</v>
      </c>
      <c r="H578" s="1">
        <f>SUM(B578*E578)</f>
        <v>60</v>
      </c>
      <c r="I578" s="1" t="s">
        <v>47</v>
      </c>
      <c r="L578" s="1">
        <v>6</v>
      </c>
      <c r="M578" s="1">
        <v>22</v>
      </c>
    </row>
    <row r="579" spans="2:13" ht="12.75" customHeight="1">
      <c r="B579" s="1">
        <f>SUM(H578)</f>
        <v>60</v>
      </c>
      <c r="C579" s="1" t="s">
        <v>47</v>
      </c>
      <c r="D579" s="1" t="s">
        <v>45</v>
      </c>
      <c r="E579" s="17">
        <f>M583</f>
        <v>105</v>
      </c>
      <c r="F579" s="1" t="s">
        <v>48</v>
      </c>
      <c r="G579" s="1" t="s">
        <v>15</v>
      </c>
      <c r="H579" s="1">
        <f>SUM(B579*E579/1000)</f>
        <v>6.3</v>
      </c>
      <c r="I579" s="1" t="s">
        <v>19</v>
      </c>
      <c r="L579" s="1">
        <v>7</v>
      </c>
      <c r="M579" s="1">
        <v>20</v>
      </c>
    </row>
    <row r="580" spans="1:13" ht="12.75" customHeight="1">
      <c r="A580" s="1" t="s">
        <v>49</v>
      </c>
      <c r="B580" s="1">
        <v>2</v>
      </c>
      <c r="C580" s="1" t="s">
        <v>50</v>
      </c>
      <c r="D580" s="1" t="s">
        <v>45</v>
      </c>
      <c r="E580" s="1">
        <v>50</v>
      </c>
      <c r="F580" s="1" t="s">
        <v>46</v>
      </c>
      <c r="G580" s="1" t="s">
        <v>15</v>
      </c>
      <c r="H580" s="1">
        <f>SUM(B580*E580)</f>
        <v>100</v>
      </c>
      <c r="I580" s="1" t="s">
        <v>47</v>
      </c>
      <c r="L580" s="1">
        <v>8</v>
      </c>
      <c r="M580" s="1">
        <v>22</v>
      </c>
    </row>
    <row r="581" spans="2:13" ht="12.75" customHeight="1">
      <c r="B581" s="1">
        <f>SUM(H580)</f>
        <v>100</v>
      </c>
      <c r="C581" s="1" t="s">
        <v>47</v>
      </c>
      <c r="D581" s="1" t="s">
        <v>45</v>
      </c>
      <c r="E581" s="1">
        <f>SUM(E579)</f>
        <v>105</v>
      </c>
      <c r="F581" s="1" t="s">
        <v>48</v>
      </c>
      <c r="G581" s="1" t="s">
        <v>15</v>
      </c>
      <c r="H581" s="1">
        <f>SUM(B581*E581/1000)</f>
        <v>10.5</v>
      </c>
      <c r="I581" s="1" t="s">
        <v>19</v>
      </c>
      <c r="L581" s="7">
        <v>9</v>
      </c>
      <c r="M581" s="7">
        <v>19</v>
      </c>
    </row>
    <row r="582" spans="1:13" ht="12.75" customHeight="1">
      <c r="A582" s="1" t="s">
        <v>51</v>
      </c>
      <c r="B582" s="1">
        <v>3</v>
      </c>
      <c r="C582" s="1" t="s">
        <v>50</v>
      </c>
      <c r="D582" s="1" t="s">
        <v>45</v>
      </c>
      <c r="E582" s="1">
        <v>25</v>
      </c>
      <c r="F582" s="1" t="s">
        <v>46</v>
      </c>
      <c r="G582" s="1" t="s">
        <v>15</v>
      </c>
      <c r="H582" s="1">
        <f>SUM(B582*E582)</f>
        <v>75</v>
      </c>
      <c r="I582" s="1" t="s">
        <v>47</v>
      </c>
      <c r="L582" s="30">
        <v>10</v>
      </c>
      <c r="M582" s="30">
        <v>22</v>
      </c>
    </row>
    <row r="583" spans="2:13" ht="12.75" customHeight="1">
      <c r="B583" s="1">
        <f>SUM(H582)</f>
        <v>75</v>
      </c>
      <c r="C583" s="1" t="s">
        <v>47</v>
      </c>
      <c r="D583" s="1" t="s">
        <v>45</v>
      </c>
      <c r="E583" s="1">
        <f>SUM(E579)</f>
        <v>105</v>
      </c>
      <c r="F583" s="1" t="s">
        <v>48</v>
      </c>
      <c r="G583" s="1" t="s">
        <v>15</v>
      </c>
      <c r="H583" s="1">
        <f>SUM(B583*E583/1000)</f>
        <v>7.875</v>
      </c>
      <c r="I583" s="1" t="s">
        <v>19</v>
      </c>
      <c r="M583" s="1">
        <f>SUM(M578:M582)</f>
        <v>105</v>
      </c>
    </row>
    <row r="584" spans="1:9" ht="12.75" customHeight="1">
      <c r="A584" s="1" t="s">
        <v>13</v>
      </c>
      <c r="B584" s="19">
        <f>SUM(H579+H581+H583)</f>
        <v>24.675</v>
      </c>
      <c r="C584" s="1" t="s">
        <v>19</v>
      </c>
      <c r="D584" s="1" t="s">
        <v>45</v>
      </c>
      <c r="E584" s="1">
        <v>0.9359</v>
      </c>
      <c r="F584" s="1" t="s">
        <v>52</v>
      </c>
      <c r="G584" s="1" t="s">
        <v>53</v>
      </c>
      <c r="H584" s="5">
        <f>SUM(B584*E584*1.2)</f>
        <v>27.711999</v>
      </c>
      <c r="I584" s="1" t="s">
        <v>18</v>
      </c>
    </row>
    <row r="585" ht="12.75" customHeight="1">
      <c r="H585" s="5"/>
    </row>
    <row r="586" spans="1:8" ht="12.75" customHeight="1">
      <c r="A586" s="1" t="s">
        <v>54</v>
      </c>
      <c r="H586" s="5"/>
    </row>
    <row r="587" ht="12.75" customHeight="1">
      <c r="A587" s="1" t="s">
        <v>24</v>
      </c>
    </row>
    <row r="588" spans="1:6" ht="12.75" customHeight="1">
      <c r="A588" s="1" t="s">
        <v>25</v>
      </c>
      <c r="C588" s="15">
        <f>SUM(C553)</f>
        <v>42850</v>
      </c>
      <c r="E588" s="1">
        <f>SUM(E553)</f>
        <v>187.941</v>
      </c>
      <c r="F588" s="1" t="s">
        <v>19</v>
      </c>
    </row>
    <row r="589" spans="1:6" ht="12.75" customHeight="1">
      <c r="A589" s="6" t="s">
        <v>26</v>
      </c>
      <c r="B589" s="6"/>
      <c r="C589" s="16">
        <f>C554</f>
        <v>43031</v>
      </c>
      <c r="D589" s="6"/>
      <c r="E589" s="32">
        <f>E554</f>
        <v>186.476</v>
      </c>
      <c r="F589" s="6" t="s">
        <v>19</v>
      </c>
    </row>
    <row r="590" spans="1:9" ht="12.75" customHeight="1">
      <c r="A590" s="1" t="s">
        <v>27</v>
      </c>
      <c r="E590" s="17">
        <f>SUM(E588-E589)</f>
        <v>1.4650000000000034</v>
      </c>
      <c r="F590" s="17" t="s">
        <v>19</v>
      </c>
      <c r="G590" s="1">
        <f>SUM(E584)</f>
        <v>0.9359</v>
      </c>
      <c r="H590" s="5">
        <f>SUM(E590*G590*1.2)</f>
        <v>1.6453122000000036</v>
      </c>
      <c r="I590" s="1" t="s">
        <v>18</v>
      </c>
    </row>
    <row r="591" spans="1:9" s="4" customFormat="1" ht="12.75" customHeight="1">
      <c r="A591" s="4" t="s">
        <v>55</v>
      </c>
      <c r="H591" s="13">
        <f>SUM(H584+H590)</f>
        <v>29.3573112</v>
      </c>
      <c r="I591" s="4" t="s">
        <v>18</v>
      </c>
    </row>
    <row r="592" ht="12.75" customHeight="1"/>
    <row r="593" ht="12.75" customHeight="1">
      <c r="A593" s="18" t="s">
        <v>56</v>
      </c>
    </row>
    <row r="594" ht="12.75" customHeight="1">
      <c r="A594" s="26" t="s">
        <v>112</v>
      </c>
    </row>
    <row r="595" spans="1:9" ht="12.75" customHeight="1">
      <c r="A595" s="1" t="s">
        <v>44</v>
      </c>
      <c r="B595" s="1">
        <v>3</v>
      </c>
      <c r="C595" s="1" t="s">
        <v>50</v>
      </c>
      <c r="D595" s="1" t="s">
        <v>45</v>
      </c>
      <c r="E595" s="1">
        <v>20</v>
      </c>
      <c r="F595" s="1" t="s">
        <v>46</v>
      </c>
      <c r="G595" s="1" t="s">
        <v>15</v>
      </c>
      <c r="H595" s="1">
        <f>SUM(B595*E595)</f>
        <v>60</v>
      </c>
      <c r="I595" s="1" t="s">
        <v>47</v>
      </c>
    </row>
    <row r="596" spans="2:9" ht="12.75" customHeight="1">
      <c r="B596" s="1">
        <f>SUM(H595)</f>
        <v>60</v>
      </c>
      <c r="C596" s="1" t="s">
        <v>47</v>
      </c>
      <c r="D596" s="1" t="s">
        <v>45</v>
      </c>
      <c r="E596" s="17">
        <f>SUM(E579)</f>
        <v>105</v>
      </c>
      <c r="F596" s="1" t="s">
        <v>48</v>
      </c>
      <c r="G596" s="1" t="s">
        <v>15</v>
      </c>
      <c r="H596" s="1">
        <f>SUM(B596*E596/1000)</f>
        <v>6.3</v>
      </c>
      <c r="I596" s="1" t="s">
        <v>19</v>
      </c>
    </row>
    <row r="597" spans="1:9" ht="12.75" customHeight="1">
      <c r="A597" s="1" t="s">
        <v>49</v>
      </c>
      <c r="B597" s="1">
        <v>3</v>
      </c>
      <c r="C597" s="1" t="s">
        <v>50</v>
      </c>
      <c r="D597" s="1" t="s">
        <v>45</v>
      </c>
      <c r="E597" s="1">
        <v>50</v>
      </c>
      <c r="F597" s="1" t="s">
        <v>46</v>
      </c>
      <c r="G597" s="1" t="s">
        <v>15</v>
      </c>
      <c r="H597" s="1">
        <f>SUM(B597*E597)</f>
        <v>150</v>
      </c>
      <c r="I597" s="1" t="s">
        <v>47</v>
      </c>
    </row>
    <row r="598" spans="2:9" ht="12.75" customHeight="1">
      <c r="B598" s="1">
        <f>SUM(H597)</f>
        <v>150</v>
      </c>
      <c r="C598" s="1" t="s">
        <v>47</v>
      </c>
      <c r="D598" s="1" t="s">
        <v>45</v>
      </c>
      <c r="E598" s="1">
        <f>SUM(E596)</f>
        <v>105</v>
      </c>
      <c r="F598" s="1" t="s">
        <v>48</v>
      </c>
      <c r="G598" s="1" t="s">
        <v>15</v>
      </c>
      <c r="H598" s="1">
        <f>SUM(B598*E598/1000)</f>
        <v>15.75</v>
      </c>
      <c r="I598" s="1" t="s">
        <v>19</v>
      </c>
    </row>
    <row r="599" spans="1:9" ht="12.75" customHeight="1">
      <c r="A599" s="1" t="s">
        <v>51</v>
      </c>
      <c r="B599" s="1">
        <v>3</v>
      </c>
      <c r="C599" s="1" t="s">
        <v>50</v>
      </c>
      <c r="D599" s="1" t="s">
        <v>45</v>
      </c>
      <c r="E599" s="1">
        <v>25</v>
      </c>
      <c r="F599" s="1" t="s">
        <v>46</v>
      </c>
      <c r="G599" s="1" t="s">
        <v>15</v>
      </c>
      <c r="H599" s="1">
        <f>SUM(B599*E599)</f>
        <v>75</v>
      </c>
      <c r="I599" s="1" t="s">
        <v>47</v>
      </c>
    </row>
    <row r="600" spans="2:9" ht="12.75" customHeight="1">
      <c r="B600" s="1">
        <f>SUM(H599)</f>
        <v>75</v>
      </c>
      <c r="C600" s="1" t="s">
        <v>47</v>
      </c>
      <c r="D600" s="1" t="s">
        <v>45</v>
      </c>
      <c r="E600" s="1">
        <f>SUM(E596)</f>
        <v>105</v>
      </c>
      <c r="F600" s="1" t="s">
        <v>48</v>
      </c>
      <c r="G600" s="1" t="s">
        <v>15</v>
      </c>
      <c r="H600" s="1">
        <f>SUM(B600*E600/1000)</f>
        <v>7.875</v>
      </c>
      <c r="I600" s="1" t="s">
        <v>19</v>
      </c>
    </row>
    <row r="601" spans="1:9" ht="12.75" customHeight="1">
      <c r="A601" s="1" t="s">
        <v>13</v>
      </c>
      <c r="B601" s="19">
        <f>SUM(H596+H598+H600)</f>
        <v>29.925</v>
      </c>
      <c r="C601" s="19" t="s">
        <v>19</v>
      </c>
      <c r="D601" s="1" t="s">
        <v>45</v>
      </c>
      <c r="E601" s="1">
        <v>0.9216</v>
      </c>
      <c r="F601" s="1" t="s">
        <v>52</v>
      </c>
      <c r="G601" s="1" t="s">
        <v>53</v>
      </c>
      <c r="H601" s="5">
        <f>SUM(B601*E601*1.2)</f>
        <v>33.094656</v>
      </c>
      <c r="I601" s="1" t="s">
        <v>18</v>
      </c>
    </row>
    <row r="602" ht="12.75" customHeight="1">
      <c r="H602" s="5"/>
    </row>
    <row r="603" spans="1:8" ht="12.75" customHeight="1">
      <c r="A603" s="1" t="s">
        <v>54</v>
      </c>
      <c r="H603" s="5"/>
    </row>
    <row r="604" ht="12.75" customHeight="1">
      <c r="A604" s="1" t="s">
        <v>24</v>
      </c>
    </row>
    <row r="605" spans="1:6" ht="12.75" customHeight="1">
      <c r="A605" s="1" t="s">
        <v>25</v>
      </c>
      <c r="C605" s="15">
        <f>SUM(C553)</f>
        <v>42850</v>
      </c>
      <c r="E605" s="1">
        <f>SUM(E588)</f>
        <v>187.941</v>
      </c>
      <c r="F605" s="1" t="s">
        <v>19</v>
      </c>
    </row>
    <row r="606" spans="1:6" ht="12.75" customHeight="1">
      <c r="A606" s="6" t="s">
        <v>26</v>
      </c>
      <c r="B606" s="6"/>
      <c r="C606" s="16">
        <f>C554</f>
        <v>43031</v>
      </c>
      <c r="D606" s="6"/>
      <c r="E606" s="32">
        <f>E554</f>
        <v>186.476</v>
      </c>
      <c r="F606" s="6" t="s">
        <v>19</v>
      </c>
    </row>
    <row r="607" spans="1:9" ht="12.75" customHeight="1">
      <c r="A607" s="1" t="s">
        <v>27</v>
      </c>
      <c r="E607" s="17">
        <f>SUM(E605-E606)</f>
        <v>1.4650000000000034</v>
      </c>
      <c r="F607" s="17" t="s">
        <v>19</v>
      </c>
      <c r="G607" s="1">
        <f>SUM(E601)</f>
        <v>0.9216</v>
      </c>
      <c r="H607" s="5">
        <f>SUM(E607*G607*1.2)</f>
        <v>1.6201728000000037</v>
      </c>
      <c r="I607" s="1" t="s">
        <v>18</v>
      </c>
    </row>
    <row r="608" spans="1:9" s="4" customFormat="1" ht="12.75" customHeight="1">
      <c r="A608" s="4" t="s">
        <v>57</v>
      </c>
      <c r="H608" s="13">
        <f>SUM(H601+H607)</f>
        <v>34.71482880000001</v>
      </c>
      <c r="I608" s="4" t="s">
        <v>18</v>
      </c>
    </row>
    <row r="609" ht="12.75" customHeight="1"/>
    <row r="610" ht="12.75" customHeight="1"/>
    <row r="611" ht="12.75" customHeight="1">
      <c r="A611" s="1" t="s">
        <v>113</v>
      </c>
    </row>
    <row r="612" spans="1:9" ht="12.75" customHeight="1">
      <c r="A612" s="1" t="s">
        <v>58</v>
      </c>
      <c r="H612" s="1">
        <v>0</v>
      </c>
      <c r="I612" s="1" t="s">
        <v>18</v>
      </c>
    </row>
    <row r="613" spans="1:9" ht="12.75" customHeight="1">
      <c r="A613" s="1" t="s">
        <v>59</v>
      </c>
      <c r="H613" s="5">
        <f>SUM(H550+H558)</f>
        <v>841.0131951508773</v>
      </c>
      <c r="I613" s="1" t="s">
        <v>18</v>
      </c>
    </row>
    <row r="614" spans="1:9" ht="12.75" customHeight="1">
      <c r="A614" s="1" t="s">
        <v>60</v>
      </c>
      <c r="H614" s="5">
        <f>SUM(H572)</f>
        <v>73.61116908746448</v>
      </c>
      <c r="I614" s="1" t="s">
        <v>18</v>
      </c>
    </row>
    <row r="615" spans="1:9" s="7" customFormat="1" ht="12.75" customHeight="1">
      <c r="A615" s="7" t="s">
        <v>61</v>
      </c>
      <c r="H615" s="20">
        <f>SUM(H591)</f>
        <v>29.3573112</v>
      </c>
      <c r="I615" s="7" t="s">
        <v>18</v>
      </c>
    </row>
    <row r="616" spans="1:9" ht="12.75" customHeight="1">
      <c r="A616" s="6" t="s">
        <v>62</v>
      </c>
      <c r="B616" s="6"/>
      <c r="C616" s="6"/>
      <c r="D616" s="6"/>
      <c r="E616" s="6"/>
      <c r="F616" s="6"/>
      <c r="G616" s="6"/>
      <c r="H616" s="11">
        <f>SUM(H608)</f>
        <v>34.71482880000001</v>
      </c>
      <c r="I616" s="6" t="s">
        <v>18</v>
      </c>
    </row>
    <row r="617" spans="1:9" s="4" customFormat="1" ht="12.75" customHeight="1">
      <c r="A617" s="4" t="s">
        <v>63</v>
      </c>
      <c r="H617" s="13">
        <f>SUM(H612:H616)</f>
        <v>978.6965042383417</v>
      </c>
      <c r="I617" s="4" t="s">
        <v>18</v>
      </c>
    </row>
    <row r="618" ht="12.75" customHeight="1"/>
    <row r="619" spans="1:3" ht="12.75" customHeight="1">
      <c r="A619" s="1" t="s">
        <v>64</v>
      </c>
      <c r="C619" s="21">
        <v>43038</v>
      </c>
    </row>
    <row r="620" spans="1:5" ht="12.75" customHeight="1">
      <c r="A620" s="1" t="s">
        <v>65</v>
      </c>
      <c r="C620" s="1" t="s">
        <v>235</v>
      </c>
      <c r="E620" s="28" t="s">
        <v>235</v>
      </c>
    </row>
    <row r="621" ht="12.75" customHeight="1">
      <c r="E621" s="28"/>
    </row>
    <row r="622" ht="12.75" customHeight="1">
      <c r="E622" s="28"/>
    </row>
    <row r="623" ht="12.75" customHeight="1"/>
    <row r="624" ht="12.75" customHeight="1"/>
    <row r="625" spans="1:9" ht="12.75" customHeight="1">
      <c r="A625" s="81" t="s">
        <v>1</v>
      </c>
      <c r="B625" s="81"/>
      <c r="C625" s="81"/>
      <c r="D625" s="81"/>
      <c r="E625" s="81"/>
      <c r="F625" s="81"/>
      <c r="G625" s="81"/>
      <c r="H625" s="81"/>
      <c r="I625" s="81"/>
    </row>
    <row r="626" spans="1:9" ht="12.75" customHeight="1">
      <c r="A626" s="81" t="s">
        <v>114</v>
      </c>
      <c r="B626" s="81"/>
      <c r="C626" s="81"/>
      <c r="D626" s="81"/>
      <c r="E626" s="81"/>
      <c r="F626" s="81"/>
      <c r="G626" s="81"/>
      <c r="H626" s="81"/>
      <c r="I626" s="81"/>
    </row>
    <row r="627" ht="12.75" customHeight="1"/>
    <row r="628" ht="12.75" customHeight="1">
      <c r="A628" s="1" t="s">
        <v>2</v>
      </c>
    </row>
    <row r="629" spans="1:4" ht="12.75" customHeight="1">
      <c r="A629" s="1" t="s">
        <v>3</v>
      </c>
      <c r="C629" s="1">
        <v>375.75</v>
      </c>
      <c r="D629" s="1" t="s">
        <v>4</v>
      </c>
    </row>
    <row r="630" ht="12.75" customHeight="1"/>
    <row r="631" ht="12.75" customHeight="1">
      <c r="A631" s="4" t="s">
        <v>5</v>
      </c>
    </row>
    <row r="632" ht="12.75" customHeight="1">
      <c r="A632" s="1" t="s">
        <v>6</v>
      </c>
    </row>
    <row r="633" ht="12.75" customHeight="1"/>
    <row r="634" ht="12.75" customHeight="1">
      <c r="A634" s="4" t="s">
        <v>7</v>
      </c>
    </row>
    <row r="635" ht="12.75" customHeight="1">
      <c r="A635" s="1" t="s">
        <v>8</v>
      </c>
    </row>
    <row r="636" spans="1:4" ht="12.75" customHeight="1">
      <c r="A636" s="1" t="s">
        <v>9</v>
      </c>
      <c r="C636" s="5">
        <v>3167</v>
      </c>
      <c r="D636" s="1" t="s">
        <v>4</v>
      </c>
    </row>
    <row r="637" spans="1:4" ht="12.75" customHeight="1">
      <c r="A637" s="1" t="s">
        <v>10</v>
      </c>
      <c r="C637" s="1">
        <v>48.06</v>
      </c>
      <c r="D637" s="1" t="s">
        <v>4</v>
      </c>
    </row>
    <row r="638" spans="1:5" ht="12.75" customHeight="1">
      <c r="A638" s="6" t="s">
        <v>11</v>
      </c>
      <c r="B638" s="6"/>
      <c r="C638" s="6">
        <v>34.56</v>
      </c>
      <c r="D638" s="6" t="s">
        <v>4</v>
      </c>
      <c r="E638" s="1" t="s">
        <v>12</v>
      </c>
    </row>
    <row r="639" spans="1:4" ht="12.75" customHeight="1">
      <c r="A639" s="7" t="s">
        <v>13</v>
      </c>
      <c r="C639" s="5">
        <f>SUM(C636-C637-C638)</f>
        <v>3084.38</v>
      </c>
      <c r="D639" s="7" t="s">
        <v>4</v>
      </c>
    </row>
    <row r="640" ht="12.75" customHeight="1"/>
    <row r="641" spans="1:6" ht="12.75" customHeight="1">
      <c r="A641" s="1">
        <v>375.75</v>
      </c>
      <c r="B641" s="1" t="s">
        <v>14</v>
      </c>
      <c r="C641" s="1">
        <v>30.8438</v>
      </c>
      <c r="D641" s="7" t="s">
        <v>15</v>
      </c>
      <c r="E641" s="5">
        <f>SUM(A641/C641)</f>
        <v>12.18235107217658</v>
      </c>
      <c r="F641" s="1" t="s">
        <v>16</v>
      </c>
    </row>
    <row r="642" ht="12.75" customHeight="1">
      <c r="A642" s="1" t="s">
        <v>17</v>
      </c>
    </row>
    <row r="643" spans="1:8" ht="12.75" customHeight="1">
      <c r="A643" s="22" t="s">
        <v>115</v>
      </c>
      <c r="B643" s="7"/>
      <c r="C643" s="20">
        <v>2720.52</v>
      </c>
      <c r="D643" s="7" t="s">
        <v>18</v>
      </c>
      <c r="E643" s="23">
        <v>5556</v>
      </c>
      <c r="F643" s="7" t="s">
        <v>19</v>
      </c>
      <c r="G643" s="23">
        <v>59671</v>
      </c>
      <c r="H643" s="7" t="s">
        <v>20</v>
      </c>
    </row>
    <row r="644" spans="1:8" ht="12.75" customHeight="1">
      <c r="A644" s="22" t="s">
        <v>116</v>
      </c>
      <c r="B644" s="7"/>
      <c r="C644" s="20">
        <v>3659.09</v>
      </c>
      <c r="D644" s="7" t="s">
        <v>18</v>
      </c>
      <c r="E644" s="23">
        <v>8594</v>
      </c>
      <c r="F644" s="7" t="s">
        <v>19</v>
      </c>
      <c r="G644" s="23">
        <v>92179</v>
      </c>
      <c r="H644" s="7" t="s">
        <v>20</v>
      </c>
    </row>
    <row r="645" spans="1:8" ht="12.75" customHeight="1">
      <c r="A645" s="10" t="s">
        <v>117</v>
      </c>
      <c r="B645" s="6"/>
      <c r="C645" s="11">
        <v>3451</v>
      </c>
      <c r="D645" s="6" t="s">
        <v>18</v>
      </c>
      <c r="E645" s="12">
        <v>6000</v>
      </c>
      <c r="F645" s="6" t="s">
        <v>19</v>
      </c>
      <c r="G645" s="12">
        <v>60000</v>
      </c>
      <c r="H645" s="6" t="s">
        <v>20</v>
      </c>
    </row>
    <row r="646" spans="1:9" ht="12.75" customHeight="1">
      <c r="A646" s="8" t="s">
        <v>13</v>
      </c>
      <c r="C646" s="5">
        <f>SUM(C643:C645)</f>
        <v>9830.61</v>
      </c>
      <c r="D646" s="1" t="s">
        <v>18</v>
      </c>
      <c r="E646" s="9">
        <f>SUM(E643:E645)</f>
        <v>20150</v>
      </c>
      <c r="F646" s="1" t="s">
        <v>19</v>
      </c>
      <c r="G646" s="9">
        <f>SUM(G643:G645)</f>
        <v>211850</v>
      </c>
      <c r="H646" s="1" t="s">
        <v>20</v>
      </c>
      <c r="I646" s="7"/>
    </row>
    <row r="647" ht="12.75" customHeight="1"/>
    <row r="648" spans="1:9" ht="12.75" customHeight="1">
      <c r="A648" s="4" t="s">
        <v>21</v>
      </c>
      <c r="C648" s="5">
        <f>SUM(C646)</f>
        <v>9830.61</v>
      </c>
      <c r="D648" s="1" t="s">
        <v>18</v>
      </c>
      <c r="E648" s="1" t="s">
        <v>22</v>
      </c>
      <c r="F648" s="5">
        <f>SUM(E641)</f>
        <v>12.18235107217658</v>
      </c>
      <c r="G648" s="1" t="s">
        <v>16</v>
      </c>
      <c r="H648" s="13">
        <f>SUM(C648/100*F648)</f>
        <v>1197.5994227364981</v>
      </c>
      <c r="I648" s="4" t="s">
        <v>18</v>
      </c>
    </row>
    <row r="649" ht="12.75" customHeight="1">
      <c r="A649" s="14" t="s">
        <v>23</v>
      </c>
    </row>
    <row r="650" ht="12.75" customHeight="1">
      <c r="A650" s="1" t="s">
        <v>24</v>
      </c>
    </row>
    <row r="651" spans="1:6" ht="12.75" customHeight="1">
      <c r="A651" s="1" t="s">
        <v>25</v>
      </c>
      <c r="C651" s="15">
        <v>43031</v>
      </c>
      <c r="E651" s="7">
        <v>186.476</v>
      </c>
      <c r="F651" s="1" t="s">
        <v>19</v>
      </c>
    </row>
    <row r="652" spans="1:6" ht="12.75" customHeight="1">
      <c r="A652" s="6" t="s">
        <v>26</v>
      </c>
      <c r="B652" s="6"/>
      <c r="C652" s="16">
        <v>43077</v>
      </c>
      <c r="D652" s="6"/>
      <c r="E652" s="32">
        <v>186.07</v>
      </c>
      <c r="F652" s="6" t="s">
        <v>19</v>
      </c>
    </row>
    <row r="653" spans="1:6" ht="12.75" customHeight="1">
      <c r="A653" s="1" t="s">
        <v>27</v>
      </c>
      <c r="E653" s="17">
        <f>SUM(E651-E652)</f>
        <v>0.4060000000000059</v>
      </c>
      <c r="F653" s="17" t="s">
        <v>19</v>
      </c>
    </row>
    <row r="654" spans="1:6" ht="12.75" customHeight="1">
      <c r="A654" s="5">
        <f>SUM(C646)</f>
        <v>9830.61</v>
      </c>
      <c r="B654" s="1" t="s">
        <v>28</v>
      </c>
      <c r="C654" s="5">
        <f>SUM(G646)</f>
        <v>211850</v>
      </c>
      <c r="D654" s="1" t="s">
        <v>29</v>
      </c>
      <c r="E654" s="5">
        <f>SUM(A654/C654)</f>
        <v>0.04640363464715601</v>
      </c>
      <c r="F654" s="1" t="s">
        <v>30</v>
      </c>
    </row>
    <row r="655" spans="1:9" ht="12.75" customHeight="1">
      <c r="A655" s="1" t="s">
        <v>31</v>
      </c>
      <c r="C655" s="17">
        <f>SUM(E653)</f>
        <v>0.4060000000000059</v>
      </c>
      <c r="D655" s="17" t="s">
        <v>32</v>
      </c>
      <c r="E655" s="5">
        <v>75</v>
      </c>
      <c r="F655" s="1" t="s">
        <v>33</v>
      </c>
      <c r="G655" s="1" t="s">
        <v>15</v>
      </c>
      <c r="H655" s="5">
        <f>SUM(C655*E655)</f>
        <v>30.450000000000443</v>
      </c>
      <c r="I655" s="1" t="s">
        <v>20</v>
      </c>
    </row>
    <row r="656" spans="1:9" ht="12.75" customHeight="1">
      <c r="A656" s="4" t="s">
        <v>34</v>
      </c>
      <c r="C656" s="5">
        <f>SUM(H655)</f>
        <v>30.450000000000443</v>
      </c>
      <c r="D656" s="1" t="s">
        <v>35</v>
      </c>
      <c r="E656" s="5">
        <f>SUM(E654)</f>
        <v>0.04640363464715601</v>
      </c>
      <c r="F656" s="1" t="s">
        <v>30</v>
      </c>
      <c r="G656" s="1" t="s">
        <v>15</v>
      </c>
      <c r="H656" s="13">
        <f>SUM(C656*E656)</f>
        <v>1.4129906750059211</v>
      </c>
      <c r="I656" s="4" t="s">
        <v>18</v>
      </c>
    </row>
    <row r="657" ht="12.75" customHeight="1"/>
    <row r="658" ht="12.75" customHeight="1">
      <c r="A658" s="4" t="s">
        <v>36</v>
      </c>
    </row>
    <row r="659" spans="1:3" ht="12.75" customHeight="1">
      <c r="A659" s="1" t="s">
        <v>37</v>
      </c>
      <c r="B659" s="9">
        <v>3167</v>
      </c>
      <c r="C659" s="1" t="s">
        <v>4</v>
      </c>
    </row>
    <row r="660" spans="2:7" ht="12.75" customHeight="1">
      <c r="B660" s="1">
        <f>SUM(C629)</f>
        <v>375.75</v>
      </c>
      <c r="C660" s="1" t="s">
        <v>38</v>
      </c>
      <c r="D660" s="1">
        <v>31.67</v>
      </c>
      <c r="E660" s="1" t="s">
        <v>15</v>
      </c>
      <c r="F660" s="5">
        <f>SUM(B660/D660)</f>
        <v>11.864540574676349</v>
      </c>
      <c r="G660" s="1" t="s">
        <v>16</v>
      </c>
    </row>
    <row r="661" spans="1:6" ht="12.75" customHeight="1">
      <c r="A661" s="1" t="s">
        <v>39</v>
      </c>
      <c r="F661" s="5"/>
    </row>
    <row r="662" ht="12.75" customHeight="1">
      <c r="F662" s="5"/>
    </row>
    <row r="663" spans="1:4" ht="12.75" customHeight="1">
      <c r="A663" s="8" t="s">
        <v>115</v>
      </c>
      <c r="C663" s="24">
        <v>105.06</v>
      </c>
      <c r="D663" s="1" t="s">
        <v>18</v>
      </c>
    </row>
    <row r="664" spans="1:4" ht="12.75" customHeight="1">
      <c r="A664" s="8" t="s">
        <v>116</v>
      </c>
      <c r="C664" s="24">
        <v>101.75</v>
      </c>
      <c r="D664" s="1" t="s">
        <v>18</v>
      </c>
    </row>
    <row r="665" spans="1:4" ht="12.75" customHeight="1">
      <c r="A665" s="29" t="s">
        <v>117</v>
      </c>
      <c r="B665" s="30"/>
      <c r="C665" s="31">
        <v>0</v>
      </c>
      <c r="D665" s="30" t="s">
        <v>18</v>
      </c>
    </row>
    <row r="666" spans="1:9" ht="12.75" customHeight="1">
      <c r="A666" s="1" t="s">
        <v>13</v>
      </c>
      <c r="C666" s="24">
        <f>SUM(C663:C665)</f>
        <v>206.81</v>
      </c>
      <c r="D666" s="1" t="s">
        <v>18</v>
      </c>
      <c r="E666" s="1" t="s">
        <v>40</v>
      </c>
      <c r="F666" s="5">
        <f>SUM(F660)</f>
        <v>11.864540574676349</v>
      </c>
      <c r="G666" s="1" t="s">
        <v>41</v>
      </c>
      <c r="H666" s="5">
        <f>SUM(C666/100*F666)</f>
        <v>24.537056362488155</v>
      </c>
      <c r="I666" s="1" t="s">
        <v>18</v>
      </c>
    </row>
    <row r="667" spans="1:9" s="4" customFormat="1" ht="12.75" customHeight="1">
      <c r="A667" s="4" t="s">
        <v>42</v>
      </c>
      <c r="H667" s="13">
        <f>SUM(H666)</f>
        <v>24.537056362488155</v>
      </c>
      <c r="I667" s="4" t="s">
        <v>18</v>
      </c>
    </row>
    <row r="668" s="4" customFormat="1" ht="12.75" customHeight="1">
      <c r="H668" s="13"/>
    </row>
    <row r="669" ht="12.75" customHeight="1"/>
    <row r="670" spans="12:13" ht="12.75" customHeight="1">
      <c r="L670" s="1" t="s">
        <v>91</v>
      </c>
      <c r="M670" s="1" t="s">
        <v>92</v>
      </c>
    </row>
    <row r="671" ht="12.75" customHeight="1">
      <c r="A671" s="18" t="s">
        <v>43</v>
      </c>
    </row>
    <row r="672" ht="12.75" customHeight="1">
      <c r="A672" s="26" t="s">
        <v>112</v>
      </c>
    </row>
    <row r="673" spans="1:9" ht="12.75" customHeight="1">
      <c r="A673" s="1" t="s">
        <v>44</v>
      </c>
      <c r="B673" s="1">
        <v>3</v>
      </c>
      <c r="C673" s="1" t="s">
        <v>50</v>
      </c>
      <c r="D673" s="1" t="s">
        <v>45</v>
      </c>
      <c r="E673" s="1">
        <v>20</v>
      </c>
      <c r="F673" s="1" t="s">
        <v>46</v>
      </c>
      <c r="G673" s="1" t="s">
        <v>15</v>
      </c>
      <c r="H673" s="1">
        <f>SUM(B673*E673)</f>
        <v>60</v>
      </c>
      <c r="I673" s="1" t="s">
        <v>47</v>
      </c>
    </row>
    <row r="674" spans="2:9" ht="12.75" customHeight="1">
      <c r="B674" s="1">
        <f>SUM(H673)</f>
        <v>60</v>
      </c>
      <c r="C674" s="1" t="s">
        <v>47</v>
      </c>
      <c r="D674" s="1" t="s">
        <v>45</v>
      </c>
      <c r="E674" s="17">
        <f>M678</f>
        <v>35</v>
      </c>
      <c r="F674" s="1" t="s">
        <v>48</v>
      </c>
      <c r="G674" s="1" t="s">
        <v>15</v>
      </c>
      <c r="H674" s="1">
        <f>SUM(B674*E674/1000)</f>
        <v>2.1</v>
      </c>
      <c r="I674" s="1" t="s">
        <v>19</v>
      </c>
    </row>
    <row r="675" spans="1:9" ht="12.75" customHeight="1">
      <c r="A675" s="1" t="s">
        <v>49</v>
      </c>
      <c r="B675" s="1">
        <v>2</v>
      </c>
      <c r="C675" s="1" t="s">
        <v>50</v>
      </c>
      <c r="D675" s="1" t="s">
        <v>45</v>
      </c>
      <c r="E675" s="1">
        <v>50</v>
      </c>
      <c r="F675" s="1" t="s">
        <v>46</v>
      </c>
      <c r="G675" s="1" t="s">
        <v>15</v>
      </c>
      <c r="H675" s="1">
        <f>SUM(B675*E675)</f>
        <v>100</v>
      </c>
      <c r="I675" s="1" t="s">
        <v>47</v>
      </c>
    </row>
    <row r="676" spans="2:13" ht="12.75" customHeight="1">
      <c r="B676" s="1">
        <f>SUM(H675)</f>
        <v>100</v>
      </c>
      <c r="C676" s="1" t="s">
        <v>47</v>
      </c>
      <c r="D676" s="1" t="s">
        <v>45</v>
      </c>
      <c r="E676" s="1">
        <f>SUM(E674)</f>
        <v>35</v>
      </c>
      <c r="F676" s="1" t="s">
        <v>48</v>
      </c>
      <c r="G676" s="1" t="s">
        <v>15</v>
      </c>
      <c r="H676" s="1">
        <f>SUM(B676*E676/1000)</f>
        <v>3.5</v>
      </c>
      <c r="I676" s="1" t="s">
        <v>19</v>
      </c>
      <c r="L676" s="7">
        <v>11</v>
      </c>
      <c r="M676" s="7">
        <v>19</v>
      </c>
    </row>
    <row r="677" spans="1:13" ht="12.75" customHeight="1">
      <c r="A677" s="1" t="s">
        <v>51</v>
      </c>
      <c r="B677" s="1">
        <v>3</v>
      </c>
      <c r="C677" s="1" t="s">
        <v>50</v>
      </c>
      <c r="D677" s="1" t="s">
        <v>45</v>
      </c>
      <c r="E677" s="1">
        <v>25</v>
      </c>
      <c r="F677" s="1" t="s">
        <v>46</v>
      </c>
      <c r="G677" s="1" t="s">
        <v>15</v>
      </c>
      <c r="H677" s="1">
        <f>SUM(B677*E677)</f>
        <v>75</v>
      </c>
      <c r="I677" s="1" t="s">
        <v>47</v>
      </c>
      <c r="L677" s="30">
        <v>12</v>
      </c>
      <c r="M677" s="30">
        <v>16</v>
      </c>
    </row>
    <row r="678" spans="2:13" ht="12.75" customHeight="1">
      <c r="B678" s="1">
        <f>SUM(H677)</f>
        <v>75</v>
      </c>
      <c r="C678" s="1" t="s">
        <v>47</v>
      </c>
      <c r="D678" s="1" t="s">
        <v>45</v>
      </c>
      <c r="E678" s="1">
        <f>SUM(E674)</f>
        <v>35</v>
      </c>
      <c r="F678" s="1" t="s">
        <v>48</v>
      </c>
      <c r="G678" s="1" t="s">
        <v>15</v>
      </c>
      <c r="H678" s="1">
        <f>SUM(B678*E678/1000)</f>
        <v>2.625</v>
      </c>
      <c r="I678" s="1" t="s">
        <v>19</v>
      </c>
      <c r="M678" s="1">
        <f>SUM(M673:M677)</f>
        <v>35</v>
      </c>
    </row>
    <row r="679" spans="1:9" ht="12.75" customHeight="1">
      <c r="A679" s="1" t="s">
        <v>13</v>
      </c>
      <c r="B679" s="19">
        <f>SUM(H674+H676+H678)</f>
        <v>8.225</v>
      </c>
      <c r="C679" s="1" t="s">
        <v>19</v>
      </c>
      <c r="D679" s="1" t="s">
        <v>45</v>
      </c>
      <c r="E679" s="1">
        <v>0.9359</v>
      </c>
      <c r="F679" s="1" t="s">
        <v>52</v>
      </c>
      <c r="G679" s="1" t="s">
        <v>53</v>
      </c>
      <c r="H679" s="5">
        <f>SUM(B679*E679*1.2)</f>
        <v>9.237332999999998</v>
      </c>
      <c r="I679" s="1" t="s">
        <v>18</v>
      </c>
    </row>
    <row r="680" ht="12.75" customHeight="1">
      <c r="H680" s="5"/>
    </row>
    <row r="681" spans="1:8" ht="12.75" customHeight="1">
      <c r="A681" s="1" t="s">
        <v>54</v>
      </c>
      <c r="H681" s="5"/>
    </row>
    <row r="682" ht="12.75" customHeight="1">
      <c r="A682" s="1" t="s">
        <v>24</v>
      </c>
    </row>
    <row r="683" spans="1:6" ht="12.75" customHeight="1">
      <c r="A683" s="1" t="s">
        <v>25</v>
      </c>
      <c r="C683" s="15">
        <f>SUM(C651)</f>
        <v>43031</v>
      </c>
      <c r="E683" s="1">
        <f>SUM(E651)</f>
        <v>186.476</v>
      </c>
      <c r="F683" s="1" t="s">
        <v>19</v>
      </c>
    </row>
    <row r="684" spans="1:6" ht="12.75" customHeight="1">
      <c r="A684" s="6" t="s">
        <v>26</v>
      </c>
      <c r="B684" s="6"/>
      <c r="C684" s="16">
        <f>C652</f>
        <v>43077</v>
      </c>
      <c r="D684" s="6"/>
      <c r="E684" s="32">
        <f>E652</f>
        <v>186.07</v>
      </c>
      <c r="F684" s="6" t="s">
        <v>19</v>
      </c>
    </row>
    <row r="685" spans="1:9" ht="12.75" customHeight="1">
      <c r="A685" s="1" t="s">
        <v>27</v>
      </c>
      <c r="E685" s="17">
        <f>SUM(E683-E684)</f>
        <v>0.4060000000000059</v>
      </c>
      <c r="F685" s="17" t="s">
        <v>19</v>
      </c>
      <c r="G685" s="1">
        <f>SUM(E679)</f>
        <v>0.9359</v>
      </c>
      <c r="H685" s="5">
        <f>SUM(E685*G685*1.2)</f>
        <v>0.4559704800000066</v>
      </c>
      <c r="I685" s="1" t="s">
        <v>18</v>
      </c>
    </row>
    <row r="686" spans="1:9" s="4" customFormat="1" ht="12.75" customHeight="1">
      <c r="A686" s="4" t="s">
        <v>55</v>
      </c>
      <c r="H686" s="13">
        <f>SUM(H679+H685)</f>
        <v>9.693303480000004</v>
      </c>
      <c r="I686" s="4" t="s">
        <v>18</v>
      </c>
    </row>
    <row r="687" ht="12.75" customHeight="1"/>
    <row r="688" ht="12.75" customHeight="1">
      <c r="A688" s="18" t="s">
        <v>56</v>
      </c>
    </row>
    <row r="689" ht="12.75" customHeight="1">
      <c r="A689" s="26" t="s">
        <v>112</v>
      </c>
    </row>
    <row r="690" spans="1:9" ht="12.75" customHeight="1">
      <c r="A690" s="1" t="s">
        <v>44</v>
      </c>
      <c r="B690" s="1">
        <v>3</v>
      </c>
      <c r="C690" s="1" t="s">
        <v>50</v>
      </c>
      <c r="D690" s="1" t="s">
        <v>45</v>
      </c>
      <c r="E690" s="1">
        <v>20</v>
      </c>
      <c r="F690" s="1" t="s">
        <v>46</v>
      </c>
      <c r="G690" s="1" t="s">
        <v>15</v>
      </c>
      <c r="H690" s="1">
        <f>SUM(B690*E690)</f>
        <v>60</v>
      </c>
      <c r="I690" s="1" t="s">
        <v>47</v>
      </c>
    </row>
    <row r="691" spans="2:9" ht="12.75" customHeight="1">
      <c r="B691" s="1">
        <f>SUM(H690)</f>
        <v>60</v>
      </c>
      <c r="C691" s="1" t="s">
        <v>47</v>
      </c>
      <c r="D691" s="1" t="s">
        <v>45</v>
      </c>
      <c r="E691" s="17">
        <f>SUM(E674)</f>
        <v>35</v>
      </c>
      <c r="F691" s="1" t="s">
        <v>48</v>
      </c>
      <c r="G691" s="1" t="s">
        <v>15</v>
      </c>
      <c r="H691" s="1">
        <f>SUM(B691*E691/1000)</f>
        <v>2.1</v>
      </c>
      <c r="I691" s="1" t="s">
        <v>19</v>
      </c>
    </row>
    <row r="692" spans="1:9" ht="12.75" customHeight="1">
      <c r="A692" s="1" t="s">
        <v>49</v>
      </c>
      <c r="B692" s="1">
        <v>3</v>
      </c>
      <c r="C692" s="1" t="s">
        <v>50</v>
      </c>
      <c r="D692" s="1" t="s">
        <v>45</v>
      </c>
      <c r="E692" s="1">
        <v>50</v>
      </c>
      <c r="F692" s="1" t="s">
        <v>46</v>
      </c>
      <c r="G692" s="1" t="s">
        <v>15</v>
      </c>
      <c r="H692" s="1">
        <f>SUM(B692*E692)</f>
        <v>150</v>
      </c>
      <c r="I692" s="1" t="s">
        <v>47</v>
      </c>
    </row>
    <row r="693" spans="2:9" ht="12.75" customHeight="1">
      <c r="B693" s="1">
        <f>SUM(H692)</f>
        <v>150</v>
      </c>
      <c r="C693" s="1" t="s">
        <v>47</v>
      </c>
      <c r="D693" s="1" t="s">
        <v>45</v>
      </c>
      <c r="E693" s="1">
        <f>SUM(E691)</f>
        <v>35</v>
      </c>
      <c r="F693" s="1" t="s">
        <v>48</v>
      </c>
      <c r="G693" s="1" t="s">
        <v>15</v>
      </c>
      <c r="H693" s="1">
        <f>SUM(B693*E693/1000)</f>
        <v>5.25</v>
      </c>
      <c r="I693" s="1" t="s">
        <v>19</v>
      </c>
    </row>
    <row r="694" spans="1:9" ht="12.75" customHeight="1">
      <c r="A694" s="1" t="s">
        <v>51</v>
      </c>
      <c r="B694" s="1">
        <v>3</v>
      </c>
      <c r="C694" s="1" t="s">
        <v>50</v>
      </c>
      <c r="D694" s="1" t="s">
        <v>45</v>
      </c>
      <c r="E694" s="1">
        <v>25</v>
      </c>
      <c r="F694" s="1" t="s">
        <v>46</v>
      </c>
      <c r="G694" s="1" t="s">
        <v>15</v>
      </c>
      <c r="H694" s="1">
        <f>SUM(B694*E694)</f>
        <v>75</v>
      </c>
      <c r="I694" s="1" t="s">
        <v>47</v>
      </c>
    </row>
    <row r="695" spans="2:9" ht="12.75" customHeight="1">
      <c r="B695" s="1">
        <f>SUM(H694)</f>
        <v>75</v>
      </c>
      <c r="C695" s="1" t="s">
        <v>47</v>
      </c>
      <c r="D695" s="1" t="s">
        <v>45</v>
      </c>
      <c r="E695" s="1">
        <f>SUM(E691)</f>
        <v>35</v>
      </c>
      <c r="F695" s="1" t="s">
        <v>48</v>
      </c>
      <c r="G695" s="1" t="s">
        <v>15</v>
      </c>
      <c r="H695" s="1">
        <f>SUM(B695*E695/1000)</f>
        <v>2.625</v>
      </c>
      <c r="I695" s="1" t="s">
        <v>19</v>
      </c>
    </row>
    <row r="696" spans="1:9" ht="12.75" customHeight="1">
      <c r="A696" s="1" t="s">
        <v>13</v>
      </c>
      <c r="B696" s="19">
        <f>SUM(H691+H693+H695)</f>
        <v>9.975</v>
      </c>
      <c r="C696" s="19" t="s">
        <v>19</v>
      </c>
      <c r="D696" s="1" t="s">
        <v>45</v>
      </c>
      <c r="E696" s="1">
        <v>0.9216</v>
      </c>
      <c r="F696" s="1" t="s">
        <v>52</v>
      </c>
      <c r="G696" s="1" t="s">
        <v>53</v>
      </c>
      <c r="H696" s="5">
        <f>SUM(B696*E696*1.2)</f>
        <v>11.031552</v>
      </c>
      <c r="I696" s="1" t="s">
        <v>18</v>
      </c>
    </row>
    <row r="697" ht="12.75" customHeight="1">
      <c r="H697" s="5"/>
    </row>
    <row r="698" spans="1:8" ht="12.75" customHeight="1">
      <c r="A698" s="1" t="s">
        <v>54</v>
      </c>
      <c r="H698" s="5"/>
    </row>
    <row r="699" ht="12.75" customHeight="1">
      <c r="A699" s="1" t="s">
        <v>24</v>
      </c>
    </row>
    <row r="700" spans="1:6" ht="12.75" customHeight="1">
      <c r="A700" s="1" t="s">
        <v>25</v>
      </c>
      <c r="C700" s="15">
        <f>SUM(C651)</f>
        <v>43031</v>
      </c>
      <c r="E700" s="1">
        <f>SUM(E683)</f>
        <v>186.476</v>
      </c>
      <c r="F700" s="1" t="s">
        <v>19</v>
      </c>
    </row>
    <row r="701" spans="1:6" ht="12.75" customHeight="1">
      <c r="A701" s="6" t="s">
        <v>26</v>
      </c>
      <c r="B701" s="6"/>
      <c r="C701" s="16">
        <f>C652</f>
        <v>43077</v>
      </c>
      <c r="D701" s="6"/>
      <c r="E701" s="32">
        <f>E652</f>
        <v>186.07</v>
      </c>
      <c r="F701" s="6" t="s">
        <v>19</v>
      </c>
    </row>
    <row r="702" spans="1:9" ht="12.75" customHeight="1">
      <c r="A702" s="1" t="s">
        <v>27</v>
      </c>
      <c r="E702" s="17">
        <f>SUM(E700-E701)</f>
        <v>0.4060000000000059</v>
      </c>
      <c r="F702" s="17" t="s">
        <v>19</v>
      </c>
      <c r="G702" s="1">
        <f>SUM(E696)</f>
        <v>0.9216</v>
      </c>
      <c r="H702" s="5">
        <f>SUM(E702*G702*1.2)</f>
        <v>0.4490035200000065</v>
      </c>
      <c r="I702" s="1" t="s">
        <v>18</v>
      </c>
    </row>
    <row r="703" spans="1:9" s="4" customFormat="1" ht="12.75" customHeight="1">
      <c r="A703" s="4" t="s">
        <v>57</v>
      </c>
      <c r="H703" s="13">
        <f>SUM(H696+H702)</f>
        <v>11.480555520000006</v>
      </c>
      <c r="I703" s="4" t="s">
        <v>18</v>
      </c>
    </row>
    <row r="704" ht="12.75" customHeight="1"/>
    <row r="705" ht="12.75" customHeight="1"/>
    <row r="706" ht="12.75" customHeight="1">
      <c r="A706" s="1" t="s">
        <v>118</v>
      </c>
    </row>
    <row r="707" spans="1:9" ht="12.75" customHeight="1">
      <c r="A707" s="1" t="s">
        <v>58</v>
      </c>
      <c r="H707" s="1">
        <v>0</v>
      </c>
      <c r="I707" s="1" t="s">
        <v>18</v>
      </c>
    </row>
    <row r="708" spans="1:9" ht="12.75" customHeight="1">
      <c r="A708" s="1" t="s">
        <v>59</v>
      </c>
      <c r="H708" s="5">
        <f>SUM(H648+H656)</f>
        <v>1199.012413411504</v>
      </c>
      <c r="I708" s="1" t="s">
        <v>18</v>
      </c>
    </row>
    <row r="709" spans="1:9" ht="12.75" customHeight="1">
      <c r="A709" s="1" t="s">
        <v>60</v>
      </c>
      <c r="H709" s="5">
        <f>SUM(H667)</f>
        <v>24.537056362488155</v>
      </c>
      <c r="I709" s="1" t="s">
        <v>18</v>
      </c>
    </row>
    <row r="710" spans="1:9" s="7" customFormat="1" ht="12.75" customHeight="1">
      <c r="A710" s="7" t="s">
        <v>61</v>
      </c>
      <c r="H710" s="20">
        <f>SUM(H686)</f>
        <v>9.693303480000004</v>
      </c>
      <c r="I710" s="7" t="s">
        <v>18</v>
      </c>
    </row>
    <row r="711" spans="1:9" ht="12.75" customHeight="1">
      <c r="A711" s="6" t="s">
        <v>62</v>
      </c>
      <c r="B711" s="6"/>
      <c r="C711" s="6"/>
      <c r="D711" s="6"/>
      <c r="E711" s="6"/>
      <c r="F711" s="6"/>
      <c r="G711" s="6"/>
      <c r="H711" s="11">
        <f>SUM(H703)</f>
        <v>11.480555520000006</v>
      </c>
      <c r="I711" s="6" t="s">
        <v>18</v>
      </c>
    </row>
    <row r="712" spans="1:9" s="4" customFormat="1" ht="12.75" customHeight="1">
      <c r="A712" s="4" t="s">
        <v>63</v>
      </c>
      <c r="H712" s="13">
        <f>SUM(H707:H711)</f>
        <v>1244.723328773992</v>
      </c>
      <c r="I712" s="4" t="s">
        <v>18</v>
      </c>
    </row>
    <row r="713" ht="12.75" customHeight="1"/>
    <row r="714" spans="1:3" ht="12.75" customHeight="1">
      <c r="A714" s="1" t="s">
        <v>64</v>
      </c>
      <c r="C714" s="21">
        <v>43080</v>
      </c>
    </row>
    <row r="715" spans="1:5" ht="12.75" customHeight="1">
      <c r="A715" s="1" t="s">
        <v>65</v>
      </c>
      <c r="C715" s="1" t="s">
        <v>235</v>
      </c>
      <c r="E715" s="28" t="s">
        <v>235</v>
      </c>
    </row>
    <row r="716" ht="12.75" customHeight="1">
      <c r="E716" s="28"/>
    </row>
    <row r="717" ht="12.75" customHeight="1">
      <c r="E717" s="28"/>
    </row>
    <row r="718" ht="12.75" customHeight="1">
      <c r="E718" s="28"/>
    </row>
    <row r="719" ht="12.75" customHeight="1">
      <c r="E719" s="28"/>
    </row>
    <row r="720" spans="1:9" ht="12.75" customHeight="1">
      <c r="A720" s="82" t="s">
        <v>0</v>
      </c>
      <c r="B720" s="82"/>
      <c r="C720" s="82"/>
      <c r="D720" s="82"/>
      <c r="E720" s="82"/>
      <c r="F720" s="82"/>
      <c r="G720" s="82"/>
      <c r="H720" s="82"/>
      <c r="I720" s="82"/>
    </row>
    <row r="721" ht="12.75" customHeight="1">
      <c r="E721" s="28"/>
    </row>
    <row r="722" spans="1:9" ht="12.75" customHeight="1">
      <c r="A722" s="81" t="s">
        <v>1</v>
      </c>
      <c r="B722" s="81"/>
      <c r="C722" s="81"/>
      <c r="D722" s="81"/>
      <c r="E722" s="81"/>
      <c r="F722" s="81"/>
      <c r="G722" s="81"/>
      <c r="H722" s="81"/>
      <c r="I722" s="81"/>
    </row>
    <row r="723" spans="1:9" ht="12.75" customHeight="1">
      <c r="A723" s="81" t="s">
        <v>119</v>
      </c>
      <c r="B723" s="81"/>
      <c r="C723" s="81"/>
      <c r="D723" s="81"/>
      <c r="E723" s="81"/>
      <c r="F723" s="81"/>
      <c r="G723" s="81"/>
      <c r="H723" s="81"/>
      <c r="I723" s="81"/>
    </row>
    <row r="724" ht="12.75" customHeight="1">
      <c r="E724" s="28"/>
    </row>
    <row r="725" spans="1:9" ht="12.75" customHeight="1">
      <c r="A725" s="1" t="s">
        <v>2</v>
      </c>
      <c r="B725"/>
      <c r="C725"/>
      <c r="D725"/>
      <c r="E725"/>
      <c r="F725"/>
      <c r="G725"/>
      <c r="H725"/>
      <c r="I725"/>
    </row>
    <row r="726" spans="1:9" ht="12.75" customHeight="1">
      <c r="A726" s="1" t="s">
        <v>3</v>
      </c>
      <c r="B726"/>
      <c r="C726" s="1">
        <v>375.75</v>
      </c>
      <c r="D726" s="1" t="s">
        <v>4</v>
      </c>
      <c r="E726"/>
      <c r="F726"/>
      <c r="G726"/>
      <c r="H726"/>
      <c r="I726"/>
    </row>
    <row r="727" ht="12.75" customHeight="1">
      <c r="E727" s="28"/>
    </row>
    <row r="728" spans="1:9" ht="12.75" customHeight="1">
      <c r="A728" s="4" t="s">
        <v>5</v>
      </c>
      <c r="B728"/>
      <c r="C728"/>
      <c r="D728"/>
      <c r="E728"/>
      <c r="F728"/>
      <c r="G728"/>
      <c r="H728"/>
      <c r="I728"/>
    </row>
    <row r="729" spans="1:9" ht="12.75" customHeight="1">
      <c r="A729" s="1" t="s">
        <v>6</v>
      </c>
      <c r="B729"/>
      <c r="C729"/>
      <c r="D729"/>
      <c r="E729"/>
      <c r="F729"/>
      <c r="G729"/>
      <c r="H729"/>
      <c r="I729"/>
    </row>
    <row r="730" ht="12.75" customHeight="1">
      <c r="E730" s="28"/>
    </row>
    <row r="731" spans="1:9" ht="12.75" customHeight="1">
      <c r="A731" s="4" t="s">
        <v>7</v>
      </c>
      <c r="B731"/>
      <c r="C731"/>
      <c r="D731"/>
      <c r="E731"/>
      <c r="F731"/>
      <c r="G731"/>
      <c r="H731"/>
      <c r="I731"/>
    </row>
    <row r="732" spans="1:9" ht="12.75" customHeight="1">
      <c r="A732" s="1" t="s">
        <v>8</v>
      </c>
      <c r="B732"/>
      <c r="C732"/>
      <c r="D732"/>
      <c r="E732"/>
      <c r="F732"/>
      <c r="G732"/>
      <c r="H732"/>
      <c r="I732"/>
    </row>
    <row r="733" spans="1:9" ht="12.75" customHeight="1">
      <c r="A733" s="1" t="s">
        <v>9</v>
      </c>
      <c r="B733"/>
      <c r="C733" s="5">
        <v>3167</v>
      </c>
      <c r="D733" s="1" t="s">
        <v>4</v>
      </c>
      <c r="E733"/>
      <c r="F733"/>
      <c r="G733"/>
      <c r="H733"/>
      <c r="I733"/>
    </row>
    <row r="734" spans="1:9" ht="12.75" customHeight="1">
      <c r="A734" s="1" t="s">
        <v>10</v>
      </c>
      <c r="B734"/>
      <c r="C734" s="1">
        <v>48.06</v>
      </c>
      <c r="D734" s="1" t="s">
        <v>4</v>
      </c>
      <c r="E734"/>
      <c r="F734"/>
      <c r="G734"/>
      <c r="H734"/>
      <c r="I734"/>
    </row>
    <row r="735" spans="1:9" ht="12.75" customHeight="1">
      <c r="A735" s="6" t="s">
        <v>11</v>
      </c>
      <c r="B735" s="6"/>
      <c r="C735" s="6">
        <v>34.56</v>
      </c>
      <c r="D735" s="6" t="s">
        <v>4</v>
      </c>
      <c r="E735" s="1" t="s">
        <v>12</v>
      </c>
      <c r="F735"/>
      <c r="G735"/>
      <c r="H735"/>
      <c r="I735"/>
    </row>
    <row r="736" spans="1:9" ht="12.75" customHeight="1">
      <c r="A736" s="7" t="s">
        <v>13</v>
      </c>
      <c r="B736"/>
      <c r="C736" s="5">
        <v>3084.38</v>
      </c>
      <c r="D736" s="7" t="s">
        <v>4</v>
      </c>
      <c r="E736"/>
      <c r="F736"/>
      <c r="G736"/>
      <c r="H736"/>
      <c r="I736"/>
    </row>
    <row r="737" ht="12.75" customHeight="1">
      <c r="E737" s="28"/>
    </row>
    <row r="738" spans="1:9" ht="12.75" customHeight="1">
      <c r="A738" s="1">
        <v>375.75</v>
      </c>
      <c r="B738" s="1" t="s">
        <v>14</v>
      </c>
      <c r="C738" s="1">
        <v>30.8438</v>
      </c>
      <c r="D738" s="7" t="s">
        <v>15</v>
      </c>
      <c r="E738" s="5">
        <v>12.18235107217658</v>
      </c>
      <c r="F738" s="1" t="s">
        <v>16</v>
      </c>
      <c r="G738"/>
      <c r="H738"/>
      <c r="I738"/>
    </row>
    <row r="739" spans="1:9" ht="12.75" customHeight="1">
      <c r="A739" s="1" t="s">
        <v>17</v>
      </c>
      <c r="B739"/>
      <c r="C739"/>
      <c r="D739"/>
      <c r="E739"/>
      <c r="F739"/>
      <c r="G739"/>
      <c r="H739"/>
      <c r="I739"/>
    </row>
    <row r="740" spans="1:9" ht="12.75" customHeight="1">
      <c r="A740" s="22" t="s">
        <v>117</v>
      </c>
      <c r="B740" s="7" t="s">
        <v>120</v>
      </c>
      <c r="C740" s="20">
        <v>4499.6</v>
      </c>
      <c r="D740" s="7" t="s">
        <v>18</v>
      </c>
      <c r="E740" s="23">
        <v>11285</v>
      </c>
      <c r="F740" s="7" t="s">
        <v>19</v>
      </c>
      <c r="G740" s="23">
        <v>121291</v>
      </c>
      <c r="H740" s="7" t="s">
        <v>20</v>
      </c>
      <c r="I740"/>
    </row>
    <row r="741" spans="1:9" ht="12.75" customHeight="1">
      <c r="A741" s="10" t="s">
        <v>117</v>
      </c>
      <c r="B741" s="6" t="s">
        <v>121</v>
      </c>
      <c r="C741" s="11">
        <v>3451</v>
      </c>
      <c r="D741" s="6" t="s">
        <v>18</v>
      </c>
      <c r="E741" s="12">
        <v>6000</v>
      </c>
      <c r="F741" s="6" t="s">
        <v>19</v>
      </c>
      <c r="G741" s="12">
        <v>60000</v>
      </c>
      <c r="H741" s="6" t="s">
        <v>20</v>
      </c>
      <c r="I741"/>
    </row>
    <row r="742" spans="1:9" ht="12.75" customHeight="1">
      <c r="A742" s="8" t="s">
        <v>13</v>
      </c>
      <c r="B742"/>
      <c r="C742" s="5">
        <v>1048.6000000000004</v>
      </c>
      <c r="D742" s="1" t="s">
        <v>18</v>
      </c>
      <c r="E742" s="9">
        <v>5285</v>
      </c>
      <c r="F742" s="1" t="s">
        <v>19</v>
      </c>
      <c r="G742" s="9">
        <v>61291</v>
      </c>
      <c r="H742" s="1" t="s">
        <v>20</v>
      </c>
      <c r="I742" s="7"/>
    </row>
    <row r="743" ht="12.75" customHeight="1">
      <c r="E743" s="28"/>
    </row>
    <row r="744" spans="1:9" ht="12.75" customHeight="1">
      <c r="A744" s="4" t="s">
        <v>21</v>
      </c>
      <c r="B744"/>
      <c r="C744" s="5">
        <v>1048.6000000000004</v>
      </c>
      <c r="D744" s="1" t="s">
        <v>18</v>
      </c>
      <c r="E744" s="1" t="s">
        <v>22</v>
      </c>
      <c r="F744" s="5">
        <v>12.18235107217658</v>
      </c>
      <c r="G744" s="1" t="s">
        <v>16</v>
      </c>
      <c r="H744" s="13">
        <v>127.74413334284367</v>
      </c>
      <c r="I744" s="4" t="s">
        <v>18</v>
      </c>
    </row>
    <row r="745" spans="1:9" ht="12.75" customHeight="1">
      <c r="A745" s="14" t="s">
        <v>23</v>
      </c>
      <c r="B745"/>
      <c r="C745"/>
      <c r="D745"/>
      <c r="E745"/>
      <c r="F745"/>
      <c r="G745"/>
      <c r="H745"/>
      <c r="I745"/>
    </row>
    <row r="746" spans="1:9" ht="12.75" customHeight="1">
      <c r="A746" s="1" t="s">
        <v>24</v>
      </c>
      <c r="B746"/>
      <c r="C746"/>
      <c r="D746"/>
      <c r="E746"/>
      <c r="F746"/>
      <c r="G746"/>
      <c r="H746"/>
      <c r="I746"/>
    </row>
    <row r="747" spans="1:9" ht="12.75" customHeight="1">
      <c r="A747" s="1" t="s">
        <v>25</v>
      </c>
      <c r="B747"/>
      <c r="C747" s="15">
        <v>43077</v>
      </c>
      <c r="D747"/>
      <c r="E747" s="7">
        <v>186.07</v>
      </c>
      <c r="F747" s="1" t="s">
        <v>19</v>
      </c>
      <c r="G747"/>
      <c r="H747"/>
      <c r="I747"/>
    </row>
    <row r="748" spans="1:9" ht="12.75" customHeight="1">
      <c r="A748" s="6" t="s">
        <v>26</v>
      </c>
      <c r="B748" s="6"/>
      <c r="C748" s="16">
        <v>43100</v>
      </c>
      <c r="D748" s="6"/>
      <c r="E748" s="32">
        <v>185.571</v>
      </c>
      <c r="F748" s="6" t="s">
        <v>19</v>
      </c>
      <c r="G748"/>
      <c r="H748"/>
      <c r="I748"/>
    </row>
    <row r="749" spans="1:9" ht="12.75" customHeight="1">
      <c r="A749" s="1" t="s">
        <v>27</v>
      </c>
      <c r="B749"/>
      <c r="C749"/>
      <c r="D749"/>
      <c r="E749" s="17">
        <v>0.4989999999999952</v>
      </c>
      <c r="F749" s="17" t="s">
        <v>19</v>
      </c>
      <c r="G749"/>
      <c r="H749"/>
      <c r="I749"/>
    </row>
    <row r="750" spans="1:9" ht="12.75" customHeight="1">
      <c r="A750" s="5">
        <v>1048.6000000000004</v>
      </c>
      <c r="B750" s="1" t="s">
        <v>28</v>
      </c>
      <c r="C750" s="5">
        <v>61291</v>
      </c>
      <c r="D750" s="1" t="s">
        <v>29</v>
      </c>
      <c r="E750" s="5">
        <v>0.017108547747630164</v>
      </c>
      <c r="F750" s="1" t="s">
        <v>30</v>
      </c>
      <c r="G750"/>
      <c r="H750"/>
      <c r="I750"/>
    </row>
    <row r="751" spans="1:9" ht="12.75" customHeight="1">
      <c r="A751" s="1" t="s">
        <v>31</v>
      </c>
      <c r="B751"/>
      <c r="C751" s="17">
        <v>0.4989999999999952</v>
      </c>
      <c r="D751" s="17" t="s">
        <v>32</v>
      </c>
      <c r="E751" s="5">
        <v>75</v>
      </c>
      <c r="F751" s="1" t="s">
        <v>33</v>
      </c>
      <c r="G751" s="1" t="s">
        <v>15</v>
      </c>
      <c r="H751" s="5">
        <v>37.42499999999964</v>
      </c>
      <c r="I751" s="1" t="s">
        <v>20</v>
      </c>
    </row>
    <row r="752" spans="1:9" ht="12.75" customHeight="1">
      <c r="A752" s="4" t="s">
        <v>34</v>
      </c>
      <c r="B752"/>
      <c r="C752" s="5">
        <v>37.42499999999964</v>
      </c>
      <c r="D752" s="1" t="s">
        <v>35</v>
      </c>
      <c r="E752" s="5">
        <v>0.017108547747630164</v>
      </c>
      <c r="F752" s="1" t="s">
        <v>30</v>
      </c>
      <c r="G752" s="1" t="s">
        <v>15</v>
      </c>
      <c r="H752" s="13">
        <v>0.6402873994550528</v>
      </c>
      <c r="I752" s="4" t="s">
        <v>18</v>
      </c>
    </row>
    <row r="753" ht="12.75" customHeight="1">
      <c r="E753" s="28"/>
    </row>
    <row r="754" spans="1:9" ht="12.75" customHeight="1">
      <c r="A754" s="4" t="s">
        <v>36</v>
      </c>
      <c r="B754"/>
      <c r="C754"/>
      <c r="D754"/>
      <c r="E754"/>
      <c r="F754"/>
      <c r="G754"/>
      <c r="H754"/>
      <c r="I754"/>
    </row>
    <row r="755" spans="1:9" ht="12.75" customHeight="1">
      <c r="A755" s="1" t="s">
        <v>37</v>
      </c>
      <c r="B755" s="9">
        <v>3167</v>
      </c>
      <c r="C755" s="1" t="s">
        <v>4</v>
      </c>
      <c r="D755"/>
      <c r="E755"/>
      <c r="F755"/>
      <c r="G755"/>
      <c r="H755"/>
      <c r="I755"/>
    </row>
    <row r="756" spans="1:9" ht="12.75" customHeight="1">
      <c r="A756"/>
      <c r="B756" s="1">
        <v>375.75</v>
      </c>
      <c r="C756" s="1" t="s">
        <v>38</v>
      </c>
      <c r="D756" s="1">
        <v>31.67</v>
      </c>
      <c r="E756" s="1" t="s">
        <v>15</v>
      </c>
      <c r="F756" s="5">
        <v>11.864540574676349</v>
      </c>
      <c r="G756" s="1" t="s">
        <v>16</v>
      </c>
      <c r="H756"/>
      <c r="I756"/>
    </row>
    <row r="757" spans="1:9" ht="12.75" customHeight="1">
      <c r="A757" s="1" t="s">
        <v>39</v>
      </c>
      <c r="B757"/>
      <c r="C757"/>
      <c r="D757"/>
      <c r="E757"/>
      <c r="F757" s="5"/>
      <c r="G757"/>
      <c r="H757"/>
      <c r="I757"/>
    </row>
    <row r="758" spans="1:9" ht="12.75" customHeight="1">
      <c r="A758"/>
      <c r="B758"/>
      <c r="C758"/>
      <c r="D758"/>
      <c r="E758"/>
      <c r="F758" s="5"/>
      <c r="G758"/>
      <c r="H758"/>
      <c r="I758"/>
    </row>
    <row r="759" spans="1:9" ht="12.75" customHeight="1">
      <c r="A759" s="29" t="s">
        <v>117</v>
      </c>
      <c r="B759" s="30"/>
      <c r="C759" s="31">
        <v>105.06</v>
      </c>
      <c r="D759" s="30" t="s">
        <v>18</v>
      </c>
      <c r="E759"/>
      <c r="F759"/>
      <c r="G759"/>
      <c r="H759"/>
      <c r="I759"/>
    </row>
    <row r="760" spans="1:9" ht="12.75" customHeight="1">
      <c r="A760" s="1" t="s">
        <v>13</v>
      </c>
      <c r="B760"/>
      <c r="C760" s="24">
        <v>105.06</v>
      </c>
      <c r="D760" s="1" t="s">
        <v>18</v>
      </c>
      <c r="E760" s="1" t="s">
        <v>40</v>
      </c>
      <c r="F760" s="5">
        <v>11.864540574676349</v>
      </c>
      <c r="G760" s="1" t="s">
        <v>41</v>
      </c>
      <c r="H760" s="5">
        <v>12.464886327754972</v>
      </c>
      <c r="I760" s="1" t="s">
        <v>18</v>
      </c>
    </row>
    <row r="761" spans="1:9" ht="12.75" customHeight="1">
      <c r="A761" s="4" t="s">
        <v>42</v>
      </c>
      <c r="B761" s="4"/>
      <c r="C761" s="4"/>
      <c r="D761" s="4"/>
      <c r="E761" s="4"/>
      <c r="F761" s="4"/>
      <c r="G761" s="4"/>
      <c r="H761" s="13">
        <v>12.464886327754972</v>
      </c>
      <c r="I761" s="4" t="s">
        <v>18</v>
      </c>
    </row>
    <row r="762" spans="1:9" ht="12.75" customHeight="1">
      <c r="A762" s="4"/>
      <c r="B762" s="4"/>
      <c r="C762" s="4"/>
      <c r="D762" s="4"/>
      <c r="E762" s="4"/>
      <c r="F762" s="4"/>
      <c r="G762" s="4"/>
      <c r="H762" s="13"/>
      <c r="I762" s="4"/>
    </row>
    <row r="763" spans="1:9" ht="12.75" customHeight="1">
      <c r="A763" s="4"/>
      <c r="B763" s="4"/>
      <c r="C763" s="4"/>
      <c r="D763" s="4"/>
      <c r="E763" s="4"/>
      <c r="F763" s="4"/>
      <c r="G763" s="4"/>
      <c r="H763" s="13"/>
      <c r="I763" s="4"/>
    </row>
    <row r="764" spans="1:9" ht="12.75" customHeight="1">
      <c r="A764" s="4"/>
      <c r="B764" s="4"/>
      <c r="C764" s="4"/>
      <c r="D764" s="4"/>
      <c r="E764" s="4"/>
      <c r="F764" s="4"/>
      <c r="G764" s="4"/>
      <c r="H764" s="13"/>
      <c r="I764" s="4"/>
    </row>
    <row r="765" ht="12.75" customHeight="1">
      <c r="E765" s="28"/>
    </row>
    <row r="766" ht="12.75" customHeight="1">
      <c r="E766" s="28"/>
    </row>
    <row r="767" spans="1:13" ht="12.75" customHeight="1">
      <c r="A767"/>
      <c r="B767"/>
      <c r="C767"/>
      <c r="D767"/>
      <c r="E767"/>
      <c r="F767"/>
      <c r="G767"/>
      <c r="H767"/>
      <c r="I767"/>
      <c r="J767"/>
      <c r="K767"/>
      <c r="L767" s="1" t="s">
        <v>91</v>
      </c>
      <c r="M767" s="1" t="s">
        <v>92</v>
      </c>
    </row>
    <row r="768" spans="1:13" ht="12.75" customHeight="1">
      <c r="A768" s="18" t="s">
        <v>43</v>
      </c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 customHeight="1">
      <c r="A769" s="1" t="s">
        <v>54</v>
      </c>
      <c r="B769"/>
      <c r="C769"/>
      <c r="D769"/>
      <c r="E769"/>
      <c r="F769"/>
      <c r="G769"/>
      <c r="H769" s="5"/>
      <c r="I769"/>
      <c r="J769"/>
      <c r="K769"/>
      <c r="L769"/>
      <c r="M769"/>
    </row>
    <row r="770" spans="1:13" ht="12.75" customHeight="1">
      <c r="A770" s="1" t="s">
        <v>24</v>
      </c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 customHeight="1">
      <c r="A771" s="1" t="s">
        <v>25</v>
      </c>
      <c r="B771"/>
      <c r="C771" s="15">
        <v>43077</v>
      </c>
      <c r="D771"/>
      <c r="E771" s="1">
        <v>186.07</v>
      </c>
      <c r="F771" s="1" t="s">
        <v>19</v>
      </c>
      <c r="G771"/>
      <c r="H771"/>
      <c r="I771"/>
      <c r="J771"/>
      <c r="K771"/>
      <c r="L771"/>
      <c r="M771"/>
    </row>
    <row r="772" spans="1:13" ht="12.75" customHeight="1">
      <c r="A772" s="6" t="s">
        <v>26</v>
      </c>
      <c r="B772" s="6"/>
      <c r="C772" s="16">
        <v>43100</v>
      </c>
      <c r="D772" s="6"/>
      <c r="E772" s="32">
        <v>185.571</v>
      </c>
      <c r="F772" s="6" t="s">
        <v>19</v>
      </c>
      <c r="G772"/>
      <c r="H772"/>
      <c r="I772"/>
      <c r="J772"/>
      <c r="K772"/>
      <c r="L772"/>
      <c r="M772"/>
    </row>
    <row r="773" spans="1:13" ht="12.75" customHeight="1">
      <c r="A773" s="1" t="s">
        <v>27</v>
      </c>
      <c r="B773"/>
      <c r="C773"/>
      <c r="D773"/>
      <c r="E773" s="17">
        <v>0.4989999999999952</v>
      </c>
      <c r="F773" s="17" t="s">
        <v>19</v>
      </c>
      <c r="G773" s="1">
        <v>0.9359</v>
      </c>
      <c r="H773" s="5">
        <v>0.5604169199999945</v>
      </c>
      <c r="I773" s="1" t="s">
        <v>18</v>
      </c>
      <c r="J773"/>
      <c r="K773"/>
      <c r="L773"/>
      <c r="M773"/>
    </row>
    <row r="774" spans="1:13" ht="12.75" customHeight="1">
      <c r="A774" s="4" t="s">
        <v>55</v>
      </c>
      <c r="B774" s="4"/>
      <c r="C774" s="4"/>
      <c r="D774" s="4"/>
      <c r="E774" s="4"/>
      <c r="F774" s="4"/>
      <c r="G774" s="4"/>
      <c r="H774" s="13">
        <v>0.5604169199999945</v>
      </c>
      <c r="I774" s="4" t="s">
        <v>18</v>
      </c>
      <c r="J774" s="4"/>
      <c r="K774" s="4"/>
      <c r="L774" s="4"/>
      <c r="M774" s="4"/>
    </row>
    <row r="775" ht="12.75" customHeight="1">
      <c r="E775" s="28"/>
    </row>
    <row r="776" spans="1:13" ht="12.75" customHeight="1">
      <c r="A776" s="18" t="s">
        <v>56</v>
      </c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 customHeight="1">
      <c r="A777" s="26" t="s">
        <v>112</v>
      </c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 customHeight="1">
      <c r="A778" s="1" t="s">
        <v>54</v>
      </c>
      <c r="B778"/>
      <c r="C778"/>
      <c r="D778"/>
      <c r="E778"/>
      <c r="F778"/>
      <c r="G778"/>
      <c r="H778" s="5"/>
      <c r="I778"/>
      <c r="J778"/>
      <c r="K778"/>
      <c r="L778"/>
      <c r="M778"/>
    </row>
    <row r="779" spans="1:13" ht="12.75" customHeight="1">
      <c r="A779" s="1" t="s">
        <v>24</v>
      </c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 customHeight="1">
      <c r="A780" s="1" t="s">
        <v>25</v>
      </c>
      <c r="B780"/>
      <c r="C780" s="15">
        <v>43077</v>
      </c>
      <c r="D780"/>
      <c r="E780" s="1">
        <v>186.07</v>
      </c>
      <c r="F780" s="1" t="s">
        <v>19</v>
      </c>
      <c r="G780"/>
      <c r="H780"/>
      <c r="I780"/>
      <c r="J780"/>
      <c r="K780"/>
      <c r="L780"/>
      <c r="M780"/>
    </row>
    <row r="781" spans="1:13" ht="12.75" customHeight="1">
      <c r="A781" s="6" t="s">
        <v>26</v>
      </c>
      <c r="B781" s="6"/>
      <c r="C781" s="16">
        <v>43100</v>
      </c>
      <c r="D781" s="6"/>
      <c r="E781" s="32">
        <v>185.571</v>
      </c>
      <c r="F781" s="6" t="s">
        <v>19</v>
      </c>
      <c r="G781"/>
      <c r="H781"/>
      <c r="I781"/>
      <c r="J781"/>
      <c r="K781"/>
      <c r="L781"/>
      <c r="M781"/>
    </row>
    <row r="782" spans="1:9" ht="12.75" customHeight="1">
      <c r="A782" s="1" t="s">
        <v>27</v>
      </c>
      <c r="B782"/>
      <c r="C782"/>
      <c r="D782"/>
      <c r="E782" s="17">
        <v>0.4989999999999952</v>
      </c>
      <c r="F782" s="17" t="s">
        <v>19</v>
      </c>
      <c r="G782" s="1">
        <v>0.9216</v>
      </c>
      <c r="H782" s="5">
        <v>0.5518540799999947</v>
      </c>
      <c r="I782" s="1" t="s">
        <v>18</v>
      </c>
    </row>
    <row r="783" spans="1:9" ht="12.75" customHeight="1">
      <c r="A783" s="4" t="s">
        <v>57</v>
      </c>
      <c r="B783" s="4"/>
      <c r="C783" s="4"/>
      <c r="D783" s="4"/>
      <c r="E783" s="4"/>
      <c r="F783" s="4"/>
      <c r="G783" s="4"/>
      <c r="H783" s="13">
        <v>0.5518540799999947</v>
      </c>
      <c r="I783" s="4" t="s">
        <v>18</v>
      </c>
    </row>
    <row r="784" ht="12.75" customHeight="1">
      <c r="E784" s="28"/>
    </row>
    <row r="785" ht="12.75" customHeight="1">
      <c r="E785" s="28"/>
    </row>
    <row r="786" spans="1:9" ht="12.75" customHeight="1">
      <c r="A786" s="1" t="s">
        <v>122</v>
      </c>
      <c r="B786"/>
      <c r="C786"/>
      <c r="D786"/>
      <c r="E786"/>
      <c r="F786"/>
      <c r="G786"/>
      <c r="H786"/>
      <c r="I786"/>
    </row>
    <row r="787" spans="1:9" ht="12.75" customHeight="1">
      <c r="A787" s="1" t="s">
        <v>58</v>
      </c>
      <c r="B787"/>
      <c r="C787"/>
      <c r="D787"/>
      <c r="E787"/>
      <c r="F787"/>
      <c r="G787"/>
      <c r="H787" s="1">
        <v>0</v>
      </c>
      <c r="I787" s="1" t="s">
        <v>18</v>
      </c>
    </row>
    <row r="788" spans="1:9" ht="12.75" customHeight="1">
      <c r="A788" s="1" t="s">
        <v>59</v>
      </c>
      <c r="B788"/>
      <c r="C788"/>
      <c r="D788"/>
      <c r="E788"/>
      <c r="F788"/>
      <c r="G788"/>
      <c r="H788" s="5">
        <v>128.38442074229872</v>
      </c>
      <c r="I788" s="1" t="s">
        <v>18</v>
      </c>
    </row>
    <row r="789" spans="1:9" ht="12.75" customHeight="1">
      <c r="A789" s="1" t="s">
        <v>60</v>
      </c>
      <c r="B789"/>
      <c r="C789"/>
      <c r="D789"/>
      <c r="E789"/>
      <c r="F789"/>
      <c r="G789"/>
      <c r="H789" s="5">
        <v>12.464886327754972</v>
      </c>
      <c r="I789" s="1" t="s">
        <v>18</v>
      </c>
    </row>
    <row r="790" spans="1:9" ht="12.75" customHeight="1">
      <c r="A790" s="7" t="s">
        <v>61</v>
      </c>
      <c r="B790" s="7"/>
      <c r="C790" s="7"/>
      <c r="D790" s="7"/>
      <c r="E790" s="7"/>
      <c r="F790" s="7"/>
      <c r="G790" s="7"/>
      <c r="H790" s="20">
        <v>0.5604169199999945</v>
      </c>
      <c r="I790" s="7" t="s">
        <v>18</v>
      </c>
    </row>
    <row r="791" spans="1:9" ht="12.75" customHeight="1">
      <c r="A791" s="6" t="s">
        <v>62</v>
      </c>
      <c r="B791" s="6"/>
      <c r="C791" s="6"/>
      <c r="D791" s="6"/>
      <c r="E791" s="6"/>
      <c r="F791" s="6"/>
      <c r="G791" s="6"/>
      <c r="H791" s="11">
        <v>0.5518540799999947</v>
      </c>
      <c r="I791" s="6" t="s">
        <v>18</v>
      </c>
    </row>
    <row r="792" spans="1:9" ht="12.75" customHeight="1">
      <c r="A792" s="4" t="s">
        <v>63</v>
      </c>
      <c r="B792" s="4"/>
      <c r="C792" s="4"/>
      <c r="D792" s="4"/>
      <c r="E792" s="4"/>
      <c r="F792" s="4"/>
      <c r="G792" s="4"/>
      <c r="H792" s="13">
        <v>141.9615780700537</v>
      </c>
      <c r="I792" s="4" t="s">
        <v>18</v>
      </c>
    </row>
    <row r="793" ht="12.75" customHeight="1">
      <c r="E793" s="28"/>
    </row>
    <row r="794" spans="1:9" ht="12.75" customHeight="1">
      <c r="A794" s="1" t="s">
        <v>64</v>
      </c>
      <c r="B794"/>
      <c r="C794" s="21">
        <v>43133</v>
      </c>
      <c r="D794"/>
      <c r="E794"/>
      <c r="F794"/>
      <c r="G794"/>
      <c r="H794"/>
      <c r="I794"/>
    </row>
    <row r="795" spans="1:9" ht="12.75" customHeight="1">
      <c r="A795" s="1" t="s">
        <v>65</v>
      </c>
      <c r="B795"/>
      <c r="C795" s="1" t="s">
        <v>235</v>
      </c>
      <c r="D795"/>
      <c r="E795" s="28" t="s">
        <v>235</v>
      </c>
      <c r="F795"/>
      <c r="G795"/>
      <c r="H795"/>
      <c r="I795"/>
    </row>
    <row r="796" ht="12.75" customHeight="1">
      <c r="E796" s="28"/>
    </row>
    <row r="797" ht="12.75" customHeight="1">
      <c r="E797" s="28"/>
    </row>
    <row r="798" ht="12.75" customHeight="1"/>
    <row r="799" ht="12.75" customHeight="1"/>
    <row r="800" ht="12.75" customHeight="1"/>
    <row r="801" spans="1:9" ht="12.75" customHeight="1">
      <c r="A801" s="82" t="s">
        <v>0</v>
      </c>
      <c r="B801" s="82"/>
      <c r="C801" s="82"/>
      <c r="D801" s="82"/>
      <c r="E801" s="82"/>
      <c r="F801" s="82"/>
      <c r="G801" s="82"/>
      <c r="H801" s="82"/>
      <c r="I801" s="82"/>
    </row>
    <row r="802" ht="12.75" customHeight="1"/>
    <row r="803" spans="1:9" ht="12.75" customHeight="1">
      <c r="A803" s="81" t="s">
        <v>181</v>
      </c>
      <c r="B803" s="81"/>
      <c r="C803" s="81"/>
      <c r="D803" s="81"/>
      <c r="E803" s="81"/>
      <c r="F803" s="81"/>
      <c r="G803" s="81"/>
      <c r="H803" s="81"/>
      <c r="I803" s="81"/>
    </row>
    <row r="804" spans="1:9" ht="12.75" customHeight="1">
      <c r="A804" s="81" t="s">
        <v>173</v>
      </c>
      <c r="B804" s="81"/>
      <c r="C804" s="81"/>
      <c r="D804" s="81"/>
      <c r="E804" s="81"/>
      <c r="F804" s="81"/>
      <c r="G804" s="81"/>
      <c r="H804" s="81"/>
      <c r="I804" s="81"/>
    </row>
    <row r="805" ht="12.75" customHeight="1"/>
    <row r="806" ht="12.75" customHeight="1">
      <c r="A806" s="1" t="s">
        <v>2</v>
      </c>
    </row>
    <row r="807" spans="1:4" ht="12.75" customHeight="1">
      <c r="A807" s="1" t="s">
        <v>3</v>
      </c>
      <c r="C807" s="1">
        <v>375.75</v>
      </c>
      <c r="D807" s="1" t="s">
        <v>4</v>
      </c>
    </row>
    <row r="808" ht="12.75" customHeight="1"/>
    <row r="809" ht="12.75" customHeight="1">
      <c r="A809" s="4" t="s">
        <v>5</v>
      </c>
    </row>
    <row r="810" ht="12.75" customHeight="1">
      <c r="A810" s="1" t="s">
        <v>6</v>
      </c>
    </row>
    <row r="811" ht="12.75" customHeight="1"/>
    <row r="812" ht="12.75" customHeight="1">
      <c r="A812" s="4" t="s">
        <v>7</v>
      </c>
    </row>
    <row r="813" ht="12.75" customHeight="1">
      <c r="A813" s="1" t="s">
        <v>8</v>
      </c>
    </row>
    <row r="814" spans="1:4" ht="12.75" customHeight="1">
      <c r="A814" s="1" t="s">
        <v>9</v>
      </c>
      <c r="C814" s="5">
        <v>3167</v>
      </c>
      <c r="D814" s="1" t="s">
        <v>4</v>
      </c>
    </row>
    <row r="815" spans="1:4" ht="12.75" customHeight="1">
      <c r="A815" s="1" t="s">
        <v>10</v>
      </c>
      <c r="C815" s="1">
        <v>48.06</v>
      </c>
      <c r="D815" s="1" t="s">
        <v>4</v>
      </c>
    </row>
    <row r="816" spans="1:5" ht="12.75" customHeight="1">
      <c r="A816" s="6" t="s">
        <v>11</v>
      </c>
      <c r="B816" s="6"/>
      <c r="C816" s="6">
        <v>34.56</v>
      </c>
      <c r="D816" s="6" t="s">
        <v>4</v>
      </c>
      <c r="E816" s="1" t="s">
        <v>12</v>
      </c>
    </row>
    <row r="817" spans="1:4" ht="12.75" customHeight="1">
      <c r="A817" s="7" t="s">
        <v>13</v>
      </c>
      <c r="C817" s="5">
        <f>SUM(C814-C815-C816)</f>
        <v>3084.38</v>
      </c>
      <c r="D817" s="7" t="s">
        <v>4</v>
      </c>
    </row>
    <row r="818" ht="12.75" customHeight="1"/>
    <row r="819" spans="1:6" ht="12.75" customHeight="1">
      <c r="A819" s="1">
        <v>375.75</v>
      </c>
      <c r="B819" s="1" t="s">
        <v>14</v>
      </c>
      <c r="C819" s="1">
        <v>30.8438</v>
      </c>
      <c r="D819" s="7" t="s">
        <v>15</v>
      </c>
      <c r="E819" s="5">
        <f>SUM(A819/C819)</f>
        <v>12.18235107217658</v>
      </c>
      <c r="F819" s="1" t="s">
        <v>16</v>
      </c>
    </row>
    <row r="820" ht="12.75" customHeight="1">
      <c r="A820" s="1" t="s">
        <v>17</v>
      </c>
    </row>
    <row r="821" spans="1:8" ht="12.75" customHeight="1">
      <c r="A821" s="22" t="s">
        <v>174</v>
      </c>
      <c r="B821" s="7"/>
      <c r="C821" s="20">
        <v>4401.95</v>
      </c>
      <c r="D821" s="7" t="s">
        <v>18</v>
      </c>
      <c r="E821" s="23">
        <v>10965</v>
      </c>
      <c r="F821" s="7" t="s">
        <v>19</v>
      </c>
      <c r="G821" s="23">
        <v>117918</v>
      </c>
      <c r="H821" s="7" t="s">
        <v>20</v>
      </c>
    </row>
    <row r="822" spans="1:8" ht="12.75" customHeight="1">
      <c r="A822" s="22" t="s">
        <v>175</v>
      </c>
      <c r="B822" s="7"/>
      <c r="C822" s="20">
        <v>4626.2</v>
      </c>
      <c r="D822" s="7" t="s">
        <v>18</v>
      </c>
      <c r="E822" s="23">
        <v>11696</v>
      </c>
      <c r="F822" s="7" t="s">
        <v>19</v>
      </c>
      <c r="G822" s="23">
        <v>125685</v>
      </c>
      <c r="H822" s="7" t="s">
        <v>20</v>
      </c>
    </row>
    <row r="823" spans="1:8" ht="12.75" customHeight="1">
      <c r="A823" s="10" t="s">
        <v>176</v>
      </c>
      <c r="B823" s="6"/>
      <c r="C823" s="11">
        <v>3951.14</v>
      </c>
      <c r="D823" s="6" t="s">
        <v>18</v>
      </c>
      <c r="E823" s="12">
        <v>9538</v>
      </c>
      <c r="F823" s="6" t="s">
        <v>19</v>
      </c>
      <c r="G823" s="12">
        <v>102304</v>
      </c>
      <c r="H823" s="6" t="s">
        <v>20</v>
      </c>
    </row>
    <row r="824" spans="1:9" ht="12.75" customHeight="1">
      <c r="A824" s="8" t="s">
        <v>13</v>
      </c>
      <c r="C824" s="5">
        <f>SUM(C821:C823)</f>
        <v>12979.289999999999</v>
      </c>
      <c r="D824" s="1" t="s">
        <v>18</v>
      </c>
      <c r="E824" s="9">
        <f>SUM(E821:E823)</f>
        <v>32199</v>
      </c>
      <c r="F824" s="1" t="s">
        <v>19</v>
      </c>
      <c r="G824" s="9">
        <f>SUM(G821:G823)</f>
        <v>345907</v>
      </c>
      <c r="H824" s="1" t="s">
        <v>20</v>
      </c>
      <c r="I824" s="7"/>
    </row>
    <row r="825" ht="12.75" customHeight="1"/>
    <row r="826" spans="1:9" ht="12.75" customHeight="1">
      <c r="A826" s="4" t="s">
        <v>21</v>
      </c>
      <c r="C826" s="5">
        <f>SUM(C824)</f>
        <v>12979.289999999999</v>
      </c>
      <c r="D826" s="1" t="s">
        <v>18</v>
      </c>
      <c r="E826" s="1" t="s">
        <v>22</v>
      </c>
      <c r="F826" s="5">
        <f>SUM(E819)</f>
        <v>12.18235107217658</v>
      </c>
      <c r="G826" s="1" t="s">
        <v>16</v>
      </c>
      <c r="H826" s="13">
        <f>SUM(C826/100*F826)</f>
        <v>1581.1826744759076</v>
      </c>
      <c r="I826" s="4" t="s">
        <v>18</v>
      </c>
    </row>
    <row r="827" ht="12.75" customHeight="1">
      <c r="A827" s="14" t="s">
        <v>23</v>
      </c>
    </row>
    <row r="828" ht="12.75" customHeight="1">
      <c r="A828" s="1" t="s">
        <v>24</v>
      </c>
    </row>
    <row r="829" spans="1:6" ht="12.75" customHeight="1">
      <c r="A829" s="1" t="s">
        <v>25</v>
      </c>
      <c r="C829" s="15">
        <v>43101</v>
      </c>
      <c r="E829" s="7">
        <v>185.571</v>
      </c>
      <c r="F829" s="1" t="s">
        <v>19</v>
      </c>
    </row>
    <row r="830" spans="1:6" ht="12.75" customHeight="1">
      <c r="A830" s="6" t="s">
        <v>26</v>
      </c>
      <c r="B830" s="6"/>
      <c r="C830" s="63">
        <v>43208</v>
      </c>
      <c r="D830" s="6"/>
      <c r="E830" s="32">
        <v>183.641</v>
      </c>
      <c r="F830" s="6" t="s">
        <v>19</v>
      </c>
    </row>
    <row r="831" spans="1:6" ht="12.75" customHeight="1">
      <c r="A831" s="1" t="s">
        <v>27</v>
      </c>
      <c r="E831" s="17">
        <f>SUM(E829-E830)</f>
        <v>1.9300000000000068</v>
      </c>
      <c r="F831" s="17" t="s">
        <v>19</v>
      </c>
    </row>
    <row r="832" spans="1:6" ht="12.75" customHeight="1">
      <c r="A832" s="5">
        <f>SUM(C824)</f>
        <v>12979.289999999999</v>
      </c>
      <c r="B832" s="1" t="s">
        <v>28</v>
      </c>
      <c r="C832" s="5">
        <f>SUM(G824)</f>
        <v>345907</v>
      </c>
      <c r="D832" s="1" t="s">
        <v>29</v>
      </c>
      <c r="E832" s="5">
        <f>SUM(A832/C832)</f>
        <v>0.037522484367185395</v>
      </c>
      <c r="F832" s="1" t="s">
        <v>30</v>
      </c>
    </row>
    <row r="833" spans="1:9" ht="12.75" customHeight="1">
      <c r="A833" s="1" t="s">
        <v>31</v>
      </c>
      <c r="C833" s="17">
        <f>SUM(E831)</f>
        <v>1.9300000000000068</v>
      </c>
      <c r="D833" s="17" t="s">
        <v>32</v>
      </c>
      <c r="E833" s="5">
        <v>75</v>
      </c>
      <c r="F833" s="1" t="s">
        <v>33</v>
      </c>
      <c r="G833" s="1" t="s">
        <v>15</v>
      </c>
      <c r="H833" s="5">
        <f>SUM(C833*E833)</f>
        <v>144.7500000000005</v>
      </c>
      <c r="I833" s="1" t="s">
        <v>20</v>
      </c>
    </row>
    <row r="834" spans="1:9" ht="12.75" customHeight="1">
      <c r="A834" s="4" t="s">
        <v>34</v>
      </c>
      <c r="C834" s="5">
        <f>SUM(H833)</f>
        <v>144.7500000000005</v>
      </c>
      <c r="D834" s="1" t="s">
        <v>35</v>
      </c>
      <c r="E834" s="5">
        <f>SUM(E832)</f>
        <v>0.037522484367185395</v>
      </c>
      <c r="F834" s="1" t="s">
        <v>30</v>
      </c>
      <c r="G834" s="1" t="s">
        <v>15</v>
      </c>
      <c r="H834" s="13">
        <f>SUM(C834*E834)</f>
        <v>5.4313796121501055</v>
      </c>
      <c r="I834" s="4" t="s">
        <v>18</v>
      </c>
    </row>
    <row r="835" ht="12.75" customHeight="1"/>
    <row r="836" ht="12.75" customHeight="1">
      <c r="A836" s="4" t="s">
        <v>36</v>
      </c>
    </row>
    <row r="837" spans="1:3" ht="12.75" customHeight="1">
      <c r="A837" s="1" t="s">
        <v>37</v>
      </c>
      <c r="B837" s="9">
        <v>3167</v>
      </c>
      <c r="C837" s="1" t="s">
        <v>4</v>
      </c>
    </row>
    <row r="838" spans="2:7" ht="12.75" customHeight="1">
      <c r="B838" s="1">
        <f>SUM(C807)</f>
        <v>375.75</v>
      </c>
      <c r="C838" s="1" t="s">
        <v>38</v>
      </c>
      <c r="D838" s="1">
        <v>31.67</v>
      </c>
      <c r="E838" s="1" t="s">
        <v>15</v>
      </c>
      <c r="F838" s="5">
        <f>SUM(B838/D838)</f>
        <v>11.864540574676349</v>
      </c>
      <c r="G838" s="1" t="s">
        <v>16</v>
      </c>
    </row>
    <row r="839" spans="1:6" ht="12.75" customHeight="1">
      <c r="A839" s="1" t="s">
        <v>39</v>
      </c>
      <c r="F839" s="5"/>
    </row>
    <row r="840" ht="12.75" customHeight="1">
      <c r="F840" s="5"/>
    </row>
    <row r="841" spans="1:4" ht="12.75" customHeight="1">
      <c r="A841" s="8" t="s">
        <v>177</v>
      </c>
      <c r="C841" s="24">
        <v>101.75</v>
      </c>
      <c r="D841" s="1" t="s">
        <v>18</v>
      </c>
    </row>
    <row r="842" spans="1:4" ht="12.75" customHeight="1">
      <c r="A842" s="8" t="s">
        <v>178</v>
      </c>
      <c r="C842" s="24">
        <v>91.79</v>
      </c>
      <c r="D842" s="1" t="s">
        <v>18</v>
      </c>
    </row>
    <row r="843" spans="1:4" ht="12.75" customHeight="1">
      <c r="A843" s="29" t="s">
        <v>179</v>
      </c>
      <c r="B843" s="30"/>
      <c r="C843" s="31">
        <v>101.75</v>
      </c>
      <c r="D843" s="30" t="s">
        <v>18</v>
      </c>
    </row>
    <row r="844" spans="1:9" ht="12.75" customHeight="1">
      <c r="A844" s="1" t="s">
        <v>13</v>
      </c>
      <c r="C844" s="24">
        <f>SUM(C841:C843)</f>
        <v>295.29</v>
      </c>
      <c r="D844" s="1" t="s">
        <v>18</v>
      </c>
      <c r="E844" s="1" t="s">
        <v>40</v>
      </c>
      <c r="F844" s="5">
        <f>SUM(F838)</f>
        <v>11.864540574676349</v>
      </c>
      <c r="G844" s="1" t="s">
        <v>41</v>
      </c>
      <c r="H844" s="5">
        <f>SUM(C844/100*F844)</f>
        <v>35.03480186296179</v>
      </c>
      <c r="I844" s="1" t="s">
        <v>18</v>
      </c>
    </row>
    <row r="845" spans="1:9" s="4" customFormat="1" ht="12.75" customHeight="1">
      <c r="A845" s="4" t="s">
        <v>42</v>
      </c>
      <c r="H845" s="13">
        <f>SUM(H844)</f>
        <v>35.03480186296179</v>
      </c>
      <c r="I845" s="4" t="s">
        <v>18</v>
      </c>
    </row>
    <row r="846" s="4" customFormat="1" ht="12.75" customHeight="1">
      <c r="H846" s="13"/>
    </row>
    <row r="847" s="4" customFormat="1" ht="12.75" customHeight="1">
      <c r="H847" s="13"/>
    </row>
    <row r="848" ht="12.75" customHeight="1"/>
    <row r="849" spans="12:13" ht="12.75" customHeight="1">
      <c r="L849" s="1" t="s">
        <v>91</v>
      </c>
      <c r="M849" s="1" t="s">
        <v>92</v>
      </c>
    </row>
    <row r="850" ht="12.75" customHeight="1">
      <c r="A850" s="18" t="s">
        <v>43</v>
      </c>
    </row>
    <row r="851" ht="12.75" customHeight="1">
      <c r="A851" s="26" t="s">
        <v>180</v>
      </c>
    </row>
    <row r="852" spans="1:9" ht="12.75" customHeight="1">
      <c r="A852" s="1" t="s">
        <v>44</v>
      </c>
      <c r="B852" s="1">
        <v>5</v>
      </c>
      <c r="C852" s="1" t="s">
        <v>50</v>
      </c>
      <c r="D852" s="1" t="s">
        <v>45</v>
      </c>
      <c r="E852" s="1">
        <v>20</v>
      </c>
      <c r="F852" s="1" t="s">
        <v>46</v>
      </c>
      <c r="G852" s="1" t="s">
        <v>15</v>
      </c>
      <c r="H852" s="1">
        <f>SUM(B852*E852)</f>
        <v>100</v>
      </c>
      <c r="I852" s="1" t="s">
        <v>47</v>
      </c>
    </row>
    <row r="853" spans="2:9" ht="12.75" customHeight="1">
      <c r="B853" s="1">
        <f>SUM(H852)</f>
        <v>100</v>
      </c>
      <c r="C853" s="1" t="s">
        <v>47</v>
      </c>
      <c r="D853" s="1" t="s">
        <v>45</v>
      </c>
      <c r="E853" s="17">
        <f>M857</f>
        <v>62</v>
      </c>
      <c r="F853" s="1" t="s">
        <v>48</v>
      </c>
      <c r="G853" s="1" t="s">
        <v>15</v>
      </c>
      <c r="H853" s="1">
        <f>SUM(B853*E853/1000)</f>
        <v>6.2</v>
      </c>
      <c r="I853" s="1" t="s">
        <v>19</v>
      </c>
    </row>
    <row r="854" spans="1:13" ht="12.75" customHeight="1">
      <c r="A854" s="1" t="s">
        <v>49</v>
      </c>
      <c r="B854" s="1">
        <v>2</v>
      </c>
      <c r="C854" s="1" t="s">
        <v>50</v>
      </c>
      <c r="D854" s="1" t="s">
        <v>45</v>
      </c>
      <c r="E854" s="1">
        <v>50</v>
      </c>
      <c r="F854" s="1" t="s">
        <v>46</v>
      </c>
      <c r="G854" s="1" t="s">
        <v>15</v>
      </c>
      <c r="H854" s="1">
        <f>SUM(B854*E854)</f>
        <v>100</v>
      </c>
      <c r="I854" s="1" t="s">
        <v>47</v>
      </c>
      <c r="L854" s="1">
        <v>1</v>
      </c>
      <c r="M854" s="1">
        <v>22</v>
      </c>
    </row>
    <row r="855" spans="2:13" ht="12.75" customHeight="1">
      <c r="B855" s="1">
        <f>SUM(H854)</f>
        <v>100</v>
      </c>
      <c r="C855" s="1" t="s">
        <v>47</v>
      </c>
      <c r="D855" s="1" t="s">
        <v>45</v>
      </c>
      <c r="E855" s="1">
        <f>SUM(E853)</f>
        <v>62</v>
      </c>
      <c r="F855" s="1" t="s">
        <v>48</v>
      </c>
      <c r="G855" s="1" t="s">
        <v>15</v>
      </c>
      <c r="H855" s="1">
        <f>SUM(B855*E855/1000)</f>
        <v>6.2</v>
      </c>
      <c r="I855" s="1" t="s">
        <v>19</v>
      </c>
      <c r="L855" s="7">
        <v>2</v>
      </c>
      <c r="M855" s="7">
        <v>20</v>
      </c>
    </row>
    <row r="856" spans="1:13" ht="12.75" customHeight="1">
      <c r="A856" s="1" t="s">
        <v>51</v>
      </c>
      <c r="B856" s="1">
        <v>5</v>
      </c>
      <c r="C856" s="1" t="s">
        <v>50</v>
      </c>
      <c r="D856" s="1" t="s">
        <v>45</v>
      </c>
      <c r="E856" s="1">
        <v>25</v>
      </c>
      <c r="F856" s="1" t="s">
        <v>46</v>
      </c>
      <c r="G856" s="1" t="s">
        <v>15</v>
      </c>
      <c r="H856" s="1">
        <f>SUM(B856*E856)</f>
        <v>125</v>
      </c>
      <c r="I856" s="1" t="s">
        <v>47</v>
      </c>
      <c r="L856" s="30">
        <v>3</v>
      </c>
      <c r="M856" s="30">
        <v>20</v>
      </c>
    </row>
    <row r="857" spans="2:13" ht="12.75" customHeight="1">
      <c r="B857" s="1">
        <f>SUM(H856)</f>
        <v>125</v>
      </c>
      <c r="C857" s="1" t="s">
        <v>47</v>
      </c>
      <c r="D857" s="1" t="s">
        <v>45</v>
      </c>
      <c r="E857" s="1">
        <f>SUM(E853)</f>
        <v>62</v>
      </c>
      <c r="F857" s="1" t="s">
        <v>48</v>
      </c>
      <c r="G857" s="1" t="s">
        <v>15</v>
      </c>
      <c r="H857" s="1">
        <f>SUM(B857*E857/1000)</f>
        <v>7.75</v>
      </c>
      <c r="I857" s="1" t="s">
        <v>19</v>
      </c>
      <c r="M857" s="1">
        <f>SUM(M854+M855+M856)</f>
        <v>62</v>
      </c>
    </row>
    <row r="858" spans="1:9" ht="12.75" customHeight="1">
      <c r="A858" s="1" t="s">
        <v>13</v>
      </c>
      <c r="B858" s="19">
        <f>SUM(H853+H855+H857)</f>
        <v>20.15</v>
      </c>
      <c r="C858" s="1" t="s">
        <v>19</v>
      </c>
      <c r="D858" s="1" t="s">
        <v>45</v>
      </c>
      <c r="E858" s="1">
        <v>0.9359</v>
      </c>
      <c r="F858" s="1" t="s">
        <v>52</v>
      </c>
      <c r="G858" s="1" t="s">
        <v>53</v>
      </c>
      <c r="H858" s="5">
        <f>SUM(B858*E858*1.2)</f>
        <v>22.630062</v>
      </c>
      <c r="I858" s="1" t="s">
        <v>18</v>
      </c>
    </row>
    <row r="859" ht="12.75" customHeight="1">
      <c r="H859" s="5"/>
    </row>
    <row r="860" spans="1:8" ht="12.75" customHeight="1">
      <c r="A860" s="1" t="s">
        <v>54</v>
      </c>
      <c r="H860" s="5"/>
    </row>
    <row r="861" ht="12.75" customHeight="1">
      <c r="A861" s="1" t="s">
        <v>24</v>
      </c>
    </row>
    <row r="862" spans="1:6" ht="12.75" customHeight="1">
      <c r="A862" s="1" t="s">
        <v>25</v>
      </c>
      <c r="C862" s="15">
        <v>43101</v>
      </c>
      <c r="E862" s="1">
        <f>SUM(E829)</f>
        <v>185.571</v>
      </c>
      <c r="F862" s="1" t="s">
        <v>19</v>
      </c>
    </row>
    <row r="863" spans="1:6" ht="12.75" customHeight="1">
      <c r="A863" s="6" t="s">
        <v>26</v>
      </c>
      <c r="B863" s="6"/>
      <c r="C863" s="63">
        <v>43208</v>
      </c>
      <c r="D863" s="6"/>
      <c r="E863" s="32">
        <f>E830</f>
        <v>183.641</v>
      </c>
      <c r="F863" s="6" t="s">
        <v>19</v>
      </c>
    </row>
    <row r="864" spans="1:9" ht="12.75" customHeight="1">
      <c r="A864" s="1" t="s">
        <v>27</v>
      </c>
      <c r="E864" s="17">
        <f>SUM(E862-E863)</f>
        <v>1.9300000000000068</v>
      </c>
      <c r="F864" s="17" t="s">
        <v>19</v>
      </c>
      <c r="G864" s="1">
        <f>SUM(E858)</f>
        <v>0.9359</v>
      </c>
      <c r="H864" s="5">
        <f>SUM(E864*G864*1.2)</f>
        <v>2.1675444000000073</v>
      </c>
      <c r="I864" s="1" t="s">
        <v>18</v>
      </c>
    </row>
    <row r="865" spans="1:9" s="4" customFormat="1" ht="12.75" customHeight="1">
      <c r="A865" s="4" t="s">
        <v>55</v>
      </c>
      <c r="H865" s="13">
        <f>SUM(H858+H864)</f>
        <v>24.797606400000006</v>
      </c>
      <c r="I865" s="4" t="s">
        <v>18</v>
      </c>
    </row>
    <row r="866" ht="12.75" customHeight="1"/>
    <row r="867" ht="12.75" customHeight="1">
      <c r="A867" s="18" t="s">
        <v>56</v>
      </c>
    </row>
    <row r="868" ht="12.75" customHeight="1">
      <c r="A868" s="26" t="s">
        <v>180</v>
      </c>
    </row>
    <row r="869" spans="1:9" ht="12.75" customHeight="1">
      <c r="A869" s="1" t="s">
        <v>44</v>
      </c>
      <c r="B869" s="1">
        <v>3</v>
      </c>
      <c r="C869" s="1" t="s">
        <v>50</v>
      </c>
      <c r="D869" s="1" t="s">
        <v>45</v>
      </c>
      <c r="E869" s="1">
        <v>20</v>
      </c>
      <c r="F869" s="1" t="s">
        <v>46</v>
      </c>
      <c r="G869" s="1" t="s">
        <v>15</v>
      </c>
      <c r="H869" s="1">
        <f>SUM(B869*E869)</f>
        <v>60</v>
      </c>
      <c r="I869" s="1" t="s">
        <v>47</v>
      </c>
    </row>
    <row r="870" spans="2:9" ht="12.75" customHeight="1">
      <c r="B870" s="1">
        <f>SUM(H869)</f>
        <v>60</v>
      </c>
      <c r="C870" s="1" t="s">
        <v>47</v>
      </c>
      <c r="D870" s="1" t="s">
        <v>45</v>
      </c>
      <c r="E870" s="17">
        <f>SUM(E853)</f>
        <v>62</v>
      </c>
      <c r="F870" s="1" t="s">
        <v>48</v>
      </c>
      <c r="G870" s="1" t="s">
        <v>15</v>
      </c>
      <c r="H870" s="1">
        <f>SUM(B870*E870/1000)</f>
        <v>3.72</v>
      </c>
      <c r="I870" s="1" t="s">
        <v>19</v>
      </c>
    </row>
    <row r="871" spans="1:9" ht="12.75" customHeight="1">
      <c r="A871" s="1" t="s">
        <v>49</v>
      </c>
      <c r="B871" s="1">
        <v>3</v>
      </c>
      <c r="C871" s="1" t="s">
        <v>50</v>
      </c>
      <c r="D871" s="1" t="s">
        <v>45</v>
      </c>
      <c r="E871" s="1">
        <v>50</v>
      </c>
      <c r="F871" s="1" t="s">
        <v>46</v>
      </c>
      <c r="G871" s="1" t="s">
        <v>15</v>
      </c>
      <c r="H871" s="1">
        <f>SUM(B871*E871)</f>
        <v>150</v>
      </c>
      <c r="I871" s="1" t="s">
        <v>47</v>
      </c>
    </row>
    <row r="872" spans="2:9" ht="12.75" customHeight="1">
      <c r="B872" s="1">
        <f>SUM(H871)</f>
        <v>150</v>
      </c>
      <c r="C872" s="1" t="s">
        <v>47</v>
      </c>
      <c r="D872" s="1" t="s">
        <v>45</v>
      </c>
      <c r="E872" s="1">
        <f>SUM(E870)</f>
        <v>62</v>
      </c>
      <c r="F872" s="1" t="s">
        <v>48</v>
      </c>
      <c r="G872" s="1" t="s">
        <v>15</v>
      </c>
      <c r="H872" s="1">
        <f>SUM(B872*E872/1000)</f>
        <v>9.3</v>
      </c>
      <c r="I872" s="1" t="s">
        <v>19</v>
      </c>
    </row>
    <row r="873" spans="1:9" ht="12.75" customHeight="1">
      <c r="A873" s="1" t="s">
        <v>51</v>
      </c>
      <c r="B873" s="1">
        <v>3</v>
      </c>
      <c r="C873" s="1" t="s">
        <v>50</v>
      </c>
      <c r="D873" s="1" t="s">
        <v>45</v>
      </c>
      <c r="E873" s="1">
        <v>25</v>
      </c>
      <c r="F873" s="1" t="s">
        <v>46</v>
      </c>
      <c r="G873" s="1" t="s">
        <v>15</v>
      </c>
      <c r="H873" s="1">
        <f>SUM(B873*E873)</f>
        <v>75</v>
      </c>
      <c r="I873" s="1" t="s">
        <v>47</v>
      </c>
    </row>
    <row r="874" spans="2:9" ht="12.75" customHeight="1">
      <c r="B874" s="1">
        <f>SUM(H873)</f>
        <v>75</v>
      </c>
      <c r="C874" s="1" t="s">
        <v>47</v>
      </c>
      <c r="D874" s="1" t="s">
        <v>45</v>
      </c>
      <c r="E874" s="1">
        <f>SUM(E870)</f>
        <v>62</v>
      </c>
      <c r="F874" s="1" t="s">
        <v>48</v>
      </c>
      <c r="G874" s="1" t="s">
        <v>15</v>
      </c>
      <c r="H874" s="1">
        <f>SUM(B874*E874/1000)</f>
        <v>4.65</v>
      </c>
      <c r="I874" s="1" t="s">
        <v>19</v>
      </c>
    </row>
    <row r="875" spans="1:9" ht="12.75" customHeight="1">
      <c r="A875" s="1" t="s">
        <v>13</v>
      </c>
      <c r="B875" s="19">
        <f>SUM(H870+H872+H874)</f>
        <v>17.67</v>
      </c>
      <c r="C875" s="19" t="s">
        <v>19</v>
      </c>
      <c r="D875" s="1" t="s">
        <v>45</v>
      </c>
      <c r="E875" s="1">
        <v>0.9216</v>
      </c>
      <c r="F875" s="1" t="s">
        <v>52</v>
      </c>
      <c r="G875" s="1" t="s">
        <v>53</v>
      </c>
      <c r="H875" s="5">
        <f>SUM(B875*E875*1.2)</f>
        <v>19.5416064</v>
      </c>
      <c r="I875" s="1" t="s">
        <v>18</v>
      </c>
    </row>
    <row r="876" ht="12.75" customHeight="1">
      <c r="H876" s="5"/>
    </row>
    <row r="877" spans="1:8" ht="12.75" customHeight="1">
      <c r="A877" s="1" t="s">
        <v>54</v>
      </c>
      <c r="H877" s="5"/>
    </row>
    <row r="878" ht="12.75" customHeight="1">
      <c r="A878" s="1" t="s">
        <v>24</v>
      </c>
    </row>
    <row r="879" spans="1:6" ht="12.75" customHeight="1">
      <c r="A879" s="1" t="s">
        <v>25</v>
      </c>
      <c r="C879" s="15">
        <f>SUM(C829)</f>
        <v>43101</v>
      </c>
      <c r="E879" s="1">
        <f>SUM(E862)</f>
        <v>185.571</v>
      </c>
      <c r="F879" s="1" t="s">
        <v>19</v>
      </c>
    </row>
    <row r="880" spans="1:6" ht="12.75" customHeight="1">
      <c r="A880" s="6" t="s">
        <v>26</v>
      </c>
      <c r="B880" s="6"/>
      <c r="C880" s="16">
        <f>C830</f>
        <v>43208</v>
      </c>
      <c r="D880" s="6"/>
      <c r="E880" s="32">
        <f>E830</f>
        <v>183.641</v>
      </c>
      <c r="F880" s="6" t="s">
        <v>19</v>
      </c>
    </row>
    <row r="881" spans="1:9" ht="12.75" customHeight="1">
      <c r="A881" s="1" t="s">
        <v>27</v>
      </c>
      <c r="E881" s="17">
        <f>SUM(E879-E880)</f>
        <v>1.9300000000000068</v>
      </c>
      <c r="F881" s="17" t="s">
        <v>19</v>
      </c>
      <c r="G881" s="1">
        <f>SUM(E875)</f>
        <v>0.9216</v>
      </c>
      <c r="H881" s="5">
        <f>SUM(E881*G881*1.2)</f>
        <v>2.1344256000000073</v>
      </c>
      <c r="I881" s="1" t="s">
        <v>18</v>
      </c>
    </row>
    <row r="882" spans="1:9" s="4" customFormat="1" ht="12.75" customHeight="1">
      <c r="A882" s="4" t="s">
        <v>57</v>
      </c>
      <c r="H882" s="13">
        <f>SUM(H875+H881)</f>
        <v>21.676032000000006</v>
      </c>
      <c r="I882" s="4" t="s">
        <v>18</v>
      </c>
    </row>
    <row r="883" ht="12.75" customHeight="1"/>
    <row r="884" ht="12.75" customHeight="1"/>
    <row r="885" ht="12.75" customHeight="1">
      <c r="A885" s="1" t="s">
        <v>182</v>
      </c>
    </row>
    <row r="886" spans="1:9" ht="12.75" customHeight="1">
      <c r="A886" s="1" t="s">
        <v>58</v>
      </c>
      <c r="H886" s="1">
        <v>0</v>
      </c>
      <c r="I886" s="1" t="s">
        <v>18</v>
      </c>
    </row>
    <row r="887" spans="1:9" ht="12.75" customHeight="1">
      <c r="A887" s="1" t="s">
        <v>59</v>
      </c>
      <c r="H887" s="5">
        <f>SUM(H826+H834)</f>
        <v>1586.6140540880576</v>
      </c>
      <c r="I887" s="1" t="s">
        <v>18</v>
      </c>
    </row>
    <row r="888" spans="1:9" ht="12.75" customHeight="1">
      <c r="A888" s="1" t="s">
        <v>60</v>
      </c>
      <c r="H888" s="5">
        <f>SUM(H845)</f>
        <v>35.03480186296179</v>
      </c>
      <c r="I888" s="1" t="s">
        <v>18</v>
      </c>
    </row>
    <row r="889" spans="1:9" s="7" customFormat="1" ht="12.75" customHeight="1">
      <c r="A889" s="7" t="s">
        <v>61</v>
      </c>
      <c r="H889" s="20">
        <f>SUM(H865)</f>
        <v>24.797606400000006</v>
      </c>
      <c r="I889" s="7" t="s">
        <v>18</v>
      </c>
    </row>
    <row r="890" spans="1:9" ht="12.75" customHeight="1">
      <c r="A890" s="6" t="s">
        <v>62</v>
      </c>
      <c r="B890" s="6"/>
      <c r="C890" s="6"/>
      <c r="D890" s="6"/>
      <c r="E890" s="6"/>
      <c r="F890" s="6"/>
      <c r="G890" s="6"/>
      <c r="H890" s="11">
        <f>SUM(H882)</f>
        <v>21.676032000000006</v>
      </c>
      <c r="I890" s="6" t="s">
        <v>18</v>
      </c>
    </row>
    <row r="891" spans="1:9" s="4" customFormat="1" ht="12.75" customHeight="1">
      <c r="A891" s="4" t="s">
        <v>63</v>
      </c>
      <c r="H891" s="13">
        <f>SUM(H886:H890)</f>
        <v>1668.1224943510194</v>
      </c>
      <c r="I891" s="4" t="s">
        <v>18</v>
      </c>
    </row>
    <row r="892" ht="12.75" customHeight="1"/>
    <row r="893" spans="1:3" ht="12.75" customHeight="1">
      <c r="A893" s="1" t="s">
        <v>64</v>
      </c>
      <c r="C893" s="21">
        <v>43225</v>
      </c>
    </row>
    <row r="894" spans="1:5" ht="12.75" customHeight="1">
      <c r="A894" s="1" t="s">
        <v>65</v>
      </c>
      <c r="C894" s="1" t="s">
        <v>235</v>
      </c>
      <c r="E894" s="28" t="s">
        <v>235</v>
      </c>
    </row>
    <row r="895" ht="12.75" customHeight="1"/>
    <row r="896" ht="12.75" customHeight="1"/>
    <row r="897" ht="12.75" customHeight="1"/>
    <row r="898" ht="12.75" customHeight="1"/>
    <row r="899" spans="1:9" ht="12.75" customHeight="1">
      <c r="A899" s="82" t="s">
        <v>0</v>
      </c>
      <c r="B899" s="82"/>
      <c r="C899" s="82"/>
      <c r="D899" s="82"/>
      <c r="E899" s="82"/>
      <c r="F899" s="82"/>
      <c r="G899" s="82"/>
      <c r="H899" s="82"/>
      <c r="I899" s="82"/>
    </row>
    <row r="900" ht="12.75" customHeight="1"/>
    <row r="901" spans="1:9" ht="12.75" customHeight="1">
      <c r="A901" s="81" t="s">
        <v>181</v>
      </c>
      <c r="B901" s="81"/>
      <c r="C901" s="81"/>
      <c r="D901" s="81"/>
      <c r="E901" s="81"/>
      <c r="F901" s="81"/>
      <c r="G901" s="81"/>
      <c r="H901" s="81"/>
      <c r="I901" s="81"/>
    </row>
    <row r="902" spans="1:9" ht="12.75" customHeight="1">
      <c r="A902" s="81" t="s">
        <v>187</v>
      </c>
      <c r="B902" s="81"/>
      <c r="C902" s="81"/>
      <c r="D902" s="81"/>
      <c r="E902" s="81"/>
      <c r="F902" s="81"/>
      <c r="G902" s="81"/>
      <c r="H902" s="81"/>
      <c r="I902" s="81"/>
    </row>
    <row r="903" ht="12.75" customHeight="1"/>
    <row r="904" ht="12.75" customHeight="1">
      <c r="A904" s="1" t="s">
        <v>2</v>
      </c>
    </row>
    <row r="905" spans="1:4" ht="12.75" customHeight="1">
      <c r="A905" s="1" t="s">
        <v>3</v>
      </c>
      <c r="C905" s="1">
        <v>375.75</v>
      </c>
      <c r="D905" s="1" t="s">
        <v>4</v>
      </c>
    </row>
    <row r="906" ht="12.75" customHeight="1"/>
    <row r="907" ht="12.75" customHeight="1">
      <c r="A907" s="4" t="s">
        <v>5</v>
      </c>
    </row>
    <row r="908" ht="12.75" customHeight="1">
      <c r="A908" s="1" t="s">
        <v>6</v>
      </c>
    </row>
    <row r="909" ht="12.75" customHeight="1"/>
    <row r="910" ht="12.75" customHeight="1">
      <c r="A910" s="4" t="s">
        <v>7</v>
      </c>
    </row>
    <row r="911" ht="12.75" customHeight="1">
      <c r="A911" s="1" t="s">
        <v>8</v>
      </c>
    </row>
    <row r="912" spans="1:4" ht="12.75" customHeight="1">
      <c r="A912" s="1" t="s">
        <v>9</v>
      </c>
      <c r="C912" s="5">
        <v>3167</v>
      </c>
      <c r="D912" s="1" t="s">
        <v>4</v>
      </c>
    </row>
    <row r="913" spans="1:4" ht="12.75" customHeight="1">
      <c r="A913" s="1" t="s">
        <v>10</v>
      </c>
      <c r="C913" s="1">
        <v>48.06</v>
      </c>
      <c r="D913" s="1" t="s">
        <v>4</v>
      </c>
    </row>
    <row r="914" spans="1:5" ht="12.75" customHeight="1">
      <c r="A914" s="6" t="s">
        <v>11</v>
      </c>
      <c r="B914" s="6"/>
      <c r="C914" s="6">
        <v>34.56</v>
      </c>
      <c r="D914" s="6" t="s">
        <v>4</v>
      </c>
      <c r="E914" s="1" t="s">
        <v>12</v>
      </c>
    </row>
    <row r="915" spans="1:4" ht="12.75" customHeight="1">
      <c r="A915" s="7" t="s">
        <v>13</v>
      </c>
      <c r="C915" s="5">
        <f>SUM(C912-C913-C914)</f>
        <v>3084.38</v>
      </c>
      <c r="D915" s="7" t="s">
        <v>4</v>
      </c>
    </row>
    <row r="916" ht="12.75" customHeight="1"/>
    <row r="917" spans="1:6" ht="12.75" customHeight="1">
      <c r="A917" s="1">
        <v>375.75</v>
      </c>
      <c r="B917" s="1" t="s">
        <v>14</v>
      </c>
      <c r="C917" s="1">
        <v>30.8438</v>
      </c>
      <c r="D917" s="7" t="s">
        <v>15</v>
      </c>
      <c r="E917" s="5">
        <f>SUM(A917/C917)</f>
        <v>12.18235107217658</v>
      </c>
      <c r="F917" s="1" t="s">
        <v>16</v>
      </c>
    </row>
    <row r="918" ht="12.75" customHeight="1">
      <c r="A918" s="1" t="s">
        <v>17</v>
      </c>
    </row>
    <row r="919" spans="1:8" ht="12.75" customHeight="1">
      <c r="A919" s="22" t="s">
        <v>188</v>
      </c>
      <c r="B919" s="7"/>
      <c r="C919" s="20">
        <v>1779.35</v>
      </c>
      <c r="D919" s="7" t="s">
        <v>18</v>
      </c>
      <c r="E919" s="23">
        <v>2523</v>
      </c>
      <c r="F919" s="7" t="s">
        <v>19</v>
      </c>
      <c r="G919" s="23">
        <v>27082</v>
      </c>
      <c r="H919" s="7" t="s">
        <v>20</v>
      </c>
    </row>
    <row r="920" spans="1:8" ht="12.75" customHeight="1">
      <c r="A920" s="22" t="s">
        <v>189</v>
      </c>
      <c r="B920" s="7"/>
      <c r="C920" s="20">
        <v>1260.07</v>
      </c>
      <c r="D920" s="7" t="s">
        <v>18</v>
      </c>
      <c r="E920" s="23">
        <v>847</v>
      </c>
      <c r="F920" s="7" t="s">
        <v>19</v>
      </c>
      <c r="G920" s="23">
        <v>9097</v>
      </c>
      <c r="H920" s="7" t="s">
        <v>20</v>
      </c>
    </row>
    <row r="921" spans="1:8" ht="12.75" customHeight="1">
      <c r="A921" s="22" t="s">
        <v>190</v>
      </c>
      <c r="B921" s="7"/>
      <c r="C921" s="20">
        <v>1203.84</v>
      </c>
      <c r="D921" s="7" t="s">
        <v>18</v>
      </c>
      <c r="E921" s="23">
        <v>663</v>
      </c>
      <c r="F921" s="7" t="s">
        <v>19</v>
      </c>
      <c r="G921" s="23">
        <v>7149</v>
      </c>
      <c r="H921" s="7" t="s">
        <v>20</v>
      </c>
    </row>
    <row r="922" spans="1:8" ht="12.75" customHeight="1">
      <c r="A922" s="22" t="s">
        <v>191</v>
      </c>
      <c r="B922" s="7"/>
      <c r="C922" s="20">
        <v>1233.66</v>
      </c>
      <c r="D922" s="7" t="s">
        <v>18</v>
      </c>
      <c r="E922" s="23">
        <v>760</v>
      </c>
      <c r="F922" s="7" t="s">
        <v>19</v>
      </c>
      <c r="G922" s="23">
        <v>8182</v>
      </c>
      <c r="H922" s="7" t="s">
        <v>20</v>
      </c>
    </row>
    <row r="923" spans="1:8" ht="12.75" customHeight="1">
      <c r="A923" s="10" t="s">
        <v>192</v>
      </c>
      <c r="B923" s="6"/>
      <c r="C923" s="11">
        <v>1212.26</v>
      </c>
      <c r="D923" s="6" t="s">
        <v>18</v>
      </c>
      <c r="E923" s="12">
        <v>694</v>
      </c>
      <c r="F923" s="6" t="s">
        <v>19</v>
      </c>
      <c r="G923" s="12">
        <v>7441</v>
      </c>
      <c r="H923" s="6" t="s">
        <v>20</v>
      </c>
    </row>
    <row r="924" spans="1:9" ht="12.75" customHeight="1">
      <c r="A924" s="8" t="s">
        <v>13</v>
      </c>
      <c r="C924" s="5">
        <f>SUM(C919:C923)</f>
        <v>6689.18</v>
      </c>
      <c r="D924" s="1" t="s">
        <v>18</v>
      </c>
      <c r="E924" s="9">
        <f>SUM(E919:E923)</f>
        <v>5487</v>
      </c>
      <c r="F924" s="1" t="s">
        <v>19</v>
      </c>
      <c r="G924" s="9">
        <f>SUM(G919:G923)</f>
        <v>58951</v>
      </c>
      <c r="H924" s="1" t="s">
        <v>20</v>
      </c>
      <c r="I924" s="7"/>
    </row>
    <row r="925" ht="12.75" customHeight="1"/>
    <row r="926" spans="1:9" ht="12.75" customHeight="1">
      <c r="A926" s="4" t="s">
        <v>212</v>
      </c>
      <c r="C926" s="5">
        <f>SUM(C924)</f>
        <v>6689.18</v>
      </c>
      <c r="D926" s="1" t="s">
        <v>18</v>
      </c>
      <c r="E926" s="1" t="s">
        <v>22</v>
      </c>
      <c r="F926" s="5">
        <f>SUM(E917)</f>
        <v>12.18235107217658</v>
      </c>
      <c r="G926" s="1" t="s">
        <v>16</v>
      </c>
      <c r="H926" s="13">
        <f>SUM(C926/100*F926)</f>
        <v>814.8993914498215</v>
      </c>
      <c r="I926" s="4" t="s">
        <v>18</v>
      </c>
    </row>
    <row r="927" ht="12.75" customHeight="1">
      <c r="A927" s="14" t="s">
        <v>23</v>
      </c>
    </row>
    <row r="928" ht="12.75" customHeight="1">
      <c r="A928" s="1" t="s">
        <v>24</v>
      </c>
    </row>
    <row r="929" spans="1:6" ht="12.75" customHeight="1">
      <c r="A929" s="1" t="s">
        <v>25</v>
      </c>
      <c r="C929" s="64">
        <v>43208</v>
      </c>
      <c r="E929" s="7">
        <v>183.641</v>
      </c>
      <c r="F929" s="1" t="s">
        <v>19</v>
      </c>
    </row>
    <row r="930" spans="1:6" ht="12.75" customHeight="1">
      <c r="A930" s="6" t="s">
        <v>26</v>
      </c>
      <c r="B930" s="6"/>
      <c r="C930" s="63">
        <v>43376</v>
      </c>
      <c r="D930" s="6"/>
      <c r="E930" s="32">
        <v>180.851</v>
      </c>
      <c r="F930" s="6" t="s">
        <v>19</v>
      </c>
    </row>
    <row r="931" spans="1:6" ht="12.75" customHeight="1">
      <c r="A931" s="1" t="s">
        <v>27</v>
      </c>
      <c r="E931" s="17">
        <f>SUM(E929-E930)</f>
        <v>2.789999999999992</v>
      </c>
      <c r="F931" s="17" t="s">
        <v>19</v>
      </c>
    </row>
    <row r="932" spans="1:6" ht="12.75" customHeight="1">
      <c r="A932" s="5">
        <f>SUM(C924)</f>
        <v>6689.18</v>
      </c>
      <c r="B932" s="1" t="s">
        <v>28</v>
      </c>
      <c r="C932" s="5">
        <f>SUM(G924)</f>
        <v>58951</v>
      </c>
      <c r="D932" s="1" t="s">
        <v>29</v>
      </c>
      <c r="E932" s="5">
        <f>SUM(A932/C932)</f>
        <v>0.1134701701413038</v>
      </c>
      <c r="F932" s="1" t="s">
        <v>30</v>
      </c>
    </row>
    <row r="933" spans="1:9" ht="12.75" customHeight="1">
      <c r="A933" s="1" t="s">
        <v>31</v>
      </c>
      <c r="C933" s="17">
        <f>SUM(E931)</f>
        <v>2.789999999999992</v>
      </c>
      <c r="D933" s="17" t="s">
        <v>32</v>
      </c>
      <c r="E933" s="5">
        <v>75</v>
      </c>
      <c r="F933" s="1" t="s">
        <v>33</v>
      </c>
      <c r="G933" s="1" t="s">
        <v>15</v>
      </c>
      <c r="H933" s="5">
        <f>SUM(C933*E933)</f>
        <v>209.2499999999994</v>
      </c>
      <c r="I933" s="1" t="s">
        <v>20</v>
      </c>
    </row>
    <row r="934" spans="1:9" ht="12.75" customHeight="1">
      <c r="A934" s="4" t="s">
        <v>34</v>
      </c>
      <c r="C934" s="5">
        <f>SUM(H933)</f>
        <v>209.2499999999994</v>
      </c>
      <c r="D934" s="1" t="s">
        <v>35</v>
      </c>
      <c r="E934" s="5">
        <f>SUM(E932)</f>
        <v>0.1134701701413038</v>
      </c>
      <c r="F934" s="1" t="s">
        <v>30</v>
      </c>
      <c r="G934" s="1" t="s">
        <v>15</v>
      </c>
      <c r="H934" s="13">
        <f>SUM(C934*E934)</f>
        <v>23.74363310206775</v>
      </c>
      <c r="I934" s="4" t="s">
        <v>18</v>
      </c>
    </row>
    <row r="935" ht="12.75" customHeight="1"/>
    <row r="936" ht="12.75" customHeight="1">
      <c r="A936" s="4" t="s">
        <v>36</v>
      </c>
    </row>
    <row r="937" spans="1:3" ht="12.75" customHeight="1">
      <c r="A937" s="1" t="s">
        <v>37</v>
      </c>
      <c r="B937" s="9">
        <v>3167</v>
      </c>
      <c r="C937" s="1" t="s">
        <v>4</v>
      </c>
    </row>
    <row r="938" spans="2:7" ht="12.75" customHeight="1">
      <c r="B938" s="1">
        <f>SUM(C905)</f>
        <v>375.75</v>
      </c>
      <c r="C938" s="1" t="s">
        <v>38</v>
      </c>
      <c r="D938" s="1">
        <v>31.67</v>
      </c>
      <c r="E938" s="1" t="s">
        <v>15</v>
      </c>
      <c r="F938" s="5">
        <f>SUM(B938/D938)</f>
        <v>11.864540574676349</v>
      </c>
      <c r="G938" s="1" t="s">
        <v>16</v>
      </c>
    </row>
    <row r="939" spans="1:6" ht="12.75" customHeight="1">
      <c r="A939" s="1" t="s">
        <v>39</v>
      </c>
      <c r="F939" s="5"/>
    </row>
    <row r="940" ht="12.75" customHeight="1">
      <c r="F940" s="5"/>
    </row>
    <row r="941" spans="1:4" ht="12.75" customHeight="1">
      <c r="A941" s="8" t="s">
        <v>193</v>
      </c>
      <c r="C941" s="24">
        <v>98.42</v>
      </c>
      <c r="D941" s="1" t="s">
        <v>18</v>
      </c>
    </row>
    <row r="942" spans="1:4" ht="12.75" customHeight="1">
      <c r="A942" s="8" t="s">
        <v>194</v>
      </c>
      <c r="C942" s="24">
        <v>101.75</v>
      </c>
      <c r="D942" s="1" t="s">
        <v>18</v>
      </c>
    </row>
    <row r="943" spans="1:4" ht="12.75" customHeight="1">
      <c r="A943" s="8" t="s">
        <v>195</v>
      </c>
      <c r="C943" s="24">
        <v>98.42</v>
      </c>
      <c r="D943" s="1" t="s">
        <v>18</v>
      </c>
    </row>
    <row r="944" spans="1:4" ht="12.75" customHeight="1">
      <c r="A944" s="8" t="s">
        <v>196</v>
      </c>
      <c r="C944" s="24">
        <v>101.75</v>
      </c>
      <c r="D944" s="1" t="s">
        <v>18</v>
      </c>
    </row>
    <row r="945" spans="1:4" ht="12.75" customHeight="1">
      <c r="A945" s="66" t="s">
        <v>197</v>
      </c>
      <c r="B945" s="67"/>
      <c r="C945" s="68">
        <v>101.75</v>
      </c>
      <c r="D945" s="67" t="s">
        <v>18</v>
      </c>
    </row>
    <row r="946" spans="1:9" ht="12.75" customHeight="1">
      <c r="A946" s="1" t="s">
        <v>13</v>
      </c>
      <c r="C946" s="24">
        <f>SUM(C941:C945)</f>
        <v>502.09000000000003</v>
      </c>
      <c r="D946" s="1" t="s">
        <v>18</v>
      </c>
      <c r="E946" s="1" t="s">
        <v>40</v>
      </c>
      <c r="F946" s="5">
        <f>SUM(F938)</f>
        <v>11.864540574676349</v>
      </c>
      <c r="G946" s="1" t="s">
        <v>41</v>
      </c>
      <c r="H946" s="5">
        <f>SUM(C946/100*F946)</f>
        <v>59.57067177139248</v>
      </c>
      <c r="I946" s="1" t="s">
        <v>18</v>
      </c>
    </row>
    <row r="947" spans="1:9" s="4" customFormat="1" ht="12.75" customHeight="1">
      <c r="A947" s="4" t="s">
        <v>42</v>
      </c>
      <c r="H947" s="13">
        <f>SUM(H946)</f>
        <v>59.57067177139248</v>
      </c>
      <c r="I947" s="4" t="s">
        <v>18</v>
      </c>
    </row>
    <row r="948" s="4" customFormat="1" ht="12.75" customHeight="1">
      <c r="H948" s="13"/>
    </row>
    <row r="949" s="4" customFormat="1" ht="12.75" customHeight="1">
      <c r="H949" s="13"/>
    </row>
    <row r="950" ht="12.75" customHeight="1"/>
    <row r="951" spans="12:13" ht="12.75" customHeight="1">
      <c r="L951" s="1" t="s">
        <v>91</v>
      </c>
      <c r="M951" s="1" t="s">
        <v>92</v>
      </c>
    </row>
    <row r="952" spans="1:13" ht="12.75" customHeight="1">
      <c r="A952" s="18" t="s">
        <v>43</v>
      </c>
      <c r="L952" s="1">
        <v>4</v>
      </c>
      <c r="M952" s="1">
        <v>20</v>
      </c>
    </row>
    <row r="953" spans="1:13" ht="12.75" customHeight="1">
      <c r="A953" s="26" t="s">
        <v>198</v>
      </c>
      <c r="L953" s="1">
        <v>5</v>
      </c>
      <c r="M953" s="1">
        <v>21</v>
      </c>
    </row>
    <row r="954" spans="1:13" ht="12.75" customHeight="1">
      <c r="A954" s="1" t="s">
        <v>44</v>
      </c>
      <c r="B954" s="1">
        <v>10</v>
      </c>
      <c r="C954" s="1" t="s">
        <v>50</v>
      </c>
      <c r="D954" s="1" t="s">
        <v>45</v>
      </c>
      <c r="E954" s="1">
        <v>20</v>
      </c>
      <c r="F954" s="1" t="s">
        <v>46</v>
      </c>
      <c r="G954" s="1" t="s">
        <v>15</v>
      </c>
      <c r="H954" s="1">
        <f>SUM(B954*E954)</f>
        <v>200</v>
      </c>
      <c r="I954" s="1" t="s">
        <v>47</v>
      </c>
      <c r="L954" s="1">
        <v>6</v>
      </c>
      <c r="M954" s="1">
        <v>20</v>
      </c>
    </row>
    <row r="955" spans="2:13" ht="12.75" customHeight="1">
      <c r="B955" s="1">
        <f>SUM(H954)</f>
        <v>200</v>
      </c>
      <c r="C955" s="1" t="s">
        <v>47</v>
      </c>
      <c r="D955" s="1" t="s">
        <v>45</v>
      </c>
      <c r="E955" s="17">
        <f>M959</f>
        <v>104</v>
      </c>
      <c r="F955" s="1" t="s">
        <v>48</v>
      </c>
      <c r="G955" s="1" t="s">
        <v>15</v>
      </c>
      <c r="H955" s="1">
        <f>SUM(B955*E955/1000)</f>
        <v>20.8</v>
      </c>
      <c r="I955" s="1" t="s">
        <v>19</v>
      </c>
      <c r="L955" s="1">
        <v>7</v>
      </c>
      <c r="M955" s="1">
        <v>21</v>
      </c>
    </row>
    <row r="956" spans="1:13" ht="12.75" customHeight="1">
      <c r="A956" s="1" t="s">
        <v>49</v>
      </c>
      <c r="B956" s="1">
        <v>2</v>
      </c>
      <c r="C956" s="1" t="s">
        <v>50</v>
      </c>
      <c r="D956" s="1" t="s">
        <v>45</v>
      </c>
      <c r="E956" s="1">
        <v>50</v>
      </c>
      <c r="F956" s="1" t="s">
        <v>46</v>
      </c>
      <c r="G956" s="1" t="s">
        <v>15</v>
      </c>
      <c r="H956" s="1">
        <f>SUM(B956*E956)</f>
        <v>100</v>
      </c>
      <c r="I956" s="1" t="s">
        <v>47</v>
      </c>
      <c r="L956" s="1">
        <v>8</v>
      </c>
      <c r="M956" s="1">
        <v>22</v>
      </c>
    </row>
    <row r="957" spans="2:13" ht="12.75" customHeight="1">
      <c r="B957" s="1">
        <f>SUM(H956)</f>
        <v>100</v>
      </c>
      <c r="C957" s="1" t="s">
        <v>47</v>
      </c>
      <c r="D957" s="1" t="s">
        <v>45</v>
      </c>
      <c r="E957" s="1">
        <f>SUM(E955)</f>
        <v>104</v>
      </c>
      <c r="F957" s="1" t="s">
        <v>48</v>
      </c>
      <c r="G957" s="1" t="s">
        <v>15</v>
      </c>
      <c r="H957" s="1">
        <f>SUM(B957*E957/1000)</f>
        <v>10.4</v>
      </c>
      <c r="I957" s="1" t="s">
        <v>19</v>
      </c>
      <c r="L957" s="7"/>
      <c r="M957" s="7"/>
    </row>
    <row r="958" spans="1:13" ht="12.75" customHeight="1">
      <c r="A958" s="1" t="s">
        <v>51</v>
      </c>
      <c r="B958" s="1">
        <f>SUM(B954)</f>
        <v>10</v>
      </c>
      <c r="C958" s="1" t="s">
        <v>50</v>
      </c>
      <c r="D958" s="1" t="s">
        <v>45</v>
      </c>
      <c r="E958" s="1">
        <v>25</v>
      </c>
      <c r="F958" s="1" t="s">
        <v>46</v>
      </c>
      <c r="G958" s="1" t="s">
        <v>15</v>
      </c>
      <c r="H958" s="1">
        <f>SUM(B958*E958)</f>
        <v>250</v>
      </c>
      <c r="I958" s="1" t="s">
        <v>47</v>
      </c>
      <c r="L958" s="30"/>
      <c r="M958" s="30"/>
    </row>
    <row r="959" spans="2:13" ht="12.75" customHeight="1">
      <c r="B959" s="1">
        <f>SUM(H958)</f>
        <v>250</v>
      </c>
      <c r="C959" s="1" t="s">
        <v>47</v>
      </c>
      <c r="D959" s="1" t="s">
        <v>45</v>
      </c>
      <c r="E959" s="1">
        <f>SUM(E955)</f>
        <v>104</v>
      </c>
      <c r="F959" s="1" t="s">
        <v>48</v>
      </c>
      <c r="G959" s="1" t="s">
        <v>15</v>
      </c>
      <c r="H959" s="1">
        <f>SUM(B959*E959/1000)</f>
        <v>26</v>
      </c>
      <c r="I959" s="1" t="s">
        <v>19</v>
      </c>
      <c r="M959" s="1">
        <f>SUM(M952:M958)</f>
        <v>104</v>
      </c>
    </row>
    <row r="960" spans="1:9" ht="12.75" customHeight="1">
      <c r="A960" s="1" t="s">
        <v>13</v>
      </c>
      <c r="B960" s="19">
        <f>SUM(H955+H957+H959)</f>
        <v>57.2</v>
      </c>
      <c r="C960" s="1" t="s">
        <v>19</v>
      </c>
      <c r="D960" s="1" t="s">
        <v>45</v>
      </c>
      <c r="E960" s="1">
        <v>0.9359</v>
      </c>
      <c r="F960" s="1" t="s">
        <v>52</v>
      </c>
      <c r="G960" s="1" t="s">
        <v>53</v>
      </c>
      <c r="H960" s="5">
        <f>SUM(B960*E960*1.2)</f>
        <v>64.24017599999999</v>
      </c>
      <c r="I960" s="1" t="s">
        <v>18</v>
      </c>
    </row>
    <row r="961" ht="12.75" customHeight="1">
      <c r="H961" s="5"/>
    </row>
    <row r="962" spans="1:8" ht="12.75" customHeight="1">
      <c r="A962" s="1" t="s">
        <v>54</v>
      </c>
      <c r="H962" s="5"/>
    </row>
    <row r="963" ht="12.75" customHeight="1">
      <c r="A963" s="1" t="s">
        <v>24</v>
      </c>
    </row>
    <row r="964" spans="1:6" ht="12.75" customHeight="1">
      <c r="A964" s="1" t="s">
        <v>25</v>
      </c>
      <c r="C964" s="65">
        <v>43208</v>
      </c>
      <c r="E964" s="1">
        <f>SUM(E929)</f>
        <v>183.641</v>
      </c>
      <c r="F964" s="1" t="s">
        <v>19</v>
      </c>
    </row>
    <row r="965" spans="1:6" ht="12.75" customHeight="1">
      <c r="A965" s="6" t="s">
        <v>26</v>
      </c>
      <c r="B965" s="6"/>
      <c r="C965" s="63">
        <v>43376</v>
      </c>
      <c r="D965" s="6"/>
      <c r="E965" s="32">
        <f>E930</f>
        <v>180.851</v>
      </c>
      <c r="F965" s="6" t="s">
        <v>19</v>
      </c>
    </row>
    <row r="966" spans="1:9" ht="12.75" customHeight="1">
      <c r="A966" s="1" t="s">
        <v>27</v>
      </c>
      <c r="E966" s="17">
        <f>SUM(E964-E965)</f>
        <v>2.789999999999992</v>
      </c>
      <c r="F966" s="17" t="s">
        <v>19</v>
      </c>
      <c r="G966" s="1">
        <f>SUM(E960)</f>
        <v>0.9359</v>
      </c>
      <c r="H966" s="5">
        <f>SUM(E966*G966*1.2)</f>
        <v>3.133393199999991</v>
      </c>
      <c r="I966" s="1" t="s">
        <v>18</v>
      </c>
    </row>
    <row r="967" spans="1:9" s="4" customFormat="1" ht="12.75" customHeight="1">
      <c r="A967" s="4" t="s">
        <v>55</v>
      </c>
      <c r="H967" s="13">
        <f>SUM(H960+H966)</f>
        <v>67.37356919999998</v>
      </c>
      <c r="I967" s="4" t="s">
        <v>18</v>
      </c>
    </row>
    <row r="968" ht="12.75" customHeight="1"/>
    <row r="969" ht="12.75" customHeight="1">
      <c r="A969" s="18" t="s">
        <v>56</v>
      </c>
    </row>
    <row r="970" ht="12.75" customHeight="1">
      <c r="A970" s="26" t="s">
        <v>198</v>
      </c>
    </row>
    <row r="971" spans="1:9" ht="12.75" customHeight="1">
      <c r="A971" s="1" t="s">
        <v>44</v>
      </c>
      <c r="B971" s="1">
        <f>SUM(B954)</f>
        <v>10</v>
      </c>
      <c r="C971" s="1" t="s">
        <v>50</v>
      </c>
      <c r="D971" s="1" t="s">
        <v>45</v>
      </c>
      <c r="E971" s="1">
        <v>20</v>
      </c>
      <c r="F971" s="1" t="s">
        <v>46</v>
      </c>
      <c r="G971" s="1" t="s">
        <v>15</v>
      </c>
      <c r="H971" s="1">
        <f>SUM(B971*E971)</f>
        <v>200</v>
      </c>
      <c r="I971" s="1" t="s">
        <v>47</v>
      </c>
    </row>
    <row r="972" spans="2:9" ht="12.75" customHeight="1">
      <c r="B972" s="1">
        <f>SUM(H971)</f>
        <v>200</v>
      </c>
      <c r="C972" s="1" t="s">
        <v>47</v>
      </c>
      <c r="D972" s="1" t="s">
        <v>45</v>
      </c>
      <c r="E972" s="17">
        <f>SUM(E955)</f>
        <v>104</v>
      </c>
      <c r="F972" s="1" t="s">
        <v>48</v>
      </c>
      <c r="G972" s="1" t="s">
        <v>15</v>
      </c>
      <c r="H972" s="1">
        <f>SUM(B972*E972/1000)</f>
        <v>20.8</v>
      </c>
      <c r="I972" s="1" t="s">
        <v>19</v>
      </c>
    </row>
    <row r="973" spans="1:9" ht="12.75" customHeight="1">
      <c r="A973" s="1" t="s">
        <v>49</v>
      </c>
      <c r="B973" s="1">
        <f>SUM(M975+B956)</f>
        <v>2</v>
      </c>
      <c r="C973" s="1" t="s">
        <v>50</v>
      </c>
      <c r="D973" s="1" t="s">
        <v>45</v>
      </c>
      <c r="E973" s="1">
        <v>50</v>
      </c>
      <c r="F973" s="1" t="s">
        <v>46</v>
      </c>
      <c r="G973" s="1" t="s">
        <v>15</v>
      </c>
      <c r="H973" s="1">
        <f>SUM(B973*E973)</f>
        <v>100</v>
      </c>
      <c r="I973" s="1" t="s">
        <v>47</v>
      </c>
    </row>
    <row r="974" spans="2:9" ht="12.75" customHeight="1">
      <c r="B974" s="1">
        <f>SUM(H973)</f>
        <v>100</v>
      </c>
      <c r="C974" s="1" t="s">
        <v>47</v>
      </c>
      <c r="D974" s="1" t="s">
        <v>45</v>
      </c>
      <c r="E974" s="1">
        <f>SUM(E972)</f>
        <v>104</v>
      </c>
      <c r="F974" s="1" t="s">
        <v>48</v>
      </c>
      <c r="G974" s="1" t="s">
        <v>15</v>
      </c>
      <c r="H974" s="1">
        <f>SUM(B974*E974/1000)</f>
        <v>10.4</v>
      </c>
      <c r="I974" s="1" t="s">
        <v>19</v>
      </c>
    </row>
    <row r="975" spans="1:9" ht="12.75" customHeight="1">
      <c r="A975" s="1" t="s">
        <v>51</v>
      </c>
      <c r="B975" s="1">
        <f>SUM(B958)</f>
        <v>10</v>
      </c>
      <c r="C975" s="1" t="s">
        <v>50</v>
      </c>
      <c r="D975" s="1" t="s">
        <v>45</v>
      </c>
      <c r="E975" s="1">
        <v>25</v>
      </c>
      <c r="F975" s="1" t="s">
        <v>46</v>
      </c>
      <c r="G975" s="1" t="s">
        <v>15</v>
      </c>
      <c r="H975" s="1">
        <f>SUM(B975*E975)</f>
        <v>250</v>
      </c>
      <c r="I975" s="1" t="s">
        <v>47</v>
      </c>
    </row>
    <row r="976" spans="2:9" ht="12.75" customHeight="1">
      <c r="B976" s="1">
        <f>SUM(H975)</f>
        <v>250</v>
      </c>
      <c r="C976" s="1" t="s">
        <v>47</v>
      </c>
      <c r="D976" s="1" t="s">
        <v>45</v>
      </c>
      <c r="E976" s="1">
        <f>SUM(E972)</f>
        <v>104</v>
      </c>
      <c r="F976" s="1" t="s">
        <v>48</v>
      </c>
      <c r="G976" s="1" t="s">
        <v>15</v>
      </c>
      <c r="H976" s="1">
        <f>SUM(B976*E976/1000)</f>
        <v>26</v>
      </c>
      <c r="I976" s="1" t="s">
        <v>19</v>
      </c>
    </row>
    <row r="977" spans="1:9" ht="12.75" customHeight="1">
      <c r="A977" s="1" t="s">
        <v>13</v>
      </c>
      <c r="B977" s="19">
        <f>SUM(H972+H974+H976)</f>
        <v>57.2</v>
      </c>
      <c r="C977" s="19" t="s">
        <v>19</v>
      </c>
      <c r="D977" s="1" t="s">
        <v>45</v>
      </c>
      <c r="E977" s="1">
        <v>0.9216</v>
      </c>
      <c r="F977" s="1" t="s">
        <v>52</v>
      </c>
      <c r="G977" s="1" t="s">
        <v>53</v>
      </c>
      <c r="H977" s="5">
        <f>SUM(B977*E977*1.2)</f>
        <v>63.258624</v>
      </c>
      <c r="I977" s="1" t="s">
        <v>18</v>
      </c>
    </row>
    <row r="978" ht="12.75" customHeight="1">
      <c r="H978" s="5"/>
    </row>
    <row r="979" spans="1:8" ht="12.75" customHeight="1">
      <c r="A979" s="1" t="s">
        <v>54</v>
      </c>
      <c r="H979" s="5"/>
    </row>
    <row r="980" ht="12.75" customHeight="1">
      <c r="A980" s="1" t="s">
        <v>24</v>
      </c>
    </row>
    <row r="981" spans="1:6" ht="12.75" customHeight="1">
      <c r="A981" s="1" t="s">
        <v>25</v>
      </c>
      <c r="C981" s="65">
        <v>43208</v>
      </c>
      <c r="E981" s="1">
        <f>SUM(E964)</f>
        <v>183.641</v>
      </c>
      <c r="F981" s="1" t="s">
        <v>19</v>
      </c>
    </row>
    <row r="982" spans="1:6" ht="12.75" customHeight="1">
      <c r="A982" s="6" t="s">
        <v>26</v>
      </c>
      <c r="B982" s="6"/>
      <c r="C982" s="63">
        <v>43376</v>
      </c>
      <c r="D982" s="6"/>
      <c r="E982" s="32">
        <f>E930</f>
        <v>180.851</v>
      </c>
      <c r="F982" s="6" t="s">
        <v>19</v>
      </c>
    </row>
    <row r="983" spans="1:9" ht="12.75" customHeight="1">
      <c r="A983" s="1" t="s">
        <v>27</v>
      </c>
      <c r="E983" s="17">
        <f>SUM(E981-E982)</f>
        <v>2.789999999999992</v>
      </c>
      <c r="F983" s="17" t="s">
        <v>19</v>
      </c>
      <c r="G983" s="1">
        <f>SUM(E977)</f>
        <v>0.9216</v>
      </c>
      <c r="H983" s="5">
        <f>SUM(E983*G983*1.2)</f>
        <v>3.0855167999999913</v>
      </c>
      <c r="I983" s="1" t="s">
        <v>18</v>
      </c>
    </row>
    <row r="984" spans="1:9" s="4" customFormat="1" ht="12.75" customHeight="1">
      <c r="A984" s="4" t="s">
        <v>57</v>
      </c>
      <c r="H984" s="13">
        <f>SUM(H977+H983)</f>
        <v>66.34414079999999</v>
      </c>
      <c r="I984" s="4" t="s">
        <v>18</v>
      </c>
    </row>
    <row r="985" ht="12.75" customHeight="1"/>
    <row r="986" ht="12.75" customHeight="1"/>
    <row r="987" ht="12.75" customHeight="1">
      <c r="A987" s="1" t="s">
        <v>199</v>
      </c>
    </row>
    <row r="988" spans="1:9" ht="12.75" customHeight="1">
      <c r="A988" s="1" t="s">
        <v>58</v>
      </c>
      <c r="H988" s="1">
        <v>0</v>
      </c>
      <c r="I988" s="1" t="s">
        <v>18</v>
      </c>
    </row>
    <row r="989" spans="1:9" ht="12.75" customHeight="1">
      <c r="A989" s="1" t="s">
        <v>59</v>
      </c>
      <c r="H989" s="5">
        <f>SUM(H926+H934)</f>
        <v>838.6430245518892</v>
      </c>
      <c r="I989" s="1" t="s">
        <v>18</v>
      </c>
    </row>
    <row r="990" spans="1:9" ht="12.75" customHeight="1">
      <c r="A990" s="1" t="s">
        <v>60</v>
      </c>
      <c r="H990" s="5">
        <f>SUM(H947)</f>
        <v>59.57067177139248</v>
      </c>
      <c r="I990" s="1" t="s">
        <v>18</v>
      </c>
    </row>
    <row r="991" spans="1:9" s="7" customFormat="1" ht="12.75" customHeight="1">
      <c r="A991" s="7" t="s">
        <v>61</v>
      </c>
      <c r="H991" s="20">
        <f>SUM(H967)</f>
        <v>67.37356919999998</v>
      </c>
      <c r="I991" s="7" t="s">
        <v>18</v>
      </c>
    </row>
    <row r="992" spans="1:9" ht="12.75" customHeight="1">
      <c r="A992" s="6" t="s">
        <v>62</v>
      </c>
      <c r="B992" s="6"/>
      <c r="C992" s="6"/>
      <c r="D992" s="6"/>
      <c r="E992" s="6"/>
      <c r="F992" s="6"/>
      <c r="G992" s="6"/>
      <c r="H992" s="11">
        <f>SUM(H984)</f>
        <v>66.34414079999999</v>
      </c>
      <c r="I992" s="6" t="s">
        <v>18</v>
      </c>
    </row>
    <row r="993" spans="1:9" s="4" customFormat="1" ht="12.75" customHeight="1">
      <c r="A993" s="4" t="s">
        <v>63</v>
      </c>
      <c r="H993" s="13">
        <f>SUM(H988:H992)</f>
        <v>1031.9314063232819</v>
      </c>
      <c r="I993" s="4" t="s">
        <v>18</v>
      </c>
    </row>
    <row r="994" ht="12.75" customHeight="1"/>
    <row r="995" spans="1:3" ht="12.75" customHeight="1">
      <c r="A995" s="1" t="s">
        <v>64</v>
      </c>
      <c r="C995" s="71">
        <v>43381</v>
      </c>
    </row>
    <row r="996" spans="1:5" ht="12.75" customHeight="1">
      <c r="A996" s="1" t="s">
        <v>65</v>
      </c>
      <c r="C996" s="1" t="s">
        <v>235</v>
      </c>
      <c r="E996" s="28" t="s">
        <v>235</v>
      </c>
    </row>
    <row r="997" ht="12.75" customHeight="1"/>
    <row r="998" ht="12.75" customHeight="1"/>
    <row r="999" ht="12.75" customHeight="1"/>
    <row r="1000" ht="12.75" customHeight="1"/>
    <row r="1001" ht="12.75" customHeight="1"/>
    <row r="1002" spans="1:9" ht="12.75" customHeight="1">
      <c r="A1002" s="82" t="s">
        <v>0</v>
      </c>
      <c r="B1002" s="82"/>
      <c r="C1002" s="82"/>
      <c r="D1002" s="82"/>
      <c r="E1002" s="82"/>
      <c r="F1002" s="82"/>
      <c r="G1002" s="82"/>
      <c r="H1002" s="82"/>
      <c r="I1002" s="82"/>
    </row>
    <row r="1003" ht="12.75" customHeight="1"/>
    <row r="1004" spans="1:9" ht="12.75" customHeight="1">
      <c r="A1004" s="81" t="s">
        <v>181</v>
      </c>
      <c r="B1004" s="81"/>
      <c r="C1004" s="81"/>
      <c r="D1004" s="81"/>
      <c r="E1004" s="81"/>
      <c r="F1004" s="81"/>
      <c r="G1004" s="81"/>
      <c r="H1004" s="81"/>
      <c r="I1004" s="81"/>
    </row>
    <row r="1005" spans="1:9" ht="12.75" customHeight="1">
      <c r="A1005" s="81" t="s">
        <v>216</v>
      </c>
      <c r="B1005" s="81"/>
      <c r="C1005" s="81"/>
      <c r="D1005" s="81"/>
      <c r="E1005" s="81"/>
      <c r="F1005" s="81"/>
      <c r="G1005" s="81"/>
      <c r="H1005" s="81"/>
      <c r="I1005" s="81"/>
    </row>
    <row r="1006" ht="12.75" customHeight="1"/>
    <row r="1007" ht="12.75" customHeight="1">
      <c r="A1007" s="1" t="s">
        <v>2</v>
      </c>
    </row>
    <row r="1008" spans="1:4" ht="12.75" customHeight="1">
      <c r="A1008" s="1" t="s">
        <v>3</v>
      </c>
      <c r="C1008" s="1">
        <v>375.75</v>
      </c>
      <c r="D1008" s="1" t="s">
        <v>4</v>
      </c>
    </row>
    <row r="1009" ht="12.75" customHeight="1"/>
    <row r="1010" ht="12.75" customHeight="1">
      <c r="A1010" s="4" t="s">
        <v>5</v>
      </c>
    </row>
    <row r="1011" ht="12.75" customHeight="1">
      <c r="A1011" s="1" t="s">
        <v>6</v>
      </c>
    </row>
    <row r="1012" ht="12.75" customHeight="1"/>
    <row r="1013" ht="12.75" customHeight="1">
      <c r="A1013" s="4" t="s">
        <v>7</v>
      </c>
    </row>
    <row r="1014" ht="12.75" customHeight="1">
      <c r="A1014" s="1" t="s">
        <v>8</v>
      </c>
    </row>
    <row r="1015" spans="1:4" ht="12.75" customHeight="1">
      <c r="A1015" s="1" t="s">
        <v>9</v>
      </c>
      <c r="C1015" s="5">
        <v>3167</v>
      </c>
      <c r="D1015" s="1" t="s">
        <v>4</v>
      </c>
    </row>
    <row r="1016" spans="1:4" ht="12.75" customHeight="1">
      <c r="A1016" s="1" t="s">
        <v>10</v>
      </c>
      <c r="C1016" s="1">
        <v>48.06</v>
      </c>
      <c r="D1016" s="1" t="s">
        <v>4</v>
      </c>
    </row>
    <row r="1017" spans="1:5" ht="12.75" customHeight="1">
      <c r="A1017" s="6" t="s">
        <v>11</v>
      </c>
      <c r="B1017" s="6"/>
      <c r="C1017" s="6">
        <v>34.56</v>
      </c>
      <c r="D1017" s="6" t="s">
        <v>4</v>
      </c>
      <c r="E1017" s="1" t="s">
        <v>12</v>
      </c>
    </row>
    <row r="1018" spans="1:4" ht="12.75" customHeight="1">
      <c r="A1018" s="7" t="s">
        <v>13</v>
      </c>
      <c r="C1018" s="5">
        <f>SUM(C1015-C1016-C1017)</f>
        <v>3084.38</v>
      </c>
      <c r="D1018" s="7" t="s">
        <v>4</v>
      </c>
    </row>
    <row r="1019" ht="12.75" customHeight="1"/>
    <row r="1020" spans="1:6" ht="12.75" customHeight="1">
      <c r="A1020" s="1">
        <v>375.75</v>
      </c>
      <c r="B1020" s="1" t="s">
        <v>14</v>
      </c>
      <c r="C1020" s="1">
        <v>30.8438</v>
      </c>
      <c r="D1020" s="7" t="s">
        <v>15</v>
      </c>
      <c r="E1020" s="5">
        <f>SUM(A1020/C1020)</f>
        <v>12.18235107217658</v>
      </c>
      <c r="F1020" s="1" t="s">
        <v>16</v>
      </c>
    </row>
    <row r="1021" ht="12.75" customHeight="1">
      <c r="A1021" s="1" t="s">
        <v>17</v>
      </c>
    </row>
    <row r="1022" spans="1:8" ht="12.75" customHeight="1">
      <c r="A1022" s="22" t="s">
        <v>217</v>
      </c>
      <c r="B1022" s="7"/>
      <c r="C1022" s="20">
        <v>1403.17</v>
      </c>
      <c r="D1022" s="7" t="s">
        <v>18</v>
      </c>
      <c r="E1022" s="23">
        <v>1308</v>
      </c>
      <c r="F1022" s="7" t="s">
        <v>19</v>
      </c>
      <c r="G1022" s="23">
        <v>14053</v>
      </c>
      <c r="H1022" s="7" t="s">
        <v>20</v>
      </c>
    </row>
    <row r="1023" spans="1:8" ht="12.75" customHeight="1">
      <c r="A1023" s="10" t="s">
        <v>218</v>
      </c>
      <c r="B1023" s="6"/>
      <c r="C1023" s="11">
        <v>2441.96</v>
      </c>
      <c r="D1023" s="6" t="s">
        <v>18</v>
      </c>
      <c r="E1023" s="12">
        <v>4659</v>
      </c>
      <c r="F1023" s="6" t="s">
        <v>19</v>
      </c>
      <c r="G1023" s="12">
        <v>50033</v>
      </c>
      <c r="H1023" s="6" t="s">
        <v>20</v>
      </c>
    </row>
    <row r="1024" spans="1:9" ht="12.75" customHeight="1">
      <c r="A1024" s="8" t="s">
        <v>13</v>
      </c>
      <c r="C1024" s="5">
        <f>SUM(C1022:C1023)</f>
        <v>3845.13</v>
      </c>
      <c r="D1024" s="1" t="s">
        <v>18</v>
      </c>
      <c r="E1024" s="9">
        <f>SUM(E1022:E1023)</f>
        <v>5967</v>
      </c>
      <c r="F1024" s="1" t="s">
        <v>19</v>
      </c>
      <c r="G1024" s="9">
        <f>SUM(G1022:G1023)</f>
        <v>64086</v>
      </c>
      <c r="H1024" s="1" t="s">
        <v>20</v>
      </c>
      <c r="I1024" s="7"/>
    </row>
    <row r="1025" ht="12.75" customHeight="1"/>
    <row r="1026" spans="1:9" ht="12.75" customHeight="1">
      <c r="A1026" s="4" t="s">
        <v>212</v>
      </c>
      <c r="C1026" s="5">
        <f>SUM(C1024)</f>
        <v>3845.13</v>
      </c>
      <c r="D1026" s="1" t="s">
        <v>18</v>
      </c>
      <c r="E1026" s="1" t="s">
        <v>22</v>
      </c>
      <c r="F1026" s="5">
        <f>SUM(E1020)</f>
        <v>12.18235107217658</v>
      </c>
      <c r="G1026" s="1" t="s">
        <v>16</v>
      </c>
      <c r="H1026" s="13">
        <f>SUM(C1026/100*F1026)</f>
        <v>468.42723578158336</v>
      </c>
      <c r="I1026" s="4" t="s">
        <v>18</v>
      </c>
    </row>
    <row r="1027" ht="12.75" customHeight="1">
      <c r="A1027" s="14" t="s">
        <v>23</v>
      </c>
    </row>
    <row r="1028" ht="12.75" customHeight="1">
      <c r="A1028" s="1" t="s">
        <v>24</v>
      </c>
    </row>
    <row r="1029" spans="1:6" ht="12.75" customHeight="1">
      <c r="A1029" s="1" t="s">
        <v>25</v>
      </c>
      <c r="C1029" s="64">
        <v>43376</v>
      </c>
      <c r="E1029" s="7">
        <v>180.851</v>
      </c>
      <c r="F1029" s="1" t="s">
        <v>19</v>
      </c>
    </row>
    <row r="1030" spans="1:6" ht="12.75" customHeight="1">
      <c r="A1030" s="6" t="s">
        <v>26</v>
      </c>
      <c r="B1030" s="6"/>
      <c r="C1030" s="63">
        <v>43431</v>
      </c>
      <c r="D1030" s="6"/>
      <c r="E1030" s="32">
        <v>179.998</v>
      </c>
      <c r="F1030" s="6" t="s">
        <v>19</v>
      </c>
    </row>
    <row r="1031" spans="1:6" ht="12.75" customHeight="1">
      <c r="A1031" s="1" t="s">
        <v>27</v>
      </c>
      <c r="E1031" s="17">
        <f>SUM(E1029-E1030)</f>
        <v>0.8530000000000086</v>
      </c>
      <c r="F1031" s="17" t="s">
        <v>19</v>
      </c>
    </row>
    <row r="1032" spans="1:6" ht="12.75" customHeight="1">
      <c r="A1032" s="5">
        <f>SUM(C1024)</f>
        <v>3845.13</v>
      </c>
      <c r="B1032" s="1" t="s">
        <v>28</v>
      </c>
      <c r="C1032" s="5">
        <f>SUM(G1024)</f>
        <v>64086</v>
      </c>
      <c r="D1032" s="1" t="s">
        <v>29</v>
      </c>
      <c r="E1032" s="5">
        <f>SUM(A1032/C1032)</f>
        <v>0.059999531879037546</v>
      </c>
      <c r="F1032" s="1" t="s">
        <v>30</v>
      </c>
    </row>
    <row r="1033" spans="1:9" ht="12.75" customHeight="1">
      <c r="A1033" s="1" t="s">
        <v>31</v>
      </c>
      <c r="C1033" s="17">
        <f>SUM(E1031)</f>
        <v>0.8530000000000086</v>
      </c>
      <c r="D1033" s="17" t="s">
        <v>32</v>
      </c>
      <c r="E1033" s="5">
        <v>75</v>
      </c>
      <c r="F1033" s="1" t="s">
        <v>33</v>
      </c>
      <c r="G1033" s="1" t="s">
        <v>15</v>
      </c>
      <c r="H1033" s="5">
        <f>SUM(C1033*E1033)</f>
        <v>63.97500000000065</v>
      </c>
      <c r="I1033" s="1" t="s">
        <v>20</v>
      </c>
    </row>
    <row r="1034" spans="1:9" ht="12.75" customHeight="1">
      <c r="A1034" s="4" t="s">
        <v>34</v>
      </c>
      <c r="C1034" s="5">
        <f>SUM(H1033)</f>
        <v>63.97500000000065</v>
      </c>
      <c r="D1034" s="1" t="s">
        <v>35</v>
      </c>
      <c r="E1034" s="5">
        <f>SUM(E1032)</f>
        <v>0.059999531879037546</v>
      </c>
      <c r="F1034" s="1" t="s">
        <v>30</v>
      </c>
      <c r="G1034" s="1" t="s">
        <v>15</v>
      </c>
      <c r="H1034" s="13">
        <f>SUM(C1034*E1034)</f>
        <v>3.838470051961466</v>
      </c>
      <c r="I1034" s="4" t="s">
        <v>18</v>
      </c>
    </row>
    <row r="1035" ht="12.75" customHeight="1"/>
    <row r="1036" ht="12.75" customHeight="1">
      <c r="A1036" s="4" t="s">
        <v>36</v>
      </c>
    </row>
    <row r="1037" spans="1:3" ht="12.75" customHeight="1">
      <c r="A1037" s="1" t="s">
        <v>37</v>
      </c>
      <c r="B1037" s="9">
        <v>3167</v>
      </c>
      <c r="C1037" s="1" t="s">
        <v>4</v>
      </c>
    </row>
    <row r="1038" spans="2:7" ht="12.75" customHeight="1">
      <c r="B1038" s="1">
        <f>SUM(C1008)</f>
        <v>375.75</v>
      </c>
      <c r="C1038" s="1" t="s">
        <v>38</v>
      </c>
      <c r="D1038" s="1">
        <v>31.67</v>
      </c>
      <c r="E1038" s="1" t="s">
        <v>15</v>
      </c>
      <c r="F1038" s="5">
        <f>SUM(B1038/D1038)</f>
        <v>11.864540574676349</v>
      </c>
      <c r="G1038" s="1" t="s">
        <v>16</v>
      </c>
    </row>
    <row r="1039" spans="1:6" ht="12.75" customHeight="1">
      <c r="A1039" s="1" t="s">
        <v>39</v>
      </c>
      <c r="F1039" s="5"/>
    </row>
    <row r="1040" ht="12.75" customHeight="1">
      <c r="F1040" s="5"/>
    </row>
    <row r="1041" spans="1:4" ht="12.75" customHeight="1">
      <c r="A1041" s="8" t="s">
        <v>219</v>
      </c>
      <c r="C1041" s="24">
        <v>98.42</v>
      </c>
      <c r="D1041" s="1" t="s">
        <v>18</v>
      </c>
    </row>
    <row r="1042" spans="1:4" ht="12.75" customHeight="1">
      <c r="A1042" s="66" t="s">
        <v>218</v>
      </c>
      <c r="B1042" s="67"/>
      <c r="C1042" s="68">
        <v>101.75</v>
      </c>
      <c r="D1042" s="67" t="s">
        <v>18</v>
      </c>
    </row>
    <row r="1043" spans="1:9" ht="12.75" customHeight="1">
      <c r="A1043" s="1" t="s">
        <v>13</v>
      </c>
      <c r="C1043" s="24">
        <f>SUM(C1041:C1042)</f>
        <v>200.17000000000002</v>
      </c>
      <c r="D1043" s="1" t="s">
        <v>18</v>
      </c>
      <c r="E1043" s="1" t="s">
        <v>40</v>
      </c>
      <c r="F1043" s="5">
        <f>SUM(F1038)</f>
        <v>11.864540574676349</v>
      </c>
      <c r="G1043" s="1" t="s">
        <v>41</v>
      </c>
      <c r="H1043" s="5">
        <f>SUM(C1043/100*F1043)</f>
        <v>23.74925086832965</v>
      </c>
      <c r="I1043" s="1" t="s">
        <v>18</v>
      </c>
    </row>
    <row r="1044" spans="1:9" s="4" customFormat="1" ht="12.75" customHeight="1">
      <c r="A1044" s="4" t="s">
        <v>42</v>
      </c>
      <c r="H1044" s="13">
        <f>SUM(H1043)</f>
        <v>23.74925086832965</v>
      </c>
      <c r="I1044" s="4" t="s">
        <v>18</v>
      </c>
    </row>
    <row r="1045" s="4" customFormat="1" ht="12.75" customHeight="1">
      <c r="H1045" s="13"/>
    </row>
    <row r="1046" s="4" customFormat="1" ht="12.75" customHeight="1">
      <c r="H1046" s="13"/>
    </row>
    <row r="1047" ht="12.75" customHeight="1"/>
    <row r="1048" ht="12.75" customHeight="1"/>
    <row r="1049" spans="12:13" ht="12.75" customHeight="1">
      <c r="L1049" s="1" t="s">
        <v>91</v>
      </c>
      <c r="M1049" s="1" t="s">
        <v>92</v>
      </c>
    </row>
    <row r="1050" spans="1:13" ht="12.75" customHeight="1">
      <c r="A1050" s="18" t="s">
        <v>43</v>
      </c>
      <c r="L1050" s="1">
        <v>9</v>
      </c>
      <c r="M1050" s="1">
        <v>20</v>
      </c>
    </row>
    <row r="1051" spans="1:13" ht="12.75" customHeight="1">
      <c r="A1051" s="26" t="s">
        <v>220</v>
      </c>
      <c r="L1051" s="1">
        <v>10</v>
      </c>
      <c r="M1051" s="1">
        <v>23</v>
      </c>
    </row>
    <row r="1052" spans="1:13" ht="12.75" customHeight="1">
      <c r="A1052" s="1" t="s">
        <v>44</v>
      </c>
      <c r="B1052" s="1">
        <v>10</v>
      </c>
      <c r="C1052" s="1" t="s">
        <v>50</v>
      </c>
      <c r="D1052" s="1" t="s">
        <v>45</v>
      </c>
      <c r="E1052" s="1">
        <v>20</v>
      </c>
      <c r="F1052" s="1" t="s">
        <v>46</v>
      </c>
      <c r="G1052" s="1" t="s">
        <v>15</v>
      </c>
      <c r="H1052" s="1">
        <f>SUM(B1052*E1052)</f>
        <v>200</v>
      </c>
      <c r="I1052" s="1" t="s">
        <v>47</v>
      </c>
      <c r="L1052" s="1">
        <v>11</v>
      </c>
      <c r="M1052" s="1">
        <v>20</v>
      </c>
    </row>
    <row r="1053" spans="2:9" ht="12.75" customHeight="1">
      <c r="B1053" s="1">
        <f>SUM(H1052)</f>
        <v>200</v>
      </c>
      <c r="C1053" s="1" t="s">
        <v>47</v>
      </c>
      <c r="D1053" s="1" t="s">
        <v>45</v>
      </c>
      <c r="E1053" s="17">
        <f>M1057</f>
        <v>63</v>
      </c>
      <c r="F1053" s="1" t="s">
        <v>48</v>
      </c>
      <c r="G1053" s="1" t="s">
        <v>15</v>
      </c>
      <c r="H1053" s="1">
        <f>SUM(B1053*E1053/1000)</f>
        <v>12.6</v>
      </c>
      <c r="I1053" s="1" t="s">
        <v>19</v>
      </c>
    </row>
    <row r="1054" spans="1:9" ht="12.75" customHeight="1">
      <c r="A1054" s="1" t="s">
        <v>49</v>
      </c>
      <c r="B1054" s="1">
        <v>2</v>
      </c>
      <c r="C1054" s="1" t="s">
        <v>50</v>
      </c>
      <c r="D1054" s="1" t="s">
        <v>45</v>
      </c>
      <c r="E1054" s="1">
        <v>50</v>
      </c>
      <c r="F1054" s="1" t="s">
        <v>46</v>
      </c>
      <c r="G1054" s="1" t="s">
        <v>15</v>
      </c>
      <c r="H1054" s="1">
        <f>SUM(B1054*E1054)</f>
        <v>100</v>
      </c>
      <c r="I1054" s="1" t="s">
        <v>47</v>
      </c>
    </row>
    <row r="1055" spans="2:13" ht="12.75" customHeight="1">
      <c r="B1055" s="1">
        <f>SUM(H1054)</f>
        <v>100</v>
      </c>
      <c r="C1055" s="1" t="s">
        <v>47</v>
      </c>
      <c r="D1055" s="1" t="s">
        <v>45</v>
      </c>
      <c r="E1055" s="1">
        <f>SUM(E1053)</f>
        <v>63</v>
      </c>
      <c r="F1055" s="1" t="s">
        <v>48</v>
      </c>
      <c r="G1055" s="1" t="s">
        <v>15</v>
      </c>
      <c r="H1055" s="1">
        <f>SUM(B1055*E1055/1000)</f>
        <v>6.3</v>
      </c>
      <c r="I1055" s="1" t="s">
        <v>19</v>
      </c>
      <c r="L1055" s="7"/>
      <c r="M1055" s="7"/>
    </row>
    <row r="1056" spans="1:13" ht="12.75" customHeight="1">
      <c r="A1056" s="1" t="s">
        <v>51</v>
      </c>
      <c r="B1056" s="1">
        <f>SUM(B1052)</f>
        <v>10</v>
      </c>
      <c r="C1056" s="1" t="s">
        <v>50</v>
      </c>
      <c r="D1056" s="1" t="s">
        <v>45</v>
      </c>
      <c r="E1056" s="1">
        <v>25</v>
      </c>
      <c r="F1056" s="1" t="s">
        <v>46</v>
      </c>
      <c r="G1056" s="1" t="s">
        <v>15</v>
      </c>
      <c r="H1056" s="1">
        <f>SUM(B1056*E1056)</f>
        <v>250</v>
      </c>
      <c r="I1056" s="1" t="s">
        <v>47</v>
      </c>
      <c r="L1056" s="30"/>
      <c r="M1056" s="30"/>
    </row>
    <row r="1057" spans="2:13" ht="12.75" customHeight="1">
      <c r="B1057" s="1">
        <f>SUM(H1056)</f>
        <v>250</v>
      </c>
      <c r="C1057" s="1" t="s">
        <v>47</v>
      </c>
      <c r="D1057" s="1" t="s">
        <v>45</v>
      </c>
      <c r="E1057" s="1">
        <f>SUM(E1053)</f>
        <v>63</v>
      </c>
      <c r="F1057" s="1" t="s">
        <v>48</v>
      </c>
      <c r="G1057" s="1" t="s">
        <v>15</v>
      </c>
      <c r="H1057" s="1">
        <f>SUM(B1057*E1057/1000)</f>
        <v>15.75</v>
      </c>
      <c r="I1057" s="1" t="s">
        <v>19</v>
      </c>
      <c r="M1057" s="1">
        <f>SUM(M1050:M1056)</f>
        <v>63</v>
      </c>
    </row>
    <row r="1058" spans="1:9" ht="12.75" customHeight="1">
      <c r="A1058" s="1" t="s">
        <v>13</v>
      </c>
      <c r="B1058" s="19">
        <f>SUM(H1053+H1055+H1057)</f>
        <v>34.65</v>
      </c>
      <c r="C1058" s="1" t="s">
        <v>19</v>
      </c>
      <c r="D1058" s="1" t="s">
        <v>45</v>
      </c>
      <c r="E1058" s="1">
        <v>0.9359</v>
      </c>
      <c r="F1058" s="1" t="s">
        <v>52</v>
      </c>
      <c r="G1058" s="1" t="s">
        <v>53</v>
      </c>
      <c r="H1058" s="5">
        <f>SUM(B1058*E1058*1.2)</f>
        <v>38.91472199999999</v>
      </c>
      <c r="I1058" s="1" t="s">
        <v>18</v>
      </c>
    </row>
    <row r="1059" ht="12.75" customHeight="1">
      <c r="H1059" s="5"/>
    </row>
    <row r="1060" spans="1:8" ht="12.75" customHeight="1">
      <c r="A1060" s="1" t="s">
        <v>54</v>
      </c>
      <c r="H1060" s="5"/>
    </row>
    <row r="1061" ht="12.75" customHeight="1">
      <c r="A1061" s="1" t="s">
        <v>24</v>
      </c>
    </row>
    <row r="1062" spans="1:6" ht="12.75" customHeight="1">
      <c r="A1062" s="1" t="s">
        <v>25</v>
      </c>
      <c r="C1062" s="65">
        <v>43376</v>
      </c>
      <c r="E1062" s="1">
        <f>SUM(E1029)</f>
        <v>180.851</v>
      </c>
      <c r="F1062" s="1" t="s">
        <v>19</v>
      </c>
    </row>
    <row r="1063" spans="1:6" ht="12.75" customHeight="1">
      <c r="A1063" s="6" t="s">
        <v>26</v>
      </c>
      <c r="B1063" s="6"/>
      <c r="C1063" s="63">
        <v>43431</v>
      </c>
      <c r="D1063" s="6"/>
      <c r="E1063" s="32">
        <f>E1030</f>
        <v>179.998</v>
      </c>
      <c r="F1063" s="6" t="s">
        <v>19</v>
      </c>
    </row>
    <row r="1064" spans="1:9" ht="12.75" customHeight="1">
      <c r="A1064" s="1" t="s">
        <v>27</v>
      </c>
      <c r="E1064" s="17">
        <f>SUM(E1062-E1063)</f>
        <v>0.8530000000000086</v>
      </c>
      <c r="F1064" s="17" t="s">
        <v>19</v>
      </c>
      <c r="G1064" s="1">
        <f>SUM(E1058)</f>
        <v>0.9359</v>
      </c>
      <c r="H1064" s="5">
        <f>SUM(E1064*G1064*1.2)</f>
        <v>0.9579872400000096</v>
      </c>
      <c r="I1064" s="1" t="s">
        <v>18</v>
      </c>
    </row>
    <row r="1065" spans="1:9" s="4" customFormat="1" ht="12.75" customHeight="1">
      <c r="A1065" s="4" t="s">
        <v>55</v>
      </c>
      <c r="H1065" s="13">
        <f>SUM(H1058+H1064)</f>
        <v>39.87270924</v>
      </c>
      <c r="I1065" s="4" t="s">
        <v>18</v>
      </c>
    </row>
    <row r="1066" ht="12.75" customHeight="1"/>
    <row r="1067" ht="12.75" customHeight="1">
      <c r="A1067" s="18" t="s">
        <v>56</v>
      </c>
    </row>
    <row r="1068" ht="12.75" customHeight="1">
      <c r="A1068" s="26" t="s">
        <v>198</v>
      </c>
    </row>
    <row r="1069" spans="1:9" ht="12.75" customHeight="1">
      <c r="A1069" s="1" t="s">
        <v>44</v>
      </c>
      <c r="B1069" s="1">
        <f>SUM(B1052)</f>
        <v>10</v>
      </c>
      <c r="C1069" s="1" t="s">
        <v>50</v>
      </c>
      <c r="D1069" s="1" t="s">
        <v>45</v>
      </c>
      <c r="E1069" s="1">
        <v>20</v>
      </c>
      <c r="F1069" s="1" t="s">
        <v>46</v>
      </c>
      <c r="G1069" s="1" t="s">
        <v>15</v>
      </c>
      <c r="H1069" s="1">
        <f>SUM(B1069*E1069)</f>
        <v>200</v>
      </c>
      <c r="I1069" s="1" t="s">
        <v>47</v>
      </c>
    </row>
    <row r="1070" spans="2:9" ht="12.75" customHeight="1">
      <c r="B1070" s="1">
        <f>SUM(H1069)</f>
        <v>200</v>
      </c>
      <c r="C1070" s="1" t="s">
        <v>47</v>
      </c>
      <c r="D1070" s="1" t="s">
        <v>45</v>
      </c>
      <c r="E1070" s="17">
        <f>SUM(E1053)</f>
        <v>63</v>
      </c>
      <c r="F1070" s="1" t="s">
        <v>48</v>
      </c>
      <c r="G1070" s="1" t="s">
        <v>15</v>
      </c>
      <c r="H1070" s="1">
        <f>SUM(B1070*E1070/1000)</f>
        <v>12.6</v>
      </c>
      <c r="I1070" s="1" t="s">
        <v>19</v>
      </c>
    </row>
    <row r="1071" spans="1:9" ht="12.75" customHeight="1">
      <c r="A1071" s="1" t="s">
        <v>49</v>
      </c>
      <c r="B1071" s="1">
        <f>SUM(M1073+B1054)</f>
        <v>2</v>
      </c>
      <c r="C1071" s="1" t="s">
        <v>50</v>
      </c>
      <c r="D1071" s="1" t="s">
        <v>45</v>
      </c>
      <c r="E1071" s="1">
        <v>50</v>
      </c>
      <c r="F1071" s="1" t="s">
        <v>46</v>
      </c>
      <c r="G1071" s="1" t="s">
        <v>15</v>
      </c>
      <c r="H1071" s="1">
        <f>SUM(B1071*E1071)</f>
        <v>100</v>
      </c>
      <c r="I1071" s="1" t="s">
        <v>47</v>
      </c>
    </row>
    <row r="1072" spans="2:9" ht="12.75" customHeight="1">
      <c r="B1072" s="1">
        <f>SUM(H1071)</f>
        <v>100</v>
      </c>
      <c r="C1072" s="1" t="s">
        <v>47</v>
      </c>
      <c r="D1072" s="1" t="s">
        <v>45</v>
      </c>
      <c r="E1072" s="1">
        <f>SUM(E1070)</f>
        <v>63</v>
      </c>
      <c r="F1072" s="1" t="s">
        <v>48</v>
      </c>
      <c r="G1072" s="1" t="s">
        <v>15</v>
      </c>
      <c r="H1072" s="1">
        <f>SUM(B1072*E1072/1000)</f>
        <v>6.3</v>
      </c>
      <c r="I1072" s="1" t="s">
        <v>19</v>
      </c>
    </row>
    <row r="1073" spans="1:9" ht="12.75" customHeight="1">
      <c r="A1073" s="1" t="s">
        <v>51</v>
      </c>
      <c r="B1073" s="1">
        <f>SUM(B1056)</f>
        <v>10</v>
      </c>
      <c r="C1073" s="1" t="s">
        <v>50</v>
      </c>
      <c r="D1073" s="1" t="s">
        <v>45</v>
      </c>
      <c r="E1073" s="1">
        <v>25</v>
      </c>
      <c r="F1073" s="1" t="s">
        <v>46</v>
      </c>
      <c r="G1073" s="1" t="s">
        <v>15</v>
      </c>
      <c r="H1073" s="1">
        <f>SUM(B1073*E1073)</f>
        <v>250</v>
      </c>
      <c r="I1073" s="1" t="s">
        <v>47</v>
      </c>
    </row>
    <row r="1074" spans="2:9" ht="12.75" customHeight="1">
      <c r="B1074" s="1">
        <f>SUM(H1073)</f>
        <v>250</v>
      </c>
      <c r="C1074" s="1" t="s">
        <v>47</v>
      </c>
      <c r="D1074" s="1" t="s">
        <v>45</v>
      </c>
      <c r="E1074" s="1">
        <f>SUM(E1070)</f>
        <v>63</v>
      </c>
      <c r="F1074" s="1" t="s">
        <v>48</v>
      </c>
      <c r="G1074" s="1" t="s">
        <v>15</v>
      </c>
      <c r="H1074" s="1">
        <f>SUM(B1074*E1074/1000)</f>
        <v>15.75</v>
      </c>
      <c r="I1074" s="1" t="s">
        <v>19</v>
      </c>
    </row>
    <row r="1075" spans="1:9" ht="12.75" customHeight="1">
      <c r="A1075" s="1" t="s">
        <v>13</v>
      </c>
      <c r="B1075" s="19">
        <f>SUM(H1070+H1072+H1074)</f>
        <v>34.65</v>
      </c>
      <c r="C1075" s="19" t="s">
        <v>19</v>
      </c>
      <c r="D1075" s="1" t="s">
        <v>45</v>
      </c>
      <c r="E1075" s="1">
        <v>0.9216</v>
      </c>
      <c r="F1075" s="1" t="s">
        <v>52</v>
      </c>
      <c r="G1075" s="1" t="s">
        <v>53</v>
      </c>
      <c r="H1075" s="5">
        <f>SUM(B1075*E1075*1.2)</f>
        <v>38.320128</v>
      </c>
      <c r="I1075" s="1" t="s">
        <v>18</v>
      </c>
    </row>
    <row r="1076" ht="12.75" customHeight="1">
      <c r="H1076" s="5"/>
    </row>
    <row r="1077" spans="1:8" ht="12.75" customHeight="1">
      <c r="A1077" s="1" t="s">
        <v>54</v>
      </c>
      <c r="H1077" s="5"/>
    </row>
    <row r="1078" ht="12.75" customHeight="1">
      <c r="A1078" s="1" t="s">
        <v>24</v>
      </c>
    </row>
    <row r="1079" spans="1:6" ht="12.75" customHeight="1">
      <c r="A1079" s="1" t="s">
        <v>25</v>
      </c>
      <c r="C1079" s="65">
        <v>43376</v>
      </c>
      <c r="E1079" s="1">
        <f>SUM(E1062)</f>
        <v>180.851</v>
      </c>
      <c r="F1079" s="1" t="s">
        <v>19</v>
      </c>
    </row>
    <row r="1080" spans="1:6" ht="12.75" customHeight="1">
      <c r="A1080" s="6" t="s">
        <v>26</v>
      </c>
      <c r="B1080" s="6"/>
      <c r="C1080" s="63">
        <v>43431</v>
      </c>
      <c r="D1080" s="6"/>
      <c r="E1080" s="32">
        <f>E1030</f>
        <v>179.998</v>
      </c>
      <c r="F1080" s="6" t="s">
        <v>19</v>
      </c>
    </row>
    <row r="1081" spans="1:9" ht="12.75" customHeight="1">
      <c r="A1081" s="1" t="s">
        <v>27</v>
      </c>
      <c r="E1081" s="17">
        <f>SUM(E1079-E1080)</f>
        <v>0.8530000000000086</v>
      </c>
      <c r="F1081" s="17" t="s">
        <v>19</v>
      </c>
      <c r="G1081" s="1">
        <f>SUM(E1075)</f>
        <v>0.9216</v>
      </c>
      <c r="H1081" s="5">
        <f>SUM(E1081*G1081*1.2)</f>
        <v>0.9433497600000095</v>
      </c>
      <c r="I1081" s="1" t="s">
        <v>18</v>
      </c>
    </row>
    <row r="1082" spans="1:9" s="4" customFormat="1" ht="12.75" customHeight="1">
      <c r="A1082" s="4" t="s">
        <v>57</v>
      </c>
      <c r="H1082" s="13">
        <f>SUM(H1075+H1081)</f>
        <v>39.26347776000001</v>
      </c>
      <c r="I1082" s="4" t="s">
        <v>18</v>
      </c>
    </row>
    <row r="1083" ht="12.75" customHeight="1"/>
    <row r="1084" ht="12.75" customHeight="1"/>
    <row r="1085" ht="12.75" customHeight="1">
      <c r="A1085" s="1" t="s">
        <v>221</v>
      </c>
    </row>
    <row r="1086" spans="1:9" ht="12.75" customHeight="1">
      <c r="A1086" s="1" t="s">
        <v>58</v>
      </c>
      <c r="H1086" s="1">
        <v>0</v>
      </c>
      <c r="I1086" s="1" t="s">
        <v>18</v>
      </c>
    </row>
    <row r="1087" spans="1:9" ht="12.75" customHeight="1">
      <c r="A1087" s="1" t="s">
        <v>59</v>
      </c>
      <c r="H1087" s="5">
        <f>SUM(H1026+H1034)</f>
        <v>472.2657058335448</v>
      </c>
      <c r="I1087" s="1" t="s">
        <v>18</v>
      </c>
    </row>
    <row r="1088" spans="1:9" ht="12.75" customHeight="1">
      <c r="A1088" s="1" t="s">
        <v>60</v>
      </c>
      <c r="H1088" s="5">
        <f>SUM(H1044)</f>
        <v>23.74925086832965</v>
      </c>
      <c r="I1088" s="1" t="s">
        <v>18</v>
      </c>
    </row>
    <row r="1089" spans="1:9" s="7" customFormat="1" ht="12.75" customHeight="1">
      <c r="A1089" s="7" t="s">
        <v>61</v>
      </c>
      <c r="H1089" s="20">
        <f>SUM(H1065)</f>
        <v>39.87270924</v>
      </c>
      <c r="I1089" s="7" t="s">
        <v>18</v>
      </c>
    </row>
    <row r="1090" spans="1:9" ht="12.75" customHeight="1">
      <c r="A1090" s="6" t="s">
        <v>62</v>
      </c>
      <c r="B1090" s="6"/>
      <c r="C1090" s="6"/>
      <c r="D1090" s="6"/>
      <c r="E1090" s="6"/>
      <c r="F1090" s="6"/>
      <c r="G1090" s="6"/>
      <c r="H1090" s="11">
        <f>SUM(H1082)</f>
        <v>39.26347776000001</v>
      </c>
      <c r="I1090" s="6" t="s">
        <v>18</v>
      </c>
    </row>
    <row r="1091" spans="1:9" s="4" customFormat="1" ht="12.75" customHeight="1">
      <c r="A1091" s="4" t="s">
        <v>63</v>
      </c>
      <c r="H1091" s="13">
        <f>SUM(H1086:H1090)</f>
        <v>575.1511437018744</v>
      </c>
      <c r="I1091" s="4" t="s">
        <v>18</v>
      </c>
    </row>
    <row r="1092" ht="12.75" customHeight="1"/>
    <row r="1093" spans="1:3" ht="12.75" customHeight="1">
      <c r="A1093" s="1" t="s">
        <v>64</v>
      </c>
      <c r="C1093" s="71">
        <v>43433</v>
      </c>
    </row>
    <row r="1094" spans="1:5" ht="12.75" customHeight="1">
      <c r="A1094" s="1" t="s">
        <v>65</v>
      </c>
      <c r="C1094" s="1" t="s">
        <v>235</v>
      </c>
      <c r="E1094" s="28" t="s">
        <v>235</v>
      </c>
    </row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spans="1:9" ht="12.75" customHeight="1">
      <c r="A1101" s="82" t="s">
        <v>0</v>
      </c>
      <c r="B1101" s="82"/>
      <c r="C1101" s="82"/>
      <c r="D1101" s="82"/>
      <c r="E1101" s="82"/>
      <c r="F1101" s="82"/>
      <c r="G1101" s="82"/>
      <c r="H1101" s="82"/>
      <c r="I1101" s="82"/>
    </row>
    <row r="1102" ht="12.75" customHeight="1"/>
    <row r="1103" spans="1:9" ht="12.75" customHeight="1">
      <c r="A1103" s="81" t="s">
        <v>181</v>
      </c>
      <c r="B1103" s="81"/>
      <c r="C1103" s="81"/>
      <c r="D1103" s="81"/>
      <c r="E1103" s="81"/>
      <c r="F1103" s="81"/>
      <c r="G1103" s="81"/>
      <c r="H1103" s="81"/>
      <c r="I1103" s="81"/>
    </row>
    <row r="1104" spans="1:9" ht="12.75" customHeight="1">
      <c r="A1104" s="81" t="s">
        <v>225</v>
      </c>
      <c r="B1104" s="81"/>
      <c r="C1104" s="81"/>
      <c r="D1104" s="81"/>
      <c r="E1104" s="81"/>
      <c r="F1104" s="81"/>
      <c r="G1104" s="81"/>
      <c r="H1104" s="81"/>
      <c r="I1104" s="81"/>
    </row>
    <row r="1105" ht="12.75" customHeight="1"/>
    <row r="1106" ht="12.75" customHeight="1">
      <c r="A1106" s="1" t="s">
        <v>2</v>
      </c>
    </row>
    <row r="1107" spans="1:4" ht="12.75" customHeight="1">
      <c r="A1107" s="1" t="s">
        <v>3</v>
      </c>
      <c r="C1107" s="1">
        <v>375.75</v>
      </c>
      <c r="D1107" s="1" t="s">
        <v>4</v>
      </c>
    </row>
    <row r="1108" ht="12.75" customHeight="1"/>
    <row r="1109" ht="12.75" customHeight="1">
      <c r="A1109" s="4" t="s">
        <v>5</v>
      </c>
    </row>
    <row r="1110" ht="12.75" customHeight="1">
      <c r="A1110" s="1" t="s">
        <v>6</v>
      </c>
    </row>
    <row r="1111" ht="12.75" customHeight="1"/>
    <row r="1112" ht="12.75" customHeight="1">
      <c r="A1112" s="4" t="s">
        <v>7</v>
      </c>
    </row>
    <row r="1113" ht="12.75" customHeight="1">
      <c r="A1113" s="1" t="s">
        <v>8</v>
      </c>
    </row>
    <row r="1114" spans="1:4" ht="12.75" customHeight="1">
      <c r="A1114" s="1" t="s">
        <v>9</v>
      </c>
      <c r="C1114" s="5">
        <v>3167</v>
      </c>
      <c r="D1114" s="1" t="s">
        <v>4</v>
      </c>
    </row>
    <row r="1115" spans="1:4" ht="12.75" customHeight="1">
      <c r="A1115" s="1" t="s">
        <v>10</v>
      </c>
      <c r="C1115" s="1">
        <v>48.06</v>
      </c>
      <c r="D1115" s="1" t="s">
        <v>4</v>
      </c>
    </row>
    <row r="1116" spans="1:5" ht="12.75" customHeight="1">
      <c r="A1116" s="6" t="s">
        <v>11</v>
      </c>
      <c r="B1116" s="6"/>
      <c r="C1116" s="6">
        <v>34.56</v>
      </c>
      <c r="D1116" s="6" t="s">
        <v>4</v>
      </c>
      <c r="E1116" s="1" t="s">
        <v>12</v>
      </c>
    </row>
    <row r="1117" spans="1:4" ht="12.75" customHeight="1">
      <c r="A1117" s="7" t="s">
        <v>13</v>
      </c>
      <c r="C1117" s="5">
        <f>SUM(C1114-C1115-C1116)</f>
        <v>3084.38</v>
      </c>
      <c r="D1117" s="7" t="s">
        <v>4</v>
      </c>
    </row>
    <row r="1118" ht="12.75" customHeight="1"/>
    <row r="1119" spans="1:6" ht="12.75" customHeight="1">
      <c r="A1119" s="1">
        <v>375.75</v>
      </c>
      <c r="B1119" s="1" t="s">
        <v>14</v>
      </c>
      <c r="C1119" s="1">
        <v>30.8438</v>
      </c>
      <c r="D1119" s="7" t="s">
        <v>15</v>
      </c>
      <c r="E1119" s="5">
        <f>SUM(A1119/C1119)</f>
        <v>12.18235107217658</v>
      </c>
      <c r="F1119" s="1" t="s">
        <v>16</v>
      </c>
    </row>
    <row r="1120" ht="12.75" customHeight="1">
      <c r="A1120" s="1" t="s">
        <v>17</v>
      </c>
    </row>
    <row r="1121" spans="1:8" ht="12.75" customHeight="1">
      <c r="A1121" s="22" t="s">
        <v>226</v>
      </c>
      <c r="B1121" s="7"/>
      <c r="C1121" s="20">
        <v>3534.44</v>
      </c>
      <c r="D1121" s="7" t="s">
        <v>18</v>
      </c>
      <c r="E1121" s="23">
        <v>8187</v>
      </c>
      <c r="F1121" s="7" t="s">
        <v>19</v>
      </c>
      <c r="G1121" s="23">
        <v>87871</v>
      </c>
      <c r="H1121" s="7" t="s">
        <v>20</v>
      </c>
    </row>
    <row r="1122" spans="1:8" ht="12.75" customHeight="1">
      <c r="A1122" s="10" t="s">
        <v>227</v>
      </c>
      <c r="B1122" s="6"/>
      <c r="C1122" s="11">
        <v>3977.48</v>
      </c>
      <c r="D1122" s="6" t="s">
        <v>18</v>
      </c>
      <c r="E1122" s="12">
        <v>9614</v>
      </c>
      <c r="F1122" s="6" t="s">
        <v>19</v>
      </c>
      <c r="G1122" s="12">
        <v>103216</v>
      </c>
      <c r="H1122" s="6" t="s">
        <v>20</v>
      </c>
    </row>
    <row r="1123" spans="1:9" ht="12.75" customHeight="1">
      <c r="A1123" s="8" t="s">
        <v>13</v>
      </c>
      <c r="C1123" s="5">
        <f>SUM(C1121:C1122)</f>
        <v>7511.92</v>
      </c>
      <c r="D1123" s="1" t="s">
        <v>18</v>
      </c>
      <c r="E1123" s="9">
        <f>SUM(E1121:E1122)</f>
        <v>17801</v>
      </c>
      <c r="F1123" s="1" t="s">
        <v>19</v>
      </c>
      <c r="G1123" s="9">
        <f>SUM(G1121:G1122)</f>
        <v>191087</v>
      </c>
      <c r="H1123" s="1" t="s">
        <v>20</v>
      </c>
      <c r="I1123" s="7"/>
    </row>
    <row r="1124" ht="12.75" customHeight="1"/>
    <row r="1125" spans="1:9" ht="12.75" customHeight="1">
      <c r="A1125" s="4" t="s">
        <v>212</v>
      </c>
      <c r="C1125" s="5">
        <f>SUM(C1123)</f>
        <v>7511.92</v>
      </c>
      <c r="D1125" s="1" t="s">
        <v>18</v>
      </c>
      <c r="E1125" s="1" t="s">
        <v>22</v>
      </c>
      <c r="F1125" s="5">
        <f>SUM(E1119)</f>
        <v>12.18235107217658</v>
      </c>
      <c r="G1125" s="1" t="s">
        <v>16</v>
      </c>
      <c r="H1125" s="13">
        <f>SUM(C1125/100*F1125)</f>
        <v>915.128466661047</v>
      </c>
      <c r="I1125" s="4" t="s">
        <v>18</v>
      </c>
    </row>
    <row r="1126" ht="12.75" customHeight="1">
      <c r="A1126" s="14" t="s">
        <v>23</v>
      </c>
    </row>
    <row r="1127" ht="12.75" customHeight="1">
      <c r="A1127" s="1" t="s">
        <v>24</v>
      </c>
    </row>
    <row r="1128" spans="1:6" ht="12.75" customHeight="1">
      <c r="A1128" s="1" t="s">
        <v>25</v>
      </c>
      <c r="C1128" s="64">
        <v>43431</v>
      </c>
      <c r="E1128" s="7">
        <v>180.851</v>
      </c>
      <c r="F1128" s="1" t="s">
        <v>19</v>
      </c>
    </row>
    <row r="1129" spans="1:6" ht="12.75" customHeight="1">
      <c r="A1129" s="6" t="s">
        <v>26</v>
      </c>
      <c r="B1129" s="6"/>
      <c r="C1129" s="63">
        <v>43465</v>
      </c>
      <c r="D1129" s="6"/>
      <c r="E1129" s="32">
        <v>180</v>
      </c>
      <c r="F1129" s="6" t="s">
        <v>19</v>
      </c>
    </row>
    <row r="1130" spans="1:6" ht="12.75" customHeight="1">
      <c r="A1130" s="1" t="s">
        <v>27</v>
      </c>
      <c r="E1130" s="17">
        <f>SUM(E1128-E1129)</f>
        <v>0.8509999999999991</v>
      </c>
      <c r="F1130" s="17" t="s">
        <v>19</v>
      </c>
    </row>
    <row r="1131" spans="1:6" ht="12.75" customHeight="1">
      <c r="A1131" s="5">
        <f>SUM(C1123)</f>
        <v>7511.92</v>
      </c>
      <c r="B1131" s="1" t="s">
        <v>28</v>
      </c>
      <c r="C1131" s="5">
        <f>SUM(G1123)</f>
        <v>191087</v>
      </c>
      <c r="D1131" s="1" t="s">
        <v>29</v>
      </c>
      <c r="E1131" s="5">
        <f>SUM(A1131/C1131)</f>
        <v>0.03931151779032587</v>
      </c>
      <c r="F1131" s="1" t="s">
        <v>30</v>
      </c>
    </row>
    <row r="1132" spans="1:9" ht="12.75" customHeight="1">
      <c r="A1132" s="1" t="s">
        <v>31</v>
      </c>
      <c r="C1132" s="17">
        <f>SUM(E1130)</f>
        <v>0.8509999999999991</v>
      </c>
      <c r="D1132" s="17" t="s">
        <v>32</v>
      </c>
      <c r="E1132" s="5">
        <v>75</v>
      </c>
      <c r="F1132" s="1" t="s">
        <v>33</v>
      </c>
      <c r="G1132" s="1" t="s">
        <v>15</v>
      </c>
      <c r="H1132" s="5">
        <f>SUM(C1132*E1132)</f>
        <v>63.82499999999993</v>
      </c>
      <c r="I1132" s="1" t="s">
        <v>20</v>
      </c>
    </row>
    <row r="1133" spans="1:9" ht="12.75" customHeight="1">
      <c r="A1133" s="4" t="s">
        <v>34</v>
      </c>
      <c r="C1133" s="5">
        <f>SUM(H1132)</f>
        <v>63.82499999999993</v>
      </c>
      <c r="D1133" s="1" t="s">
        <v>35</v>
      </c>
      <c r="E1133" s="5">
        <f>SUM(E1131)</f>
        <v>0.03931151779032587</v>
      </c>
      <c r="F1133" s="1" t="s">
        <v>30</v>
      </c>
      <c r="G1133" s="1" t="s">
        <v>15</v>
      </c>
      <c r="H1133" s="13">
        <f>SUM(C1133*E1133)</f>
        <v>2.509057622967546</v>
      </c>
      <c r="I1133" s="4" t="s">
        <v>18</v>
      </c>
    </row>
    <row r="1134" ht="12.75" customHeight="1"/>
    <row r="1135" ht="12.75" customHeight="1">
      <c r="A1135" s="4" t="s">
        <v>36</v>
      </c>
    </row>
    <row r="1136" spans="1:3" ht="12.75" customHeight="1">
      <c r="A1136" s="1" t="s">
        <v>37</v>
      </c>
      <c r="B1136" s="9">
        <v>3167</v>
      </c>
      <c r="C1136" s="1" t="s">
        <v>4</v>
      </c>
    </row>
    <row r="1137" spans="2:7" ht="12.75" customHeight="1">
      <c r="B1137" s="1">
        <f>SUM(C1107)</f>
        <v>375.75</v>
      </c>
      <c r="C1137" s="1" t="s">
        <v>38</v>
      </c>
      <c r="D1137" s="1">
        <v>31.67</v>
      </c>
      <c r="E1137" s="1" t="s">
        <v>15</v>
      </c>
      <c r="F1137" s="5">
        <f>SUM(B1137/D1137)</f>
        <v>11.864540574676349</v>
      </c>
      <c r="G1137" s="1" t="s">
        <v>16</v>
      </c>
    </row>
    <row r="1138" spans="1:6" ht="12.75" customHeight="1">
      <c r="A1138" s="1" t="s">
        <v>39</v>
      </c>
      <c r="F1138" s="5"/>
    </row>
    <row r="1139" ht="12.75" customHeight="1">
      <c r="F1139" s="5"/>
    </row>
    <row r="1140" spans="1:4" ht="12.75" customHeight="1">
      <c r="A1140" s="8" t="s">
        <v>226</v>
      </c>
      <c r="C1140" s="24">
        <v>98.42</v>
      </c>
      <c r="D1140" s="1" t="s">
        <v>18</v>
      </c>
    </row>
    <row r="1141" spans="1:4" ht="12.75" customHeight="1">
      <c r="A1141" s="66" t="s">
        <v>227</v>
      </c>
      <c r="B1141" s="67"/>
      <c r="C1141" s="68">
        <v>101.75</v>
      </c>
      <c r="D1141" s="67" t="s">
        <v>18</v>
      </c>
    </row>
    <row r="1142" spans="1:9" ht="12.75" customHeight="1">
      <c r="A1142" s="1" t="s">
        <v>13</v>
      </c>
      <c r="C1142" s="24">
        <f>SUM(C1140:C1141)</f>
        <v>200.17000000000002</v>
      </c>
      <c r="D1142" s="1" t="s">
        <v>18</v>
      </c>
      <c r="E1142" s="1" t="s">
        <v>40</v>
      </c>
      <c r="F1142" s="5">
        <f>SUM(F1137)</f>
        <v>11.864540574676349</v>
      </c>
      <c r="G1142" s="1" t="s">
        <v>41</v>
      </c>
      <c r="H1142" s="5">
        <f>SUM(C1142/100*F1142)</f>
        <v>23.74925086832965</v>
      </c>
      <c r="I1142" s="1" t="s">
        <v>18</v>
      </c>
    </row>
    <row r="1143" spans="1:9" s="4" customFormat="1" ht="12.75" customHeight="1">
      <c r="A1143" s="4" t="s">
        <v>42</v>
      </c>
      <c r="H1143" s="13">
        <f>SUM(H1142)</f>
        <v>23.74925086832965</v>
      </c>
      <c r="I1143" s="4" t="s">
        <v>18</v>
      </c>
    </row>
    <row r="1144" s="4" customFormat="1" ht="12.75" customHeight="1">
      <c r="H1144" s="13"/>
    </row>
    <row r="1145" s="4" customFormat="1" ht="12.75" customHeight="1">
      <c r="H1145" s="13"/>
    </row>
    <row r="1146" s="4" customFormat="1" ht="12.75" customHeight="1">
      <c r="H1146" s="13"/>
    </row>
    <row r="1147" ht="12.75" customHeight="1"/>
    <row r="1148" spans="12:13" ht="12.75" customHeight="1">
      <c r="L1148" s="1" t="s">
        <v>91</v>
      </c>
      <c r="M1148" s="1" t="s">
        <v>92</v>
      </c>
    </row>
    <row r="1149" spans="1:13" ht="12.75" customHeight="1">
      <c r="A1149" s="18" t="s">
        <v>43</v>
      </c>
      <c r="L1149" s="1">
        <v>12</v>
      </c>
      <c r="M1149" s="1">
        <v>21</v>
      </c>
    </row>
    <row r="1150" ht="12.75" customHeight="1">
      <c r="A1150" s="26" t="s">
        <v>220</v>
      </c>
    </row>
    <row r="1151" spans="1:9" ht="12.75" customHeight="1">
      <c r="A1151" s="1" t="s">
        <v>44</v>
      </c>
      <c r="B1151" s="1">
        <v>10</v>
      </c>
      <c r="C1151" s="1" t="s">
        <v>50</v>
      </c>
      <c r="D1151" s="1" t="s">
        <v>45</v>
      </c>
      <c r="E1151" s="1">
        <v>20</v>
      </c>
      <c r="F1151" s="1" t="s">
        <v>46</v>
      </c>
      <c r="G1151" s="1" t="s">
        <v>15</v>
      </c>
      <c r="H1151" s="1">
        <f>SUM(B1151*E1151)</f>
        <v>200</v>
      </c>
      <c r="I1151" s="1" t="s">
        <v>47</v>
      </c>
    </row>
    <row r="1152" spans="2:9" ht="12.75" customHeight="1">
      <c r="B1152" s="1">
        <f>SUM(H1151)</f>
        <v>200</v>
      </c>
      <c r="C1152" s="1" t="s">
        <v>47</v>
      </c>
      <c r="D1152" s="1" t="s">
        <v>45</v>
      </c>
      <c r="E1152" s="17">
        <f>M1156</f>
        <v>21</v>
      </c>
      <c r="F1152" s="1" t="s">
        <v>48</v>
      </c>
      <c r="G1152" s="1" t="s">
        <v>15</v>
      </c>
      <c r="H1152" s="1">
        <f>SUM(B1152*E1152/1000)</f>
        <v>4.2</v>
      </c>
      <c r="I1152" s="1" t="s">
        <v>19</v>
      </c>
    </row>
    <row r="1153" spans="1:9" ht="12.75" customHeight="1">
      <c r="A1153" s="1" t="s">
        <v>49</v>
      </c>
      <c r="B1153" s="1">
        <v>2</v>
      </c>
      <c r="C1153" s="1" t="s">
        <v>50</v>
      </c>
      <c r="D1153" s="1" t="s">
        <v>45</v>
      </c>
      <c r="E1153" s="1">
        <v>50</v>
      </c>
      <c r="F1153" s="1" t="s">
        <v>46</v>
      </c>
      <c r="G1153" s="1" t="s">
        <v>15</v>
      </c>
      <c r="H1153" s="1">
        <f>SUM(B1153*E1153)</f>
        <v>100</v>
      </c>
      <c r="I1153" s="1" t="s">
        <v>47</v>
      </c>
    </row>
    <row r="1154" spans="2:13" ht="12.75" customHeight="1">
      <c r="B1154" s="1">
        <f>SUM(H1153)</f>
        <v>100</v>
      </c>
      <c r="C1154" s="1" t="s">
        <v>47</v>
      </c>
      <c r="D1154" s="1" t="s">
        <v>45</v>
      </c>
      <c r="E1154" s="1">
        <f>SUM(E1152)</f>
        <v>21</v>
      </c>
      <c r="F1154" s="1" t="s">
        <v>48</v>
      </c>
      <c r="G1154" s="1" t="s">
        <v>15</v>
      </c>
      <c r="H1154" s="1">
        <f>SUM(B1154*E1154/1000)</f>
        <v>2.1</v>
      </c>
      <c r="I1154" s="1" t="s">
        <v>19</v>
      </c>
      <c r="L1154" s="7"/>
      <c r="M1154" s="7"/>
    </row>
    <row r="1155" spans="1:13" ht="12.75" customHeight="1">
      <c r="A1155" s="1" t="s">
        <v>51</v>
      </c>
      <c r="B1155" s="1">
        <f>SUM(B1151)</f>
        <v>10</v>
      </c>
      <c r="C1155" s="1" t="s">
        <v>50</v>
      </c>
      <c r="D1155" s="1" t="s">
        <v>45</v>
      </c>
      <c r="E1155" s="1">
        <v>25</v>
      </c>
      <c r="F1155" s="1" t="s">
        <v>46</v>
      </c>
      <c r="G1155" s="1" t="s">
        <v>15</v>
      </c>
      <c r="H1155" s="1">
        <f>SUM(B1155*E1155)</f>
        <v>250</v>
      </c>
      <c r="I1155" s="1" t="s">
        <v>47</v>
      </c>
      <c r="L1155" s="30"/>
      <c r="M1155" s="30"/>
    </row>
    <row r="1156" spans="2:13" ht="12.75" customHeight="1">
      <c r="B1156" s="1">
        <f>SUM(H1155)</f>
        <v>250</v>
      </c>
      <c r="C1156" s="1" t="s">
        <v>47</v>
      </c>
      <c r="D1156" s="1" t="s">
        <v>45</v>
      </c>
      <c r="E1156" s="1">
        <f>SUM(E1152)</f>
        <v>21</v>
      </c>
      <c r="F1156" s="1" t="s">
        <v>48</v>
      </c>
      <c r="G1156" s="1" t="s">
        <v>15</v>
      </c>
      <c r="H1156" s="1">
        <f>SUM(B1156*E1156/1000)</f>
        <v>5.25</v>
      </c>
      <c r="I1156" s="1" t="s">
        <v>19</v>
      </c>
      <c r="M1156" s="1">
        <f>SUM(M1149:M1155)</f>
        <v>21</v>
      </c>
    </row>
    <row r="1157" spans="1:9" ht="12.75" customHeight="1">
      <c r="A1157" s="1" t="s">
        <v>13</v>
      </c>
      <c r="B1157" s="19">
        <f>SUM(H1152+H1154+H1156)</f>
        <v>11.55</v>
      </c>
      <c r="C1157" s="1" t="s">
        <v>19</v>
      </c>
      <c r="D1157" s="1" t="s">
        <v>45</v>
      </c>
      <c r="E1157" s="1">
        <v>0.9359</v>
      </c>
      <c r="F1157" s="1" t="s">
        <v>52</v>
      </c>
      <c r="G1157" s="1" t="s">
        <v>53</v>
      </c>
      <c r="H1157" s="5">
        <f>SUM(B1157*E1157*1.2)</f>
        <v>12.971573999999999</v>
      </c>
      <c r="I1157" s="1" t="s">
        <v>18</v>
      </c>
    </row>
    <row r="1158" ht="12.75" customHeight="1">
      <c r="H1158" s="5"/>
    </row>
    <row r="1159" spans="1:8" ht="12.75" customHeight="1">
      <c r="A1159" s="1" t="s">
        <v>54</v>
      </c>
      <c r="H1159" s="5"/>
    </row>
    <row r="1160" ht="12.75" customHeight="1">
      <c r="A1160" s="1" t="s">
        <v>24</v>
      </c>
    </row>
    <row r="1161" spans="1:6" ht="12.75" customHeight="1">
      <c r="A1161" s="1" t="s">
        <v>25</v>
      </c>
      <c r="C1161" s="65">
        <v>43431</v>
      </c>
      <c r="E1161" s="1">
        <f>SUM(E1128)</f>
        <v>180.851</v>
      </c>
      <c r="F1161" s="1" t="s">
        <v>19</v>
      </c>
    </row>
    <row r="1162" spans="1:6" ht="12.75" customHeight="1">
      <c r="A1162" s="6" t="s">
        <v>26</v>
      </c>
      <c r="B1162" s="6"/>
      <c r="C1162" s="63">
        <v>43465</v>
      </c>
      <c r="D1162" s="6"/>
      <c r="E1162" s="32">
        <f>E1129</f>
        <v>180</v>
      </c>
      <c r="F1162" s="6" t="s">
        <v>19</v>
      </c>
    </row>
    <row r="1163" spans="1:9" ht="12.75" customHeight="1">
      <c r="A1163" s="1" t="s">
        <v>27</v>
      </c>
      <c r="E1163" s="17">
        <f>SUM(E1161-E1162)</f>
        <v>0.8509999999999991</v>
      </c>
      <c r="F1163" s="17" t="s">
        <v>19</v>
      </c>
      <c r="G1163" s="1">
        <f>SUM(E1157)</f>
        <v>0.9359</v>
      </c>
      <c r="H1163" s="5">
        <f>SUM(E1163*G1163*1.2)</f>
        <v>0.9557410799999988</v>
      </c>
      <c r="I1163" s="1" t="s">
        <v>18</v>
      </c>
    </row>
    <row r="1164" spans="1:9" s="4" customFormat="1" ht="12.75" customHeight="1">
      <c r="A1164" s="4" t="s">
        <v>55</v>
      </c>
      <c r="H1164" s="13">
        <f>SUM(H1157+H1163)</f>
        <v>13.927315079999998</v>
      </c>
      <c r="I1164" s="4" t="s">
        <v>18</v>
      </c>
    </row>
    <row r="1165" ht="12.75" customHeight="1"/>
    <row r="1166" ht="12.75" customHeight="1">
      <c r="A1166" s="18" t="s">
        <v>56</v>
      </c>
    </row>
    <row r="1167" ht="12.75" customHeight="1">
      <c r="A1167" s="26" t="s">
        <v>198</v>
      </c>
    </row>
    <row r="1168" spans="1:9" ht="12.75" customHeight="1">
      <c r="A1168" s="1" t="s">
        <v>44</v>
      </c>
      <c r="B1168" s="1">
        <f>SUM(B1151)</f>
        <v>10</v>
      </c>
      <c r="C1168" s="1" t="s">
        <v>50</v>
      </c>
      <c r="D1168" s="1" t="s">
        <v>45</v>
      </c>
      <c r="E1168" s="1">
        <v>20</v>
      </c>
      <c r="F1168" s="1" t="s">
        <v>46</v>
      </c>
      <c r="G1168" s="1" t="s">
        <v>15</v>
      </c>
      <c r="H1168" s="1">
        <f>SUM(B1168*E1168)</f>
        <v>200</v>
      </c>
      <c r="I1168" s="1" t="s">
        <v>47</v>
      </c>
    </row>
    <row r="1169" spans="2:9" ht="12.75" customHeight="1">
      <c r="B1169" s="1">
        <f>SUM(H1168)</f>
        <v>200</v>
      </c>
      <c r="C1169" s="1" t="s">
        <v>47</v>
      </c>
      <c r="D1169" s="1" t="s">
        <v>45</v>
      </c>
      <c r="E1169" s="17">
        <f>SUM(E1152)</f>
        <v>21</v>
      </c>
      <c r="F1169" s="1" t="s">
        <v>48</v>
      </c>
      <c r="G1169" s="1" t="s">
        <v>15</v>
      </c>
      <c r="H1169" s="1">
        <f>SUM(B1169*E1169/1000)</f>
        <v>4.2</v>
      </c>
      <c r="I1169" s="1" t="s">
        <v>19</v>
      </c>
    </row>
    <row r="1170" spans="1:9" ht="12.75" customHeight="1">
      <c r="A1170" s="1" t="s">
        <v>49</v>
      </c>
      <c r="B1170" s="1">
        <f>SUM(M1172+B1153)</f>
        <v>2</v>
      </c>
      <c r="C1170" s="1" t="s">
        <v>50</v>
      </c>
      <c r="D1170" s="1" t="s">
        <v>45</v>
      </c>
      <c r="E1170" s="1">
        <v>50</v>
      </c>
      <c r="F1170" s="1" t="s">
        <v>46</v>
      </c>
      <c r="G1170" s="1" t="s">
        <v>15</v>
      </c>
      <c r="H1170" s="1">
        <f>SUM(B1170*E1170)</f>
        <v>100</v>
      </c>
      <c r="I1170" s="1" t="s">
        <v>47</v>
      </c>
    </row>
    <row r="1171" spans="2:9" ht="12.75" customHeight="1">
      <c r="B1171" s="1">
        <f>SUM(H1170)</f>
        <v>100</v>
      </c>
      <c r="C1171" s="1" t="s">
        <v>47</v>
      </c>
      <c r="D1171" s="1" t="s">
        <v>45</v>
      </c>
      <c r="E1171" s="1">
        <f>SUM(E1169)</f>
        <v>21</v>
      </c>
      <c r="F1171" s="1" t="s">
        <v>48</v>
      </c>
      <c r="G1171" s="1" t="s">
        <v>15</v>
      </c>
      <c r="H1171" s="1">
        <f>SUM(B1171*E1171/1000)</f>
        <v>2.1</v>
      </c>
      <c r="I1171" s="1" t="s">
        <v>19</v>
      </c>
    </row>
    <row r="1172" spans="1:9" ht="12.75" customHeight="1">
      <c r="A1172" s="1" t="s">
        <v>51</v>
      </c>
      <c r="B1172" s="1">
        <f>SUM(B1155)</f>
        <v>10</v>
      </c>
      <c r="C1172" s="1" t="s">
        <v>50</v>
      </c>
      <c r="D1172" s="1" t="s">
        <v>45</v>
      </c>
      <c r="E1172" s="1">
        <v>25</v>
      </c>
      <c r="F1172" s="1" t="s">
        <v>46</v>
      </c>
      <c r="G1172" s="1" t="s">
        <v>15</v>
      </c>
      <c r="H1172" s="1">
        <f>SUM(B1172*E1172)</f>
        <v>250</v>
      </c>
      <c r="I1172" s="1" t="s">
        <v>47</v>
      </c>
    </row>
    <row r="1173" spans="2:9" ht="12.75" customHeight="1">
      <c r="B1173" s="1">
        <f>SUM(H1172)</f>
        <v>250</v>
      </c>
      <c r="C1173" s="1" t="s">
        <v>47</v>
      </c>
      <c r="D1173" s="1" t="s">
        <v>45</v>
      </c>
      <c r="E1173" s="1">
        <f>SUM(E1169)</f>
        <v>21</v>
      </c>
      <c r="F1173" s="1" t="s">
        <v>48</v>
      </c>
      <c r="G1173" s="1" t="s">
        <v>15</v>
      </c>
      <c r="H1173" s="1">
        <f>SUM(B1173*E1173/1000)</f>
        <v>5.25</v>
      </c>
      <c r="I1173" s="1" t="s">
        <v>19</v>
      </c>
    </row>
    <row r="1174" spans="1:9" ht="12.75" customHeight="1">
      <c r="A1174" s="1" t="s">
        <v>13</v>
      </c>
      <c r="B1174" s="19">
        <f>SUM(H1169+H1171+H1173)</f>
        <v>11.55</v>
      </c>
      <c r="C1174" s="19" t="s">
        <v>19</v>
      </c>
      <c r="D1174" s="1" t="s">
        <v>45</v>
      </c>
      <c r="E1174" s="1">
        <v>0.9216</v>
      </c>
      <c r="F1174" s="1" t="s">
        <v>52</v>
      </c>
      <c r="G1174" s="1" t="s">
        <v>53</v>
      </c>
      <c r="H1174" s="5">
        <f>SUM(B1174*E1174*1.2)</f>
        <v>12.773375999999999</v>
      </c>
      <c r="I1174" s="1" t="s">
        <v>18</v>
      </c>
    </row>
    <row r="1175" ht="12.75" customHeight="1">
      <c r="H1175" s="5"/>
    </row>
    <row r="1176" spans="1:8" ht="12.75" customHeight="1">
      <c r="A1176" s="1" t="s">
        <v>54</v>
      </c>
      <c r="H1176" s="5"/>
    </row>
    <row r="1177" ht="12.75" customHeight="1">
      <c r="A1177" s="1" t="s">
        <v>24</v>
      </c>
    </row>
    <row r="1178" spans="1:6" ht="12.75" customHeight="1">
      <c r="A1178" s="1" t="s">
        <v>25</v>
      </c>
      <c r="C1178" s="65">
        <v>43431</v>
      </c>
      <c r="E1178" s="1">
        <f>SUM(E1161)</f>
        <v>180.851</v>
      </c>
      <c r="F1178" s="1" t="s">
        <v>19</v>
      </c>
    </row>
    <row r="1179" spans="1:6" ht="12.75" customHeight="1">
      <c r="A1179" s="6" t="s">
        <v>26</v>
      </c>
      <c r="B1179" s="6"/>
      <c r="C1179" s="63">
        <v>43465</v>
      </c>
      <c r="D1179" s="6"/>
      <c r="E1179" s="32">
        <f>E1129</f>
        <v>180</v>
      </c>
      <c r="F1179" s="6" t="s">
        <v>19</v>
      </c>
    </row>
    <row r="1180" spans="1:9" ht="12.75" customHeight="1">
      <c r="A1180" s="1" t="s">
        <v>27</v>
      </c>
      <c r="E1180" s="17">
        <f>SUM(E1178-E1179)</f>
        <v>0.8509999999999991</v>
      </c>
      <c r="F1180" s="17" t="s">
        <v>19</v>
      </c>
      <c r="G1180" s="1">
        <f>SUM(E1174)</f>
        <v>0.9216</v>
      </c>
      <c r="H1180" s="5">
        <f>SUM(E1180*G1180*1.2)</f>
        <v>0.941137919999999</v>
      </c>
      <c r="I1180" s="1" t="s">
        <v>18</v>
      </c>
    </row>
    <row r="1181" spans="1:9" s="4" customFormat="1" ht="12.75" customHeight="1">
      <c r="A1181" s="4" t="s">
        <v>57</v>
      </c>
      <c r="H1181" s="13">
        <f>SUM(H1174+H1180)</f>
        <v>13.714513919999998</v>
      </c>
      <c r="I1181" s="4" t="s">
        <v>18</v>
      </c>
    </row>
    <row r="1182" ht="12.75" customHeight="1"/>
    <row r="1183" ht="12.75" customHeight="1"/>
    <row r="1184" ht="12.75" customHeight="1">
      <c r="A1184" s="1" t="s">
        <v>228</v>
      </c>
    </row>
    <row r="1185" spans="1:9" ht="12.75" customHeight="1">
      <c r="A1185" s="1" t="s">
        <v>58</v>
      </c>
      <c r="H1185" s="1">
        <v>0</v>
      </c>
      <c r="I1185" s="1" t="s">
        <v>18</v>
      </c>
    </row>
    <row r="1186" spans="1:9" ht="12.75" customHeight="1">
      <c r="A1186" s="1" t="s">
        <v>59</v>
      </c>
      <c r="H1186" s="5">
        <f>SUM(H1125+H1133)</f>
        <v>917.6375242840146</v>
      </c>
      <c r="I1186" s="1" t="s">
        <v>18</v>
      </c>
    </row>
    <row r="1187" spans="1:9" ht="12.75" customHeight="1">
      <c r="A1187" s="1" t="s">
        <v>60</v>
      </c>
      <c r="H1187" s="5">
        <f>SUM(H1143)</f>
        <v>23.74925086832965</v>
      </c>
      <c r="I1187" s="1" t="s">
        <v>18</v>
      </c>
    </row>
    <row r="1188" spans="1:9" s="7" customFormat="1" ht="12.75" customHeight="1">
      <c r="A1188" s="7" t="s">
        <v>61</v>
      </c>
      <c r="H1188" s="20">
        <f>SUM(H1164)</f>
        <v>13.927315079999998</v>
      </c>
      <c r="I1188" s="7" t="s">
        <v>18</v>
      </c>
    </row>
    <row r="1189" spans="1:9" ht="12.75" customHeight="1">
      <c r="A1189" s="6" t="s">
        <v>62</v>
      </c>
      <c r="B1189" s="6"/>
      <c r="C1189" s="6"/>
      <c r="D1189" s="6"/>
      <c r="E1189" s="6"/>
      <c r="F1189" s="6"/>
      <c r="G1189" s="6"/>
      <c r="H1189" s="11">
        <f>SUM(H1181)</f>
        <v>13.714513919999998</v>
      </c>
      <c r="I1189" s="6" t="s">
        <v>18</v>
      </c>
    </row>
    <row r="1190" spans="1:9" s="4" customFormat="1" ht="12.75" customHeight="1">
      <c r="A1190" s="4" t="s">
        <v>63</v>
      </c>
      <c r="H1190" s="13">
        <f>SUM(H1185:H1189)</f>
        <v>969.0286041523442</v>
      </c>
      <c r="I1190" s="4" t="s">
        <v>18</v>
      </c>
    </row>
    <row r="1191" ht="12.75" customHeight="1"/>
    <row r="1192" spans="1:3" ht="12.75" customHeight="1">
      <c r="A1192" s="1" t="s">
        <v>64</v>
      </c>
      <c r="C1192" s="71">
        <v>43501</v>
      </c>
    </row>
    <row r="1193" spans="1:5" ht="12.75" customHeight="1">
      <c r="A1193" s="1" t="s">
        <v>65</v>
      </c>
      <c r="C1193" s="1" t="s">
        <v>235</v>
      </c>
      <c r="E1193" s="28" t="s">
        <v>235</v>
      </c>
    </row>
    <row r="1194" ht="12.75" customHeight="1"/>
    <row r="1195" ht="12.75" customHeight="1"/>
    <row r="1196" ht="12.75" customHeight="1"/>
  </sheetData>
  <sheetProtection selectLockedCells="1" selectUnlockedCells="1"/>
  <mergeCells count="35">
    <mergeCell ref="A4:I4"/>
    <mergeCell ref="A6:I6"/>
    <mergeCell ref="A7:I7"/>
    <mergeCell ref="A108:I108"/>
    <mergeCell ref="A110:I110"/>
    <mergeCell ref="A111:I111"/>
    <mergeCell ref="A215:I215"/>
    <mergeCell ref="A217:I217"/>
    <mergeCell ref="A218:I218"/>
    <mergeCell ref="A321:I321"/>
    <mergeCell ref="A322:I322"/>
    <mergeCell ref="A425:I425"/>
    <mergeCell ref="A427:I427"/>
    <mergeCell ref="A428:I428"/>
    <mergeCell ref="A524:I524"/>
    <mergeCell ref="A525:I525"/>
    <mergeCell ref="A801:I801"/>
    <mergeCell ref="A625:I625"/>
    <mergeCell ref="A626:I626"/>
    <mergeCell ref="A803:I803"/>
    <mergeCell ref="A804:I804"/>
    <mergeCell ref="A720:I720"/>
    <mergeCell ref="A723:I723"/>
    <mergeCell ref="A1101:I1101"/>
    <mergeCell ref="A722:I722"/>
    <mergeCell ref="B1:G1"/>
    <mergeCell ref="B2:G2"/>
    <mergeCell ref="A1103:I1103"/>
    <mergeCell ref="A1104:I1104"/>
    <mergeCell ref="A899:I899"/>
    <mergeCell ref="A901:I901"/>
    <mergeCell ref="A902:I902"/>
    <mergeCell ref="A1002:I1002"/>
    <mergeCell ref="A1004:I1004"/>
    <mergeCell ref="A1005:I1005"/>
  </mergeCells>
  <hyperlinks>
    <hyperlink ref="E209" r:id="rId1" display="katarina.barborikova@karlovaves.sk"/>
    <hyperlink ref="E316" r:id="rId2" display="katarina.barborikova@karlovaves.sk"/>
    <hyperlink ref="E518" r:id="rId3" display="katarina.barborikova@karlovaves.sk"/>
    <hyperlink ref="E620" r:id="rId4" display="katarina.barborikova@karlovaves.sk"/>
    <hyperlink ref="E715" r:id="rId5" display="katarina.barborikova@karlovaves.sk"/>
    <hyperlink ref="E894" r:id="rId6" display="katarina.barborikova@karlovaves.sk"/>
    <hyperlink ref="E795" r:id="rId7" display="katarina.barborikova@karlovaves.sk"/>
    <hyperlink ref="E996" r:id="rId8" display="katarina.barborikova@karlovaves.sk"/>
    <hyperlink ref="E1094" r:id="rId9" display="katarina.barborikova@karlovaves.sk"/>
    <hyperlink ref="E1193" r:id="rId10" display="katarina.barborikova@karlovaves.sk"/>
  </hyperlinks>
  <printOptions/>
  <pageMargins left="0.75" right="0.75" top="1" bottom="1" header="0.5118055555555555" footer="0.5118055555555555"/>
  <pageSetup horizontalDpi="300" verticalDpi="3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993"/>
  <sheetViews>
    <sheetView zoomScale="130" zoomScaleNormal="130" zoomScalePageLayoutView="0" workbookViewId="0" topLeftCell="A1">
      <selection activeCell="E145" sqref="E145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2.57421875" style="1" customWidth="1"/>
    <col min="4" max="4" width="9.140625" style="1" customWidth="1"/>
    <col min="5" max="5" width="9.8515625" style="1" customWidth="1"/>
    <col min="6" max="6" width="9.140625" style="1" customWidth="1"/>
    <col min="7" max="7" width="9.8515625" style="1" customWidth="1"/>
    <col min="8" max="8" width="11.7109375" style="1" customWidth="1"/>
    <col min="9" max="9" width="9.140625" style="1" customWidth="1"/>
    <col min="10" max="10" width="4.8515625" style="1" customWidth="1"/>
    <col min="11" max="16384" width="9.140625" style="1" customWidth="1"/>
  </cols>
  <sheetData>
    <row r="1" spans="2:7" ht="18.75">
      <c r="B1" s="77" t="s">
        <v>232</v>
      </c>
      <c r="C1" s="78"/>
      <c r="D1" s="78"/>
      <c r="E1" s="78"/>
      <c r="F1" s="78"/>
      <c r="G1" s="79"/>
    </row>
    <row r="2" spans="2:7" ht="18.75">
      <c r="B2" s="77" t="s">
        <v>233</v>
      </c>
      <c r="C2" s="80"/>
      <c r="D2" s="80"/>
      <c r="E2" s="80"/>
      <c r="F2" s="80"/>
      <c r="G2" s="80"/>
    </row>
    <row r="3" ht="12.75">
      <c r="B3" s="21"/>
    </row>
    <row r="4" spans="1:10" ht="12.7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12.75">
      <c r="A5" s="81" t="s">
        <v>123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2.75">
      <c r="A6" s="81" t="s">
        <v>139</v>
      </c>
      <c r="B6" s="81"/>
      <c r="C6" s="81"/>
      <c r="D6" s="81"/>
      <c r="E6" s="81"/>
      <c r="F6" s="81"/>
      <c r="G6" s="81"/>
      <c r="H6" s="81"/>
      <c r="I6" s="81"/>
      <c r="J6" s="81"/>
    </row>
    <row r="7" ht="12.75">
      <c r="A7" s="4" t="s">
        <v>132</v>
      </c>
    </row>
    <row r="8" ht="12.75">
      <c r="A8" s="4" t="s">
        <v>7</v>
      </c>
    </row>
    <row r="9" spans="1:10" ht="12.75">
      <c r="A9" s="7" t="s">
        <v>124</v>
      </c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7" t="s">
        <v>125</v>
      </c>
      <c r="B10" s="7"/>
      <c r="C10" s="22" t="s">
        <v>138</v>
      </c>
      <c r="D10" s="7"/>
      <c r="E10" s="20">
        <v>365</v>
      </c>
      <c r="F10" s="7" t="s">
        <v>126</v>
      </c>
      <c r="G10" s="7"/>
      <c r="H10" s="7"/>
      <c r="I10" s="7"/>
      <c r="J10" s="7"/>
    </row>
    <row r="11" spans="1:10" ht="12.75">
      <c r="A11" s="6" t="s">
        <v>26</v>
      </c>
      <c r="B11" s="6"/>
      <c r="C11" s="10" t="s">
        <v>140</v>
      </c>
      <c r="D11" s="6"/>
      <c r="E11" s="11">
        <v>404.6</v>
      </c>
      <c r="F11" s="6" t="s">
        <v>126</v>
      </c>
      <c r="G11" s="6"/>
      <c r="H11" s="6"/>
      <c r="I11" s="6"/>
      <c r="J11" s="7"/>
    </row>
    <row r="12" spans="1:10" ht="12.75">
      <c r="A12" s="7" t="s">
        <v>27</v>
      </c>
      <c r="B12" s="7"/>
      <c r="C12" s="7"/>
      <c r="D12" s="7"/>
      <c r="E12" s="20">
        <f>SUM(E11-E10)</f>
        <v>39.60000000000002</v>
      </c>
      <c r="F12" s="7" t="s">
        <v>126</v>
      </c>
      <c r="G12" s="7" t="s">
        <v>15</v>
      </c>
      <c r="H12" s="7"/>
      <c r="I12" s="20">
        <f>SUM(E12*1000)</f>
        <v>39600.00000000002</v>
      </c>
      <c r="J12" s="7" t="s">
        <v>20</v>
      </c>
    </row>
    <row r="13" ht="12.75">
      <c r="A13" s="1" t="s">
        <v>17</v>
      </c>
    </row>
    <row r="14" spans="1:8" ht="12.75">
      <c r="A14" s="8" t="s">
        <v>72</v>
      </c>
      <c r="C14" s="5">
        <v>5076.78</v>
      </c>
      <c r="D14" s="1" t="s">
        <v>18</v>
      </c>
      <c r="E14" s="9">
        <v>12159</v>
      </c>
      <c r="F14" s="1" t="s">
        <v>19</v>
      </c>
      <c r="G14" s="9">
        <v>130709</v>
      </c>
      <c r="H14" s="1" t="s">
        <v>20</v>
      </c>
    </row>
    <row r="15" spans="1:8" ht="12.75">
      <c r="A15" s="22" t="s">
        <v>73</v>
      </c>
      <c r="B15" s="7"/>
      <c r="C15" s="20">
        <v>3525.83</v>
      </c>
      <c r="D15" s="7" t="s">
        <v>18</v>
      </c>
      <c r="E15" s="23">
        <v>8049</v>
      </c>
      <c r="F15" s="7" t="s">
        <v>19</v>
      </c>
      <c r="G15" s="23">
        <v>86583</v>
      </c>
      <c r="H15" s="7" t="s">
        <v>20</v>
      </c>
    </row>
    <row r="16" spans="1:8" ht="12.75">
      <c r="A16" s="10" t="s">
        <v>74</v>
      </c>
      <c r="B16" s="6"/>
      <c r="C16" s="11">
        <v>3453.89</v>
      </c>
      <c r="D16" s="6" t="s">
        <v>18</v>
      </c>
      <c r="E16" s="12">
        <v>7847</v>
      </c>
      <c r="F16" s="6" t="s">
        <v>19</v>
      </c>
      <c r="G16" s="12">
        <v>84536</v>
      </c>
      <c r="H16" s="6" t="s">
        <v>20</v>
      </c>
    </row>
    <row r="17" spans="1:9" ht="12.75">
      <c r="A17" s="8" t="s">
        <v>13</v>
      </c>
      <c r="C17" s="5">
        <f>SUM(C14:C16)</f>
        <v>12056.5</v>
      </c>
      <c r="D17" s="1" t="s">
        <v>18</v>
      </c>
      <c r="E17" s="9">
        <f>SUM(E14:E16)</f>
        <v>28055</v>
      </c>
      <c r="F17" s="1" t="s">
        <v>19</v>
      </c>
      <c r="G17" s="9">
        <f>SUM(G14:G16)</f>
        <v>301828</v>
      </c>
      <c r="H17" s="1" t="s">
        <v>20</v>
      </c>
      <c r="I17" s="7"/>
    </row>
    <row r="18" spans="1:10" ht="12.75">
      <c r="A18" s="5">
        <f>SUM(C17)</f>
        <v>12056.5</v>
      </c>
      <c r="B18" s="1" t="s">
        <v>28</v>
      </c>
      <c r="C18" s="5">
        <f>SUM(G17)</f>
        <v>301828</v>
      </c>
      <c r="D18" s="1" t="s">
        <v>29</v>
      </c>
      <c r="E18" s="5">
        <f>SUM(A18/C18)</f>
        <v>0.03994493552619373</v>
      </c>
      <c r="F18" s="1" t="s">
        <v>30</v>
      </c>
      <c r="I18" s="4"/>
      <c r="J18" s="4"/>
    </row>
    <row r="19" spans="1:10" ht="12.75">
      <c r="A19" s="5">
        <f>SUM(I12)</f>
        <v>39600.00000000002</v>
      </c>
      <c r="B19" s="1" t="s">
        <v>127</v>
      </c>
      <c r="C19" s="5">
        <f>SUM(E18)</f>
        <v>0.03994493552619373</v>
      </c>
      <c r="D19" s="1" t="s">
        <v>128</v>
      </c>
      <c r="E19" s="5">
        <f>SUM(A19*C19)</f>
        <v>1581.8194468372726</v>
      </c>
      <c r="F19" s="1" t="s">
        <v>18</v>
      </c>
      <c r="I19" s="13"/>
      <c r="J19" s="4"/>
    </row>
    <row r="20" spans="1:10" ht="12.75">
      <c r="A20" s="4" t="s">
        <v>21</v>
      </c>
      <c r="C20" s="5"/>
      <c r="F20" s="5"/>
      <c r="I20" s="13">
        <f>SUM(E19)</f>
        <v>1581.8194468372726</v>
      </c>
      <c r="J20" s="4" t="s">
        <v>18</v>
      </c>
    </row>
    <row r="21" ht="12.75">
      <c r="A21" s="4" t="s">
        <v>129</v>
      </c>
    </row>
    <row r="22" spans="1:6" ht="12.75">
      <c r="A22" s="1" t="s">
        <v>25</v>
      </c>
      <c r="C22" s="15">
        <v>42369</v>
      </c>
      <c r="E22" s="5">
        <v>894</v>
      </c>
      <c r="F22" s="1" t="s">
        <v>19</v>
      </c>
    </row>
    <row r="23" spans="1:6" ht="12.75">
      <c r="A23" s="6" t="s">
        <v>26</v>
      </c>
      <c r="B23" s="6"/>
      <c r="C23" s="44" t="s">
        <v>140</v>
      </c>
      <c r="D23" s="6"/>
      <c r="E23" s="11">
        <v>930</v>
      </c>
      <c r="F23" s="6" t="s">
        <v>19</v>
      </c>
    </row>
    <row r="24" spans="1:6" ht="12.75">
      <c r="A24" s="1" t="s">
        <v>27</v>
      </c>
      <c r="E24" s="36">
        <f>SUM(E23-E22)</f>
        <v>36</v>
      </c>
      <c r="F24" s="17" t="s">
        <v>19</v>
      </c>
    </row>
    <row r="25" spans="1:6" ht="12.75">
      <c r="A25" s="5">
        <f>SUM(C17)</f>
        <v>12056.5</v>
      </c>
      <c r="B25" s="1" t="s">
        <v>28</v>
      </c>
      <c r="C25" s="5">
        <f>SUM(G17)</f>
        <v>301828</v>
      </c>
      <c r="D25" s="1" t="s">
        <v>29</v>
      </c>
      <c r="E25" s="5">
        <f>SUM(A25/C25)</f>
        <v>0.03994493552619373</v>
      </c>
      <c r="F25" s="1" t="s">
        <v>30</v>
      </c>
    </row>
    <row r="26" spans="1:10" ht="12.75">
      <c r="A26" s="1" t="s">
        <v>31</v>
      </c>
      <c r="C26" s="1">
        <f>SUM(E24)</f>
        <v>36</v>
      </c>
      <c r="D26" s="1" t="s">
        <v>32</v>
      </c>
      <c r="E26" s="5">
        <v>75</v>
      </c>
      <c r="F26" s="1" t="s">
        <v>33</v>
      </c>
      <c r="G26" s="45" t="s">
        <v>15</v>
      </c>
      <c r="I26" s="5">
        <f>SUM(C26*E26)</f>
        <v>2700</v>
      </c>
      <c r="J26" s="1" t="s">
        <v>20</v>
      </c>
    </row>
    <row r="27" spans="1:10" ht="12.75">
      <c r="A27" s="4" t="s">
        <v>133</v>
      </c>
      <c r="C27" s="5">
        <f>SUM(I26)</f>
        <v>2700</v>
      </c>
      <c r="D27" s="1" t="s">
        <v>35</v>
      </c>
      <c r="E27" s="5">
        <f>SUM(E25)</f>
        <v>0.03994493552619373</v>
      </c>
      <c r="F27" s="1" t="s">
        <v>30</v>
      </c>
      <c r="G27" s="45" t="s">
        <v>15</v>
      </c>
      <c r="I27" s="13">
        <f>SUM(C27*E27)</f>
        <v>107.85132592072307</v>
      </c>
      <c r="J27" s="4" t="s">
        <v>18</v>
      </c>
    </row>
    <row r="28" spans="1:7" ht="12.75">
      <c r="A28" s="4" t="s">
        <v>36</v>
      </c>
      <c r="G28" s="45"/>
    </row>
    <row r="29" spans="1:10" ht="12.75">
      <c r="A29" s="1" t="s">
        <v>37</v>
      </c>
      <c r="B29" s="9">
        <v>3167</v>
      </c>
      <c r="C29" s="1" t="s">
        <v>4</v>
      </c>
      <c r="D29" s="1">
        <v>820.5</v>
      </c>
      <c r="E29" s="1" t="s">
        <v>38</v>
      </c>
      <c r="F29" s="46">
        <v>31.67</v>
      </c>
      <c r="G29" s="45" t="s">
        <v>15</v>
      </c>
      <c r="I29" s="5">
        <f>SUM(D29/F29)</f>
        <v>25.907799179033784</v>
      </c>
      <c r="J29" s="1" t="s">
        <v>16</v>
      </c>
    </row>
    <row r="30" spans="1:6" ht="12.75">
      <c r="A30" s="1" t="s">
        <v>39</v>
      </c>
      <c r="F30" s="5"/>
    </row>
    <row r="31" spans="1:6" ht="12.75">
      <c r="A31" s="8" t="s">
        <v>72</v>
      </c>
      <c r="C31" s="24">
        <v>100.64</v>
      </c>
      <c r="D31" s="1" t="s">
        <v>18</v>
      </c>
      <c r="F31" s="5"/>
    </row>
    <row r="32" spans="1:4" ht="12.75">
      <c r="A32" s="8" t="s">
        <v>73</v>
      </c>
      <c r="C32" s="24">
        <v>94.01</v>
      </c>
      <c r="D32" s="1" t="s">
        <v>18</v>
      </c>
    </row>
    <row r="33" spans="1:4" ht="12.75">
      <c r="A33" s="10" t="s">
        <v>74</v>
      </c>
      <c r="B33" s="6"/>
      <c r="C33" s="25">
        <v>100.64</v>
      </c>
      <c r="D33" s="6" t="s">
        <v>18</v>
      </c>
    </row>
    <row r="34" spans="1:10" ht="12.75">
      <c r="A34" s="1" t="s">
        <v>13</v>
      </c>
      <c r="C34" s="24">
        <f>SUM(C31:C33)</f>
        <v>295.29</v>
      </c>
      <c r="D34" s="1" t="s">
        <v>18</v>
      </c>
      <c r="E34" s="1" t="s">
        <v>40</v>
      </c>
      <c r="F34" s="47">
        <f>SUM(I29)</f>
        <v>25.907799179033784</v>
      </c>
      <c r="G34" s="1" t="s">
        <v>137</v>
      </c>
      <c r="I34" s="5">
        <f>SUM(C34/100*F34)</f>
        <v>76.50314019576886</v>
      </c>
      <c r="J34" s="1" t="s">
        <v>18</v>
      </c>
    </row>
    <row r="35" spans="1:10" ht="12.75">
      <c r="A35" s="4" t="s">
        <v>42</v>
      </c>
      <c r="B35" s="4"/>
      <c r="C35" s="4"/>
      <c r="D35" s="4"/>
      <c r="E35" s="4"/>
      <c r="F35" s="4"/>
      <c r="G35" s="4"/>
      <c r="H35" s="4"/>
      <c r="I35" s="13">
        <f>SUM(I34)</f>
        <v>76.50314019576886</v>
      </c>
      <c r="J35" s="4" t="s">
        <v>18</v>
      </c>
    </row>
    <row r="36" ht="12.75">
      <c r="A36" s="4" t="s">
        <v>43</v>
      </c>
    </row>
    <row r="37" ht="12.75">
      <c r="A37" s="1" t="s">
        <v>134</v>
      </c>
    </row>
    <row r="38" spans="1:6" ht="12.75">
      <c r="A38" s="1" t="s">
        <v>25</v>
      </c>
      <c r="C38" s="15">
        <v>42369</v>
      </c>
      <c r="E38" s="43">
        <v>65.021</v>
      </c>
      <c r="F38" s="1" t="s">
        <v>19</v>
      </c>
    </row>
    <row r="39" spans="1:6" ht="12.75">
      <c r="A39" s="6" t="s">
        <v>26</v>
      </c>
      <c r="B39" s="6"/>
      <c r="C39" s="44" t="s">
        <v>140</v>
      </c>
      <c r="D39" s="6"/>
      <c r="E39" s="38">
        <v>105.236</v>
      </c>
      <c r="F39" s="6" t="s">
        <v>19</v>
      </c>
    </row>
    <row r="40" spans="1:10" ht="12.75">
      <c r="A40" s="1" t="s">
        <v>27</v>
      </c>
      <c r="E40" s="39">
        <f>SUM(E39-E38)</f>
        <v>40.215</v>
      </c>
      <c r="F40" s="19" t="s">
        <v>19</v>
      </c>
      <c r="G40" s="1">
        <v>0.9359</v>
      </c>
      <c r="H40" s="1" t="s">
        <v>135</v>
      </c>
      <c r="I40" s="5">
        <f>SUM(E40*G40*1.2)</f>
        <v>45.1646622</v>
      </c>
      <c r="J40" s="1" t="s">
        <v>18</v>
      </c>
    </row>
    <row r="41" ht="12.75">
      <c r="A41" s="1" t="s">
        <v>54</v>
      </c>
    </row>
    <row r="42" ht="12.75">
      <c r="A42" s="1" t="s">
        <v>130</v>
      </c>
    </row>
    <row r="43" spans="1:6" ht="12.75">
      <c r="A43" s="1" t="s">
        <v>25</v>
      </c>
      <c r="C43" s="15">
        <f>SUM(C22)</f>
        <v>42369</v>
      </c>
      <c r="E43" s="24">
        <f>SUM(E22)</f>
        <v>894</v>
      </c>
      <c r="F43" s="1" t="s">
        <v>19</v>
      </c>
    </row>
    <row r="44" spans="1:6" ht="12.75">
      <c r="A44" s="6" t="s">
        <v>26</v>
      </c>
      <c r="B44" s="6"/>
      <c r="C44" s="48">
        <v>42461</v>
      </c>
      <c r="D44" s="6"/>
      <c r="E44" s="25">
        <f>SUM(E23)</f>
        <v>930</v>
      </c>
      <c r="F44" s="6" t="s">
        <v>19</v>
      </c>
    </row>
    <row r="45" spans="1:10" ht="12.75">
      <c r="A45" s="1" t="s">
        <v>27</v>
      </c>
      <c r="E45" s="40">
        <f>SUM(E44-E43)</f>
        <v>36</v>
      </c>
      <c r="F45" s="17" t="s">
        <v>19</v>
      </c>
      <c r="G45" s="1">
        <f>SUM(G40)</f>
        <v>0.9359</v>
      </c>
      <c r="H45" s="1" t="s">
        <v>135</v>
      </c>
      <c r="I45" s="5">
        <f>SUM(E45*G45*1.2)</f>
        <v>40.430879999999995</v>
      </c>
      <c r="J45" s="1" t="s">
        <v>18</v>
      </c>
    </row>
    <row r="46" spans="1:10" ht="12.75">
      <c r="A46" s="41" t="s">
        <v>55</v>
      </c>
      <c r="B46" s="41"/>
      <c r="C46" s="41"/>
      <c r="D46" s="41"/>
      <c r="E46" s="41"/>
      <c r="F46" s="41"/>
      <c r="G46" s="41"/>
      <c r="H46" s="41"/>
      <c r="I46" s="42">
        <f>SUM(I40+I45)</f>
        <v>85.5955422</v>
      </c>
      <c r="J46" s="41" t="s">
        <v>18</v>
      </c>
    </row>
    <row r="47" ht="12.75">
      <c r="A47" s="4" t="s">
        <v>56</v>
      </c>
    </row>
    <row r="48" ht="12.75">
      <c r="A48" s="1" t="s">
        <v>134</v>
      </c>
    </row>
    <row r="49" spans="1:6" ht="12.75">
      <c r="A49" s="1" t="s">
        <v>25</v>
      </c>
      <c r="C49" s="15">
        <f>SUM(C38)</f>
        <v>42369</v>
      </c>
      <c r="E49" s="37">
        <f>SUM(E38)</f>
        <v>65.021</v>
      </c>
      <c r="F49" s="1" t="s">
        <v>19</v>
      </c>
    </row>
    <row r="50" spans="1:6" ht="12.75">
      <c r="A50" s="6" t="s">
        <v>26</v>
      </c>
      <c r="B50" s="6"/>
      <c r="C50" s="44" t="s">
        <v>140</v>
      </c>
      <c r="D50" s="6"/>
      <c r="E50" s="38">
        <f>SUM(E39)</f>
        <v>105.236</v>
      </c>
      <c r="F50" s="6" t="s">
        <v>19</v>
      </c>
    </row>
    <row r="51" spans="1:10" ht="12.75">
      <c r="A51" s="1" t="s">
        <v>27</v>
      </c>
      <c r="E51" s="39">
        <f>SUM(E50-E49)</f>
        <v>40.215</v>
      </c>
      <c r="F51" s="19" t="s">
        <v>19</v>
      </c>
      <c r="G51" s="1">
        <v>0.9216</v>
      </c>
      <c r="H51" s="1" t="s">
        <v>135</v>
      </c>
      <c r="I51" s="5">
        <f>SUM(E51*G51*1.2)</f>
        <v>44.474572800000004</v>
      </c>
      <c r="J51" s="1" t="s">
        <v>18</v>
      </c>
    </row>
    <row r="52" ht="12.75">
      <c r="A52" s="1" t="s">
        <v>54</v>
      </c>
    </row>
    <row r="53" ht="12.75">
      <c r="A53" s="1" t="s">
        <v>130</v>
      </c>
    </row>
    <row r="54" spans="1:6" ht="12.75">
      <c r="A54" s="1" t="s">
        <v>25</v>
      </c>
      <c r="C54" s="15">
        <f>SUM(C43)</f>
        <v>42369</v>
      </c>
      <c r="E54" s="5">
        <f>SUM(E22)</f>
        <v>894</v>
      </c>
      <c r="F54" s="1" t="s">
        <v>19</v>
      </c>
    </row>
    <row r="55" spans="1:6" ht="12.75">
      <c r="A55" s="6" t="s">
        <v>26</v>
      </c>
      <c r="B55" s="6"/>
      <c r="C55" s="44" t="s">
        <v>136</v>
      </c>
      <c r="D55" s="6"/>
      <c r="E55" s="11">
        <f>SUM(E23)</f>
        <v>930</v>
      </c>
      <c r="F55" s="6" t="s">
        <v>19</v>
      </c>
    </row>
    <row r="56" spans="1:10" ht="12.75">
      <c r="A56" s="1" t="s">
        <v>27</v>
      </c>
      <c r="E56" s="36">
        <f>SUM(E55-E54)</f>
        <v>36</v>
      </c>
      <c r="F56" s="17" t="s">
        <v>19</v>
      </c>
      <c r="G56" s="1">
        <f>SUM(G51)</f>
        <v>0.9216</v>
      </c>
      <c r="H56" s="1" t="s">
        <v>135</v>
      </c>
      <c r="I56" s="5">
        <f>SUM(E56*G56*1.2)</f>
        <v>39.81312</v>
      </c>
      <c r="J56" s="1" t="s">
        <v>18</v>
      </c>
    </row>
    <row r="57" spans="1:10" ht="12.75">
      <c r="A57" s="41" t="s">
        <v>57</v>
      </c>
      <c r="B57" s="41"/>
      <c r="C57" s="41"/>
      <c r="D57" s="41"/>
      <c r="E57" s="41"/>
      <c r="F57" s="41"/>
      <c r="G57" s="41"/>
      <c r="H57" s="41"/>
      <c r="I57" s="42">
        <f>SUM(I51+I56)</f>
        <v>84.2876928</v>
      </c>
      <c r="J57" s="41" t="s">
        <v>18</v>
      </c>
    </row>
    <row r="58" ht="12.75">
      <c r="A58" s="1" t="s">
        <v>76</v>
      </c>
    </row>
    <row r="59" spans="1:10" ht="12.75">
      <c r="A59" s="1" t="s">
        <v>58</v>
      </c>
      <c r="I59" s="1">
        <v>0</v>
      </c>
      <c r="J59" s="1" t="s">
        <v>18</v>
      </c>
    </row>
    <row r="60" spans="1:10" ht="12.75">
      <c r="A60" s="1" t="s">
        <v>59</v>
      </c>
      <c r="I60" s="5">
        <f>SUM(I20+I27)</f>
        <v>1689.6707727579956</v>
      </c>
      <c r="J60" s="1" t="s">
        <v>18</v>
      </c>
    </row>
    <row r="61" spans="1:10" ht="12.75">
      <c r="A61" s="1" t="s">
        <v>60</v>
      </c>
      <c r="I61" s="5">
        <f>SUM(I35)</f>
        <v>76.50314019576886</v>
      </c>
      <c r="J61" s="1" t="s">
        <v>18</v>
      </c>
    </row>
    <row r="62" spans="1:10" ht="12.75">
      <c r="A62" s="1" t="s">
        <v>61</v>
      </c>
      <c r="I62" s="5">
        <f>SUM(I46)</f>
        <v>85.5955422</v>
      </c>
      <c r="J62" s="1" t="s">
        <v>18</v>
      </c>
    </row>
    <row r="63" spans="1:10" ht="12.75">
      <c r="A63" s="6" t="s">
        <v>62</v>
      </c>
      <c r="B63" s="6"/>
      <c r="C63" s="6"/>
      <c r="D63" s="6"/>
      <c r="E63" s="6"/>
      <c r="F63" s="6"/>
      <c r="G63" s="6"/>
      <c r="H63" s="6"/>
      <c r="I63" s="11">
        <f>SUM(I57)</f>
        <v>84.2876928</v>
      </c>
      <c r="J63" s="6" t="s">
        <v>18</v>
      </c>
    </row>
    <row r="64" spans="1:10" ht="12.75">
      <c r="A64" s="4" t="s">
        <v>63</v>
      </c>
      <c r="B64" s="4"/>
      <c r="C64" s="4"/>
      <c r="D64" s="4"/>
      <c r="E64" s="4"/>
      <c r="F64" s="4"/>
      <c r="G64" s="4"/>
      <c r="H64" s="4"/>
      <c r="I64" s="13">
        <f>SUM(I59:I63)</f>
        <v>1936.0571479537643</v>
      </c>
      <c r="J64" s="4" t="s">
        <v>18</v>
      </c>
    </row>
    <row r="65" spans="1:10" ht="12.75">
      <c r="A65" s="49" t="s">
        <v>141</v>
      </c>
      <c r="B65" s="49"/>
      <c r="C65" s="16">
        <v>42380</v>
      </c>
      <c r="D65" s="50">
        <v>280</v>
      </c>
      <c r="E65" s="16">
        <v>42405</v>
      </c>
      <c r="F65" s="50">
        <v>280</v>
      </c>
      <c r="G65" s="16">
        <v>42433</v>
      </c>
      <c r="H65" s="51">
        <v>280</v>
      </c>
      <c r="I65" s="52">
        <f>SUM(D65+F65+H65)</f>
        <v>840</v>
      </c>
      <c r="J65" s="49" t="s">
        <v>18</v>
      </c>
    </row>
    <row r="66" spans="1:10" ht="12.75">
      <c r="A66" s="4" t="s">
        <v>63</v>
      </c>
      <c r="B66" s="4"/>
      <c r="C66" s="4"/>
      <c r="D66" s="4"/>
      <c r="E66" s="4"/>
      <c r="F66" s="4"/>
      <c r="G66" s="4"/>
      <c r="H66" s="4"/>
      <c r="I66" s="13">
        <f>SUM(I64-I65)</f>
        <v>1096.0571479537643</v>
      </c>
      <c r="J66" s="4" t="s">
        <v>18</v>
      </c>
    </row>
    <row r="67" spans="1:3" ht="12.75">
      <c r="A67" s="1" t="s">
        <v>131</v>
      </c>
      <c r="B67" s="21">
        <v>42475</v>
      </c>
      <c r="C67" s="1" t="s">
        <v>235</v>
      </c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4" spans="1:10" ht="12.75">
      <c r="A74" s="82" t="s">
        <v>0</v>
      </c>
      <c r="B74" s="82"/>
      <c r="C74" s="82"/>
      <c r="D74" s="82"/>
      <c r="E74" s="82"/>
      <c r="F74" s="82"/>
      <c r="G74" s="82"/>
      <c r="H74" s="82"/>
      <c r="I74" s="82"/>
      <c r="J74" s="8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81" t="s">
        <v>123</v>
      </c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2.75">
      <c r="A77" s="81" t="s">
        <v>77</v>
      </c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ht="12.75">
      <c r="A79" s="4" t="s">
        <v>132</v>
      </c>
    </row>
    <row r="80" ht="12.75">
      <c r="A80" s="4"/>
    </row>
    <row r="81" ht="12.75">
      <c r="A81" s="4" t="s">
        <v>7</v>
      </c>
    </row>
    <row r="82" spans="1:10" ht="12.75">
      <c r="A82" s="7" t="s">
        <v>124</v>
      </c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 t="s">
        <v>125</v>
      </c>
      <c r="B83" s="7"/>
      <c r="C83" s="22" t="s">
        <v>140</v>
      </c>
      <c r="D83" s="7"/>
      <c r="E83" s="20">
        <v>404.6</v>
      </c>
      <c r="F83" s="7" t="s">
        <v>126</v>
      </c>
      <c r="G83" s="7"/>
      <c r="H83" s="7"/>
      <c r="I83" s="7"/>
      <c r="J83" s="7"/>
    </row>
    <row r="84" spans="1:10" ht="12.75">
      <c r="A84" s="6" t="s">
        <v>26</v>
      </c>
      <c r="B84" s="6"/>
      <c r="C84" s="10" t="s">
        <v>142</v>
      </c>
      <c r="D84" s="6"/>
      <c r="E84" s="11">
        <v>404.6</v>
      </c>
      <c r="F84" s="6" t="s">
        <v>126</v>
      </c>
      <c r="G84" s="6"/>
      <c r="H84" s="6"/>
      <c r="I84" s="6"/>
      <c r="J84" s="7"/>
    </row>
    <row r="85" spans="1:10" ht="12.75">
      <c r="A85" s="7" t="s">
        <v>27</v>
      </c>
      <c r="B85" s="7"/>
      <c r="C85" s="7"/>
      <c r="D85" s="7"/>
      <c r="E85" s="20">
        <f>SUM(E84-E83)</f>
        <v>0</v>
      </c>
      <c r="F85" s="7" t="s">
        <v>126</v>
      </c>
      <c r="G85" s="53" t="s">
        <v>15</v>
      </c>
      <c r="H85" s="7"/>
      <c r="I85" s="20">
        <f>SUM(E85*1000)</f>
        <v>0</v>
      </c>
      <c r="J85" s="7" t="s">
        <v>20</v>
      </c>
    </row>
    <row r="86" ht="12.75">
      <c r="A86" s="1" t="s">
        <v>17</v>
      </c>
    </row>
    <row r="87" spans="1:8" ht="12.75">
      <c r="A87" s="8" t="s">
        <v>78</v>
      </c>
      <c r="C87" s="5">
        <v>2380.61</v>
      </c>
      <c r="D87" s="1" t="s">
        <v>18</v>
      </c>
      <c r="E87" s="9">
        <v>5000</v>
      </c>
      <c r="F87" s="1" t="s">
        <v>19</v>
      </c>
      <c r="G87" s="9">
        <v>54000</v>
      </c>
      <c r="H87" s="1" t="s">
        <v>20</v>
      </c>
    </row>
    <row r="88" spans="1:8" ht="12.75">
      <c r="A88" s="22" t="s">
        <v>79</v>
      </c>
      <c r="B88" s="7"/>
      <c r="C88" s="20">
        <v>995.46</v>
      </c>
      <c r="D88" s="7" t="s">
        <v>18</v>
      </c>
      <c r="E88" s="23">
        <v>1346</v>
      </c>
      <c r="F88" s="7" t="s">
        <v>19</v>
      </c>
      <c r="G88" s="23">
        <v>14591</v>
      </c>
      <c r="H88" s="7" t="s">
        <v>20</v>
      </c>
    </row>
    <row r="89" spans="1:8" ht="12.75">
      <c r="A89" s="22" t="s">
        <v>80</v>
      </c>
      <c r="B89" s="7"/>
      <c r="C89" s="20">
        <v>720.64</v>
      </c>
      <c r="D89" s="7" t="s">
        <v>18</v>
      </c>
      <c r="E89" s="23">
        <v>621</v>
      </c>
      <c r="F89" s="7" t="s">
        <v>19</v>
      </c>
      <c r="G89" s="23">
        <v>6772</v>
      </c>
      <c r="H89" s="7" t="s">
        <v>20</v>
      </c>
    </row>
    <row r="90" spans="1:8" ht="12.75">
      <c r="A90" s="10" t="s">
        <v>81</v>
      </c>
      <c r="B90" s="6"/>
      <c r="C90" s="11">
        <v>703.56</v>
      </c>
      <c r="D90" s="6" t="s">
        <v>18</v>
      </c>
      <c r="E90" s="12">
        <v>578</v>
      </c>
      <c r="F90" s="6" t="s">
        <v>19</v>
      </c>
      <c r="G90" s="12">
        <v>6286</v>
      </c>
      <c r="H90" s="6" t="s">
        <v>20</v>
      </c>
    </row>
    <row r="91" spans="1:9" ht="12.75">
      <c r="A91" s="8" t="s">
        <v>13</v>
      </c>
      <c r="C91" s="5">
        <f>SUM(C87:C90)</f>
        <v>4800.27</v>
      </c>
      <c r="D91" s="1" t="s">
        <v>18</v>
      </c>
      <c r="E91" s="9">
        <f>SUM(E87:E90)</f>
        <v>7545</v>
      </c>
      <c r="F91" s="1" t="s">
        <v>19</v>
      </c>
      <c r="G91" s="9">
        <f>SUM(G87:G90)</f>
        <v>81649</v>
      </c>
      <c r="H91" s="1" t="s">
        <v>20</v>
      </c>
      <c r="I91" s="7"/>
    </row>
    <row r="92" spans="1:10" ht="12.75">
      <c r="A92" s="5">
        <f>SUM(C91)</f>
        <v>4800.27</v>
      </c>
      <c r="B92" s="1" t="s">
        <v>28</v>
      </c>
      <c r="C92" s="5">
        <f>SUM(G91)</f>
        <v>81649</v>
      </c>
      <c r="D92" s="1" t="s">
        <v>29</v>
      </c>
      <c r="E92" s="5">
        <f>SUM(A92/C92)</f>
        <v>0.05879153449521734</v>
      </c>
      <c r="F92" s="1" t="s">
        <v>30</v>
      </c>
      <c r="I92" s="4"/>
      <c r="J92" s="4"/>
    </row>
    <row r="93" spans="1:10" ht="12.75">
      <c r="A93" s="5">
        <f>SUM(I85)</f>
        <v>0</v>
      </c>
      <c r="B93" s="1" t="s">
        <v>127</v>
      </c>
      <c r="C93" s="5">
        <f>SUM(E92)</f>
        <v>0.05879153449521734</v>
      </c>
      <c r="D93" s="1" t="s">
        <v>128</v>
      </c>
      <c r="E93" s="5">
        <f>SUM(A93*C93)</f>
        <v>0</v>
      </c>
      <c r="F93" s="1" t="s">
        <v>18</v>
      </c>
      <c r="I93" s="13"/>
      <c r="J93" s="4"/>
    </row>
    <row r="94" spans="1:10" ht="12.75">
      <c r="A94" s="4" t="s">
        <v>21</v>
      </c>
      <c r="C94" s="5"/>
      <c r="F94" s="5"/>
      <c r="I94" s="13">
        <f>SUM(E93)</f>
        <v>0</v>
      </c>
      <c r="J94" s="4" t="s">
        <v>18</v>
      </c>
    </row>
    <row r="95" ht="12.75">
      <c r="A95" s="4" t="s">
        <v>129</v>
      </c>
    </row>
    <row r="96" spans="1:6" ht="12.75">
      <c r="A96" s="1" t="s">
        <v>25</v>
      </c>
      <c r="C96" s="15">
        <v>42461</v>
      </c>
      <c r="E96" s="5">
        <v>930</v>
      </c>
      <c r="F96" s="1" t="s">
        <v>19</v>
      </c>
    </row>
    <row r="97" spans="1:6" ht="12.75">
      <c r="A97" s="6" t="s">
        <v>26</v>
      </c>
      <c r="B97" s="6"/>
      <c r="C97" s="44" t="s">
        <v>142</v>
      </c>
      <c r="D97" s="6"/>
      <c r="E97" s="11">
        <v>975</v>
      </c>
      <c r="F97" s="6" t="s">
        <v>19</v>
      </c>
    </row>
    <row r="98" spans="1:6" ht="12.75">
      <c r="A98" s="1" t="s">
        <v>27</v>
      </c>
      <c r="E98" s="36">
        <f>SUM(E97-E96)</f>
        <v>45</v>
      </c>
      <c r="F98" s="17" t="s">
        <v>19</v>
      </c>
    </row>
    <row r="99" spans="1:6" ht="12.75">
      <c r="A99" s="5">
        <f>SUM(C91)</f>
        <v>4800.27</v>
      </c>
      <c r="B99" s="1" t="s">
        <v>28</v>
      </c>
      <c r="C99" s="5">
        <f>SUM(G91)</f>
        <v>81649</v>
      </c>
      <c r="D99" s="1" t="s">
        <v>29</v>
      </c>
      <c r="E99" s="5">
        <f>SUM(A99/C99)</f>
        <v>0.05879153449521734</v>
      </c>
      <c r="F99" s="1" t="s">
        <v>30</v>
      </c>
    </row>
    <row r="100" spans="1:10" ht="12.75">
      <c r="A100" s="1" t="s">
        <v>31</v>
      </c>
      <c r="C100" s="1">
        <f>SUM(E98)</f>
        <v>45</v>
      </c>
      <c r="D100" s="1" t="s">
        <v>32</v>
      </c>
      <c r="E100" s="5">
        <v>75</v>
      </c>
      <c r="F100" s="1" t="s">
        <v>33</v>
      </c>
      <c r="G100" s="45" t="s">
        <v>15</v>
      </c>
      <c r="I100" s="5">
        <f>SUM(C100*E100)</f>
        <v>3375</v>
      </c>
      <c r="J100" s="1" t="s">
        <v>20</v>
      </c>
    </row>
    <row r="101" spans="1:10" ht="12.75">
      <c r="A101" s="4" t="s">
        <v>133</v>
      </c>
      <c r="C101" s="5">
        <f>SUM(I100)</f>
        <v>3375</v>
      </c>
      <c r="D101" s="1" t="s">
        <v>35</v>
      </c>
      <c r="E101" s="5">
        <f>SUM(E99)</f>
        <v>0.05879153449521734</v>
      </c>
      <c r="F101" s="1" t="s">
        <v>30</v>
      </c>
      <c r="G101" s="45" t="s">
        <v>15</v>
      </c>
      <c r="I101" s="13">
        <f>SUM(C101*E101)</f>
        <v>198.4214289213585</v>
      </c>
      <c r="J101" s="4" t="s">
        <v>18</v>
      </c>
    </row>
    <row r="102" spans="1:7" ht="12.75">
      <c r="A102" s="4" t="s">
        <v>36</v>
      </c>
      <c r="G102" s="45"/>
    </row>
    <row r="103" spans="1:10" ht="12.75">
      <c r="A103" s="1" t="s">
        <v>37</v>
      </c>
      <c r="B103" s="9">
        <v>3167</v>
      </c>
      <c r="C103" s="1" t="s">
        <v>4</v>
      </c>
      <c r="D103" s="1">
        <v>820.5</v>
      </c>
      <c r="E103" s="1" t="s">
        <v>38</v>
      </c>
      <c r="F103" s="46">
        <v>31.67</v>
      </c>
      <c r="G103" s="45" t="s">
        <v>15</v>
      </c>
      <c r="I103" s="5">
        <f>SUM(D103/F103)</f>
        <v>25.907799179033784</v>
      </c>
      <c r="J103" s="1" t="s">
        <v>16</v>
      </c>
    </row>
    <row r="104" spans="1:6" ht="12.75">
      <c r="A104" s="1" t="s">
        <v>39</v>
      </c>
      <c r="F104" s="5"/>
    </row>
    <row r="105" spans="1:6" ht="12.75">
      <c r="A105" s="8" t="s">
        <v>78</v>
      </c>
      <c r="C105" s="24">
        <v>97.32</v>
      </c>
      <c r="D105" s="1" t="s">
        <v>18</v>
      </c>
      <c r="F105" s="5"/>
    </row>
    <row r="106" spans="1:4" ht="12.75">
      <c r="A106" s="8" t="s">
        <v>79</v>
      </c>
      <c r="C106" s="24">
        <v>100.64</v>
      </c>
      <c r="D106" s="1" t="s">
        <v>18</v>
      </c>
    </row>
    <row r="107" spans="1:3" ht="12.75">
      <c r="A107" s="8" t="s">
        <v>143</v>
      </c>
      <c r="C107" s="24">
        <v>74.1</v>
      </c>
    </row>
    <row r="108" spans="1:4" ht="12.75">
      <c r="A108" s="10" t="s">
        <v>81</v>
      </c>
      <c r="B108" s="6"/>
      <c r="C108" s="25">
        <v>100.64</v>
      </c>
      <c r="D108" s="6" t="s">
        <v>18</v>
      </c>
    </row>
    <row r="109" spans="1:10" ht="12.75">
      <c r="A109" s="1" t="s">
        <v>13</v>
      </c>
      <c r="C109" s="24">
        <f>SUM(C105:C108)</f>
        <v>372.69999999999993</v>
      </c>
      <c r="D109" s="1" t="s">
        <v>18</v>
      </c>
      <c r="E109" s="1" t="s">
        <v>40</v>
      </c>
      <c r="F109" s="47">
        <f>SUM(I103)</f>
        <v>25.907799179033784</v>
      </c>
      <c r="G109" s="1" t="s">
        <v>137</v>
      </c>
      <c r="I109" s="5">
        <f>SUM(C109/100*F109)</f>
        <v>96.5583675402589</v>
      </c>
      <c r="J109" s="1" t="s">
        <v>18</v>
      </c>
    </row>
    <row r="110" spans="1:10" ht="12.75">
      <c r="A110" s="4" t="s">
        <v>42</v>
      </c>
      <c r="B110" s="4"/>
      <c r="C110" s="4"/>
      <c r="D110" s="4"/>
      <c r="E110" s="4"/>
      <c r="F110" s="4"/>
      <c r="G110" s="4"/>
      <c r="H110" s="4"/>
      <c r="I110" s="13">
        <f>SUM(I109)</f>
        <v>96.5583675402589</v>
      </c>
      <c r="J110" s="4" t="s">
        <v>18</v>
      </c>
    </row>
    <row r="111" ht="12.75">
      <c r="A111" s="4" t="s">
        <v>43</v>
      </c>
    </row>
    <row r="112" ht="12.75">
      <c r="A112" s="1" t="s">
        <v>134</v>
      </c>
    </row>
    <row r="113" spans="1:6" ht="12.75">
      <c r="A113" s="1" t="s">
        <v>25</v>
      </c>
      <c r="C113" s="15">
        <v>42461</v>
      </c>
      <c r="E113" s="43">
        <v>105.236</v>
      </c>
      <c r="F113" s="1" t="s">
        <v>19</v>
      </c>
    </row>
    <row r="114" spans="1:6" ht="12.75">
      <c r="A114" s="6" t="s">
        <v>26</v>
      </c>
      <c r="B114" s="6"/>
      <c r="C114" s="44" t="s">
        <v>142</v>
      </c>
      <c r="D114" s="6"/>
      <c r="E114" s="38">
        <v>192.091</v>
      </c>
      <c r="F114" s="6" t="s">
        <v>19</v>
      </c>
    </row>
    <row r="115" spans="1:10" ht="12.75">
      <c r="A115" s="1" t="s">
        <v>27</v>
      </c>
      <c r="E115" s="39">
        <f>SUM(E114-E113)</f>
        <v>86.855</v>
      </c>
      <c r="F115" s="19" t="s">
        <v>19</v>
      </c>
      <c r="G115" s="1">
        <v>0.9359</v>
      </c>
      <c r="H115" s="1" t="s">
        <v>135</v>
      </c>
      <c r="I115" s="5">
        <f>SUM(E115*G115*1.2)</f>
        <v>97.54511339999999</v>
      </c>
      <c r="J115" s="1" t="s">
        <v>18</v>
      </c>
    </row>
    <row r="116" ht="12.75">
      <c r="A116" s="1" t="s">
        <v>54</v>
      </c>
    </row>
    <row r="117" ht="12.75">
      <c r="A117" s="1" t="s">
        <v>130</v>
      </c>
    </row>
    <row r="118" spans="1:6" ht="12.75">
      <c r="A118" s="1" t="s">
        <v>25</v>
      </c>
      <c r="C118" s="15">
        <f>SUM(C96)</f>
        <v>42461</v>
      </c>
      <c r="E118" s="24">
        <f>SUM(E96)</f>
        <v>930</v>
      </c>
      <c r="F118" s="1" t="s">
        <v>19</v>
      </c>
    </row>
    <row r="119" spans="1:6" ht="12.75">
      <c r="A119" s="6" t="s">
        <v>26</v>
      </c>
      <c r="B119" s="6"/>
      <c r="C119" s="48">
        <v>42639</v>
      </c>
      <c r="D119" s="6"/>
      <c r="E119" s="25">
        <v>975</v>
      </c>
      <c r="F119" s="6" t="s">
        <v>19</v>
      </c>
    </row>
    <row r="120" spans="1:10" ht="12.75">
      <c r="A120" s="1" t="s">
        <v>27</v>
      </c>
      <c r="E120" s="40">
        <f>SUM(E119-E118)</f>
        <v>45</v>
      </c>
      <c r="F120" s="17" t="s">
        <v>19</v>
      </c>
      <c r="G120" s="1">
        <f>SUM(G115)</f>
        <v>0.9359</v>
      </c>
      <c r="H120" s="1" t="s">
        <v>135</v>
      </c>
      <c r="I120" s="5">
        <f>SUM(E120*G120*1.2)</f>
        <v>50.538599999999995</v>
      </c>
      <c r="J120" s="1" t="s">
        <v>18</v>
      </c>
    </row>
    <row r="121" spans="1:10" ht="12.75">
      <c r="A121" s="41" t="s">
        <v>55</v>
      </c>
      <c r="B121" s="41"/>
      <c r="C121" s="41"/>
      <c r="D121" s="41"/>
      <c r="E121" s="41"/>
      <c r="F121" s="41"/>
      <c r="G121" s="41"/>
      <c r="H121" s="41"/>
      <c r="I121" s="42">
        <f>SUM(I115+I120)</f>
        <v>148.0837134</v>
      </c>
      <c r="J121" s="41" t="s">
        <v>18</v>
      </c>
    </row>
    <row r="122" ht="12.75">
      <c r="A122" s="4" t="s">
        <v>56</v>
      </c>
    </row>
    <row r="123" ht="12.75">
      <c r="A123" s="1" t="s">
        <v>134</v>
      </c>
    </row>
    <row r="124" spans="1:6" ht="12.75">
      <c r="A124" s="1" t="s">
        <v>25</v>
      </c>
      <c r="C124" s="15">
        <f>SUM(C113)</f>
        <v>42461</v>
      </c>
      <c r="E124" s="37">
        <f>SUM(E113)</f>
        <v>105.236</v>
      </c>
      <c r="F124" s="1" t="s">
        <v>19</v>
      </c>
    </row>
    <row r="125" spans="1:6" ht="12.75">
      <c r="A125" s="6" t="s">
        <v>26</v>
      </c>
      <c r="B125" s="6"/>
      <c r="C125" s="44" t="s">
        <v>142</v>
      </c>
      <c r="D125" s="6"/>
      <c r="E125" s="38">
        <f>SUM(E114)</f>
        <v>192.091</v>
      </c>
      <c r="F125" s="6" t="s">
        <v>19</v>
      </c>
    </row>
    <row r="126" spans="1:10" ht="12.75">
      <c r="A126" s="1" t="s">
        <v>27</v>
      </c>
      <c r="E126" s="39">
        <f>SUM(E125-E124)</f>
        <v>86.855</v>
      </c>
      <c r="F126" s="19" t="s">
        <v>19</v>
      </c>
      <c r="G126" s="1">
        <v>0.9216</v>
      </c>
      <c r="H126" s="1" t="s">
        <v>135</v>
      </c>
      <c r="I126" s="5">
        <f>SUM(E126*G126*1.2)</f>
        <v>96.0546816</v>
      </c>
      <c r="J126" s="1" t="s">
        <v>18</v>
      </c>
    </row>
    <row r="127" ht="12.75">
      <c r="A127" s="1" t="s">
        <v>54</v>
      </c>
    </row>
    <row r="128" ht="12.75">
      <c r="A128" s="1" t="s">
        <v>130</v>
      </c>
    </row>
    <row r="129" spans="1:6" ht="12.75">
      <c r="A129" s="1" t="s">
        <v>25</v>
      </c>
      <c r="C129" s="15">
        <f>SUM(C118)</f>
        <v>42461</v>
      </c>
      <c r="E129" s="5">
        <f>SUM(E96)</f>
        <v>930</v>
      </c>
      <c r="F129" s="1" t="s">
        <v>19</v>
      </c>
    </row>
    <row r="130" spans="1:6" ht="12.75">
      <c r="A130" s="6" t="s">
        <v>26</v>
      </c>
      <c r="B130" s="6"/>
      <c r="C130" s="44" t="s">
        <v>142</v>
      </c>
      <c r="D130" s="6"/>
      <c r="E130" s="11">
        <f>SUM(E97)</f>
        <v>975</v>
      </c>
      <c r="F130" s="6" t="s">
        <v>19</v>
      </c>
    </row>
    <row r="131" spans="1:10" ht="12.75">
      <c r="A131" s="1" t="s">
        <v>27</v>
      </c>
      <c r="E131" s="36">
        <f>SUM(E130-E129)</f>
        <v>45</v>
      </c>
      <c r="F131" s="17" t="s">
        <v>19</v>
      </c>
      <c r="G131" s="1">
        <f>SUM(G126)</f>
        <v>0.9216</v>
      </c>
      <c r="H131" s="1" t="s">
        <v>135</v>
      </c>
      <c r="I131" s="5">
        <f>SUM(E131*G131*1.2)</f>
        <v>49.7664</v>
      </c>
      <c r="J131" s="1" t="s">
        <v>18</v>
      </c>
    </row>
    <row r="132" spans="1:10" ht="12.75">
      <c r="A132" s="41" t="s">
        <v>57</v>
      </c>
      <c r="B132" s="41"/>
      <c r="C132" s="41"/>
      <c r="D132" s="41"/>
      <c r="E132" s="41"/>
      <c r="F132" s="41"/>
      <c r="G132" s="41"/>
      <c r="H132" s="41"/>
      <c r="I132" s="42">
        <f>SUM(I126+I131)</f>
        <v>145.82108159999999</v>
      </c>
      <c r="J132" s="41" t="s">
        <v>18</v>
      </c>
    </row>
    <row r="133" spans="1:10" ht="12.75">
      <c r="A133" s="41"/>
      <c r="B133" s="41"/>
      <c r="C133" s="41"/>
      <c r="D133" s="41"/>
      <c r="E133" s="41"/>
      <c r="F133" s="41"/>
      <c r="G133" s="41"/>
      <c r="H133" s="41"/>
      <c r="I133" s="42"/>
      <c r="J133" s="41"/>
    </row>
    <row r="134" spans="1:10" ht="12.75">
      <c r="A134" s="41"/>
      <c r="B134" s="41"/>
      <c r="C134" s="41"/>
      <c r="D134" s="41"/>
      <c r="E134" s="41"/>
      <c r="F134" s="41"/>
      <c r="G134" s="41"/>
      <c r="H134" s="41"/>
      <c r="I134" s="42"/>
      <c r="J134" s="41"/>
    </row>
    <row r="135" ht="12.75">
      <c r="A135" s="1" t="s">
        <v>83</v>
      </c>
    </row>
    <row r="136" spans="1:10" ht="12.75">
      <c r="A136" s="1" t="s">
        <v>58</v>
      </c>
      <c r="I136" s="1">
        <v>0</v>
      </c>
      <c r="J136" s="1" t="s">
        <v>18</v>
      </c>
    </row>
    <row r="137" spans="1:10" ht="12.75">
      <c r="A137" s="1" t="s">
        <v>59</v>
      </c>
      <c r="I137" s="5">
        <f>SUM(I94+I101)</f>
        <v>198.4214289213585</v>
      </c>
      <c r="J137" s="1" t="s">
        <v>18</v>
      </c>
    </row>
    <row r="138" spans="1:10" ht="12.75">
      <c r="A138" s="1" t="s">
        <v>60</v>
      </c>
      <c r="I138" s="5">
        <f>SUM(I110)</f>
        <v>96.5583675402589</v>
      </c>
      <c r="J138" s="1" t="s">
        <v>18</v>
      </c>
    </row>
    <row r="139" spans="1:10" ht="12.75">
      <c r="A139" s="1" t="s">
        <v>61</v>
      </c>
      <c r="I139" s="5">
        <f>SUM(I121)</f>
        <v>148.0837134</v>
      </c>
      <c r="J139" s="1" t="s">
        <v>18</v>
      </c>
    </row>
    <row r="140" spans="1:10" ht="12.75">
      <c r="A140" s="6" t="s">
        <v>62</v>
      </c>
      <c r="B140" s="6"/>
      <c r="C140" s="6"/>
      <c r="D140" s="6"/>
      <c r="E140" s="6"/>
      <c r="F140" s="6"/>
      <c r="G140" s="6"/>
      <c r="H140" s="6"/>
      <c r="I140" s="11">
        <f>SUM(I132)</f>
        <v>145.82108159999999</v>
      </c>
      <c r="J140" s="6" t="s">
        <v>18</v>
      </c>
    </row>
    <row r="141" spans="1:10" ht="12.75">
      <c r="A141" s="4" t="s">
        <v>63</v>
      </c>
      <c r="B141" s="4"/>
      <c r="C141" s="4"/>
      <c r="D141" s="4"/>
      <c r="E141" s="4"/>
      <c r="F141" s="4"/>
      <c r="G141" s="4"/>
      <c r="H141" s="4"/>
      <c r="I141" s="13">
        <f>SUM(I136:I140)</f>
        <v>588.8845914616173</v>
      </c>
      <c r="J141" s="4" t="s">
        <v>18</v>
      </c>
    </row>
    <row r="142" spans="1:10" ht="12.75">
      <c r="A142" s="49" t="s">
        <v>141</v>
      </c>
      <c r="B142" s="49"/>
      <c r="C142" s="16" t="s">
        <v>144</v>
      </c>
      <c r="D142" s="50">
        <v>280</v>
      </c>
      <c r="E142" s="16" t="s">
        <v>145</v>
      </c>
      <c r="F142" s="50">
        <v>280</v>
      </c>
      <c r="G142" s="16" t="s">
        <v>146</v>
      </c>
      <c r="H142" s="51">
        <v>280</v>
      </c>
      <c r="I142" s="52">
        <f>SUM(D142+F142+H142)</f>
        <v>840</v>
      </c>
      <c r="J142" s="49" t="s">
        <v>18</v>
      </c>
    </row>
    <row r="143" spans="1:10" ht="12.75">
      <c r="A143" s="4" t="s">
        <v>147</v>
      </c>
      <c r="B143" s="4"/>
      <c r="C143" s="4"/>
      <c r="D143" s="4"/>
      <c r="E143" s="4"/>
      <c r="F143" s="4"/>
      <c r="G143" s="4"/>
      <c r="H143" s="4"/>
      <c r="I143" s="13">
        <f>SUM(I141-I142)</f>
        <v>-251.11540853838267</v>
      </c>
      <c r="J143" s="4" t="s">
        <v>18</v>
      </c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13"/>
      <c r="J144" s="4"/>
    </row>
    <row r="145" spans="1:5" ht="12.75">
      <c r="A145" s="1" t="s">
        <v>131</v>
      </c>
      <c r="B145" s="21">
        <v>42646</v>
      </c>
      <c r="C145" s="1" t="s">
        <v>235</v>
      </c>
      <c r="E145" s="83" t="s">
        <v>235</v>
      </c>
    </row>
    <row r="146" spans="2:5" ht="12.75">
      <c r="B146" s="21"/>
      <c r="E146" s="28"/>
    </row>
    <row r="147" spans="2:5" ht="12.75">
      <c r="B147" s="21"/>
      <c r="E147" s="28"/>
    </row>
    <row r="148" spans="2:5" ht="12.75">
      <c r="B148" s="21"/>
      <c r="E148" s="28"/>
    </row>
    <row r="149" spans="2:5" ht="12.75">
      <c r="B149" s="21"/>
      <c r="E149" s="28"/>
    </row>
    <row r="150" spans="2:5" ht="12.75">
      <c r="B150" s="21"/>
      <c r="E150" s="28"/>
    </row>
    <row r="153" spans="1:10" ht="12.75">
      <c r="A153" s="82" t="s">
        <v>0</v>
      </c>
      <c r="B153" s="82"/>
      <c r="C153" s="82"/>
      <c r="D153" s="82"/>
      <c r="E153" s="82"/>
      <c r="F153" s="82"/>
      <c r="G153" s="82"/>
      <c r="H153" s="82"/>
      <c r="I153" s="82"/>
      <c r="J153" s="8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81" t="s">
        <v>123</v>
      </c>
      <c r="B155" s="81"/>
      <c r="C155" s="81"/>
      <c r="D155" s="81"/>
      <c r="E155" s="81"/>
      <c r="F155" s="81"/>
      <c r="G155" s="81"/>
      <c r="H155" s="81"/>
      <c r="I155" s="81"/>
      <c r="J155" s="81"/>
    </row>
    <row r="156" spans="1:10" ht="12.75">
      <c r="A156" s="81" t="s">
        <v>84</v>
      </c>
      <c r="B156" s="81"/>
      <c r="C156" s="81"/>
      <c r="D156" s="81"/>
      <c r="E156" s="81"/>
      <c r="F156" s="81"/>
      <c r="G156" s="81"/>
      <c r="H156" s="81"/>
      <c r="I156" s="81"/>
      <c r="J156" s="81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ht="12.75">
      <c r="A158" s="4" t="s">
        <v>132</v>
      </c>
    </row>
    <row r="159" ht="12.75">
      <c r="A159" s="4"/>
    </row>
    <row r="160" ht="12.75">
      <c r="A160" s="4" t="s">
        <v>7</v>
      </c>
    </row>
    <row r="161" spans="1:10" ht="12.75">
      <c r="A161" s="7" t="s">
        <v>124</v>
      </c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 t="s">
        <v>125</v>
      </c>
      <c r="B162" s="7"/>
      <c r="C162" s="22" t="s">
        <v>140</v>
      </c>
      <c r="D162" s="7"/>
      <c r="E162" s="20">
        <v>404.6</v>
      </c>
      <c r="F162" s="7" t="s">
        <v>126</v>
      </c>
      <c r="G162" s="7"/>
      <c r="H162" s="7"/>
      <c r="I162" s="7"/>
      <c r="J162" s="7"/>
    </row>
    <row r="163" spans="1:10" ht="12.75">
      <c r="A163" s="6" t="s">
        <v>26</v>
      </c>
      <c r="B163" s="6"/>
      <c r="C163" s="10" t="s">
        <v>148</v>
      </c>
      <c r="D163" s="6"/>
      <c r="E163" s="11">
        <v>422.3</v>
      </c>
      <c r="F163" s="6" t="s">
        <v>126</v>
      </c>
      <c r="G163" s="6"/>
      <c r="H163" s="6"/>
      <c r="I163" s="6"/>
      <c r="J163" s="7"/>
    </row>
    <row r="164" spans="1:10" ht="12.75">
      <c r="A164" s="7" t="s">
        <v>27</v>
      </c>
      <c r="B164" s="7"/>
      <c r="C164" s="7"/>
      <c r="D164" s="7"/>
      <c r="E164" s="20">
        <f>SUM(E163-E162)</f>
        <v>17.69999999999999</v>
      </c>
      <c r="F164" s="7" t="s">
        <v>126</v>
      </c>
      <c r="G164" s="53" t="s">
        <v>15</v>
      </c>
      <c r="H164" s="7"/>
      <c r="I164" s="20">
        <f>SUM(E164*1000)</f>
        <v>17699.99999999999</v>
      </c>
      <c r="J164" s="7" t="s">
        <v>20</v>
      </c>
    </row>
    <row r="165" ht="12.75">
      <c r="A165" s="1" t="s">
        <v>17</v>
      </c>
    </row>
    <row r="166" spans="1:8" ht="12.75">
      <c r="A166" s="8" t="s">
        <v>85</v>
      </c>
      <c r="C166" s="5">
        <v>707.92</v>
      </c>
      <c r="D166" s="1" t="s">
        <v>18</v>
      </c>
      <c r="E166" s="9">
        <v>592</v>
      </c>
      <c r="F166" s="1" t="s">
        <v>19</v>
      </c>
      <c r="G166" s="9">
        <v>6410</v>
      </c>
      <c r="H166" s="1" t="s">
        <v>20</v>
      </c>
    </row>
    <row r="167" spans="1:8" ht="12.75">
      <c r="A167" s="22" t="s">
        <v>86</v>
      </c>
      <c r="B167" s="7"/>
      <c r="C167" s="20">
        <v>720.18</v>
      </c>
      <c r="D167" s="7" t="s">
        <v>18</v>
      </c>
      <c r="E167" s="23">
        <v>624</v>
      </c>
      <c r="F167" s="7" t="s">
        <v>19</v>
      </c>
      <c r="G167" s="23">
        <v>6759</v>
      </c>
      <c r="H167" s="7" t="s">
        <v>20</v>
      </c>
    </row>
    <row r="168" spans="1:8" ht="12.75">
      <c r="A168" s="22" t="s">
        <v>87</v>
      </c>
      <c r="B168" s="7"/>
      <c r="C168" s="20">
        <v>2303.83</v>
      </c>
      <c r="D168" s="7" t="s">
        <v>18</v>
      </c>
      <c r="E168" s="23">
        <v>5623</v>
      </c>
      <c r="F168" s="7" t="s">
        <v>19</v>
      </c>
      <c r="G168" s="23">
        <v>60397</v>
      </c>
      <c r="H168" s="7" t="s">
        <v>20</v>
      </c>
    </row>
    <row r="169" spans="1:8" ht="12.75">
      <c r="A169" s="10" t="s">
        <v>89</v>
      </c>
      <c r="B169" s="6"/>
      <c r="C169" s="11">
        <v>3166</v>
      </c>
      <c r="D169" s="6" t="s">
        <v>18</v>
      </c>
      <c r="E169" s="12">
        <v>6110</v>
      </c>
      <c r="F169" s="6" t="s">
        <v>19</v>
      </c>
      <c r="G169" s="12">
        <v>71000</v>
      </c>
      <c r="H169" s="6" t="s">
        <v>20</v>
      </c>
    </row>
    <row r="170" spans="1:9" ht="12.75">
      <c r="A170" s="8" t="s">
        <v>13</v>
      </c>
      <c r="C170" s="5">
        <f>SUM(C166:C169)</f>
        <v>6897.93</v>
      </c>
      <c r="D170" s="1" t="s">
        <v>18</v>
      </c>
      <c r="E170" s="9">
        <f>SUM(E166:E169)</f>
        <v>12949</v>
      </c>
      <c r="F170" s="1" t="s">
        <v>19</v>
      </c>
      <c r="G170" s="9">
        <f>SUM(G166:G169)</f>
        <v>144566</v>
      </c>
      <c r="H170" s="1" t="s">
        <v>20</v>
      </c>
      <c r="I170" s="7"/>
    </row>
    <row r="171" spans="1:10" ht="12.75">
      <c r="A171" s="5">
        <f>SUM(C170)</f>
        <v>6897.93</v>
      </c>
      <c r="B171" s="1" t="s">
        <v>28</v>
      </c>
      <c r="C171" s="5">
        <f>SUM(G170)</f>
        <v>144566</v>
      </c>
      <c r="D171" s="1" t="s">
        <v>29</v>
      </c>
      <c r="E171" s="5">
        <f>SUM(A171/C171)</f>
        <v>0.0477147462058852</v>
      </c>
      <c r="F171" s="1" t="s">
        <v>30</v>
      </c>
      <c r="I171" s="4"/>
      <c r="J171" s="4"/>
    </row>
    <row r="172" spans="1:10" ht="12.75">
      <c r="A172" s="5">
        <f>SUM(I164)</f>
        <v>17699.99999999999</v>
      </c>
      <c r="B172" s="1" t="s">
        <v>127</v>
      </c>
      <c r="C172" s="5">
        <f>SUM(E171)</f>
        <v>0.0477147462058852</v>
      </c>
      <c r="D172" s="1" t="s">
        <v>128</v>
      </c>
      <c r="E172" s="5">
        <f>SUM(A172*C172)</f>
        <v>844.5510078441675</v>
      </c>
      <c r="F172" s="1" t="s">
        <v>18</v>
      </c>
      <c r="I172" s="13"/>
      <c r="J172" s="4"/>
    </row>
    <row r="173" spans="1:10" ht="12.75">
      <c r="A173" s="4" t="s">
        <v>21</v>
      </c>
      <c r="C173" s="5"/>
      <c r="F173" s="5"/>
      <c r="I173" s="13">
        <f>SUM(E172)</f>
        <v>844.5510078441675</v>
      </c>
      <c r="J173" s="4" t="s">
        <v>18</v>
      </c>
    </row>
    <row r="174" ht="12.75">
      <c r="A174" s="4" t="s">
        <v>129</v>
      </c>
    </row>
    <row r="175" spans="1:6" ht="12.75">
      <c r="A175" s="1" t="s">
        <v>25</v>
      </c>
      <c r="C175" s="15">
        <v>42639</v>
      </c>
      <c r="E175" s="5">
        <v>975</v>
      </c>
      <c r="F175" s="1" t="s">
        <v>19</v>
      </c>
    </row>
    <row r="176" spans="1:6" ht="12.75">
      <c r="A176" s="6" t="s">
        <v>26</v>
      </c>
      <c r="B176" s="6"/>
      <c r="C176" s="44" t="s">
        <v>148</v>
      </c>
      <c r="D176" s="6"/>
      <c r="E176" s="11">
        <v>1001</v>
      </c>
      <c r="F176" s="6" t="s">
        <v>19</v>
      </c>
    </row>
    <row r="177" spans="1:6" ht="12.75">
      <c r="A177" s="1" t="s">
        <v>27</v>
      </c>
      <c r="E177" s="36">
        <f>SUM(E176-E175)</f>
        <v>26</v>
      </c>
      <c r="F177" s="17" t="s">
        <v>19</v>
      </c>
    </row>
    <row r="178" spans="1:6" ht="12.75">
      <c r="A178" s="5">
        <f>SUM(C170)</f>
        <v>6897.93</v>
      </c>
      <c r="B178" s="1" t="s">
        <v>28</v>
      </c>
      <c r="C178" s="5">
        <f>SUM(G170)</f>
        <v>144566</v>
      </c>
      <c r="D178" s="1" t="s">
        <v>29</v>
      </c>
      <c r="E178" s="5">
        <f>SUM(A178/C178)</f>
        <v>0.0477147462058852</v>
      </c>
      <c r="F178" s="1" t="s">
        <v>30</v>
      </c>
    </row>
    <row r="179" spans="1:10" ht="12.75">
      <c r="A179" s="1" t="s">
        <v>31</v>
      </c>
      <c r="C179" s="1">
        <f>SUM(E177)</f>
        <v>26</v>
      </c>
      <c r="D179" s="1" t="s">
        <v>32</v>
      </c>
      <c r="E179" s="5">
        <v>75</v>
      </c>
      <c r="F179" s="1" t="s">
        <v>33</v>
      </c>
      <c r="G179" s="45" t="s">
        <v>15</v>
      </c>
      <c r="I179" s="5">
        <f>SUM(C179*E179)</f>
        <v>1950</v>
      </c>
      <c r="J179" s="1" t="s">
        <v>20</v>
      </c>
    </row>
    <row r="180" spans="1:10" ht="12.75">
      <c r="A180" s="4" t="s">
        <v>133</v>
      </c>
      <c r="C180" s="5">
        <f>SUM(I179)</f>
        <v>1950</v>
      </c>
      <c r="D180" s="1" t="s">
        <v>35</v>
      </c>
      <c r="E180" s="5">
        <f>SUM(E178)</f>
        <v>0.0477147462058852</v>
      </c>
      <c r="F180" s="1" t="s">
        <v>30</v>
      </c>
      <c r="G180" s="45" t="s">
        <v>15</v>
      </c>
      <c r="I180" s="13">
        <f>SUM(C180*E180)</f>
        <v>93.04375510147614</v>
      </c>
      <c r="J180" s="4" t="s">
        <v>18</v>
      </c>
    </row>
    <row r="181" spans="1:7" ht="12.75">
      <c r="A181" s="4" t="s">
        <v>36</v>
      </c>
      <c r="G181" s="45"/>
    </row>
    <row r="182" spans="1:10" ht="12.75">
      <c r="A182" s="1" t="s">
        <v>37</v>
      </c>
      <c r="B182" s="9">
        <v>3167</v>
      </c>
      <c r="C182" s="1" t="s">
        <v>4</v>
      </c>
      <c r="D182" s="1">
        <v>820.5</v>
      </c>
      <c r="E182" s="1" t="s">
        <v>38</v>
      </c>
      <c r="F182" s="46">
        <v>31.67</v>
      </c>
      <c r="G182" s="45" t="s">
        <v>15</v>
      </c>
      <c r="I182" s="5">
        <f>SUM(D182/F182)</f>
        <v>25.907799179033784</v>
      </c>
      <c r="J182" s="1" t="s">
        <v>16</v>
      </c>
    </row>
    <row r="183" spans="1:6" ht="12.75">
      <c r="A183" s="1" t="s">
        <v>39</v>
      </c>
      <c r="F183" s="5"/>
    </row>
    <row r="184" spans="1:6" ht="12.75">
      <c r="A184" s="8" t="s">
        <v>85</v>
      </c>
      <c r="C184" s="24">
        <v>100.64</v>
      </c>
      <c r="D184" s="1" t="s">
        <v>18</v>
      </c>
      <c r="F184" s="5"/>
    </row>
    <row r="185" spans="1:4" ht="12.75">
      <c r="A185" s="8" t="s">
        <v>86</v>
      </c>
      <c r="C185" s="24">
        <v>97.32</v>
      </c>
      <c r="D185" s="1" t="s">
        <v>18</v>
      </c>
    </row>
    <row r="186" spans="1:4" ht="12.75">
      <c r="A186" s="29" t="s">
        <v>87</v>
      </c>
      <c r="B186" s="30"/>
      <c r="C186" s="31">
        <v>100.64</v>
      </c>
      <c r="D186" s="30" t="s">
        <v>18</v>
      </c>
    </row>
    <row r="187" spans="1:10" ht="12.75">
      <c r="A187" s="1" t="s">
        <v>13</v>
      </c>
      <c r="C187" s="24">
        <f>SUM(C184:C186)</f>
        <v>298.59999999999997</v>
      </c>
      <c r="D187" s="1" t="s">
        <v>18</v>
      </c>
      <c r="E187" s="1" t="s">
        <v>40</v>
      </c>
      <c r="F187" s="47">
        <f>SUM(I182)</f>
        <v>25.907799179033784</v>
      </c>
      <c r="G187" s="1" t="s">
        <v>137</v>
      </c>
      <c r="I187" s="5">
        <f>SUM(C187/100*F187)</f>
        <v>77.36068834859488</v>
      </c>
      <c r="J187" s="1" t="s">
        <v>18</v>
      </c>
    </row>
    <row r="188" spans="1:10" ht="12.75">
      <c r="A188" s="4" t="s">
        <v>42</v>
      </c>
      <c r="B188" s="4"/>
      <c r="C188" s="4"/>
      <c r="D188" s="4"/>
      <c r="E188" s="4"/>
      <c r="F188" s="4"/>
      <c r="G188" s="4"/>
      <c r="H188" s="4"/>
      <c r="I188" s="13">
        <f>SUM(I187)</f>
        <v>77.36068834859488</v>
      </c>
      <c r="J188" s="4" t="s">
        <v>18</v>
      </c>
    </row>
    <row r="189" ht="12.75">
      <c r="A189" s="4" t="s">
        <v>43</v>
      </c>
    </row>
    <row r="190" ht="12.75">
      <c r="A190" s="1" t="s">
        <v>134</v>
      </c>
    </row>
    <row r="191" spans="1:6" ht="12.75">
      <c r="A191" s="1" t="s">
        <v>25</v>
      </c>
      <c r="C191" s="15">
        <v>42639</v>
      </c>
      <c r="E191" s="43">
        <v>192.091</v>
      </c>
      <c r="F191" s="1" t="s">
        <v>19</v>
      </c>
    </row>
    <row r="192" spans="1:6" ht="12.75">
      <c r="A192" s="6" t="s">
        <v>26</v>
      </c>
      <c r="B192" s="6"/>
      <c r="C192" s="44" t="s">
        <v>148</v>
      </c>
      <c r="D192" s="6"/>
      <c r="E192" s="38">
        <v>237.959</v>
      </c>
      <c r="F192" s="6" t="s">
        <v>19</v>
      </c>
    </row>
    <row r="193" spans="1:10" ht="12.75">
      <c r="A193" s="1" t="s">
        <v>27</v>
      </c>
      <c r="E193" s="39">
        <f>SUM(E192-E191)</f>
        <v>45.867999999999995</v>
      </c>
      <c r="F193" s="19" t="s">
        <v>19</v>
      </c>
      <c r="G193" s="1">
        <v>0.9359</v>
      </c>
      <c r="H193" s="1" t="s">
        <v>135</v>
      </c>
      <c r="I193" s="5">
        <f>SUM(E193*G193*1.2)</f>
        <v>51.51343343999999</v>
      </c>
      <c r="J193" s="1" t="s">
        <v>18</v>
      </c>
    </row>
    <row r="194" ht="12.75">
      <c r="A194" s="1" t="s">
        <v>54</v>
      </c>
    </row>
    <row r="195" ht="12.75">
      <c r="A195" s="1" t="s">
        <v>130</v>
      </c>
    </row>
    <row r="196" spans="1:6" ht="12.75">
      <c r="A196" s="1" t="s">
        <v>25</v>
      </c>
      <c r="C196" s="15">
        <f>C175</f>
        <v>42639</v>
      </c>
      <c r="E196" s="24">
        <f>E175</f>
        <v>975</v>
      </c>
      <c r="F196" s="1" t="s">
        <v>19</v>
      </c>
    </row>
    <row r="197" spans="1:6" ht="12.75">
      <c r="A197" s="6" t="s">
        <v>26</v>
      </c>
      <c r="B197" s="6"/>
      <c r="C197" s="48" t="str">
        <f>C176</f>
        <v>29.11.2016</v>
      </c>
      <c r="D197" s="6"/>
      <c r="E197" s="25">
        <f>E176</f>
        <v>1001</v>
      </c>
      <c r="F197" s="6" t="s">
        <v>19</v>
      </c>
    </row>
    <row r="198" spans="1:10" ht="12.75">
      <c r="A198" s="1" t="s">
        <v>27</v>
      </c>
      <c r="E198" s="40">
        <f>SUM(E197-E196)</f>
        <v>26</v>
      </c>
      <c r="F198" s="17" t="s">
        <v>19</v>
      </c>
      <c r="G198" s="1">
        <f>SUM(G193)</f>
        <v>0.9359</v>
      </c>
      <c r="H198" s="1" t="s">
        <v>135</v>
      </c>
      <c r="I198" s="5">
        <f>SUM(E198*G198*1.2)</f>
        <v>29.200079999999996</v>
      </c>
      <c r="J198" s="1" t="s">
        <v>18</v>
      </c>
    </row>
    <row r="199" spans="1:10" ht="12.75">
      <c r="A199" s="41" t="s">
        <v>55</v>
      </c>
      <c r="B199" s="41"/>
      <c r="C199" s="41"/>
      <c r="D199" s="41"/>
      <c r="E199" s="41"/>
      <c r="F199" s="41"/>
      <c r="G199" s="41"/>
      <c r="H199" s="41"/>
      <c r="I199" s="42">
        <f>SUM(I193+I198)</f>
        <v>80.71351343999999</v>
      </c>
      <c r="J199" s="41" t="s">
        <v>18</v>
      </c>
    </row>
    <row r="200" spans="1:10" ht="12.75">
      <c r="A200" s="41"/>
      <c r="B200" s="41"/>
      <c r="C200" s="41"/>
      <c r="D200" s="41"/>
      <c r="E200" s="41"/>
      <c r="F200" s="41"/>
      <c r="G200" s="41"/>
      <c r="H200" s="41"/>
      <c r="I200" s="42"/>
      <c r="J200" s="41"/>
    </row>
    <row r="201" spans="1:10" ht="12.75">
      <c r="A201" s="41"/>
      <c r="B201" s="41"/>
      <c r="C201" s="41"/>
      <c r="D201" s="41"/>
      <c r="E201" s="41"/>
      <c r="F201" s="41"/>
      <c r="G201" s="41"/>
      <c r="H201" s="41"/>
      <c r="I201" s="42"/>
      <c r="J201" s="41"/>
    </row>
    <row r="202" spans="1:10" ht="12.75">
      <c r="A202" s="41"/>
      <c r="B202" s="41"/>
      <c r="C202" s="41"/>
      <c r="D202" s="41"/>
      <c r="E202" s="41"/>
      <c r="F202" s="41"/>
      <c r="G202" s="41"/>
      <c r="H202" s="41"/>
      <c r="I202" s="42"/>
      <c r="J202" s="41"/>
    </row>
    <row r="203" spans="1:10" ht="12.75">
      <c r="A203" s="41"/>
      <c r="B203" s="41"/>
      <c r="C203" s="41"/>
      <c r="D203" s="41"/>
      <c r="E203" s="41"/>
      <c r="F203" s="41"/>
      <c r="G203" s="41"/>
      <c r="H203" s="41"/>
      <c r="I203" s="42"/>
      <c r="J203" s="41"/>
    </row>
    <row r="204" spans="1:10" ht="12.75">
      <c r="A204" s="41"/>
      <c r="B204" s="41"/>
      <c r="C204" s="41"/>
      <c r="D204" s="41"/>
      <c r="E204" s="41"/>
      <c r="F204" s="41"/>
      <c r="G204" s="41"/>
      <c r="H204" s="41"/>
      <c r="I204" s="42"/>
      <c r="J204" s="41"/>
    </row>
    <row r="205" spans="1:10" ht="12.75">
      <c r="A205" s="41"/>
      <c r="B205" s="41"/>
      <c r="C205" s="41"/>
      <c r="D205" s="41"/>
      <c r="E205" s="41"/>
      <c r="F205" s="41"/>
      <c r="G205" s="41"/>
      <c r="H205" s="41"/>
      <c r="I205" s="42"/>
      <c r="J205" s="41"/>
    </row>
    <row r="206" ht="12.75">
      <c r="A206" s="4" t="s">
        <v>56</v>
      </c>
    </row>
    <row r="207" ht="12.75">
      <c r="A207" s="1" t="s">
        <v>134</v>
      </c>
    </row>
    <row r="208" spans="1:6" ht="12.75">
      <c r="A208" s="1" t="s">
        <v>25</v>
      </c>
      <c r="C208" s="15">
        <f>SUM(C191)</f>
        <v>42639</v>
      </c>
      <c r="E208" s="37">
        <f>SUM(E191)</f>
        <v>192.091</v>
      </c>
      <c r="F208" s="1" t="s">
        <v>19</v>
      </c>
    </row>
    <row r="209" spans="1:6" ht="12.75">
      <c r="A209" s="6" t="s">
        <v>26</v>
      </c>
      <c r="B209" s="6"/>
      <c r="C209" s="44" t="s">
        <v>148</v>
      </c>
      <c r="D209" s="6"/>
      <c r="E209" s="38">
        <f>SUM(E192)</f>
        <v>237.959</v>
      </c>
      <c r="F209" s="6" t="s">
        <v>19</v>
      </c>
    </row>
    <row r="210" spans="1:10" ht="12.75">
      <c r="A210" s="1" t="s">
        <v>27</v>
      </c>
      <c r="E210" s="39">
        <f>SUM(E209-E208)</f>
        <v>45.867999999999995</v>
      </c>
      <c r="F210" s="19" t="s">
        <v>19</v>
      </c>
      <c r="G210" s="1">
        <v>0.9216</v>
      </c>
      <c r="H210" s="1" t="s">
        <v>135</v>
      </c>
      <c r="I210" s="5">
        <f>SUM(E210*G210*1.2)</f>
        <v>50.726338559999995</v>
      </c>
      <c r="J210" s="1" t="s">
        <v>18</v>
      </c>
    </row>
    <row r="211" ht="12.75">
      <c r="A211" s="1" t="s">
        <v>54</v>
      </c>
    </row>
    <row r="212" ht="12.75">
      <c r="A212" s="1" t="s">
        <v>130</v>
      </c>
    </row>
    <row r="213" spans="1:6" ht="12.75">
      <c r="A213" s="1" t="s">
        <v>25</v>
      </c>
      <c r="C213" s="15">
        <f>SUM(C196)</f>
        <v>42639</v>
      </c>
      <c r="E213" s="5">
        <f>SUM(E175)</f>
        <v>975</v>
      </c>
      <c r="F213" s="1" t="s">
        <v>19</v>
      </c>
    </row>
    <row r="214" spans="1:6" ht="12.75">
      <c r="A214" s="6" t="s">
        <v>26</v>
      </c>
      <c r="B214" s="6"/>
      <c r="C214" s="44" t="s">
        <v>148</v>
      </c>
      <c r="D214" s="6"/>
      <c r="E214" s="11">
        <f>SUM(E176)</f>
        <v>1001</v>
      </c>
      <c r="F214" s="6" t="s">
        <v>19</v>
      </c>
    </row>
    <row r="215" spans="1:10" ht="12.75">
      <c r="A215" s="1" t="s">
        <v>27</v>
      </c>
      <c r="E215" s="36">
        <f>SUM(E214-E213)</f>
        <v>26</v>
      </c>
      <c r="F215" s="17" t="s">
        <v>19</v>
      </c>
      <c r="G215" s="1">
        <f>SUM(G210)</f>
        <v>0.9216</v>
      </c>
      <c r="H215" s="1" t="s">
        <v>135</v>
      </c>
      <c r="I215" s="5">
        <f>SUM(E215*G215*1.2)</f>
        <v>28.75392</v>
      </c>
      <c r="J215" s="1" t="s">
        <v>18</v>
      </c>
    </row>
    <row r="216" spans="1:10" ht="12.75">
      <c r="A216" s="41" t="s">
        <v>57</v>
      </c>
      <c r="B216" s="41"/>
      <c r="C216" s="41"/>
      <c r="D216" s="41"/>
      <c r="E216" s="41"/>
      <c r="F216" s="41"/>
      <c r="G216" s="41"/>
      <c r="H216" s="41"/>
      <c r="I216" s="42">
        <f>SUM(I210+I215)</f>
        <v>79.48025856</v>
      </c>
      <c r="J216" s="41" t="s">
        <v>18</v>
      </c>
    </row>
    <row r="217" spans="1:10" ht="12.75">
      <c r="A217" s="41"/>
      <c r="B217" s="41"/>
      <c r="C217" s="41"/>
      <c r="D217" s="41"/>
      <c r="E217" s="41"/>
      <c r="F217" s="41"/>
      <c r="G217" s="41"/>
      <c r="H217" s="41"/>
      <c r="I217" s="42"/>
      <c r="J217" s="41"/>
    </row>
    <row r="218" spans="1:10" ht="12.75">
      <c r="A218" s="41"/>
      <c r="B218" s="41"/>
      <c r="C218" s="41"/>
      <c r="D218" s="41"/>
      <c r="E218" s="41"/>
      <c r="F218" s="41"/>
      <c r="G218" s="41"/>
      <c r="H218" s="41"/>
      <c r="I218" s="42"/>
      <c r="J218" s="41"/>
    </row>
    <row r="219" ht="12.75">
      <c r="A219" s="1" t="s">
        <v>149</v>
      </c>
    </row>
    <row r="220" spans="1:10" ht="12.75">
      <c r="A220" s="1" t="s">
        <v>58</v>
      </c>
      <c r="I220" s="1">
        <v>0</v>
      </c>
      <c r="J220" s="1" t="s">
        <v>18</v>
      </c>
    </row>
    <row r="221" spans="1:10" ht="12.75">
      <c r="A221" s="1" t="s">
        <v>59</v>
      </c>
      <c r="I221" s="5">
        <f>SUM(I173+I180)</f>
        <v>937.5947629456437</v>
      </c>
      <c r="J221" s="1" t="s">
        <v>18</v>
      </c>
    </row>
    <row r="222" spans="1:10" ht="12.75">
      <c r="A222" s="1" t="s">
        <v>60</v>
      </c>
      <c r="I222" s="5">
        <f>SUM(I188)</f>
        <v>77.36068834859488</v>
      </c>
      <c r="J222" s="1" t="s">
        <v>18</v>
      </c>
    </row>
    <row r="223" spans="1:10" ht="12.75">
      <c r="A223" s="1" t="s">
        <v>61</v>
      </c>
      <c r="I223" s="5">
        <f>SUM(I199)</f>
        <v>80.71351343999999</v>
      </c>
      <c r="J223" s="1" t="s">
        <v>18</v>
      </c>
    </row>
    <row r="224" spans="1:10" ht="12.75">
      <c r="A224" s="6" t="s">
        <v>62</v>
      </c>
      <c r="B224" s="6"/>
      <c r="C224" s="6"/>
      <c r="D224" s="6"/>
      <c r="E224" s="6"/>
      <c r="F224" s="6"/>
      <c r="G224" s="6"/>
      <c r="H224" s="6"/>
      <c r="I224" s="11">
        <f>SUM(I216)</f>
        <v>79.48025856</v>
      </c>
      <c r="J224" s="6" t="s">
        <v>18</v>
      </c>
    </row>
    <row r="225" spans="1:10" ht="12.75">
      <c r="A225" s="4" t="s">
        <v>63</v>
      </c>
      <c r="B225" s="4"/>
      <c r="C225" s="4"/>
      <c r="D225" s="4"/>
      <c r="E225" s="4"/>
      <c r="F225" s="4"/>
      <c r="G225" s="4"/>
      <c r="H225" s="4"/>
      <c r="I225" s="13">
        <f>SUM(I220:I224)</f>
        <v>1175.1492232942385</v>
      </c>
      <c r="J225" s="4" t="s">
        <v>18</v>
      </c>
    </row>
    <row r="226" spans="1:10" ht="12.75">
      <c r="A226" s="49" t="s">
        <v>141</v>
      </c>
      <c r="B226" s="49"/>
      <c r="C226" s="54">
        <v>5</v>
      </c>
      <c r="D226" s="50" t="s">
        <v>150</v>
      </c>
      <c r="E226" s="54">
        <v>280</v>
      </c>
      <c r="F226" s="50" t="s">
        <v>18</v>
      </c>
      <c r="G226" s="16" t="s">
        <v>151</v>
      </c>
      <c r="H226" s="51"/>
      <c r="I226" s="52">
        <f>SUM(C226*E226)</f>
        <v>1400</v>
      </c>
      <c r="J226" s="49" t="s">
        <v>18</v>
      </c>
    </row>
    <row r="227" spans="1:10" ht="12.75">
      <c r="A227" s="4" t="s">
        <v>147</v>
      </c>
      <c r="B227" s="4"/>
      <c r="C227" s="4"/>
      <c r="D227" s="4"/>
      <c r="E227" s="4"/>
      <c r="F227" s="4"/>
      <c r="G227" s="4"/>
      <c r="H227" s="4"/>
      <c r="I227" s="13">
        <f>SUM(I225-I226)</f>
        <v>-224.85077670576152</v>
      </c>
      <c r="J227" s="4" t="s">
        <v>18</v>
      </c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13"/>
      <c r="J228" s="4"/>
    </row>
    <row r="229" spans="1:5" ht="12.75">
      <c r="A229" s="1" t="s">
        <v>131</v>
      </c>
      <c r="B229" s="21">
        <v>42709</v>
      </c>
      <c r="C229" s="1" t="s">
        <v>235</v>
      </c>
      <c r="E229" s="28" t="s">
        <v>235</v>
      </c>
    </row>
    <row r="236" spans="1:10" ht="12.75">
      <c r="A236" s="82" t="s">
        <v>0</v>
      </c>
      <c r="B236" s="82"/>
      <c r="C236" s="82"/>
      <c r="D236" s="82"/>
      <c r="E236" s="82"/>
      <c r="F236" s="82"/>
      <c r="G236" s="82"/>
      <c r="H236" s="82"/>
      <c r="I236" s="82"/>
      <c r="J236" s="82"/>
    </row>
    <row r="237" spans="1:10" ht="12.75">
      <c r="A237" s="81" t="s">
        <v>123</v>
      </c>
      <c r="B237" s="81"/>
      <c r="C237" s="81"/>
      <c r="D237" s="81"/>
      <c r="E237" s="81"/>
      <c r="F237" s="81"/>
      <c r="G237" s="81"/>
      <c r="H237" s="81"/>
      <c r="I237" s="81"/>
      <c r="J237" s="81"/>
    </row>
    <row r="238" spans="1:10" ht="12.75">
      <c r="A238" s="81" t="s">
        <v>95</v>
      </c>
      <c r="B238" s="81"/>
      <c r="C238" s="81"/>
      <c r="D238" s="81"/>
      <c r="E238" s="81"/>
      <c r="F238" s="81"/>
      <c r="G238" s="81"/>
      <c r="H238" s="81"/>
      <c r="I238" s="81"/>
      <c r="J238" s="81"/>
    </row>
    <row r="239" ht="12.75">
      <c r="A239" s="4" t="s">
        <v>132</v>
      </c>
    </row>
    <row r="240" ht="12.75">
      <c r="A240" s="4" t="s">
        <v>7</v>
      </c>
    </row>
    <row r="241" spans="1:10" ht="12.75">
      <c r="A241" s="7" t="s">
        <v>124</v>
      </c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 t="s">
        <v>125</v>
      </c>
      <c r="B242" s="7"/>
      <c r="C242" s="22" t="s">
        <v>148</v>
      </c>
      <c r="D242" s="7"/>
      <c r="E242" s="20">
        <v>422.3</v>
      </c>
      <c r="F242" s="7" t="s">
        <v>126</v>
      </c>
      <c r="G242" s="7"/>
      <c r="H242" s="7"/>
      <c r="I242" s="7"/>
      <c r="J242" s="7"/>
    </row>
    <row r="243" spans="1:10" ht="12.75">
      <c r="A243" s="6" t="s">
        <v>26</v>
      </c>
      <c r="B243" s="6"/>
      <c r="C243" s="10" t="s">
        <v>152</v>
      </c>
      <c r="D243" s="6"/>
      <c r="E243" s="11">
        <v>431.1</v>
      </c>
      <c r="F243" s="6" t="s">
        <v>126</v>
      </c>
      <c r="G243" s="6"/>
      <c r="H243" s="6"/>
      <c r="I243" s="6"/>
      <c r="J243" s="7"/>
    </row>
    <row r="244" spans="1:10" ht="12.75">
      <c r="A244" s="7" t="s">
        <v>27</v>
      </c>
      <c r="B244" s="7"/>
      <c r="C244" s="7"/>
      <c r="D244" s="7"/>
      <c r="E244" s="20">
        <f>SUM(E243-E242)</f>
        <v>8.800000000000011</v>
      </c>
      <c r="F244" s="7" t="s">
        <v>126</v>
      </c>
      <c r="G244" s="53" t="s">
        <v>15</v>
      </c>
      <c r="H244" s="7"/>
      <c r="I244" s="20">
        <f>SUM(E244*1000)</f>
        <v>8800.000000000011</v>
      </c>
      <c r="J244" s="7" t="s">
        <v>20</v>
      </c>
    </row>
    <row r="245" ht="12.75">
      <c r="A245" s="1" t="s">
        <v>17</v>
      </c>
    </row>
    <row r="246" spans="1:8" ht="12.75">
      <c r="A246" s="10" t="s">
        <v>67</v>
      </c>
      <c r="B246" s="6"/>
      <c r="C246" s="11">
        <v>3385</v>
      </c>
      <c r="D246" s="6" t="s">
        <v>18</v>
      </c>
      <c r="E246" s="12">
        <v>8966</v>
      </c>
      <c r="F246" s="6" t="s">
        <v>19</v>
      </c>
      <c r="G246" s="12">
        <v>96178</v>
      </c>
      <c r="H246" s="6" t="s">
        <v>20</v>
      </c>
    </row>
    <row r="247" spans="1:8" ht="12.75">
      <c r="A247" s="8" t="s">
        <v>13</v>
      </c>
      <c r="C247" s="5">
        <f>SUM(C246)</f>
        <v>3385</v>
      </c>
      <c r="D247" s="5" t="s">
        <v>18</v>
      </c>
      <c r="E247" s="9">
        <f>SUM(E246)</f>
        <v>8966</v>
      </c>
      <c r="F247" s="7" t="s">
        <v>19</v>
      </c>
      <c r="G247" s="9">
        <f>SUM(G246)</f>
        <v>96178</v>
      </c>
      <c r="H247" s="1" t="s">
        <v>20</v>
      </c>
    </row>
    <row r="248" spans="1:7" ht="12.75">
      <c r="A248" s="8"/>
      <c r="C248" s="5"/>
      <c r="D248" s="5"/>
      <c r="E248" s="5"/>
      <c r="F248" s="5"/>
      <c r="G248" s="5"/>
    </row>
    <row r="249" spans="1:8" ht="12.75">
      <c r="A249" s="22" t="s">
        <v>69</v>
      </c>
      <c r="B249" s="7"/>
      <c r="C249" s="20">
        <v>4254.16</v>
      </c>
      <c r="D249" s="7" t="s">
        <v>18</v>
      </c>
      <c r="E249" s="23">
        <v>11641</v>
      </c>
      <c r="F249" s="7" t="s">
        <v>19</v>
      </c>
      <c r="G249" s="33">
        <v>124943</v>
      </c>
      <c r="H249" s="7" t="s">
        <v>20</v>
      </c>
    </row>
    <row r="250" spans="1:8" ht="12.75">
      <c r="A250" s="10" t="s">
        <v>66</v>
      </c>
      <c r="B250" s="6"/>
      <c r="C250" s="11">
        <v>3166</v>
      </c>
      <c r="D250" s="6" t="s">
        <v>18</v>
      </c>
      <c r="E250" s="12">
        <v>6110</v>
      </c>
      <c r="F250" s="6" t="s">
        <v>19</v>
      </c>
      <c r="G250" s="34">
        <v>71000</v>
      </c>
      <c r="H250" s="6" t="s">
        <v>20</v>
      </c>
    </row>
    <row r="251" spans="1:8" ht="12.75">
      <c r="A251" s="8" t="s">
        <v>13</v>
      </c>
      <c r="C251" s="5">
        <f>SUM(C249-C250)</f>
        <v>1088.1599999999999</v>
      </c>
      <c r="D251" s="5" t="s">
        <v>18</v>
      </c>
      <c r="E251" s="9">
        <f>SUM(E249-E250)</f>
        <v>5531</v>
      </c>
      <c r="F251" s="7" t="s">
        <v>19</v>
      </c>
      <c r="G251" s="35">
        <f>SUM(G249-G250)</f>
        <v>53943</v>
      </c>
      <c r="H251" s="1" t="s">
        <v>20</v>
      </c>
    </row>
    <row r="252" spans="1:8" ht="12.75">
      <c r="A252" s="8" t="s">
        <v>70</v>
      </c>
      <c r="C252" s="5">
        <f>SUM(C247+C251)</f>
        <v>4473.16</v>
      </c>
      <c r="D252" s="5"/>
      <c r="E252" s="5">
        <f>SUM(E247+E251)</f>
        <v>14497</v>
      </c>
      <c r="F252" s="7" t="s">
        <v>19</v>
      </c>
      <c r="G252" s="5">
        <f>SUM(G247+G251)</f>
        <v>150121</v>
      </c>
      <c r="H252" s="1" t="s">
        <v>20</v>
      </c>
    </row>
    <row r="253" spans="1:10" ht="12.75">
      <c r="A253" s="5">
        <f>SUM(C252)</f>
        <v>4473.16</v>
      </c>
      <c r="B253" s="1" t="s">
        <v>28</v>
      </c>
      <c r="C253" s="5">
        <f>SUM(G252)</f>
        <v>150121</v>
      </c>
      <c r="D253" s="1" t="s">
        <v>29</v>
      </c>
      <c r="E253" s="5">
        <f>SUM(A253/C253)</f>
        <v>0.029797030395480976</v>
      </c>
      <c r="F253" s="1" t="s">
        <v>30</v>
      </c>
      <c r="I253" s="4"/>
      <c r="J253" s="4"/>
    </row>
    <row r="254" spans="1:10" ht="12.75">
      <c r="A254" s="5">
        <f>SUM(I244)</f>
        <v>8800.000000000011</v>
      </c>
      <c r="B254" s="1" t="s">
        <v>127</v>
      </c>
      <c r="C254" s="5">
        <f>SUM(E253)</f>
        <v>0.029797030395480976</v>
      </c>
      <c r="D254" s="1" t="s">
        <v>128</v>
      </c>
      <c r="E254" s="5">
        <f>SUM(A254*C254)</f>
        <v>262.2138674802329</v>
      </c>
      <c r="F254" s="1" t="s">
        <v>18</v>
      </c>
      <c r="I254" s="13"/>
      <c r="J254" s="4"/>
    </row>
    <row r="255" spans="1:10" ht="12.75">
      <c r="A255" s="4" t="s">
        <v>21</v>
      </c>
      <c r="C255" s="5"/>
      <c r="F255" s="5"/>
      <c r="I255" s="13">
        <f>SUM(E254)</f>
        <v>262.2138674802329</v>
      </c>
      <c r="J255" s="4" t="s">
        <v>18</v>
      </c>
    </row>
    <row r="256" ht="12.75">
      <c r="A256" s="4" t="s">
        <v>129</v>
      </c>
    </row>
    <row r="257" spans="1:6" ht="12.75">
      <c r="A257" s="1" t="s">
        <v>25</v>
      </c>
      <c r="C257" s="15">
        <v>42703</v>
      </c>
      <c r="E257" s="5">
        <v>1001</v>
      </c>
      <c r="F257" s="1" t="s">
        <v>19</v>
      </c>
    </row>
    <row r="258" spans="1:6" ht="12.75">
      <c r="A258" s="6" t="s">
        <v>26</v>
      </c>
      <c r="B258" s="6"/>
      <c r="C258" s="44" t="s">
        <v>152</v>
      </c>
      <c r="D258" s="6"/>
      <c r="E258" s="11">
        <v>1011</v>
      </c>
      <c r="F258" s="6" t="s">
        <v>19</v>
      </c>
    </row>
    <row r="259" spans="1:6" ht="12.75">
      <c r="A259" s="1" t="s">
        <v>27</v>
      </c>
      <c r="E259" s="36">
        <f>SUM(E258-E257)</f>
        <v>10</v>
      </c>
      <c r="F259" s="17" t="s">
        <v>19</v>
      </c>
    </row>
    <row r="260" spans="1:6" ht="12.75">
      <c r="A260" s="5">
        <f>SUM(C252)</f>
        <v>4473.16</v>
      </c>
      <c r="B260" s="1" t="s">
        <v>28</v>
      </c>
      <c r="C260" s="5">
        <f>SUM(G252)</f>
        <v>150121</v>
      </c>
      <c r="D260" s="1" t="s">
        <v>29</v>
      </c>
      <c r="E260" s="5">
        <f>SUM(A260/C260)</f>
        <v>0.029797030395480976</v>
      </c>
      <c r="F260" s="1" t="s">
        <v>30</v>
      </c>
    </row>
    <row r="261" spans="1:10" ht="12.75">
      <c r="A261" s="1" t="s">
        <v>31</v>
      </c>
      <c r="C261" s="17">
        <f>SUM(E259)</f>
        <v>10</v>
      </c>
      <c r="D261" s="1" t="s">
        <v>32</v>
      </c>
      <c r="E261" s="5">
        <v>75</v>
      </c>
      <c r="F261" s="1" t="s">
        <v>33</v>
      </c>
      <c r="G261" s="45" t="s">
        <v>15</v>
      </c>
      <c r="I261" s="5">
        <f>SUM(C261*E261)</f>
        <v>750</v>
      </c>
      <c r="J261" s="1" t="s">
        <v>20</v>
      </c>
    </row>
    <row r="262" spans="1:10" ht="12.75">
      <c r="A262" s="4" t="s">
        <v>133</v>
      </c>
      <c r="C262" s="5">
        <f>SUM(I261)</f>
        <v>750</v>
      </c>
      <c r="D262" s="1" t="s">
        <v>35</v>
      </c>
      <c r="E262" s="5">
        <f>SUM(E260)</f>
        <v>0.029797030395480976</v>
      </c>
      <c r="F262" s="1" t="s">
        <v>30</v>
      </c>
      <c r="G262" s="45" t="s">
        <v>15</v>
      </c>
      <c r="I262" s="13">
        <f>SUM(C262*E262)</f>
        <v>22.347772796610734</v>
      </c>
      <c r="J262" s="4" t="s">
        <v>18</v>
      </c>
    </row>
    <row r="263" spans="1:7" ht="12.75">
      <c r="A263" s="4" t="s">
        <v>36</v>
      </c>
      <c r="G263" s="45"/>
    </row>
    <row r="264" spans="1:10" ht="12.75">
      <c r="A264" s="1" t="s">
        <v>37</v>
      </c>
      <c r="B264" s="9">
        <v>3167</v>
      </c>
      <c r="C264" s="1" t="s">
        <v>4</v>
      </c>
      <c r="D264" s="1">
        <v>820.5</v>
      </c>
      <c r="E264" s="1" t="s">
        <v>38</v>
      </c>
      <c r="F264" s="46">
        <v>31.67</v>
      </c>
      <c r="G264" s="45" t="s">
        <v>15</v>
      </c>
      <c r="I264" s="5">
        <f>SUM(D264/F264)</f>
        <v>25.907799179033784</v>
      </c>
      <c r="J264" s="1" t="s">
        <v>16</v>
      </c>
    </row>
    <row r="265" spans="1:6" ht="12.75">
      <c r="A265" s="1" t="s">
        <v>39</v>
      </c>
      <c r="F265" s="5"/>
    </row>
    <row r="266" spans="1:4" ht="12.75">
      <c r="A266" s="8" t="s">
        <v>88</v>
      </c>
      <c r="C266" s="24">
        <v>97.32</v>
      </c>
      <c r="D266" s="1" t="s">
        <v>18</v>
      </c>
    </row>
    <row r="267" spans="1:4" ht="12.75">
      <c r="A267" s="10" t="s">
        <v>89</v>
      </c>
      <c r="B267" s="6"/>
      <c r="C267" s="25">
        <v>100.64</v>
      </c>
      <c r="D267" s="6" t="s">
        <v>18</v>
      </c>
    </row>
    <row r="268" spans="1:10" ht="12.75">
      <c r="A268" s="1" t="s">
        <v>13</v>
      </c>
      <c r="C268" s="24">
        <f>SUM(C266:C267)</f>
        <v>197.95999999999998</v>
      </c>
      <c r="D268" s="1" t="s">
        <v>18</v>
      </c>
      <c r="E268" s="1" t="s">
        <v>40</v>
      </c>
      <c r="F268" s="47">
        <f>SUM(I264)</f>
        <v>25.907799179033784</v>
      </c>
      <c r="G268" s="1" t="s">
        <v>137</v>
      </c>
      <c r="I268" s="5">
        <f>SUM(C268/100*F268)</f>
        <v>51.287079254815275</v>
      </c>
      <c r="J268" s="1" t="s">
        <v>18</v>
      </c>
    </row>
    <row r="269" spans="1:10" ht="12.75">
      <c r="A269" s="4" t="s">
        <v>42</v>
      </c>
      <c r="B269" s="4"/>
      <c r="C269" s="4"/>
      <c r="D269" s="4"/>
      <c r="E269" s="4"/>
      <c r="F269" s="4"/>
      <c r="G269" s="4"/>
      <c r="H269" s="4"/>
      <c r="I269" s="13">
        <f>SUM(I268)</f>
        <v>51.287079254815275</v>
      </c>
      <c r="J269" s="4" t="s">
        <v>18</v>
      </c>
    </row>
    <row r="270" ht="12.75">
      <c r="A270" s="4" t="s">
        <v>43</v>
      </c>
    </row>
    <row r="271" ht="12.75">
      <c r="A271" s="1" t="s">
        <v>134</v>
      </c>
    </row>
    <row r="272" spans="1:6" ht="12.75">
      <c r="A272" s="1" t="s">
        <v>25</v>
      </c>
      <c r="C272" s="15">
        <v>42703</v>
      </c>
      <c r="E272" s="43">
        <v>237.959</v>
      </c>
      <c r="F272" s="1" t="s">
        <v>19</v>
      </c>
    </row>
    <row r="273" spans="1:6" ht="12.75">
      <c r="A273" s="6" t="s">
        <v>26</v>
      </c>
      <c r="B273" s="6"/>
      <c r="C273" s="44" t="s">
        <v>152</v>
      </c>
      <c r="D273" s="6"/>
      <c r="E273" s="38">
        <v>251</v>
      </c>
      <c r="F273" s="6" t="s">
        <v>19</v>
      </c>
    </row>
    <row r="274" spans="1:10" ht="12.75">
      <c r="A274" s="1" t="s">
        <v>27</v>
      </c>
      <c r="E274" s="39">
        <f>SUM(E273-E272)</f>
        <v>13.040999999999997</v>
      </c>
      <c r="F274" s="19" t="s">
        <v>19</v>
      </c>
      <c r="G274" s="1">
        <v>0.9359</v>
      </c>
      <c r="H274" s="1" t="s">
        <v>135</v>
      </c>
      <c r="I274" s="5">
        <f>SUM(E274*G274*1.2)</f>
        <v>14.646086279999995</v>
      </c>
      <c r="J274" s="1" t="s">
        <v>18</v>
      </c>
    </row>
    <row r="275" ht="12.75">
      <c r="A275" s="1" t="s">
        <v>54</v>
      </c>
    </row>
    <row r="276" ht="12.75">
      <c r="A276" s="1" t="s">
        <v>130</v>
      </c>
    </row>
    <row r="277" spans="1:6" ht="12.75">
      <c r="A277" s="1" t="s">
        <v>25</v>
      </c>
      <c r="C277" s="15">
        <v>42703</v>
      </c>
      <c r="E277" s="24">
        <v>1001</v>
      </c>
      <c r="F277" s="1" t="s">
        <v>19</v>
      </c>
    </row>
    <row r="278" spans="1:6" ht="12.75">
      <c r="A278" s="6" t="s">
        <v>26</v>
      </c>
      <c r="B278" s="6"/>
      <c r="C278" s="48">
        <v>42735</v>
      </c>
      <c r="D278" s="6"/>
      <c r="E278" s="25">
        <v>1011</v>
      </c>
      <c r="F278" s="6" t="s">
        <v>19</v>
      </c>
    </row>
    <row r="279" spans="1:10" ht="12.75">
      <c r="A279" s="1" t="s">
        <v>27</v>
      </c>
      <c r="E279" s="40">
        <f>SUM(E278-E277)</f>
        <v>10</v>
      </c>
      <c r="F279" s="17" t="s">
        <v>19</v>
      </c>
      <c r="G279" s="1">
        <f>SUM(G274)</f>
        <v>0.9359</v>
      </c>
      <c r="H279" s="1" t="s">
        <v>135</v>
      </c>
      <c r="I279" s="5">
        <f>SUM(E279*G279*1.2)</f>
        <v>11.2308</v>
      </c>
      <c r="J279" s="1" t="s">
        <v>18</v>
      </c>
    </row>
    <row r="280" spans="1:10" ht="12.75">
      <c r="A280" s="41" t="s">
        <v>55</v>
      </c>
      <c r="B280" s="41"/>
      <c r="C280" s="41"/>
      <c r="D280" s="41"/>
      <c r="E280" s="41"/>
      <c r="F280" s="41"/>
      <c r="G280" s="41"/>
      <c r="H280" s="41"/>
      <c r="I280" s="42">
        <f>SUM(I274+I279)</f>
        <v>25.876886279999994</v>
      </c>
      <c r="J280" s="41" t="s">
        <v>18</v>
      </c>
    </row>
    <row r="281" ht="12.75">
      <c r="A281" s="4" t="s">
        <v>56</v>
      </c>
    </row>
    <row r="282" ht="12.75">
      <c r="A282" s="1" t="s">
        <v>134</v>
      </c>
    </row>
    <row r="283" spans="1:6" ht="12.75">
      <c r="A283" s="1" t="s">
        <v>25</v>
      </c>
      <c r="C283" s="15">
        <v>42703</v>
      </c>
      <c r="E283" s="37">
        <f>SUM(E272)</f>
        <v>237.959</v>
      </c>
      <c r="F283" s="1" t="s">
        <v>19</v>
      </c>
    </row>
    <row r="284" spans="1:6" ht="12.75">
      <c r="A284" s="6" t="s">
        <v>26</v>
      </c>
      <c r="B284" s="6"/>
      <c r="C284" s="44" t="s">
        <v>152</v>
      </c>
      <c r="D284" s="6"/>
      <c r="E284" s="38">
        <f>SUM(E273)</f>
        <v>251</v>
      </c>
      <c r="F284" s="6" t="s">
        <v>19</v>
      </c>
    </row>
    <row r="285" spans="1:10" ht="12.75">
      <c r="A285" s="1" t="s">
        <v>27</v>
      </c>
      <c r="E285" s="39">
        <f>SUM(E284-E283)</f>
        <v>13.040999999999997</v>
      </c>
      <c r="F285" s="19" t="s">
        <v>19</v>
      </c>
      <c r="G285" s="1">
        <v>0.9216</v>
      </c>
      <c r="H285" s="1" t="s">
        <v>135</v>
      </c>
      <c r="I285" s="5">
        <f>SUM(E285*G285*1.2)</f>
        <v>14.422302719999994</v>
      </c>
      <c r="J285" s="1" t="s">
        <v>18</v>
      </c>
    </row>
    <row r="286" ht="12.75">
      <c r="A286" s="1" t="s">
        <v>54</v>
      </c>
    </row>
    <row r="287" ht="12.75">
      <c r="A287" s="1" t="s">
        <v>130</v>
      </c>
    </row>
    <row r="288" spans="1:6" ht="12.75">
      <c r="A288" s="1" t="s">
        <v>25</v>
      </c>
      <c r="C288" s="15">
        <v>42703</v>
      </c>
      <c r="E288" s="5">
        <f>SUM(E277)</f>
        <v>1001</v>
      </c>
      <c r="F288" s="1" t="s">
        <v>19</v>
      </c>
    </row>
    <row r="289" spans="1:6" ht="12.75">
      <c r="A289" s="6" t="s">
        <v>26</v>
      </c>
      <c r="B289" s="6"/>
      <c r="C289" s="44" t="s">
        <v>152</v>
      </c>
      <c r="D289" s="6"/>
      <c r="E289" s="11">
        <f>SUM(E278)</f>
        <v>1011</v>
      </c>
      <c r="F289" s="6" t="s">
        <v>19</v>
      </c>
    </row>
    <row r="290" spans="1:10" ht="12.75">
      <c r="A290" s="1" t="s">
        <v>27</v>
      </c>
      <c r="E290" s="36">
        <f>SUM(E289-E288)</f>
        <v>10</v>
      </c>
      <c r="F290" s="17" t="s">
        <v>19</v>
      </c>
      <c r="G290" s="1">
        <f>SUM(G285)</f>
        <v>0.9216</v>
      </c>
      <c r="H290" s="1" t="s">
        <v>135</v>
      </c>
      <c r="I290" s="5">
        <f>SUM(E290*G290*1.2)</f>
        <v>11.059199999999999</v>
      </c>
      <c r="J290" s="1" t="s">
        <v>18</v>
      </c>
    </row>
    <row r="291" spans="1:10" ht="12.75">
      <c r="A291" s="41" t="s">
        <v>57</v>
      </c>
      <c r="B291" s="41"/>
      <c r="C291" s="41"/>
      <c r="D291" s="41"/>
      <c r="E291" s="41"/>
      <c r="F291" s="41"/>
      <c r="G291" s="41"/>
      <c r="H291" s="41"/>
      <c r="I291" s="42">
        <f>SUM(I285+I290)</f>
        <v>25.481502719999995</v>
      </c>
      <c r="J291" s="41" t="s">
        <v>18</v>
      </c>
    </row>
    <row r="292" ht="12.75">
      <c r="A292" s="1" t="s">
        <v>97</v>
      </c>
    </row>
    <row r="293" spans="1:10" ht="12.75">
      <c r="A293" s="1" t="s">
        <v>58</v>
      </c>
      <c r="I293" s="1">
        <v>0</v>
      </c>
      <c r="J293" s="1" t="s">
        <v>18</v>
      </c>
    </row>
    <row r="294" spans="1:10" ht="12.75">
      <c r="A294" s="1" t="s">
        <v>59</v>
      </c>
      <c r="I294" s="5">
        <f>SUM(I255+I262)</f>
        <v>284.56164027684366</v>
      </c>
      <c r="J294" s="1" t="s">
        <v>18</v>
      </c>
    </row>
    <row r="295" spans="1:10" ht="12.75">
      <c r="A295" s="1" t="s">
        <v>60</v>
      </c>
      <c r="I295" s="5">
        <f>SUM(I269)</f>
        <v>51.287079254815275</v>
      </c>
      <c r="J295" s="1" t="s">
        <v>18</v>
      </c>
    </row>
    <row r="296" spans="1:10" ht="12.75">
      <c r="A296" s="1" t="s">
        <v>61</v>
      </c>
      <c r="I296" s="5">
        <f>SUM(I280)</f>
        <v>25.876886279999994</v>
      </c>
      <c r="J296" s="1" t="s">
        <v>18</v>
      </c>
    </row>
    <row r="297" spans="1:10" ht="12.75">
      <c r="A297" s="6" t="s">
        <v>62</v>
      </c>
      <c r="B297" s="6"/>
      <c r="C297" s="6"/>
      <c r="D297" s="6"/>
      <c r="E297" s="6"/>
      <c r="F297" s="6"/>
      <c r="G297" s="6"/>
      <c r="H297" s="6"/>
      <c r="I297" s="11">
        <f>SUM(I291)</f>
        <v>25.481502719999995</v>
      </c>
      <c r="J297" s="6" t="s">
        <v>18</v>
      </c>
    </row>
    <row r="298" spans="1:10" ht="12.75">
      <c r="A298" s="4" t="s">
        <v>63</v>
      </c>
      <c r="B298" s="4"/>
      <c r="C298" s="4"/>
      <c r="D298" s="4"/>
      <c r="E298" s="4"/>
      <c r="F298" s="4"/>
      <c r="G298" s="4"/>
      <c r="H298" s="4"/>
      <c r="I298" s="13">
        <f>SUM(I293:I297)</f>
        <v>387.20710853165895</v>
      </c>
      <c r="J298" s="4" t="s">
        <v>18</v>
      </c>
    </row>
    <row r="299" spans="1:3" ht="12.75">
      <c r="A299" s="1" t="s">
        <v>131</v>
      </c>
      <c r="B299" s="21">
        <v>42758</v>
      </c>
      <c r="C299" s="1" t="s">
        <v>236</v>
      </c>
    </row>
    <row r="305" ht="12.75">
      <c r="A305" s="55" t="s">
        <v>153</v>
      </c>
    </row>
    <row r="306" spans="1:10" s="62" customFormat="1" ht="12.75">
      <c r="A306" s="56" t="s">
        <v>141</v>
      </c>
      <c r="B306" s="56"/>
      <c r="C306" s="57">
        <v>1</v>
      </c>
      <c r="D306" s="58" t="s">
        <v>150</v>
      </c>
      <c r="E306" s="57">
        <v>280</v>
      </c>
      <c r="F306" s="58" t="s">
        <v>18</v>
      </c>
      <c r="G306" s="59" t="s">
        <v>89</v>
      </c>
      <c r="H306" s="60"/>
      <c r="I306" s="61">
        <f>SUM(C306*E306)</f>
        <v>280</v>
      </c>
      <c r="J306" s="56" t="s">
        <v>18</v>
      </c>
    </row>
    <row r="307" ht="12.75">
      <c r="G307" s="1" t="s">
        <v>154</v>
      </c>
    </row>
    <row r="313" spans="1:10" ht="12.75">
      <c r="A313" s="82" t="s">
        <v>0</v>
      </c>
      <c r="B313" s="82"/>
      <c r="C313" s="82"/>
      <c r="D313" s="82"/>
      <c r="E313" s="82"/>
      <c r="F313" s="82"/>
      <c r="G313" s="82"/>
      <c r="H313" s="82"/>
      <c r="I313" s="82"/>
      <c r="J313" s="8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81" t="s">
        <v>123</v>
      </c>
      <c r="B315" s="81"/>
      <c r="C315" s="81"/>
      <c r="D315" s="81"/>
      <c r="E315" s="81"/>
      <c r="F315" s="81"/>
      <c r="G315" s="81"/>
      <c r="H315" s="81"/>
      <c r="I315" s="81"/>
      <c r="J315" s="81"/>
    </row>
    <row r="316" spans="1:10" ht="12.75">
      <c r="A316" s="81" t="s">
        <v>98</v>
      </c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ht="12.75">
      <c r="A318" s="4" t="s">
        <v>155</v>
      </c>
    </row>
    <row r="319" ht="12.75">
      <c r="A319" s="4"/>
    </row>
    <row r="320" ht="12.75">
      <c r="A320" s="4" t="s">
        <v>7</v>
      </c>
    </row>
    <row r="321" spans="1:10" ht="12.75">
      <c r="A321" s="7" t="s">
        <v>124</v>
      </c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 t="s">
        <v>125</v>
      </c>
      <c r="B322" s="7"/>
      <c r="C322" s="22" t="s">
        <v>152</v>
      </c>
      <c r="D322" s="7"/>
      <c r="E322" s="20">
        <v>431.1</v>
      </c>
      <c r="F322" s="7" t="s">
        <v>126</v>
      </c>
      <c r="G322" s="7"/>
      <c r="H322" s="7"/>
      <c r="I322" s="7"/>
      <c r="J322" s="7"/>
    </row>
    <row r="323" spans="1:10" ht="12.75">
      <c r="A323" s="6" t="s">
        <v>26</v>
      </c>
      <c r="B323" s="6"/>
      <c r="C323" s="10" t="s">
        <v>156</v>
      </c>
      <c r="D323" s="6"/>
      <c r="E323" s="11">
        <v>476</v>
      </c>
      <c r="F323" s="6" t="s">
        <v>126</v>
      </c>
      <c r="G323" s="6"/>
      <c r="H323" s="6"/>
      <c r="I323" s="6"/>
      <c r="J323" s="7"/>
    </row>
    <row r="324" spans="1:10" ht="12.75">
      <c r="A324" s="7" t="s">
        <v>27</v>
      </c>
      <c r="B324" s="7"/>
      <c r="C324" s="7"/>
      <c r="D324" s="7"/>
      <c r="E324" s="20">
        <f>SUM(E323-E322)</f>
        <v>44.89999999999998</v>
      </c>
      <c r="F324" s="7" t="s">
        <v>126</v>
      </c>
      <c r="G324" s="53" t="s">
        <v>15</v>
      </c>
      <c r="H324" s="7"/>
      <c r="I324" s="20">
        <f>SUM(E324*1000)</f>
        <v>44899.99999999998</v>
      </c>
      <c r="J324" s="7" t="s">
        <v>20</v>
      </c>
    </row>
    <row r="325" ht="12.75">
      <c r="A325" s="1" t="s">
        <v>17</v>
      </c>
    </row>
    <row r="326" spans="1:8" ht="12.75">
      <c r="A326" s="8" t="s">
        <v>99</v>
      </c>
      <c r="C326" s="5">
        <v>5154.06</v>
      </c>
      <c r="D326" s="1" t="s">
        <v>18</v>
      </c>
      <c r="E326" s="9">
        <v>14457</v>
      </c>
      <c r="F326" s="1" t="s">
        <v>19</v>
      </c>
      <c r="G326" s="9">
        <v>155225</v>
      </c>
      <c r="H326" s="1" t="s">
        <v>20</v>
      </c>
    </row>
    <row r="327" spans="1:8" ht="12.75">
      <c r="A327" s="22" t="s">
        <v>100</v>
      </c>
      <c r="B327" s="7"/>
      <c r="C327" s="20">
        <v>3279.65</v>
      </c>
      <c r="D327" s="7" t="s">
        <v>18</v>
      </c>
      <c r="E327" s="23">
        <v>8425</v>
      </c>
      <c r="F327" s="7" t="s">
        <v>19</v>
      </c>
      <c r="G327" s="23">
        <v>90358</v>
      </c>
      <c r="H327" s="7" t="s">
        <v>20</v>
      </c>
    </row>
    <row r="328" spans="1:8" ht="12.75">
      <c r="A328" s="10" t="s">
        <v>101</v>
      </c>
      <c r="B328" s="6"/>
      <c r="C328" s="11">
        <v>2628.73</v>
      </c>
      <c r="D328" s="6" t="s">
        <v>18</v>
      </c>
      <c r="E328" s="12">
        <v>6310</v>
      </c>
      <c r="F328" s="6" t="s">
        <v>19</v>
      </c>
      <c r="G328" s="12">
        <v>67832</v>
      </c>
      <c r="H328" s="6" t="s">
        <v>20</v>
      </c>
    </row>
    <row r="329" spans="1:9" ht="12.75">
      <c r="A329" s="8" t="s">
        <v>13</v>
      </c>
      <c r="C329" s="5">
        <f>SUM(C326:C328)</f>
        <v>11062.44</v>
      </c>
      <c r="D329" s="1" t="s">
        <v>18</v>
      </c>
      <c r="E329" s="9">
        <f>SUM(E326:E328)</f>
        <v>29192</v>
      </c>
      <c r="F329" s="1" t="s">
        <v>19</v>
      </c>
      <c r="G329" s="9">
        <f>SUM(G326:G328)</f>
        <v>313415</v>
      </c>
      <c r="H329" s="1" t="s">
        <v>20</v>
      </c>
      <c r="I329" s="7"/>
    </row>
    <row r="330" spans="1:10" ht="12.75">
      <c r="A330" s="5">
        <f>SUM(C329)</f>
        <v>11062.44</v>
      </c>
      <c r="B330" s="1" t="s">
        <v>28</v>
      </c>
      <c r="C330" s="5">
        <f>SUM(G329)</f>
        <v>313415</v>
      </c>
      <c r="D330" s="1" t="s">
        <v>29</v>
      </c>
      <c r="E330" s="5">
        <f>SUM(A330/C330)</f>
        <v>0.035296459965221835</v>
      </c>
      <c r="F330" s="1" t="s">
        <v>30</v>
      </c>
      <c r="I330" s="4"/>
      <c r="J330" s="4"/>
    </row>
    <row r="331" spans="1:10" ht="12.75">
      <c r="A331" s="5">
        <f>SUM(I324)</f>
        <v>44899.99999999998</v>
      </c>
      <c r="B331" s="1" t="s">
        <v>127</v>
      </c>
      <c r="C331" s="5">
        <f>SUM(E330)</f>
        <v>0.035296459965221835</v>
      </c>
      <c r="D331" s="1" t="s">
        <v>128</v>
      </c>
      <c r="E331" s="5">
        <f>SUM(A331*C331)</f>
        <v>1584.8110524384597</v>
      </c>
      <c r="F331" s="1" t="s">
        <v>18</v>
      </c>
      <c r="I331" s="13"/>
      <c r="J331" s="4"/>
    </row>
    <row r="332" spans="1:10" ht="12.75">
      <c r="A332" s="4" t="s">
        <v>21</v>
      </c>
      <c r="C332" s="5"/>
      <c r="F332" s="5"/>
      <c r="I332" s="13">
        <f>SUM(E331)</f>
        <v>1584.8110524384597</v>
      </c>
      <c r="J332" s="4" t="s">
        <v>18</v>
      </c>
    </row>
    <row r="333" ht="12.75">
      <c r="A333" s="4" t="s">
        <v>157</v>
      </c>
    </row>
    <row r="334" spans="1:6" ht="12.75">
      <c r="A334" s="1" t="s">
        <v>25</v>
      </c>
      <c r="C334" s="15">
        <v>42735</v>
      </c>
      <c r="E334" s="5">
        <v>1011</v>
      </c>
      <c r="F334" s="1" t="s">
        <v>19</v>
      </c>
    </row>
    <row r="335" spans="1:6" ht="12.75">
      <c r="A335" s="6" t="s">
        <v>26</v>
      </c>
      <c r="B335" s="6"/>
      <c r="C335" s="44" t="s">
        <v>156</v>
      </c>
      <c r="D335" s="6"/>
      <c r="E335" s="11">
        <v>1064</v>
      </c>
      <c r="F335" s="6" t="s">
        <v>19</v>
      </c>
    </row>
    <row r="336" spans="1:6" ht="12.75">
      <c r="A336" s="1" t="s">
        <v>27</v>
      </c>
      <c r="E336" s="36">
        <f>SUM(E335-E334)</f>
        <v>53</v>
      </c>
      <c r="F336" s="17" t="s">
        <v>19</v>
      </c>
    </row>
    <row r="337" spans="1:6" ht="12.75">
      <c r="A337" s="5">
        <f>SUM(C329)</f>
        <v>11062.44</v>
      </c>
      <c r="B337" s="1" t="s">
        <v>28</v>
      </c>
      <c r="C337" s="5">
        <f>SUM(G329)</f>
        <v>313415</v>
      </c>
      <c r="D337" s="1" t="s">
        <v>29</v>
      </c>
      <c r="E337" s="5">
        <f>SUM(A337/C337)</f>
        <v>0.035296459965221835</v>
      </c>
      <c r="F337" s="1" t="s">
        <v>30</v>
      </c>
    </row>
    <row r="338" spans="1:10" ht="12.75">
      <c r="A338" s="1" t="s">
        <v>31</v>
      </c>
      <c r="C338" s="1">
        <f>SUM(E336)</f>
        <v>53</v>
      </c>
      <c r="D338" s="1" t="s">
        <v>32</v>
      </c>
      <c r="E338" s="5">
        <v>75</v>
      </c>
      <c r="F338" s="1" t="s">
        <v>33</v>
      </c>
      <c r="G338" s="45" t="s">
        <v>15</v>
      </c>
      <c r="I338" s="5">
        <f>SUM(C338*E338)</f>
        <v>3975</v>
      </c>
      <c r="J338" s="1" t="s">
        <v>20</v>
      </c>
    </row>
    <row r="339" spans="1:10" ht="12.75">
      <c r="A339" s="4" t="s">
        <v>133</v>
      </c>
      <c r="C339" s="5">
        <f>SUM(I338)</f>
        <v>3975</v>
      </c>
      <c r="D339" s="1" t="s">
        <v>35</v>
      </c>
      <c r="E339" s="5">
        <f>SUM(E337)</f>
        <v>0.035296459965221835</v>
      </c>
      <c r="F339" s="1" t="s">
        <v>30</v>
      </c>
      <c r="G339" s="45" t="s">
        <v>15</v>
      </c>
      <c r="I339" s="13">
        <f>SUM(C339*E339)</f>
        <v>140.3034283617568</v>
      </c>
      <c r="J339" s="4" t="s">
        <v>18</v>
      </c>
    </row>
    <row r="340" spans="1:10" ht="12.75">
      <c r="A340" s="4"/>
      <c r="C340" s="5"/>
      <c r="E340" s="5"/>
      <c r="G340" s="45"/>
      <c r="I340" s="13"/>
      <c r="J340" s="4"/>
    </row>
    <row r="341" spans="1:7" ht="12.75">
      <c r="A341" s="4" t="s">
        <v>36</v>
      </c>
      <c r="G341" s="45"/>
    </row>
    <row r="342" spans="1:10" ht="12.75">
      <c r="A342" s="1" t="s">
        <v>37</v>
      </c>
      <c r="B342" s="9">
        <v>3167</v>
      </c>
      <c r="C342" s="1" t="s">
        <v>4</v>
      </c>
      <c r="D342" s="1">
        <v>820.5</v>
      </c>
      <c r="E342" s="1" t="s">
        <v>38</v>
      </c>
      <c r="F342" s="46">
        <v>31.67</v>
      </c>
      <c r="G342" s="45" t="s">
        <v>15</v>
      </c>
      <c r="I342" s="5">
        <f>SUM(D342/F342)</f>
        <v>25.907799179033784</v>
      </c>
      <c r="J342" s="1" t="s">
        <v>16</v>
      </c>
    </row>
    <row r="343" spans="1:6" ht="12.75">
      <c r="A343" s="1" t="s">
        <v>39</v>
      </c>
      <c r="F343" s="5"/>
    </row>
    <row r="344" spans="1:6" ht="12.75">
      <c r="A344" s="8" t="s">
        <v>99</v>
      </c>
      <c r="C344" s="24">
        <v>101.94</v>
      </c>
      <c r="D344" s="1" t="s">
        <v>18</v>
      </c>
      <c r="F344" s="5"/>
    </row>
    <row r="345" spans="1:4" ht="12.75">
      <c r="A345" s="8" t="s">
        <v>100</v>
      </c>
      <c r="C345" s="24">
        <v>95.11</v>
      </c>
      <c r="D345" s="1" t="s">
        <v>18</v>
      </c>
    </row>
    <row r="346" spans="1:4" ht="12.75">
      <c r="A346" s="8" t="s">
        <v>101</v>
      </c>
      <c r="B346" s="1" t="s">
        <v>102</v>
      </c>
      <c r="C346" s="24">
        <v>3.12</v>
      </c>
      <c r="D346" s="1" t="s">
        <v>18</v>
      </c>
    </row>
    <row r="347" spans="1:4" ht="12.75">
      <c r="A347" s="29" t="s">
        <v>101</v>
      </c>
      <c r="B347" s="30"/>
      <c r="C347" s="31">
        <v>105.06</v>
      </c>
      <c r="D347" s="30" t="s">
        <v>18</v>
      </c>
    </row>
    <row r="348" spans="1:10" ht="12.75">
      <c r="A348" s="1" t="s">
        <v>13</v>
      </c>
      <c r="C348" s="24">
        <f>SUM(C344:C347)</f>
        <v>305.23</v>
      </c>
      <c r="D348" s="1" t="s">
        <v>18</v>
      </c>
      <c r="E348" s="1" t="s">
        <v>40</v>
      </c>
      <c r="F348" s="47">
        <f>SUM(I342)</f>
        <v>25.907799179033784</v>
      </c>
      <c r="G348" s="1" t="s">
        <v>137</v>
      </c>
      <c r="I348" s="5">
        <f>SUM(C348/100*F348)</f>
        <v>79.07837543416483</v>
      </c>
      <c r="J348" s="1" t="s">
        <v>18</v>
      </c>
    </row>
    <row r="349" spans="1:10" ht="12.75">
      <c r="A349" s="4" t="s">
        <v>42</v>
      </c>
      <c r="B349" s="4"/>
      <c r="C349" s="4"/>
      <c r="D349" s="4"/>
      <c r="E349" s="4"/>
      <c r="F349" s="4"/>
      <c r="G349" s="4"/>
      <c r="H349" s="4"/>
      <c r="I349" s="13">
        <f>SUM(I348)</f>
        <v>79.07837543416483</v>
      </c>
      <c r="J349" s="4" t="s">
        <v>18</v>
      </c>
    </row>
    <row r="350" spans="1:10" ht="12.75">
      <c r="A350" s="4"/>
      <c r="B350" s="4"/>
      <c r="C350" s="4"/>
      <c r="D350" s="4"/>
      <c r="E350" s="4"/>
      <c r="F350" s="4"/>
      <c r="G350" s="4"/>
      <c r="H350" s="4"/>
      <c r="I350" s="13"/>
      <c r="J350" s="4"/>
    </row>
    <row r="351" ht="12.75">
      <c r="A351" s="4" t="s">
        <v>43</v>
      </c>
    </row>
    <row r="352" ht="12.75">
      <c r="A352" s="1" t="s">
        <v>134</v>
      </c>
    </row>
    <row r="353" spans="1:6" ht="12.75">
      <c r="A353" s="1" t="s">
        <v>25</v>
      </c>
      <c r="C353" s="15">
        <v>42735</v>
      </c>
      <c r="E353" s="43">
        <v>251</v>
      </c>
      <c r="F353" s="1" t="s">
        <v>19</v>
      </c>
    </row>
    <row r="354" spans="1:6" ht="12.75">
      <c r="A354" s="6" t="s">
        <v>26</v>
      </c>
      <c r="B354" s="6"/>
      <c r="C354" s="44" t="s">
        <v>156</v>
      </c>
      <c r="D354" s="6"/>
      <c r="E354" s="38">
        <v>307.652</v>
      </c>
      <c r="F354" s="6" t="s">
        <v>19</v>
      </c>
    </row>
    <row r="355" spans="1:10" ht="12.75">
      <c r="A355" s="1" t="s">
        <v>27</v>
      </c>
      <c r="E355" s="39">
        <f>SUM(E354-E353)</f>
        <v>56.65199999999999</v>
      </c>
      <c r="F355" s="19" t="s">
        <v>19</v>
      </c>
      <c r="G355" s="1">
        <v>0.9359</v>
      </c>
      <c r="H355" s="1" t="s">
        <v>135</v>
      </c>
      <c r="I355" s="5">
        <f>SUM(E355*G355*1.2)</f>
        <v>63.624728159999975</v>
      </c>
      <c r="J355" s="1" t="s">
        <v>18</v>
      </c>
    </row>
    <row r="356" ht="12.75">
      <c r="A356" s="1" t="s">
        <v>54</v>
      </c>
    </row>
    <row r="357" ht="12.75">
      <c r="A357" s="1" t="s">
        <v>130</v>
      </c>
    </row>
    <row r="358" spans="1:6" ht="12.75">
      <c r="A358" s="1" t="s">
        <v>25</v>
      </c>
      <c r="C358" s="15">
        <f>C334</f>
        <v>42735</v>
      </c>
      <c r="E358" s="24">
        <f>E334</f>
        <v>1011</v>
      </c>
      <c r="F358" s="1" t="s">
        <v>19</v>
      </c>
    </row>
    <row r="359" spans="1:6" ht="12.75">
      <c r="A359" s="6" t="s">
        <v>26</v>
      </c>
      <c r="B359" s="6"/>
      <c r="C359" s="48" t="str">
        <f>C335</f>
        <v>21.04.2017</v>
      </c>
      <c r="D359" s="6"/>
      <c r="E359" s="25">
        <f>E335</f>
        <v>1064</v>
      </c>
      <c r="F359" s="6" t="s">
        <v>19</v>
      </c>
    </row>
    <row r="360" spans="1:10" ht="12.75">
      <c r="A360" s="1" t="s">
        <v>27</v>
      </c>
      <c r="E360" s="40">
        <f>SUM(E359-E358)</f>
        <v>53</v>
      </c>
      <c r="F360" s="17" t="s">
        <v>19</v>
      </c>
      <c r="G360" s="1">
        <f>SUM(G355)</f>
        <v>0.9359</v>
      </c>
      <c r="H360" s="1" t="s">
        <v>135</v>
      </c>
      <c r="I360" s="5">
        <f>SUM(E360*G360*1.2)</f>
        <v>59.523239999999994</v>
      </c>
      <c r="J360" s="1" t="s">
        <v>18</v>
      </c>
    </row>
    <row r="361" spans="1:10" ht="12.75">
      <c r="A361" s="41" t="s">
        <v>55</v>
      </c>
      <c r="B361" s="41"/>
      <c r="C361" s="41"/>
      <c r="D361" s="41"/>
      <c r="E361" s="41"/>
      <c r="F361" s="41"/>
      <c r="G361" s="41"/>
      <c r="H361" s="41"/>
      <c r="I361" s="42">
        <f>SUM(I355+I360)</f>
        <v>123.14796815999998</v>
      </c>
      <c r="J361" s="41" t="s">
        <v>18</v>
      </c>
    </row>
    <row r="362" spans="1:10" ht="12.75">
      <c r="A362" s="41"/>
      <c r="B362" s="41"/>
      <c r="C362" s="41"/>
      <c r="D362" s="41"/>
      <c r="E362" s="41"/>
      <c r="F362" s="41"/>
      <c r="G362" s="41"/>
      <c r="H362" s="41"/>
      <c r="I362" s="42"/>
      <c r="J362" s="41"/>
    </row>
    <row r="363" spans="1:10" ht="12.75">
      <c r="A363" s="41"/>
      <c r="B363" s="41"/>
      <c r="C363" s="41"/>
      <c r="D363" s="41"/>
      <c r="E363" s="41"/>
      <c r="F363" s="41"/>
      <c r="G363" s="41"/>
      <c r="H363" s="41"/>
      <c r="I363" s="42"/>
      <c r="J363" s="41"/>
    </row>
    <row r="364" spans="1:10" ht="12.75">
      <c r="A364" s="41"/>
      <c r="B364" s="41"/>
      <c r="C364" s="41"/>
      <c r="D364" s="41"/>
      <c r="E364" s="41"/>
      <c r="F364" s="41"/>
      <c r="G364" s="41"/>
      <c r="H364" s="41"/>
      <c r="I364" s="42"/>
      <c r="J364" s="41"/>
    </row>
    <row r="365" spans="1:10" ht="12.75">
      <c r="A365" s="41"/>
      <c r="B365" s="41"/>
      <c r="C365" s="41"/>
      <c r="D365" s="41"/>
      <c r="E365" s="41"/>
      <c r="F365" s="41"/>
      <c r="G365" s="41"/>
      <c r="H365" s="41"/>
      <c r="I365" s="42"/>
      <c r="J365" s="41"/>
    </row>
    <row r="366" spans="1:10" ht="12.75">
      <c r="A366" s="41"/>
      <c r="B366" s="41"/>
      <c r="C366" s="41"/>
      <c r="D366" s="41"/>
      <c r="E366" s="41"/>
      <c r="F366" s="41"/>
      <c r="G366" s="41"/>
      <c r="H366" s="41"/>
      <c r="I366" s="42"/>
      <c r="J366" s="41"/>
    </row>
    <row r="367" ht="12.75">
      <c r="A367" s="4" t="s">
        <v>56</v>
      </c>
    </row>
    <row r="368" ht="12.75">
      <c r="A368" s="1" t="s">
        <v>134</v>
      </c>
    </row>
    <row r="369" spans="1:6" ht="12.75">
      <c r="A369" s="1" t="s">
        <v>25</v>
      </c>
      <c r="C369" s="15">
        <f>SUM(C353)</f>
        <v>42735</v>
      </c>
      <c r="E369" s="37">
        <f>SUM(E353)</f>
        <v>251</v>
      </c>
      <c r="F369" s="1" t="s">
        <v>19</v>
      </c>
    </row>
    <row r="370" spans="1:6" ht="12.75">
      <c r="A370" s="6" t="s">
        <v>26</v>
      </c>
      <c r="B370" s="6"/>
      <c r="C370" s="44" t="s">
        <v>156</v>
      </c>
      <c r="D370" s="6"/>
      <c r="E370" s="38">
        <f>SUM(E354)</f>
        <v>307.652</v>
      </c>
      <c r="F370" s="6" t="s">
        <v>19</v>
      </c>
    </row>
    <row r="371" spans="1:10" ht="12.75">
      <c r="A371" s="1" t="s">
        <v>27</v>
      </c>
      <c r="E371" s="39">
        <f>SUM(E370-E369)</f>
        <v>56.65199999999999</v>
      </c>
      <c r="F371" s="19" t="s">
        <v>19</v>
      </c>
      <c r="G371" s="1">
        <v>0.9216</v>
      </c>
      <c r="H371" s="1" t="s">
        <v>135</v>
      </c>
      <c r="I371" s="5">
        <f>SUM(E371*G371*1.2)</f>
        <v>62.65257983999998</v>
      </c>
      <c r="J371" s="1" t="s">
        <v>18</v>
      </c>
    </row>
    <row r="372" ht="12.75">
      <c r="A372" s="1" t="s">
        <v>54</v>
      </c>
    </row>
    <row r="373" ht="12.75">
      <c r="A373" s="1" t="s">
        <v>130</v>
      </c>
    </row>
    <row r="374" spans="1:6" ht="12.75">
      <c r="A374" s="1" t="s">
        <v>25</v>
      </c>
      <c r="C374" s="15">
        <f>SUM(C358)</f>
        <v>42735</v>
      </c>
      <c r="E374" s="5">
        <f>SUM(E334)</f>
        <v>1011</v>
      </c>
      <c r="F374" s="1" t="s">
        <v>19</v>
      </c>
    </row>
    <row r="375" spans="1:6" ht="12.75">
      <c r="A375" s="6" t="s">
        <v>26</v>
      </c>
      <c r="B375" s="6"/>
      <c r="C375" s="44" t="s">
        <v>156</v>
      </c>
      <c r="D375" s="6"/>
      <c r="E375" s="11">
        <f>SUM(E335)</f>
        <v>1064</v>
      </c>
      <c r="F375" s="6" t="s">
        <v>19</v>
      </c>
    </row>
    <row r="376" spans="1:10" ht="12.75">
      <c r="A376" s="1" t="s">
        <v>27</v>
      </c>
      <c r="E376" s="36">
        <f>SUM(E375-E374)</f>
        <v>53</v>
      </c>
      <c r="F376" s="17" t="s">
        <v>19</v>
      </c>
      <c r="G376" s="1">
        <f>SUM(G371)</f>
        <v>0.9216</v>
      </c>
      <c r="H376" s="1" t="s">
        <v>135</v>
      </c>
      <c r="I376" s="5">
        <f>SUM(E376*G376*1.2)</f>
        <v>58.61376</v>
      </c>
      <c r="J376" s="1" t="s">
        <v>18</v>
      </c>
    </row>
    <row r="377" spans="1:10" ht="12.75">
      <c r="A377" s="41" t="s">
        <v>57</v>
      </c>
      <c r="B377" s="41"/>
      <c r="C377" s="41"/>
      <c r="D377" s="41"/>
      <c r="E377" s="41"/>
      <c r="F377" s="41"/>
      <c r="G377" s="41"/>
      <c r="H377" s="41"/>
      <c r="I377" s="42">
        <f>SUM(I371+I376)</f>
        <v>121.26633983999997</v>
      </c>
      <c r="J377" s="41" t="s">
        <v>18</v>
      </c>
    </row>
    <row r="378" spans="1:10" ht="12.75">
      <c r="A378" s="41"/>
      <c r="B378" s="41"/>
      <c r="C378" s="41"/>
      <c r="D378" s="41"/>
      <c r="E378" s="41"/>
      <c r="F378" s="41"/>
      <c r="G378" s="41"/>
      <c r="H378" s="41"/>
      <c r="I378" s="42"/>
      <c r="J378" s="41"/>
    </row>
    <row r="379" spans="1:10" ht="12.75">
      <c r="A379" s="41"/>
      <c r="B379" s="41"/>
      <c r="C379" s="41"/>
      <c r="D379" s="41"/>
      <c r="E379" s="41"/>
      <c r="F379" s="41"/>
      <c r="G379" s="41"/>
      <c r="H379" s="41"/>
      <c r="I379" s="42"/>
      <c r="J379" s="41"/>
    </row>
    <row r="380" ht="12.75">
      <c r="A380" s="1" t="s">
        <v>158</v>
      </c>
    </row>
    <row r="381" spans="1:10" ht="12.75">
      <c r="A381" s="1" t="s">
        <v>58</v>
      </c>
      <c r="I381" s="1">
        <v>0</v>
      </c>
      <c r="J381" s="1" t="s">
        <v>18</v>
      </c>
    </row>
    <row r="382" spans="1:10" ht="12.75">
      <c r="A382" s="1" t="s">
        <v>59</v>
      </c>
      <c r="I382" s="5">
        <f>SUM(I332+I339)</f>
        <v>1725.1144808002164</v>
      </c>
      <c r="J382" s="1" t="s">
        <v>18</v>
      </c>
    </row>
    <row r="383" spans="1:10" ht="12.75">
      <c r="A383" s="1" t="s">
        <v>60</v>
      </c>
      <c r="I383" s="5">
        <f>SUM(I349)</f>
        <v>79.07837543416483</v>
      </c>
      <c r="J383" s="1" t="s">
        <v>18</v>
      </c>
    </row>
    <row r="384" spans="1:10" ht="12.75">
      <c r="A384" s="1" t="s">
        <v>61</v>
      </c>
      <c r="I384" s="5">
        <f>SUM(I361)</f>
        <v>123.14796815999998</v>
      </c>
      <c r="J384" s="1" t="s">
        <v>18</v>
      </c>
    </row>
    <row r="385" spans="1:10" ht="12.75">
      <c r="A385" s="6" t="s">
        <v>62</v>
      </c>
      <c r="B385" s="6"/>
      <c r="C385" s="6"/>
      <c r="D385" s="6"/>
      <c r="E385" s="6"/>
      <c r="F385" s="6"/>
      <c r="G385" s="6"/>
      <c r="H385" s="6"/>
      <c r="I385" s="11">
        <f>SUM(I377)</f>
        <v>121.26633983999997</v>
      </c>
      <c r="J385" s="6" t="s">
        <v>18</v>
      </c>
    </row>
    <row r="386" spans="1:10" ht="12.75">
      <c r="A386" s="4" t="s">
        <v>63</v>
      </c>
      <c r="B386" s="4"/>
      <c r="C386" s="4"/>
      <c r="D386" s="4"/>
      <c r="E386" s="4"/>
      <c r="F386" s="4"/>
      <c r="G386" s="4"/>
      <c r="H386" s="4"/>
      <c r="I386" s="13">
        <f>SUM(I381:I385)</f>
        <v>2048.607164234381</v>
      </c>
      <c r="J386" s="4" t="s">
        <v>18</v>
      </c>
    </row>
    <row r="387" spans="1:10" ht="12.75">
      <c r="A387" s="1" t="s">
        <v>141</v>
      </c>
      <c r="C387" s="1">
        <v>1</v>
      </c>
      <c r="D387" s="1" t="s">
        <v>150</v>
      </c>
      <c r="E387" s="1">
        <v>280</v>
      </c>
      <c r="F387" s="1" t="s">
        <v>18</v>
      </c>
      <c r="G387" s="1" t="s">
        <v>89</v>
      </c>
      <c r="H387" s="4"/>
      <c r="I387" s="13">
        <f>C387*E387</f>
        <v>280</v>
      </c>
      <c r="J387" s="4" t="s">
        <v>18</v>
      </c>
    </row>
    <row r="388" spans="1:10" ht="12.75">
      <c r="A388" s="49" t="s">
        <v>141</v>
      </c>
      <c r="B388" s="49"/>
      <c r="C388" s="54">
        <v>3</v>
      </c>
      <c r="D388" s="50" t="s">
        <v>150</v>
      </c>
      <c r="E388" s="54">
        <v>300</v>
      </c>
      <c r="F388" s="50" t="s">
        <v>18</v>
      </c>
      <c r="G388" s="16" t="s">
        <v>159</v>
      </c>
      <c r="H388" s="51"/>
      <c r="I388" s="52">
        <f>SUM(C388*E388)</f>
        <v>900</v>
      </c>
      <c r="J388" s="49" t="s">
        <v>18</v>
      </c>
    </row>
    <row r="389" spans="1:10" ht="12.75">
      <c r="A389" s="4" t="s">
        <v>160</v>
      </c>
      <c r="B389" s="4"/>
      <c r="C389" s="4"/>
      <c r="D389" s="4"/>
      <c r="E389" s="4"/>
      <c r="F389" s="4"/>
      <c r="G389" s="4"/>
      <c r="H389" s="4"/>
      <c r="I389" s="13">
        <f>SUM(I386-I387-I388)</f>
        <v>868.6071642343809</v>
      </c>
      <c r="J389" s="4" t="s">
        <v>18</v>
      </c>
    </row>
    <row r="390" spans="1:10" ht="12.75">
      <c r="A390" s="4"/>
      <c r="B390" s="4"/>
      <c r="C390" s="4"/>
      <c r="D390" s="4"/>
      <c r="E390" s="4"/>
      <c r="F390" s="4"/>
      <c r="G390" s="4"/>
      <c r="H390" s="4"/>
      <c r="I390" s="13"/>
      <c r="J390" s="4"/>
    </row>
    <row r="391" spans="1:5" ht="12.75">
      <c r="A391" s="1" t="s">
        <v>131</v>
      </c>
      <c r="B391" s="21">
        <v>42850</v>
      </c>
      <c r="C391" s="1" t="s">
        <v>235</v>
      </c>
      <c r="E391" s="28" t="s">
        <v>235</v>
      </c>
    </row>
    <row r="392" spans="2:5" ht="12.75">
      <c r="B392" s="21"/>
      <c r="E392" s="28"/>
    </row>
    <row r="393" spans="2:5" ht="12.75">
      <c r="B393" s="21"/>
      <c r="E393" s="28"/>
    </row>
    <row r="397" spans="1:10" ht="12.75">
      <c r="A397" s="82" t="s">
        <v>0</v>
      </c>
      <c r="B397" s="82"/>
      <c r="C397" s="82"/>
      <c r="D397" s="82"/>
      <c r="E397" s="82"/>
      <c r="F397" s="82"/>
      <c r="G397" s="82"/>
      <c r="H397" s="82"/>
      <c r="I397" s="82"/>
      <c r="J397" s="8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81" t="s">
        <v>123</v>
      </c>
      <c r="B399" s="81"/>
      <c r="C399" s="81"/>
      <c r="D399" s="81"/>
      <c r="E399" s="81"/>
      <c r="F399" s="81"/>
      <c r="G399" s="81"/>
      <c r="H399" s="81"/>
      <c r="I399" s="81"/>
      <c r="J399" s="81"/>
    </row>
    <row r="400" spans="1:10" ht="12.75">
      <c r="A400" s="81" t="s">
        <v>161</v>
      </c>
      <c r="B400" s="81"/>
      <c r="C400" s="81"/>
      <c r="D400" s="81"/>
      <c r="E400" s="81"/>
      <c r="F400" s="81"/>
      <c r="G400" s="81"/>
      <c r="H400" s="81"/>
      <c r="I400" s="81"/>
      <c r="J400" s="81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ht="12.75">
      <c r="A402" s="4" t="s">
        <v>155</v>
      </c>
    </row>
    <row r="403" ht="12.75">
      <c r="A403" s="4"/>
    </row>
    <row r="404" ht="12.75">
      <c r="A404" s="4" t="s">
        <v>7</v>
      </c>
    </row>
    <row r="405" spans="1:10" ht="12.75">
      <c r="A405" s="7" t="s">
        <v>124</v>
      </c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.75">
      <c r="A406" s="7" t="s">
        <v>125</v>
      </c>
      <c r="B406" s="7"/>
      <c r="C406" s="22" t="s">
        <v>156</v>
      </c>
      <c r="D406" s="7"/>
      <c r="E406" s="20">
        <v>476</v>
      </c>
      <c r="F406" s="7" t="s">
        <v>126</v>
      </c>
      <c r="G406" s="7"/>
      <c r="H406" s="7"/>
      <c r="I406" s="7"/>
      <c r="J406" s="7"/>
    </row>
    <row r="407" spans="1:10" ht="12.75">
      <c r="A407" s="6" t="s">
        <v>26</v>
      </c>
      <c r="B407" s="6"/>
      <c r="C407" s="10" t="s">
        <v>162</v>
      </c>
      <c r="D407" s="6"/>
      <c r="E407" s="11">
        <v>484.2</v>
      </c>
      <c r="F407" s="6" t="s">
        <v>126</v>
      </c>
      <c r="G407" s="6"/>
      <c r="H407" s="6"/>
      <c r="I407" s="6"/>
      <c r="J407" s="7"/>
    </row>
    <row r="408" spans="1:10" ht="12.75">
      <c r="A408" s="7" t="s">
        <v>27</v>
      </c>
      <c r="B408" s="7"/>
      <c r="C408" s="7"/>
      <c r="D408" s="7"/>
      <c r="E408" s="20">
        <f>SUM(E407-E406)</f>
        <v>8.199999999999989</v>
      </c>
      <c r="F408" s="7" t="s">
        <v>126</v>
      </c>
      <c r="G408" s="53" t="s">
        <v>15</v>
      </c>
      <c r="H408" s="7"/>
      <c r="I408" s="20">
        <f>SUM(E408*1000)</f>
        <v>8199.999999999989</v>
      </c>
      <c r="J408" s="7" t="s">
        <v>20</v>
      </c>
    </row>
    <row r="409" ht="12.75">
      <c r="A409" s="1" t="s">
        <v>17</v>
      </c>
    </row>
    <row r="410" spans="1:8" ht="12.75">
      <c r="A410" s="8" t="s">
        <v>106</v>
      </c>
      <c r="C410" s="5">
        <v>2057.81</v>
      </c>
      <c r="D410" s="1" t="s">
        <v>18</v>
      </c>
      <c r="E410" s="9">
        <v>4453</v>
      </c>
      <c r="F410" s="1" t="s">
        <v>19</v>
      </c>
      <c r="G410" s="9">
        <v>48074</v>
      </c>
      <c r="H410" s="1" t="s">
        <v>20</v>
      </c>
    </row>
    <row r="411" spans="1:8" ht="12.75">
      <c r="A411" s="22" t="s">
        <v>107</v>
      </c>
      <c r="B411" s="7"/>
      <c r="C411" s="20">
        <v>1092.89</v>
      </c>
      <c r="D411" s="7" t="s">
        <v>18</v>
      </c>
      <c r="E411" s="23">
        <v>1362</v>
      </c>
      <c r="F411" s="7" t="s">
        <v>19</v>
      </c>
      <c r="G411" s="23">
        <v>14681</v>
      </c>
      <c r="H411" s="7" t="s">
        <v>20</v>
      </c>
    </row>
    <row r="412" spans="1:8" ht="12.75">
      <c r="A412" s="22" t="s">
        <v>108</v>
      </c>
      <c r="B412" s="7"/>
      <c r="C412" s="20">
        <v>837.08</v>
      </c>
      <c r="D412" s="7" t="s">
        <v>18</v>
      </c>
      <c r="E412" s="23">
        <v>540</v>
      </c>
      <c r="F412" s="7" t="s">
        <v>19</v>
      </c>
      <c r="G412" s="23">
        <v>5829</v>
      </c>
      <c r="H412" s="7" t="s">
        <v>20</v>
      </c>
    </row>
    <row r="413" spans="1:8" ht="12.75">
      <c r="A413" s="22" t="s">
        <v>109</v>
      </c>
      <c r="B413" s="7"/>
      <c r="C413" s="20">
        <v>748.21</v>
      </c>
      <c r="D413" s="7" t="s">
        <v>18</v>
      </c>
      <c r="E413" s="23">
        <v>255</v>
      </c>
      <c r="F413" s="7" t="s">
        <v>19</v>
      </c>
      <c r="G413" s="23">
        <v>2753</v>
      </c>
      <c r="H413" s="7" t="s">
        <v>20</v>
      </c>
    </row>
    <row r="414" spans="1:8" ht="12.75">
      <c r="A414" s="22" t="s">
        <v>110</v>
      </c>
      <c r="B414" s="7"/>
      <c r="C414" s="20">
        <v>822.56</v>
      </c>
      <c r="D414" s="7" t="s">
        <v>18</v>
      </c>
      <c r="E414" s="23">
        <v>495</v>
      </c>
      <c r="F414" s="7" t="s">
        <v>19</v>
      </c>
      <c r="G414" s="23">
        <v>5326</v>
      </c>
      <c r="H414" s="7" t="s">
        <v>20</v>
      </c>
    </row>
    <row r="415" spans="1:8" ht="12.75">
      <c r="A415" s="10" t="s">
        <v>111</v>
      </c>
      <c r="B415" s="6"/>
      <c r="C415" s="11">
        <v>1281.96</v>
      </c>
      <c r="D415" s="6" t="s">
        <v>18</v>
      </c>
      <c r="E415" s="12">
        <v>1969</v>
      </c>
      <c r="F415" s="6" t="s">
        <v>19</v>
      </c>
      <c r="G415" s="12">
        <v>21224</v>
      </c>
      <c r="H415" s="6" t="s">
        <v>20</v>
      </c>
    </row>
    <row r="416" spans="1:9" ht="12.75">
      <c r="A416" s="8" t="s">
        <v>13</v>
      </c>
      <c r="C416" s="5">
        <f>SUM(C410:C415)</f>
        <v>6840.509999999999</v>
      </c>
      <c r="D416" s="1" t="s">
        <v>18</v>
      </c>
      <c r="E416" s="9">
        <f>SUM(E410:E415)</f>
        <v>9074</v>
      </c>
      <c r="F416" s="1" t="s">
        <v>19</v>
      </c>
      <c r="G416" s="9">
        <f>SUM(G410:G415)</f>
        <v>97887</v>
      </c>
      <c r="H416" s="1" t="s">
        <v>20</v>
      </c>
      <c r="I416" s="7"/>
    </row>
    <row r="417" spans="1:10" ht="12.75">
      <c r="A417" s="5">
        <f>SUM(C416)</f>
        <v>6840.509999999999</v>
      </c>
      <c r="B417" s="1" t="s">
        <v>28</v>
      </c>
      <c r="C417" s="5">
        <f>SUM(G416)</f>
        <v>97887</v>
      </c>
      <c r="D417" s="1" t="s">
        <v>29</v>
      </c>
      <c r="E417" s="5">
        <f>SUM(A417/C417)</f>
        <v>0.06988170032792913</v>
      </c>
      <c r="F417" s="1" t="s">
        <v>30</v>
      </c>
      <c r="I417" s="4"/>
      <c r="J417" s="4"/>
    </row>
    <row r="418" spans="1:10" ht="12.75">
      <c r="A418" s="5">
        <f>SUM(I408)</f>
        <v>8199.999999999989</v>
      </c>
      <c r="B418" s="1" t="s">
        <v>127</v>
      </c>
      <c r="C418" s="5">
        <f>SUM(E417)</f>
        <v>0.06988170032792913</v>
      </c>
      <c r="D418" s="1" t="s">
        <v>128</v>
      </c>
      <c r="E418" s="5">
        <f>SUM(A418*C418)</f>
        <v>573.0299426890182</v>
      </c>
      <c r="F418" s="1" t="s">
        <v>18</v>
      </c>
      <c r="I418" s="13"/>
      <c r="J418" s="4"/>
    </row>
    <row r="419" spans="1:10" ht="12.75">
      <c r="A419" s="4" t="s">
        <v>21</v>
      </c>
      <c r="C419" s="5"/>
      <c r="F419" s="5"/>
      <c r="I419" s="13">
        <f>SUM(E418)</f>
        <v>573.0299426890182</v>
      </c>
      <c r="J419" s="4" t="s">
        <v>18</v>
      </c>
    </row>
    <row r="420" ht="12.75">
      <c r="A420" s="4" t="s">
        <v>157</v>
      </c>
    </row>
    <row r="421" spans="1:6" ht="12.75">
      <c r="A421" s="1" t="s">
        <v>25</v>
      </c>
      <c r="C421" s="15">
        <v>42846</v>
      </c>
      <c r="E421" s="5">
        <v>1064</v>
      </c>
      <c r="F421" s="1" t="s">
        <v>19</v>
      </c>
    </row>
    <row r="422" spans="1:6" ht="12.75">
      <c r="A422" s="6" t="s">
        <v>26</v>
      </c>
      <c r="B422" s="6"/>
      <c r="C422" s="44" t="s">
        <v>163</v>
      </c>
      <c r="D422" s="6"/>
      <c r="E422" s="11">
        <v>1112</v>
      </c>
      <c r="F422" s="6" t="s">
        <v>19</v>
      </c>
    </row>
    <row r="423" spans="1:6" ht="12.75">
      <c r="A423" s="1" t="s">
        <v>27</v>
      </c>
      <c r="E423" s="36">
        <f>SUM(E422-E421)</f>
        <v>48</v>
      </c>
      <c r="F423" s="17" t="s">
        <v>19</v>
      </c>
    </row>
    <row r="424" spans="1:6" ht="12.75">
      <c r="A424" s="5">
        <f>SUM(C416)</f>
        <v>6840.509999999999</v>
      </c>
      <c r="B424" s="1" t="s">
        <v>28</v>
      </c>
      <c r="C424" s="5">
        <f>SUM(G416)</f>
        <v>97887</v>
      </c>
      <c r="D424" s="1" t="s">
        <v>29</v>
      </c>
      <c r="E424" s="5">
        <f>SUM(A424/C424)</f>
        <v>0.06988170032792913</v>
      </c>
      <c r="F424" s="1" t="s">
        <v>30</v>
      </c>
    </row>
    <row r="425" spans="1:10" ht="12.75">
      <c r="A425" s="1" t="s">
        <v>31</v>
      </c>
      <c r="C425" s="1">
        <f>SUM(E423)</f>
        <v>48</v>
      </c>
      <c r="D425" s="1" t="s">
        <v>32</v>
      </c>
      <c r="E425" s="5">
        <v>75</v>
      </c>
      <c r="F425" s="1" t="s">
        <v>33</v>
      </c>
      <c r="G425" s="45" t="s">
        <v>15</v>
      </c>
      <c r="I425" s="5">
        <f>SUM(C425*E425)</f>
        <v>3600</v>
      </c>
      <c r="J425" s="1" t="s">
        <v>20</v>
      </c>
    </row>
    <row r="426" spans="1:10" ht="12.75">
      <c r="A426" s="4" t="s">
        <v>133</v>
      </c>
      <c r="C426" s="5">
        <f>SUM(I425)</f>
        <v>3600</v>
      </c>
      <c r="D426" s="1" t="s">
        <v>35</v>
      </c>
      <c r="E426" s="5">
        <f>SUM(E424)</f>
        <v>0.06988170032792913</v>
      </c>
      <c r="F426" s="1" t="s">
        <v>30</v>
      </c>
      <c r="G426" s="45" t="s">
        <v>15</v>
      </c>
      <c r="I426" s="13">
        <f>SUM(C426*E426)</f>
        <v>251.5741211805449</v>
      </c>
      <c r="J426" s="4" t="s">
        <v>18</v>
      </c>
    </row>
    <row r="427" spans="1:10" ht="12.75">
      <c r="A427" s="4"/>
      <c r="C427" s="5"/>
      <c r="E427" s="5"/>
      <c r="G427" s="45"/>
      <c r="I427" s="13"/>
      <c r="J427" s="4"/>
    </row>
    <row r="428" spans="1:7" ht="12.75">
      <c r="A428" s="4" t="s">
        <v>36</v>
      </c>
      <c r="G428" s="45"/>
    </row>
    <row r="429" spans="1:10" ht="12.75">
      <c r="A429" s="1" t="s">
        <v>37</v>
      </c>
      <c r="B429" s="9">
        <v>3167</v>
      </c>
      <c r="C429" s="1" t="s">
        <v>4</v>
      </c>
      <c r="D429" s="1">
        <v>820.5</v>
      </c>
      <c r="E429" s="1" t="s">
        <v>38</v>
      </c>
      <c r="F429" s="46">
        <v>31.67</v>
      </c>
      <c r="G429" s="45" t="s">
        <v>15</v>
      </c>
      <c r="I429" s="5">
        <f>SUM(D429/F429)</f>
        <v>25.907799179033784</v>
      </c>
      <c r="J429" s="1" t="s">
        <v>16</v>
      </c>
    </row>
    <row r="430" spans="1:6" ht="12.75">
      <c r="A430" s="1" t="s">
        <v>39</v>
      </c>
      <c r="F430" s="5"/>
    </row>
    <row r="431" spans="1:6" ht="12.75">
      <c r="A431" s="8" t="s">
        <v>106</v>
      </c>
      <c r="C431" s="24">
        <v>101.75</v>
      </c>
      <c r="D431" s="1" t="s">
        <v>18</v>
      </c>
      <c r="F431" s="5"/>
    </row>
    <row r="432" spans="1:4" ht="12.75">
      <c r="A432" s="8" t="s">
        <v>107</v>
      </c>
      <c r="C432" s="24">
        <v>105.06</v>
      </c>
      <c r="D432" s="1" t="s">
        <v>18</v>
      </c>
    </row>
    <row r="433" spans="1:4" ht="12.75">
      <c r="A433" s="8" t="s">
        <v>108</v>
      </c>
      <c r="C433" s="24">
        <v>101.75</v>
      </c>
      <c r="D433" s="1" t="s">
        <v>18</v>
      </c>
    </row>
    <row r="434" spans="1:4" ht="12.75">
      <c r="A434" s="8" t="s">
        <v>109</v>
      </c>
      <c r="C434" s="24">
        <v>105.06</v>
      </c>
      <c r="D434" s="1" t="s">
        <v>18</v>
      </c>
    </row>
    <row r="435" spans="1:4" ht="12.75">
      <c r="A435" s="8" t="s">
        <v>110</v>
      </c>
      <c r="C435" s="24">
        <v>105.06</v>
      </c>
      <c r="D435" s="1" t="s">
        <v>18</v>
      </c>
    </row>
    <row r="436" spans="1:4" ht="12.75">
      <c r="A436" s="29" t="s">
        <v>111</v>
      </c>
      <c r="B436" s="30"/>
      <c r="C436" s="31">
        <v>101.75</v>
      </c>
      <c r="D436" s="30" t="s">
        <v>18</v>
      </c>
    </row>
    <row r="437" spans="1:10" ht="12.75">
      <c r="A437" s="1" t="s">
        <v>13</v>
      </c>
      <c r="C437" s="24">
        <f>SUM(C431:C436)</f>
        <v>620.4300000000001</v>
      </c>
      <c r="D437" s="1" t="s">
        <v>18</v>
      </c>
      <c r="E437" s="1" t="s">
        <v>40</v>
      </c>
      <c r="F437" s="47">
        <f>SUM(I429)</f>
        <v>25.907799179033784</v>
      </c>
      <c r="G437" s="1" t="s">
        <v>137</v>
      </c>
      <c r="I437" s="5">
        <f>SUM(C437/100*F437)</f>
        <v>160.73975844647933</v>
      </c>
      <c r="J437" s="1" t="s">
        <v>18</v>
      </c>
    </row>
    <row r="438" spans="1:10" ht="12.75">
      <c r="A438" s="4" t="s">
        <v>42</v>
      </c>
      <c r="B438" s="4"/>
      <c r="C438" s="4"/>
      <c r="D438" s="4"/>
      <c r="E438" s="4"/>
      <c r="F438" s="4"/>
      <c r="G438" s="4"/>
      <c r="H438" s="4"/>
      <c r="I438" s="13">
        <f>SUM(I437)</f>
        <v>160.73975844647933</v>
      </c>
      <c r="J438" s="4" t="s">
        <v>18</v>
      </c>
    </row>
    <row r="439" spans="1:10" ht="12.75">
      <c r="A439" s="4"/>
      <c r="B439" s="4"/>
      <c r="C439" s="4"/>
      <c r="D439" s="4"/>
      <c r="E439" s="4"/>
      <c r="F439" s="4"/>
      <c r="G439" s="4"/>
      <c r="H439" s="4"/>
      <c r="I439" s="13"/>
      <c r="J439" s="4"/>
    </row>
    <row r="440" ht="12.75">
      <c r="A440" s="4" t="s">
        <v>43</v>
      </c>
    </row>
    <row r="441" ht="12.75">
      <c r="A441" s="1" t="s">
        <v>134</v>
      </c>
    </row>
    <row r="442" spans="1:6" ht="12.75">
      <c r="A442" s="1" t="s">
        <v>25</v>
      </c>
      <c r="C442" s="15">
        <v>42846</v>
      </c>
      <c r="E442" s="43">
        <v>307.652</v>
      </c>
      <c r="F442" s="1" t="s">
        <v>19</v>
      </c>
    </row>
    <row r="443" spans="1:6" ht="12.75">
      <c r="A443" s="6" t="s">
        <v>26</v>
      </c>
      <c r="B443" s="6"/>
      <c r="C443" s="44" t="s">
        <v>163</v>
      </c>
      <c r="D443" s="6"/>
      <c r="E443" s="38">
        <v>378</v>
      </c>
      <c r="F443" s="6" t="s">
        <v>19</v>
      </c>
    </row>
    <row r="444" spans="1:10" ht="12.75">
      <c r="A444" s="1" t="s">
        <v>27</v>
      </c>
      <c r="E444" s="39">
        <f>SUM(E443-E442)</f>
        <v>70.34800000000001</v>
      </c>
      <c r="F444" s="19" t="s">
        <v>19</v>
      </c>
      <c r="G444" s="1">
        <v>0.9359</v>
      </c>
      <c r="H444" s="1" t="s">
        <v>135</v>
      </c>
      <c r="I444" s="5">
        <f>SUM(E444*G444*1.2)</f>
        <v>79.00643184</v>
      </c>
      <c r="J444" s="1" t="s">
        <v>18</v>
      </c>
    </row>
    <row r="445" ht="12.75">
      <c r="A445" s="1" t="s">
        <v>54</v>
      </c>
    </row>
    <row r="446" ht="12.75">
      <c r="A446" s="1" t="s">
        <v>130</v>
      </c>
    </row>
    <row r="447" spans="1:6" ht="12.75">
      <c r="A447" s="1" t="s">
        <v>25</v>
      </c>
      <c r="C447" s="15">
        <f>C421</f>
        <v>42846</v>
      </c>
      <c r="E447" s="24">
        <f>E421</f>
        <v>1064</v>
      </c>
      <c r="F447" s="1" t="s">
        <v>19</v>
      </c>
    </row>
    <row r="448" spans="1:6" ht="12.75">
      <c r="A448" s="6" t="s">
        <v>26</v>
      </c>
      <c r="B448" s="6"/>
      <c r="C448" s="48" t="str">
        <f>C422</f>
        <v>23.10.2017</v>
      </c>
      <c r="D448" s="6"/>
      <c r="E448" s="25">
        <f>E422</f>
        <v>1112</v>
      </c>
      <c r="F448" s="6" t="s">
        <v>19</v>
      </c>
    </row>
    <row r="449" spans="1:10" ht="12.75">
      <c r="A449" s="1" t="s">
        <v>27</v>
      </c>
      <c r="E449" s="40">
        <f>SUM(E448-E447)</f>
        <v>48</v>
      </c>
      <c r="F449" s="17" t="s">
        <v>19</v>
      </c>
      <c r="G449" s="1">
        <f>SUM(G444)</f>
        <v>0.9359</v>
      </c>
      <c r="H449" s="1" t="s">
        <v>135</v>
      </c>
      <c r="I449" s="5">
        <f>SUM(E449*G449*1.2)</f>
        <v>53.90783999999999</v>
      </c>
      <c r="J449" s="1" t="s">
        <v>18</v>
      </c>
    </row>
    <row r="450" spans="1:10" ht="12.75">
      <c r="A450" s="41" t="s">
        <v>55</v>
      </c>
      <c r="B450" s="41"/>
      <c r="C450" s="41"/>
      <c r="D450" s="41"/>
      <c r="E450" s="41"/>
      <c r="F450" s="41"/>
      <c r="G450" s="41"/>
      <c r="H450" s="41"/>
      <c r="I450" s="42">
        <f>SUM(I444+I449)</f>
        <v>132.91427184</v>
      </c>
      <c r="J450" s="41" t="s">
        <v>18</v>
      </c>
    </row>
    <row r="451" spans="1:10" ht="12.75">
      <c r="A451" s="41"/>
      <c r="B451" s="41"/>
      <c r="C451" s="41"/>
      <c r="D451" s="41"/>
      <c r="E451" s="41"/>
      <c r="F451" s="41"/>
      <c r="G451" s="41"/>
      <c r="H451" s="41"/>
      <c r="I451" s="42"/>
      <c r="J451" s="41"/>
    </row>
    <row r="452" spans="1:10" ht="12.75">
      <c r="A452" s="41"/>
      <c r="B452" s="41"/>
      <c r="C452" s="41"/>
      <c r="D452" s="41"/>
      <c r="E452" s="41"/>
      <c r="F452" s="41"/>
      <c r="G452" s="41"/>
      <c r="H452" s="41"/>
      <c r="I452" s="42"/>
      <c r="J452" s="41"/>
    </row>
    <row r="453" spans="1:10" ht="12.75">
      <c r="A453" s="41"/>
      <c r="B453" s="41"/>
      <c r="C453" s="41"/>
      <c r="D453" s="41"/>
      <c r="E453" s="41"/>
      <c r="F453" s="41"/>
      <c r="G453" s="41"/>
      <c r="H453" s="41"/>
      <c r="I453" s="42"/>
      <c r="J453" s="41"/>
    </row>
    <row r="454" spans="1:10" ht="12.75">
      <c r="A454" s="41"/>
      <c r="B454" s="41"/>
      <c r="C454" s="41"/>
      <c r="D454" s="41"/>
      <c r="E454" s="41"/>
      <c r="F454" s="41"/>
      <c r="G454" s="41"/>
      <c r="H454" s="41"/>
      <c r="I454" s="42"/>
      <c r="J454" s="41"/>
    </row>
    <row r="455" spans="1:10" ht="12.75">
      <c r="A455" s="41"/>
      <c r="B455" s="41"/>
      <c r="C455" s="41"/>
      <c r="D455" s="41"/>
      <c r="E455" s="41"/>
      <c r="F455" s="41"/>
      <c r="G455" s="41"/>
      <c r="H455" s="41"/>
      <c r="I455" s="42"/>
      <c r="J455" s="41"/>
    </row>
    <row r="456" spans="1:10" ht="12.75">
      <c r="A456" s="41"/>
      <c r="B456" s="41"/>
      <c r="C456" s="41"/>
      <c r="D456" s="41"/>
      <c r="E456" s="41"/>
      <c r="F456" s="41"/>
      <c r="G456" s="41"/>
      <c r="H456" s="41"/>
      <c r="I456" s="42"/>
      <c r="J456" s="41"/>
    </row>
    <row r="457" ht="12.75">
      <c r="A457" s="4" t="s">
        <v>56</v>
      </c>
    </row>
    <row r="458" ht="12.75">
      <c r="A458" s="1" t="s">
        <v>134</v>
      </c>
    </row>
    <row r="459" spans="1:6" ht="12.75">
      <c r="A459" s="1" t="s">
        <v>25</v>
      </c>
      <c r="C459" s="15">
        <f>SUM(C442)</f>
        <v>42846</v>
      </c>
      <c r="E459" s="37">
        <f>SUM(E442)</f>
        <v>307.652</v>
      </c>
      <c r="F459" s="1" t="s">
        <v>19</v>
      </c>
    </row>
    <row r="460" spans="1:6" ht="12.75">
      <c r="A460" s="6" t="s">
        <v>26</v>
      </c>
      <c r="B460" s="6"/>
      <c r="C460" s="44" t="s">
        <v>163</v>
      </c>
      <c r="D460" s="6"/>
      <c r="E460" s="38">
        <f>SUM(E443)</f>
        <v>378</v>
      </c>
      <c r="F460" s="6" t="s">
        <v>19</v>
      </c>
    </row>
    <row r="461" spans="1:10" ht="12.75">
      <c r="A461" s="1" t="s">
        <v>27</v>
      </c>
      <c r="E461" s="39">
        <f>SUM(E460-E459)</f>
        <v>70.34800000000001</v>
      </c>
      <c r="F461" s="19" t="s">
        <v>19</v>
      </c>
      <c r="G461" s="1">
        <v>0.9216</v>
      </c>
      <c r="H461" s="1" t="s">
        <v>135</v>
      </c>
      <c r="I461" s="5">
        <f>SUM(E461*G461*1.2)</f>
        <v>77.79926016000002</v>
      </c>
      <c r="J461" s="1" t="s">
        <v>18</v>
      </c>
    </row>
    <row r="462" ht="12.75">
      <c r="A462" s="1" t="s">
        <v>54</v>
      </c>
    </row>
    <row r="463" ht="12.75">
      <c r="A463" s="1" t="s">
        <v>130</v>
      </c>
    </row>
    <row r="464" spans="1:6" ht="12.75">
      <c r="A464" s="1" t="s">
        <v>25</v>
      </c>
      <c r="C464" s="15">
        <f>SUM(C447)</f>
        <v>42846</v>
      </c>
      <c r="E464" s="5">
        <f>SUM(E421)</f>
        <v>1064</v>
      </c>
      <c r="F464" s="1" t="s">
        <v>19</v>
      </c>
    </row>
    <row r="465" spans="1:6" ht="12.75">
      <c r="A465" s="6" t="s">
        <v>26</v>
      </c>
      <c r="B465" s="6"/>
      <c r="C465" s="44" t="s">
        <v>163</v>
      </c>
      <c r="D465" s="6"/>
      <c r="E465" s="11">
        <f>SUM(E422)</f>
        <v>1112</v>
      </c>
      <c r="F465" s="6" t="s">
        <v>19</v>
      </c>
    </row>
    <row r="466" spans="1:10" ht="12.75">
      <c r="A466" s="1" t="s">
        <v>27</v>
      </c>
      <c r="E466" s="36">
        <f>SUM(E465-E464)</f>
        <v>48</v>
      </c>
      <c r="F466" s="17" t="s">
        <v>19</v>
      </c>
      <c r="G466" s="1">
        <f>SUM(G461)</f>
        <v>0.9216</v>
      </c>
      <c r="H466" s="1" t="s">
        <v>135</v>
      </c>
      <c r="I466" s="5">
        <f>SUM(E466*G466*1.2)</f>
        <v>53.084160000000004</v>
      </c>
      <c r="J466" s="1" t="s">
        <v>18</v>
      </c>
    </row>
    <row r="467" spans="1:10" ht="12.75">
      <c r="A467" s="41" t="s">
        <v>57</v>
      </c>
      <c r="B467" s="41"/>
      <c r="C467" s="41"/>
      <c r="D467" s="41"/>
      <c r="E467" s="41"/>
      <c r="F467" s="41"/>
      <c r="G467" s="41"/>
      <c r="H467" s="41"/>
      <c r="I467" s="42">
        <f>SUM(I461+I466)</f>
        <v>130.88342016000001</v>
      </c>
      <c r="J467" s="41" t="s">
        <v>18</v>
      </c>
    </row>
    <row r="468" spans="1:10" ht="12.75">
      <c r="A468" s="41"/>
      <c r="B468" s="41"/>
      <c r="C468" s="41"/>
      <c r="D468" s="41"/>
      <c r="E468" s="41"/>
      <c r="F468" s="41"/>
      <c r="G468" s="41"/>
      <c r="H468" s="41"/>
      <c r="I468" s="42"/>
      <c r="J468" s="41"/>
    </row>
    <row r="469" spans="1:10" ht="12.75">
      <c r="A469" s="41"/>
      <c r="B469" s="41"/>
      <c r="C469" s="41"/>
      <c r="D469" s="41"/>
      <c r="E469" s="41"/>
      <c r="F469" s="41"/>
      <c r="G469" s="41"/>
      <c r="H469" s="41"/>
      <c r="I469" s="42"/>
      <c r="J469" s="41"/>
    </row>
    <row r="470" ht="12.75">
      <c r="A470" s="1" t="s">
        <v>164</v>
      </c>
    </row>
    <row r="471" spans="1:10" ht="12.75">
      <c r="A471" s="1" t="s">
        <v>58</v>
      </c>
      <c r="I471" s="1">
        <v>0</v>
      </c>
      <c r="J471" s="1" t="s">
        <v>18</v>
      </c>
    </row>
    <row r="472" spans="1:10" ht="12.75">
      <c r="A472" s="1" t="s">
        <v>59</v>
      </c>
      <c r="I472" s="5">
        <f>SUM(I419+I426)</f>
        <v>824.6040638695631</v>
      </c>
      <c r="J472" s="1" t="s">
        <v>18</v>
      </c>
    </row>
    <row r="473" spans="1:10" ht="12.75">
      <c r="A473" s="1" t="s">
        <v>60</v>
      </c>
      <c r="I473" s="5">
        <f>SUM(I438)</f>
        <v>160.73975844647933</v>
      </c>
      <c r="J473" s="1" t="s">
        <v>18</v>
      </c>
    </row>
    <row r="474" spans="1:10" ht="12.75">
      <c r="A474" s="1" t="s">
        <v>61</v>
      </c>
      <c r="I474" s="5">
        <f>SUM(I450)</f>
        <v>132.91427184</v>
      </c>
      <c r="J474" s="1" t="s">
        <v>18</v>
      </c>
    </row>
    <row r="475" spans="1:10" ht="12.75">
      <c r="A475" s="6" t="s">
        <v>62</v>
      </c>
      <c r="B475" s="6"/>
      <c r="C475" s="6"/>
      <c r="D475" s="6"/>
      <c r="E475" s="6"/>
      <c r="F475" s="6"/>
      <c r="G475" s="6"/>
      <c r="H475" s="6"/>
      <c r="I475" s="11">
        <f>SUM(I467)</f>
        <v>130.88342016000001</v>
      </c>
      <c r="J475" s="6" t="s">
        <v>18</v>
      </c>
    </row>
    <row r="476" spans="1:10" ht="12.75">
      <c r="A476" s="4" t="s">
        <v>63</v>
      </c>
      <c r="B476" s="4"/>
      <c r="C476" s="4"/>
      <c r="D476" s="4"/>
      <c r="E476" s="4"/>
      <c r="F476" s="4"/>
      <c r="G476" s="4"/>
      <c r="H476" s="4"/>
      <c r="I476" s="13">
        <f>SUM(I471:I475)</f>
        <v>1249.1415143160425</v>
      </c>
      <c r="J476" s="4" t="s">
        <v>18</v>
      </c>
    </row>
    <row r="477" spans="1:10" ht="12.75">
      <c r="A477" s="49" t="s">
        <v>141</v>
      </c>
      <c r="B477" s="49"/>
      <c r="C477" s="54">
        <v>6</v>
      </c>
      <c r="D477" s="50" t="s">
        <v>150</v>
      </c>
      <c r="E477" s="54">
        <v>300</v>
      </c>
      <c r="F477" s="50" t="s">
        <v>18</v>
      </c>
      <c r="G477" s="16" t="s">
        <v>165</v>
      </c>
      <c r="H477" s="51"/>
      <c r="I477" s="52">
        <f>C477*E477</f>
        <v>1800</v>
      </c>
      <c r="J477" s="49" t="s">
        <v>18</v>
      </c>
    </row>
    <row r="478" spans="1:10" ht="12.75">
      <c r="A478" s="4" t="s">
        <v>166</v>
      </c>
      <c r="B478" s="4"/>
      <c r="C478" s="4"/>
      <c r="D478" s="4"/>
      <c r="E478" s="4"/>
      <c r="F478" s="4"/>
      <c r="G478" s="4"/>
      <c r="H478" s="4"/>
      <c r="I478" s="13">
        <f>I476-I477</f>
        <v>-550.8584856839575</v>
      </c>
      <c r="J478" s="4" t="s">
        <v>18</v>
      </c>
    </row>
    <row r="479" spans="1:10" ht="12.75">
      <c r="A479" s="4"/>
      <c r="B479" s="4"/>
      <c r="C479" s="4"/>
      <c r="D479" s="4"/>
      <c r="E479" s="4"/>
      <c r="F479" s="4"/>
      <c r="G479" s="4"/>
      <c r="H479" s="4"/>
      <c r="I479" s="13"/>
      <c r="J479" s="4"/>
    </row>
    <row r="480" spans="1:5" ht="12.75">
      <c r="A480" s="1" t="s">
        <v>131</v>
      </c>
      <c r="B480" s="21">
        <v>43038</v>
      </c>
      <c r="C480" s="1" t="s">
        <v>235</v>
      </c>
      <c r="E480" s="28" t="s">
        <v>235</v>
      </c>
    </row>
    <row r="486" spans="1:10" ht="12.75">
      <c r="A486" s="82" t="s">
        <v>0</v>
      </c>
      <c r="B486" s="82"/>
      <c r="C486" s="82"/>
      <c r="D486" s="82"/>
      <c r="E486" s="82"/>
      <c r="F486" s="82"/>
      <c r="G486" s="82"/>
      <c r="H486" s="82"/>
      <c r="I486" s="82"/>
      <c r="J486" s="82"/>
    </row>
    <row r="488" spans="1:10" ht="12.75">
      <c r="A488" s="81" t="s">
        <v>123</v>
      </c>
      <c r="B488" s="81"/>
      <c r="C488" s="81"/>
      <c r="D488" s="81"/>
      <c r="E488" s="81"/>
      <c r="F488" s="81"/>
      <c r="G488" s="81"/>
      <c r="H488" s="81"/>
      <c r="I488" s="81"/>
      <c r="J488" s="81"/>
    </row>
    <row r="489" spans="1:10" ht="12.75">
      <c r="A489" s="81" t="s">
        <v>167</v>
      </c>
      <c r="B489" s="81"/>
      <c r="C489" s="81"/>
      <c r="D489" s="81"/>
      <c r="E489" s="81"/>
      <c r="F489" s="81"/>
      <c r="G489" s="81"/>
      <c r="H489" s="81"/>
      <c r="I489" s="81"/>
      <c r="J489" s="81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ht="12.75">
      <c r="A491" s="4" t="s">
        <v>155</v>
      </c>
    </row>
    <row r="492" ht="12.75">
      <c r="A492" s="4"/>
    </row>
    <row r="493" ht="12.75">
      <c r="A493" s="4" t="s">
        <v>7</v>
      </c>
    </row>
    <row r="494" spans="1:10" ht="12.75">
      <c r="A494" s="7" t="s">
        <v>124</v>
      </c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.75">
      <c r="A495" s="7" t="s">
        <v>125</v>
      </c>
      <c r="B495" s="7"/>
      <c r="C495" s="22" t="s">
        <v>162</v>
      </c>
      <c r="D495" s="7"/>
      <c r="E495" s="20">
        <v>484.2</v>
      </c>
      <c r="F495" s="7" t="s">
        <v>126</v>
      </c>
      <c r="G495" s="7"/>
      <c r="H495" s="7"/>
      <c r="I495" s="7"/>
      <c r="J495" s="7"/>
    </row>
    <row r="496" spans="1:10" ht="12.75">
      <c r="A496" s="6" t="s">
        <v>26</v>
      </c>
      <c r="B496" s="6"/>
      <c r="C496" s="10" t="s">
        <v>168</v>
      </c>
      <c r="D496" s="6"/>
      <c r="E496" s="11">
        <v>502.3</v>
      </c>
      <c r="F496" s="6" t="s">
        <v>126</v>
      </c>
      <c r="G496" s="6"/>
      <c r="H496" s="6"/>
      <c r="I496" s="6"/>
      <c r="J496" s="7"/>
    </row>
    <row r="497" spans="1:10" ht="12.75">
      <c r="A497" s="7" t="s">
        <v>27</v>
      </c>
      <c r="B497" s="7"/>
      <c r="C497" s="7"/>
      <c r="D497" s="7"/>
      <c r="E497" s="20">
        <f>SUM(E496-E495)</f>
        <v>18.100000000000023</v>
      </c>
      <c r="F497" s="7" t="s">
        <v>126</v>
      </c>
      <c r="G497" s="53" t="s">
        <v>15</v>
      </c>
      <c r="H497" s="7"/>
      <c r="I497" s="20">
        <f>SUM(E497*1000)</f>
        <v>18100.000000000022</v>
      </c>
      <c r="J497" s="7" t="s">
        <v>20</v>
      </c>
    </row>
    <row r="498" ht="12.75">
      <c r="A498" s="1" t="s">
        <v>17</v>
      </c>
    </row>
    <row r="499" spans="1:8" ht="12.75">
      <c r="A499" s="22" t="s">
        <v>115</v>
      </c>
      <c r="B499" s="7"/>
      <c r="C499" s="20">
        <v>2720.52</v>
      </c>
      <c r="D499" s="7" t="s">
        <v>18</v>
      </c>
      <c r="E499" s="23">
        <v>5556</v>
      </c>
      <c r="F499" s="7" t="s">
        <v>19</v>
      </c>
      <c r="G499" s="23">
        <v>59671</v>
      </c>
      <c r="H499" s="7" t="s">
        <v>20</v>
      </c>
    </row>
    <row r="500" spans="1:8" ht="12.75">
      <c r="A500" s="22" t="s">
        <v>116</v>
      </c>
      <c r="B500" s="7"/>
      <c r="C500" s="20">
        <v>3659.09</v>
      </c>
      <c r="D500" s="7" t="s">
        <v>18</v>
      </c>
      <c r="E500" s="23">
        <v>8594</v>
      </c>
      <c r="F500" s="7" t="s">
        <v>19</v>
      </c>
      <c r="G500" s="23">
        <v>92179</v>
      </c>
      <c r="H500" s="7" t="s">
        <v>20</v>
      </c>
    </row>
    <row r="501" spans="1:8" ht="12.75">
      <c r="A501" s="10" t="s">
        <v>117</v>
      </c>
      <c r="B501" s="6"/>
      <c r="C501" s="11">
        <v>3451</v>
      </c>
      <c r="D501" s="6" t="s">
        <v>18</v>
      </c>
      <c r="E501" s="12">
        <v>6000</v>
      </c>
      <c r="F501" s="6" t="s">
        <v>19</v>
      </c>
      <c r="G501" s="12">
        <v>60000</v>
      </c>
      <c r="H501" s="6" t="s">
        <v>20</v>
      </c>
    </row>
    <row r="502" spans="1:9" ht="12.75">
      <c r="A502" s="8" t="s">
        <v>13</v>
      </c>
      <c r="C502" s="5">
        <f>SUM(C499:C501)</f>
        <v>9830.61</v>
      </c>
      <c r="D502" s="1" t="s">
        <v>18</v>
      </c>
      <c r="E502" s="9">
        <f>SUM(E499:E501)</f>
        <v>20150</v>
      </c>
      <c r="F502" s="1" t="s">
        <v>19</v>
      </c>
      <c r="G502" s="9">
        <f>SUM(G499:G501)</f>
        <v>211850</v>
      </c>
      <c r="H502" s="1" t="s">
        <v>20</v>
      </c>
      <c r="I502" s="7"/>
    </row>
    <row r="503" spans="1:10" ht="12.75">
      <c r="A503" s="5">
        <f>SUM(C502)</f>
        <v>9830.61</v>
      </c>
      <c r="B503" s="1" t="s">
        <v>28</v>
      </c>
      <c r="C503" s="5">
        <f>SUM(G502)</f>
        <v>211850</v>
      </c>
      <c r="D503" s="1" t="s">
        <v>29</v>
      </c>
      <c r="E503" s="5">
        <f>SUM(A503/C503)</f>
        <v>0.04640363464715601</v>
      </c>
      <c r="F503" s="1" t="s">
        <v>30</v>
      </c>
      <c r="I503" s="4"/>
      <c r="J503" s="4"/>
    </row>
    <row r="504" spans="1:10" ht="12.75">
      <c r="A504" s="5">
        <f>SUM(I497)</f>
        <v>18100.000000000022</v>
      </c>
      <c r="B504" s="1" t="s">
        <v>127</v>
      </c>
      <c r="C504" s="5">
        <f>SUM(E503)</f>
        <v>0.04640363464715601</v>
      </c>
      <c r="D504" s="1" t="s">
        <v>128</v>
      </c>
      <c r="E504" s="5">
        <f>SUM(A504*C504)</f>
        <v>839.9057871135248</v>
      </c>
      <c r="F504" s="1" t="s">
        <v>18</v>
      </c>
      <c r="I504" s="13"/>
      <c r="J504" s="4"/>
    </row>
    <row r="505" spans="1:10" ht="12.75">
      <c r="A505" s="4" t="s">
        <v>21</v>
      </c>
      <c r="C505" s="5"/>
      <c r="F505" s="5"/>
      <c r="I505" s="13">
        <f>SUM(E504)</f>
        <v>839.9057871135248</v>
      </c>
      <c r="J505" s="4" t="s">
        <v>18</v>
      </c>
    </row>
    <row r="506" ht="12.75">
      <c r="A506" s="4" t="s">
        <v>157</v>
      </c>
    </row>
    <row r="507" spans="1:6" ht="12.75">
      <c r="A507" s="1" t="s">
        <v>25</v>
      </c>
      <c r="C507" s="15">
        <v>43031</v>
      </c>
      <c r="E507" s="5">
        <v>1112</v>
      </c>
      <c r="F507" s="1" t="s">
        <v>19</v>
      </c>
    </row>
    <row r="508" spans="1:6" ht="12.75">
      <c r="A508" s="6" t="s">
        <v>26</v>
      </c>
      <c r="B508" s="6"/>
      <c r="C508" s="44" t="s">
        <v>168</v>
      </c>
      <c r="D508" s="6"/>
      <c r="E508" s="11">
        <v>1125</v>
      </c>
      <c r="F508" s="6" t="s">
        <v>19</v>
      </c>
    </row>
    <row r="509" spans="1:6" ht="12.75">
      <c r="A509" s="1" t="s">
        <v>27</v>
      </c>
      <c r="E509" s="36">
        <f>SUM(E508-E507)</f>
        <v>13</v>
      </c>
      <c r="F509" s="17" t="s">
        <v>19</v>
      </c>
    </row>
    <row r="510" spans="1:6" ht="12.75">
      <c r="A510" s="5">
        <f>SUM(C502)</f>
        <v>9830.61</v>
      </c>
      <c r="B510" s="1" t="s">
        <v>28</v>
      </c>
      <c r="C510" s="5">
        <f>SUM(G502)</f>
        <v>211850</v>
      </c>
      <c r="D510" s="1" t="s">
        <v>29</v>
      </c>
      <c r="E510" s="5">
        <f>SUM(A510/C510)</f>
        <v>0.04640363464715601</v>
      </c>
      <c r="F510" s="1" t="s">
        <v>30</v>
      </c>
    </row>
    <row r="511" spans="1:10" ht="12.75">
      <c r="A511" s="1" t="s">
        <v>31</v>
      </c>
      <c r="C511" s="1">
        <f>SUM(E509)</f>
        <v>13</v>
      </c>
      <c r="D511" s="1" t="s">
        <v>32</v>
      </c>
      <c r="E511" s="5">
        <v>75</v>
      </c>
      <c r="F511" s="1" t="s">
        <v>33</v>
      </c>
      <c r="G511" s="45" t="s">
        <v>15</v>
      </c>
      <c r="I511" s="5">
        <f>SUM(C511*E511)</f>
        <v>975</v>
      </c>
      <c r="J511" s="1" t="s">
        <v>20</v>
      </c>
    </row>
    <row r="512" spans="1:10" ht="12.75">
      <c r="A512" s="4" t="s">
        <v>133</v>
      </c>
      <c r="C512" s="5">
        <f>SUM(I511)</f>
        <v>975</v>
      </c>
      <c r="D512" s="1" t="s">
        <v>35</v>
      </c>
      <c r="E512" s="5">
        <f>SUM(E510)</f>
        <v>0.04640363464715601</v>
      </c>
      <c r="F512" s="1" t="s">
        <v>30</v>
      </c>
      <c r="G512" s="45" t="s">
        <v>15</v>
      </c>
      <c r="I512" s="13">
        <f>SUM(C512*E512)</f>
        <v>45.243543780977106</v>
      </c>
      <c r="J512" s="4" t="s">
        <v>18</v>
      </c>
    </row>
    <row r="513" spans="1:10" ht="12.75">
      <c r="A513" s="4"/>
      <c r="C513" s="5"/>
      <c r="E513" s="5"/>
      <c r="G513" s="45"/>
      <c r="I513" s="13"/>
      <c r="J513" s="4"/>
    </row>
    <row r="514" spans="1:7" ht="12.75">
      <c r="A514" s="4" t="s">
        <v>36</v>
      </c>
      <c r="G514" s="45"/>
    </row>
    <row r="515" spans="1:10" ht="12.75">
      <c r="A515" s="1" t="s">
        <v>37</v>
      </c>
      <c r="B515" s="9">
        <v>3167</v>
      </c>
      <c r="C515" s="1" t="s">
        <v>4</v>
      </c>
      <c r="D515" s="1">
        <v>820.5</v>
      </c>
      <c r="E515" s="1" t="s">
        <v>38</v>
      </c>
      <c r="F515" s="46">
        <v>31.67</v>
      </c>
      <c r="G515" s="45" t="s">
        <v>15</v>
      </c>
      <c r="I515" s="5">
        <f>SUM(D515/F515)</f>
        <v>25.907799179033784</v>
      </c>
      <c r="J515" s="1" t="s">
        <v>16</v>
      </c>
    </row>
    <row r="516" spans="1:6" ht="12.75">
      <c r="A516" s="1" t="s">
        <v>39</v>
      </c>
      <c r="F516" s="5"/>
    </row>
    <row r="517" spans="1:4" ht="12.75">
      <c r="A517" s="8" t="s">
        <v>115</v>
      </c>
      <c r="C517" s="24">
        <v>105.06</v>
      </c>
      <c r="D517" s="1" t="s">
        <v>18</v>
      </c>
    </row>
    <row r="518" spans="1:4" ht="12.75">
      <c r="A518" s="8" t="s">
        <v>116</v>
      </c>
      <c r="C518" s="24">
        <v>101.75</v>
      </c>
      <c r="D518" s="1" t="s">
        <v>18</v>
      </c>
    </row>
    <row r="519" spans="1:4" ht="12.75">
      <c r="A519" s="29" t="s">
        <v>117</v>
      </c>
      <c r="B519" s="30"/>
      <c r="C519" s="31">
        <v>0</v>
      </c>
      <c r="D519" s="30" t="s">
        <v>18</v>
      </c>
    </row>
    <row r="520" spans="1:10" ht="12.75">
      <c r="A520" s="1" t="s">
        <v>13</v>
      </c>
      <c r="C520" s="24">
        <f>SUM(C517:C519)</f>
        <v>206.81</v>
      </c>
      <c r="D520" s="1" t="s">
        <v>18</v>
      </c>
      <c r="E520" s="1" t="s">
        <v>40</v>
      </c>
      <c r="F520" s="47">
        <f>SUM(I515)</f>
        <v>25.907799179033784</v>
      </c>
      <c r="G520" s="1" t="s">
        <v>137</v>
      </c>
      <c r="I520" s="5">
        <f>SUM(C520/100*F520)</f>
        <v>53.57991948215977</v>
      </c>
      <c r="J520" s="1" t="s">
        <v>18</v>
      </c>
    </row>
    <row r="521" spans="1:10" ht="12.75">
      <c r="A521" s="4" t="s">
        <v>42</v>
      </c>
      <c r="B521" s="4"/>
      <c r="C521" s="4"/>
      <c r="D521" s="4"/>
      <c r="E521" s="4"/>
      <c r="F521" s="4"/>
      <c r="G521" s="4"/>
      <c r="H521" s="4"/>
      <c r="I521" s="13">
        <f>SUM(I520)</f>
        <v>53.57991948215977</v>
      </c>
      <c r="J521" s="4" t="s">
        <v>18</v>
      </c>
    </row>
    <row r="522" spans="1:10" ht="12.75">
      <c r="A522" s="4"/>
      <c r="B522" s="4"/>
      <c r="C522" s="4"/>
      <c r="D522" s="4"/>
      <c r="E522" s="4"/>
      <c r="F522" s="4"/>
      <c r="G522" s="4"/>
      <c r="H522" s="4"/>
      <c r="I522" s="13"/>
      <c r="J522" s="4"/>
    </row>
    <row r="523" ht="12.75">
      <c r="A523" s="4" t="s">
        <v>43</v>
      </c>
    </row>
    <row r="524" ht="12.75">
      <c r="A524" s="1" t="s">
        <v>134</v>
      </c>
    </row>
    <row r="525" spans="1:6" ht="12.75">
      <c r="A525" s="1" t="s">
        <v>25</v>
      </c>
      <c r="C525" s="15">
        <v>43031</v>
      </c>
      <c r="E525" s="43">
        <v>378</v>
      </c>
      <c r="F525" s="1" t="s">
        <v>19</v>
      </c>
    </row>
    <row r="526" spans="1:6" ht="12.75">
      <c r="A526" s="6" t="s">
        <v>26</v>
      </c>
      <c r="B526" s="6"/>
      <c r="C526" s="44" t="s">
        <v>168</v>
      </c>
      <c r="D526" s="6"/>
      <c r="E526" s="38">
        <v>396.802</v>
      </c>
      <c r="F526" s="6" t="s">
        <v>19</v>
      </c>
    </row>
    <row r="527" spans="1:10" ht="12.75">
      <c r="A527" s="1" t="s">
        <v>27</v>
      </c>
      <c r="E527" s="39">
        <f>SUM(E526-E525)</f>
        <v>18.80200000000002</v>
      </c>
      <c r="F527" s="19" t="s">
        <v>19</v>
      </c>
      <c r="G527" s="1">
        <v>0.9359</v>
      </c>
      <c r="H527" s="1" t="s">
        <v>135</v>
      </c>
      <c r="I527" s="5">
        <f>SUM(E527*G527*1.2)</f>
        <v>21.11615016000002</v>
      </c>
      <c r="J527" s="1" t="s">
        <v>18</v>
      </c>
    </row>
    <row r="528" ht="12.75">
      <c r="A528" s="1" t="s">
        <v>54</v>
      </c>
    </row>
    <row r="529" ht="12.75">
      <c r="A529" s="1" t="s">
        <v>130</v>
      </c>
    </row>
    <row r="530" spans="1:6" ht="12.75">
      <c r="A530" s="1" t="s">
        <v>25</v>
      </c>
      <c r="C530" s="15">
        <f>C507</f>
        <v>43031</v>
      </c>
      <c r="E530" s="24">
        <f>E507</f>
        <v>1112</v>
      </c>
      <c r="F530" s="1" t="s">
        <v>19</v>
      </c>
    </row>
    <row r="531" spans="1:6" ht="12.75">
      <c r="A531" s="6" t="s">
        <v>26</v>
      </c>
      <c r="B531" s="6"/>
      <c r="C531" s="48" t="str">
        <f>C508</f>
        <v>08.12.2017</v>
      </c>
      <c r="D531" s="6"/>
      <c r="E531" s="25">
        <f>E508</f>
        <v>1125</v>
      </c>
      <c r="F531" s="6" t="s">
        <v>19</v>
      </c>
    </row>
    <row r="532" spans="1:10" ht="12.75">
      <c r="A532" s="1" t="s">
        <v>27</v>
      </c>
      <c r="E532" s="40">
        <f>SUM(E531-E530)</f>
        <v>13</v>
      </c>
      <c r="F532" s="17" t="s">
        <v>19</v>
      </c>
      <c r="G532" s="1">
        <f>SUM(G527)</f>
        <v>0.9359</v>
      </c>
      <c r="H532" s="1" t="s">
        <v>135</v>
      </c>
      <c r="I532" s="5">
        <f>SUM(E532*G532*1.2)</f>
        <v>14.600039999999998</v>
      </c>
      <c r="J532" s="1" t="s">
        <v>18</v>
      </c>
    </row>
    <row r="533" spans="1:10" ht="12.75">
      <c r="A533" s="41" t="s">
        <v>55</v>
      </c>
      <c r="B533" s="41"/>
      <c r="C533" s="41"/>
      <c r="D533" s="41"/>
      <c r="E533" s="41"/>
      <c r="F533" s="41"/>
      <c r="G533" s="41"/>
      <c r="H533" s="41"/>
      <c r="I533" s="42">
        <f>SUM(I527+I532)</f>
        <v>35.71619016000002</v>
      </c>
      <c r="J533" s="41" t="s">
        <v>18</v>
      </c>
    </row>
    <row r="534" spans="1:10" ht="12.75">
      <c r="A534" s="41"/>
      <c r="B534" s="41"/>
      <c r="C534" s="41"/>
      <c r="D534" s="41"/>
      <c r="E534" s="41"/>
      <c r="F534" s="41"/>
      <c r="G534" s="41"/>
      <c r="H534" s="41"/>
      <c r="I534" s="42"/>
      <c r="J534" s="41"/>
    </row>
    <row r="535" ht="12.75">
      <c r="A535" s="4" t="s">
        <v>56</v>
      </c>
    </row>
    <row r="536" ht="12.75">
      <c r="A536" s="1" t="s">
        <v>134</v>
      </c>
    </row>
    <row r="537" spans="1:6" ht="12.75">
      <c r="A537" s="1" t="s">
        <v>25</v>
      </c>
      <c r="C537" s="15">
        <f>SUM(C525)</f>
        <v>43031</v>
      </c>
      <c r="E537" s="37">
        <f>SUM(E525)</f>
        <v>378</v>
      </c>
      <c r="F537" s="1" t="s">
        <v>19</v>
      </c>
    </row>
    <row r="538" spans="1:6" ht="12.75">
      <c r="A538" s="6" t="s">
        <v>26</v>
      </c>
      <c r="B538" s="6"/>
      <c r="C538" s="48">
        <v>43077</v>
      </c>
      <c r="D538" s="6"/>
      <c r="E538" s="38">
        <f>SUM(E526)</f>
        <v>396.802</v>
      </c>
      <c r="F538" s="6" t="s">
        <v>19</v>
      </c>
    </row>
    <row r="539" spans="1:10" ht="12.75">
      <c r="A539" s="1" t="s">
        <v>27</v>
      </c>
      <c r="E539" s="39">
        <f>SUM(E538-E537)</f>
        <v>18.80200000000002</v>
      </c>
      <c r="F539" s="19" t="s">
        <v>19</v>
      </c>
      <c r="G539" s="1">
        <v>0.9216</v>
      </c>
      <c r="H539" s="1" t="s">
        <v>135</v>
      </c>
      <c r="I539" s="5">
        <f>SUM(E539*G539*1.2)</f>
        <v>20.79350784000002</v>
      </c>
      <c r="J539" s="1" t="s">
        <v>18</v>
      </c>
    </row>
    <row r="540" ht="12.75">
      <c r="A540" s="1" t="s">
        <v>54</v>
      </c>
    </row>
    <row r="541" ht="12.75">
      <c r="A541" s="1" t="s">
        <v>130</v>
      </c>
    </row>
    <row r="542" spans="1:6" ht="12.75">
      <c r="A542" s="1" t="s">
        <v>25</v>
      </c>
      <c r="C542" s="15">
        <f>SUM(C530)</f>
        <v>43031</v>
      </c>
      <c r="E542" s="5">
        <f>SUM(E507)</f>
        <v>1112</v>
      </c>
      <c r="F542" s="1" t="s">
        <v>19</v>
      </c>
    </row>
    <row r="543" spans="1:6" ht="12.75">
      <c r="A543" s="6" t="s">
        <v>26</v>
      </c>
      <c r="B543" s="6"/>
      <c r="C543" s="44" t="s">
        <v>168</v>
      </c>
      <c r="D543" s="6"/>
      <c r="E543" s="11">
        <f>SUM(E508)</f>
        <v>1125</v>
      </c>
      <c r="F543" s="6" t="s">
        <v>19</v>
      </c>
    </row>
    <row r="544" spans="1:10" ht="12.75">
      <c r="A544" s="1" t="s">
        <v>27</v>
      </c>
      <c r="E544" s="36">
        <f>SUM(E543-E542)</f>
        <v>13</v>
      </c>
      <c r="F544" s="17" t="s">
        <v>19</v>
      </c>
      <c r="G544" s="1">
        <f>SUM(G539)</f>
        <v>0.9216</v>
      </c>
      <c r="H544" s="1" t="s">
        <v>135</v>
      </c>
      <c r="I544" s="5">
        <f>SUM(E544*G544*1.2)</f>
        <v>14.37696</v>
      </c>
      <c r="J544" s="1" t="s">
        <v>18</v>
      </c>
    </row>
    <row r="545" spans="1:10" ht="12.75">
      <c r="A545" s="41" t="s">
        <v>57</v>
      </c>
      <c r="B545" s="41"/>
      <c r="C545" s="41"/>
      <c r="D545" s="41"/>
      <c r="E545" s="41"/>
      <c r="F545" s="41"/>
      <c r="G545" s="41"/>
      <c r="H545" s="41"/>
      <c r="I545" s="42">
        <f>SUM(I539+I544)</f>
        <v>35.17046784000002</v>
      </c>
      <c r="J545" s="41" t="s">
        <v>18</v>
      </c>
    </row>
    <row r="546" spans="1:10" ht="12.75">
      <c r="A546" s="41"/>
      <c r="B546" s="41"/>
      <c r="C546" s="41"/>
      <c r="D546" s="41"/>
      <c r="E546" s="41"/>
      <c r="F546" s="41"/>
      <c r="G546" s="41"/>
      <c r="H546" s="41"/>
      <c r="I546" s="42"/>
      <c r="J546" s="41"/>
    </row>
    <row r="547" spans="1:10" ht="12.75">
      <c r="A547" s="41"/>
      <c r="B547" s="41"/>
      <c r="C547" s="41"/>
      <c r="D547" s="41"/>
      <c r="E547" s="41"/>
      <c r="F547" s="41"/>
      <c r="G547" s="41"/>
      <c r="H547" s="41"/>
      <c r="I547" s="42"/>
      <c r="J547" s="41"/>
    </row>
    <row r="548" spans="1:10" ht="12.75">
      <c r="A548" s="41"/>
      <c r="B548" s="41"/>
      <c r="C548" s="41"/>
      <c r="D548" s="41"/>
      <c r="E548" s="41"/>
      <c r="F548" s="41"/>
      <c r="G548" s="41"/>
      <c r="H548" s="41"/>
      <c r="I548" s="42"/>
      <c r="J548" s="41"/>
    </row>
    <row r="549" ht="12.75">
      <c r="A549" s="1" t="s">
        <v>169</v>
      </c>
    </row>
    <row r="550" spans="1:10" ht="12.75">
      <c r="A550" s="1" t="s">
        <v>58</v>
      </c>
      <c r="I550" s="1">
        <v>0</v>
      </c>
      <c r="J550" s="1" t="s">
        <v>18</v>
      </c>
    </row>
    <row r="551" spans="1:10" ht="12.75">
      <c r="A551" s="1" t="s">
        <v>59</v>
      </c>
      <c r="I551" s="5">
        <f>SUM(I505+I512)</f>
        <v>885.1493308945019</v>
      </c>
      <c r="J551" s="1" t="s">
        <v>18</v>
      </c>
    </row>
    <row r="552" spans="1:10" ht="12.75">
      <c r="A552" s="1" t="s">
        <v>60</v>
      </c>
      <c r="I552" s="5">
        <f>SUM(I521)</f>
        <v>53.57991948215977</v>
      </c>
      <c r="J552" s="1" t="s">
        <v>18</v>
      </c>
    </row>
    <row r="553" spans="1:10" ht="12.75">
      <c r="A553" s="1" t="s">
        <v>61</v>
      </c>
      <c r="I553" s="5">
        <f>SUM(I533)</f>
        <v>35.71619016000002</v>
      </c>
      <c r="J553" s="1" t="s">
        <v>18</v>
      </c>
    </row>
    <row r="554" spans="1:10" ht="12.75">
      <c r="A554" s="6" t="s">
        <v>62</v>
      </c>
      <c r="B554" s="6"/>
      <c r="C554" s="6"/>
      <c r="D554" s="6"/>
      <c r="E554" s="6"/>
      <c r="F554" s="6"/>
      <c r="G554" s="6"/>
      <c r="H554" s="6"/>
      <c r="I554" s="11">
        <f>SUM(I545)</f>
        <v>35.17046784000002</v>
      </c>
      <c r="J554" s="6" t="s">
        <v>18</v>
      </c>
    </row>
    <row r="555" spans="1:10" ht="12.75">
      <c r="A555" s="4" t="s">
        <v>63</v>
      </c>
      <c r="B555" s="4"/>
      <c r="C555" s="4"/>
      <c r="D555" s="4"/>
      <c r="E555" s="4"/>
      <c r="F555" s="4"/>
      <c r="G555" s="4"/>
      <c r="H555" s="4"/>
      <c r="I555" s="13">
        <f>SUM(I550:I554)</f>
        <v>1009.6159083766617</v>
      </c>
      <c r="J555" s="4" t="s">
        <v>18</v>
      </c>
    </row>
    <row r="556" spans="1:10" ht="12.75">
      <c r="A556" s="49" t="s">
        <v>141</v>
      </c>
      <c r="B556" s="49"/>
      <c r="C556" s="54">
        <v>3</v>
      </c>
      <c r="D556" s="50" t="s">
        <v>150</v>
      </c>
      <c r="E556" s="54">
        <v>300</v>
      </c>
      <c r="F556" s="50" t="s">
        <v>18</v>
      </c>
      <c r="G556" s="16" t="s">
        <v>170</v>
      </c>
      <c r="H556" s="51"/>
      <c r="I556" s="52">
        <f>C556*E556</f>
        <v>900</v>
      </c>
      <c r="J556" s="49" t="s">
        <v>18</v>
      </c>
    </row>
    <row r="557" spans="1:10" ht="12.75">
      <c r="A557" s="4" t="s">
        <v>171</v>
      </c>
      <c r="B557" s="4"/>
      <c r="C557" s="4"/>
      <c r="D557" s="4"/>
      <c r="E557" s="4"/>
      <c r="F557" s="4"/>
      <c r="G557" s="4"/>
      <c r="H557" s="4"/>
      <c r="I557" s="13">
        <f>I555-I556</f>
        <v>109.61590837666165</v>
      </c>
      <c r="J557" s="4" t="s">
        <v>18</v>
      </c>
    </row>
    <row r="558" spans="1:10" ht="12.75">
      <c r="A558" s="4"/>
      <c r="B558" s="4"/>
      <c r="C558" s="4"/>
      <c r="D558" s="4"/>
      <c r="E558" s="4"/>
      <c r="F558" s="4"/>
      <c r="G558" s="4"/>
      <c r="H558" s="4"/>
      <c r="I558" s="13"/>
      <c r="J558" s="4"/>
    </row>
    <row r="559" spans="1:5" ht="12.75">
      <c r="A559" s="1" t="s">
        <v>131</v>
      </c>
      <c r="B559" s="21">
        <v>43080</v>
      </c>
      <c r="C559" s="1" t="s">
        <v>235</v>
      </c>
      <c r="E559" s="28" t="s">
        <v>235</v>
      </c>
    </row>
    <row r="560" spans="2:5" ht="12.75">
      <c r="B560" s="21"/>
      <c r="E560" s="28"/>
    </row>
    <row r="561" spans="2:5" ht="12.75">
      <c r="B561" s="21"/>
      <c r="E561" s="28"/>
    </row>
    <row r="563" spans="1:10" ht="12.75">
      <c r="A563" s="82" t="s">
        <v>0</v>
      </c>
      <c r="B563" s="82"/>
      <c r="C563" s="82"/>
      <c r="D563" s="82"/>
      <c r="E563" s="82"/>
      <c r="F563" s="82"/>
      <c r="G563" s="82"/>
      <c r="H563" s="82"/>
      <c r="I563" s="82"/>
      <c r="J563" s="82"/>
    </row>
    <row r="565" spans="1:10" ht="12.75">
      <c r="A565" s="81" t="s">
        <v>123</v>
      </c>
      <c r="B565" s="81"/>
      <c r="C565" s="81"/>
      <c r="D565" s="81"/>
      <c r="E565" s="81"/>
      <c r="F565" s="81"/>
      <c r="G565" s="81"/>
      <c r="H565" s="81"/>
      <c r="I565" s="81"/>
      <c r="J565" s="81"/>
    </row>
    <row r="566" spans="1:10" ht="12.75">
      <c r="A566" s="81" t="s">
        <v>119</v>
      </c>
      <c r="B566" s="81"/>
      <c r="C566" s="81"/>
      <c r="D566" s="81"/>
      <c r="E566" s="81"/>
      <c r="F566" s="81"/>
      <c r="G566" s="81"/>
      <c r="H566" s="81"/>
      <c r="I566" s="81"/>
      <c r="J566" s="81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ht="12.75">
      <c r="A568" s="4" t="s">
        <v>155</v>
      </c>
    </row>
    <row r="569" ht="12.75">
      <c r="A569" s="4"/>
    </row>
    <row r="570" ht="12.75">
      <c r="A570" s="4" t="s">
        <v>7</v>
      </c>
    </row>
    <row r="571" spans="1:10" ht="12.75">
      <c r="A571" s="7" t="s">
        <v>124</v>
      </c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.75">
      <c r="A572" s="7" t="s">
        <v>125</v>
      </c>
      <c r="B572" s="7"/>
      <c r="C572" s="22" t="s">
        <v>168</v>
      </c>
      <c r="D572" s="7"/>
      <c r="E572" s="20">
        <v>502.3</v>
      </c>
      <c r="F572" s="7" t="s">
        <v>126</v>
      </c>
      <c r="G572" s="7"/>
      <c r="H572" s="7"/>
      <c r="I572" s="7"/>
      <c r="J572" s="7"/>
    </row>
    <row r="573" spans="1:10" ht="12.75">
      <c r="A573" s="6" t="s">
        <v>26</v>
      </c>
      <c r="B573" s="6"/>
      <c r="C573" s="10" t="s">
        <v>172</v>
      </c>
      <c r="D573" s="6"/>
      <c r="E573" s="11">
        <v>527</v>
      </c>
      <c r="F573" s="6" t="s">
        <v>126</v>
      </c>
      <c r="G573" s="6"/>
      <c r="H573" s="6"/>
      <c r="I573" s="6"/>
      <c r="J573" s="7"/>
    </row>
    <row r="574" spans="1:10" ht="12.75">
      <c r="A574" s="7" t="s">
        <v>27</v>
      </c>
      <c r="B574" s="7"/>
      <c r="C574" s="7"/>
      <c r="D574" s="7"/>
      <c r="E574" s="20">
        <f>SUM(E573-E572)</f>
        <v>24.69999999999999</v>
      </c>
      <c r="F574" s="7" t="s">
        <v>126</v>
      </c>
      <c r="G574" s="53" t="s">
        <v>15</v>
      </c>
      <c r="H574" s="7"/>
      <c r="I574" s="20">
        <f>SUM(E574*1000)</f>
        <v>24699.99999999999</v>
      </c>
      <c r="J574" s="7" t="s">
        <v>20</v>
      </c>
    </row>
    <row r="575" ht="12.75">
      <c r="A575" s="1" t="s">
        <v>17</v>
      </c>
    </row>
    <row r="576" spans="1:8" ht="12.75">
      <c r="A576" s="22" t="s">
        <v>117</v>
      </c>
      <c r="B576" s="7"/>
      <c r="C576" s="20">
        <v>4499.6</v>
      </c>
      <c r="D576" s="7" t="s">
        <v>18</v>
      </c>
      <c r="E576" s="23">
        <v>11285</v>
      </c>
      <c r="F576" s="7" t="s">
        <v>19</v>
      </c>
      <c r="G576" s="23">
        <v>121291</v>
      </c>
      <c r="H576" s="7" t="s">
        <v>20</v>
      </c>
    </row>
    <row r="577" spans="1:8" ht="12.75">
      <c r="A577" s="10" t="s">
        <v>117</v>
      </c>
      <c r="B577" s="6"/>
      <c r="C577" s="11">
        <v>3451</v>
      </c>
      <c r="D577" s="6" t="s">
        <v>18</v>
      </c>
      <c r="E577" s="12">
        <v>6000</v>
      </c>
      <c r="F577" s="6" t="s">
        <v>19</v>
      </c>
      <c r="G577" s="12">
        <v>60000</v>
      </c>
      <c r="H577" s="6" t="s">
        <v>20</v>
      </c>
    </row>
    <row r="578" spans="1:9" ht="12.75">
      <c r="A578" s="8" t="s">
        <v>13</v>
      </c>
      <c r="C578" s="5">
        <f>SUM(C576-C577)</f>
        <v>1048.6000000000004</v>
      </c>
      <c r="D578" s="1" t="s">
        <v>18</v>
      </c>
      <c r="E578" s="9">
        <f>SUM(E576-E577)</f>
        <v>5285</v>
      </c>
      <c r="F578" s="1" t="s">
        <v>19</v>
      </c>
      <c r="G578" s="9">
        <f>SUM(G576-G577)</f>
        <v>61291</v>
      </c>
      <c r="H578" s="1" t="s">
        <v>20</v>
      </c>
      <c r="I578" s="7"/>
    </row>
    <row r="579" spans="1:10" ht="12.75">
      <c r="A579" s="5">
        <f>SUM(C578)</f>
        <v>1048.6000000000004</v>
      </c>
      <c r="B579" s="1" t="s">
        <v>28</v>
      </c>
      <c r="C579" s="5">
        <f>SUM(G578)</f>
        <v>61291</v>
      </c>
      <c r="D579" s="1" t="s">
        <v>29</v>
      </c>
      <c r="E579" s="5">
        <f>SUM(A579/C579)</f>
        <v>0.017108547747630164</v>
      </c>
      <c r="F579" s="1" t="s">
        <v>30</v>
      </c>
      <c r="I579" s="4"/>
      <c r="J579" s="4"/>
    </row>
    <row r="580" spans="1:10" ht="12.75">
      <c r="A580" s="5">
        <f>SUM(I574)</f>
        <v>24699.99999999999</v>
      </c>
      <c r="B580" s="1" t="s">
        <v>127</v>
      </c>
      <c r="C580" s="5">
        <f>SUM(E579)</f>
        <v>0.017108547747630164</v>
      </c>
      <c r="D580" s="1" t="s">
        <v>128</v>
      </c>
      <c r="E580" s="5">
        <f>SUM(A580*C580)</f>
        <v>422.5811293664649</v>
      </c>
      <c r="F580" s="1" t="s">
        <v>18</v>
      </c>
      <c r="I580" s="13"/>
      <c r="J580" s="4"/>
    </row>
    <row r="581" spans="1:10" ht="12.75">
      <c r="A581" s="4" t="s">
        <v>21</v>
      </c>
      <c r="C581" s="5"/>
      <c r="F581" s="5"/>
      <c r="I581" s="13">
        <f>SUM(E580)</f>
        <v>422.5811293664649</v>
      </c>
      <c r="J581" s="4" t="s">
        <v>18</v>
      </c>
    </row>
    <row r="582" ht="12.75">
      <c r="A582" s="4" t="s">
        <v>157</v>
      </c>
    </row>
    <row r="583" spans="1:6" ht="12.75">
      <c r="A583" s="1" t="s">
        <v>25</v>
      </c>
      <c r="C583" s="15">
        <v>43077</v>
      </c>
      <c r="E583" s="5">
        <v>1125</v>
      </c>
      <c r="F583" s="1" t="s">
        <v>19</v>
      </c>
    </row>
    <row r="584" spans="1:6" ht="12.75">
      <c r="A584" s="6" t="s">
        <v>26</v>
      </c>
      <c r="B584" s="6"/>
      <c r="C584" s="44" t="s">
        <v>172</v>
      </c>
      <c r="D584" s="6"/>
      <c r="E584" s="11">
        <v>1136</v>
      </c>
      <c r="F584" s="6" t="s">
        <v>19</v>
      </c>
    </row>
    <row r="585" spans="1:6" ht="12.75">
      <c r="A585" s="1" t="s">
        <v>27</v>
      </c>
      <c r="E585" s="36">
        <f>SUM(E584-E583)</f>
        <v>11</v>
      </c>
      <c r="F585" s="17" t="s">
        <v>19</v>
      </c>
    </row>
    <row r="586" spans="1:6" ht="12.75">
      <c r="A586" s="5">
        <f>SUM(C578)</f>
        <v>1048.6000000000004</v>
      </c>
      <c r="B586" s="1" t="s">
        <v>28</v>
      </c>
      <c r="C586" s="5">
        <f>SUM(G578)</f>
        <v>61291</v>
      </c>
      <c r="D586" s="1" t="s">
        <v>29</v>
      </c>
      <c r="E586" s="5">
        <f>SUM(A586/C586)</f>
        <v>0.017108547747630164</v>
      </c>
      <c r="F586" s="1" t="s">
        <v>30</v>
      </c>
    </row>
    <row r="587" spans="1:10" ht="12.75">
      <c r="A587" s="1" t="s">
        <v>31</v>
      </c>
      <c r="C587" s="1">
        <f>SUM(E585)</f>
        <v>11</v>
      </c>
      <c r="D587" s="1" t="s">
        <v>32</v>
      </c>
      <c r="E587" s="5">
        <v>75</v>
      </c>
      <c r="F587" s="1" t="s">
        <v>33</v>
      </c>
      <c r="G587" s="45" t="s">
        <v>15</v>
      </c>
      <c r="I587" s="5">
        <f>SUM(C587*E587)</f>
        <v>825</v>
      </c>
      <c r="J587" s="1" t="s">
        <v>20</v>
      </c>
    </row>
    <row r="588" spans="1:10" ht="12.75">
      <c r="A588" s="4" t="s">
        <v>133</v>
      </c>
      <c r="C588" s="5">
        <f>SUM(I587)</f>
        <v>825</v>
      </c>
      <c r="D588" s="1" t="s">
        <v>35</v>
      </c>
      <c r="E588" s="5">
        <f>SUM(E586)</f>
        <v>0.017108547747630164</v>
      </c>
      <c r="F588" s="1" t="s">
        <v>30</v>
      </c>
      <c r="G588" s="45" t="s">
        <v>15</v>
      </c>
      <c r="I588" s="13">
        <f>SUM(C588*E588)</f>
        <v>14.114551891794886</v>
      </c>
      <c r="J588" s="4" t="s">
        <v>18</v>
      </c>
    </row>
    <row r="589" spans="1:10" ht="12.75">
      <c r="A589" s="4"/>
      <c r="C589" s="5"/>
      <c r="E589" s="5"/>
      <c r="G589" s="45"/>
      <c r="I589" s="13"/>
      <c r="J589" s="4"/>
    </row>
    <row r="590" spans="1:7" ht="12.75">
      <c r="A590" s="4" t="s">
        <v>36</v>
      </c>
      <c r="G590" s="45"/>
    </row>
    <row r="591" spans="1:10" ht="12.75">
      <c r="A591" s="1" t="s">
        <v>37</v>
      </c>
      <c r="B591" s="9">
        <v>3167</v>
      </c>
      <c r="C591" s="1" t="s">
        <v>4</v>
      </c>
      <c r="D591" s="1">
        <v>820.5</v>
      </c>
      <c r="E591" s="1" t="s">
        <v>38</v>
      </c>
      <c r="F591" s="46">
        <v>31.67</v>
      </c>
      <c r="G591" s="45" t="s">
        <v>15</v>
      </c>
      <c r="I591" s="5">
        <f>SUM(D591/F591)</f>
        <v>25.907799179033784</v>
      </c>
      <c r="J591" s="1" t="s">
        <v>16</v>
      </c>
    </row>
    <row r="592" spans="1:6" ht="12.75">
      <c r="A592" s="1" t="s">
        <v>39</v>
      </c>
      <c r="F592" s="5"/>
    </row>
    <row r="593" spans="1:4" ht="12.75">
      <c r="A593" s="29" t="s">
        <v>117</v>
      </c>
      <c r="B593" s="30"/>
      <c r="C593" s="31">
        <v>105.06</v>
      </c>
      <c r="D593" s="30" t="s">
        <v>18</v>
      </c>
    </row>
    <row r="594" spans="1:10" ht="12.75">
      <c r="A594" s="1" t="s">
        <v>13</v>
      </c>
      <c r="C594" s="24">
        <f>SUM(C593:C593)</f>
        <v>105.06</v>
      </c>
      <c r="D594" s="1" t="s">
        <v>18</v>
      </c>
      <c r="E594" s="1" t="s">
        <v>40</v>
      </c>
      <c r="F594" s="47">
        <f>SUM(I591)</f>
        <v>25.907799179033784</v>
      </c>
      <c r="G594" s="1" t="s">
        <v>137</v>
      </c>
      <c r="I594" s="5">
        <f>SUM(C594/100*F594)</f>
        <v>27.218733817492893</v>
      </c>
      <c r="J594" s="1" t="s">
        <v>18</v>
      </c>
    </row>
    <row r="595" spans="1:10" ht="12.75">
      <c r="A595" s="4" t="s">
        <v>42</v>
      </c>
      <c r="B595" s="4"/>
      <c r="C595" s="4"/>
      <c r="D595" s="4"/>
      <c r="E595" s="4"/>
      <c r="F595" s="4"/>
      <c r="G595" s="4"/>
      <c r="H595" s="4"/>
      <c r="I595" s="13">
        <f>SUM(I594)</f>
        <v>27.218733817492893</v>
      </c>
      <c r="J595" s="4" t="s">
        <v>18</v>
      </c>
    </row>
    <row r="596" spans="1:10" ht="12.75">
      <c r="A596" s="4"/>
      <c r="B596" s="4"/>
      <c r="C596" s="4"/>
      <c r="D596" s="4"/>
      <c r="E596" s="4"/>
      <c r="F596" s="4"/>
      <c r="G596" s="4"/>
      <c r="H596" s="4"/>
      <c r="I596" s="13"/>
      <c r="J596" s="4"/>
    </row>
    <row r="597" ht="12.75">
      <c r="A597" s="4" t="s">
        <v>43</v>
      </c>
    </row>
    <row r="598" ht="12.75">
      <c r="A598" s="1" t="s">
        <v>134</v>
      </c>
    </row>
    <row r="599" spans="1:6" ht="12.75">
      <c r="A599" s="1" t="s">
        <v>25</v>
      </c>
      <c r="C599" s="15">
        <f>SUM(C604)</f>
        <v>43077</v>
      </c>
      <c r="E599" s="43">
        <v>396.802</v>
      </c>
      <c r="F599" s="1" t="s">
        <v>19</v>
      </c>
    </row>
    <row r="600" spans="1:6" ht="12.75">
      <c r="A600" s="6" t="s">
        <v>26</v>
      </c>
      <c r="B600" s="6"/>
      <c r="C600" s="44" t="s">
        <v>172</v>
      </c>
      <c r="D600" s="6"/>
      <c r="E600" s="38">
        <v>413</v>
      </c>
      <c r="F600" s="6" t="s">
        <v>19</v>
      </c>
    </row>
    <row r="601" spans="1:10" ht="12.75">
      <c r="A601" s="1" t="s">
        <v>27</v>
      </c>
      <c r="E601" s="39">
        <f>SUM(E600-E599)</f>
        <v>16.19799999999998</v>
      </c>
      <c r="F601" s="19" t="s">
        <v>19</v>
      </c>
      <c r="G601" s="1">
        <v>0.9359</v>
      </c>
      <c r="H601" s="1" t="s">
        <v>135</v>
      </c>
      <c r="I601" s="5">
        <f>SUM(E601*G601*1.2)</f>
        <v>18.191649839999975</v>
      </c>
      <c r="J601" s="1" t="s">
        <v>18</v>
      </c>
    </row>
    <row r="602" ht="12.75">
      <c r="A602" s="1" t="s">
        <v>54</v>
      </c>
    </row>
    <row r="603" ht="12.75">
      <c r="A603" s="1" t="s">
        <v>130</v>
      </c>
    </row>
    <row r="604" spans="1:6" ht="12.75">
      <c r="A604" s="1" t="s">
        <v>25</v>
      </c>
      <c r="C604" s="15">
        <f>C583</f>
        <v>43077</v>
      </c>
      <c r="E604" s="24">
        <f>E583</f>
        <v>1125</v>
      </c>
      <c r="F604" s="1" t="s">
        <v>19</v>
      </c>
    </row>
    <row r="605" spans="1:6" ht="12.75">
      <c r="A605" s="6" t="s">
        <v>26</v>
      </c>
      <c r="B605" s="6"/>
      <c r="C605" s="48" t="str">
        <f>C584</f>
        <v>31.12.2017</v>
      </c>
      <c r="D605" s="6"/>
      <c r="E605" s="25">
        <f>E584</f>
        <v>1136</v>
      </c>
      <c r="F605" s="6" t="s">
        <v>19</v>
      </c>
    </row>
    <row r="606" spans="1:10" ht="12.75">
      <c r="A606" s="1" t="s">
        <v>27</v>
      </c>
      <c r="E606" s="40">
        <f>SUM(E605-E604)</f>
        <v>11</v>
      </c>
      <c r="F606" s="17" t="s">
        <v>19</v>
      </c>
      <c r="G606" s="1">
        <f>SUM(G601)</f>
        <v>0.9359</v>
      </c>
      <c r="H606" s="1" t="s">
        <v>135</v>
      </c>
      <c r="I606" s="5">
        <f>SUM(E606*G606*1.2)</f>
        <v>12.35388</v>
      </c>
      <c r="J606" s="1" t="s">
        <v>18</v>
      </c>
    </row>
    <row r="607" spans="1:10" ht="12.75">
      <c r="A607" s="41" t="s">
        <v>55</v>
      </c>
      <c r="B607" s="41"/>
      <c r="C607" s="41"/>
      <c r="D607" s="41"/>
      <c r="E607" s="41"/>
      <c r="F607" s="41"/>
      <c r="G607" s="41"/>
      <c r="H607" s="41"/>
      <c r="I607" s="42">
        <f>SUM(I601+I606)</f>
        <v>30.545529839999976</v>
      </c>
      <c r="J607" s="41" t="s">
        <v>18</v>
      </c>
    </row>
    <row r="608" spans="1:10" ht="12.75">
      <c r="A608" s="41"/>
      <c r="B608" s="41"/>
      <c r="C608" s="41"/>
      <c r="D608" s="41"/>
      <c r="E608" s="41"/>
      <c r="F608" s="41"/>
      <c r="G608" s="41"/>
      <c r="H608" s="41"/>
      <c r="I608" s="42"/>
      <c r="J608" s="41"/>
    </row>
    <row r="609" ht="12.75">
      <c r="A609" s="4" t="s">
        <v>56</v>
      </c>
    </row>
    <row r="610" ht="12.75">
      <c r="A610" s="1" t="s">
        <v>134</v>
      </c>
    </row>
    <row r="611" spans="1:6" ht="12.75">
      <c r="A611" s="1" t="s">
        <v>25</v>
      </c>
      <c r="C611" s="15">
        <f>SUM(C599)</f>
        <v>43077</v>
      </c>
      <c r="E611" s="37">
        <f>SUM(E599)</f>
        <v>396.802</v>
      </c>
      <c r="F611" s="1" t="s">
        <v>19</v>
      </c>
    </row>
    <row r="612" spans="1:6" ht="12.75">
      <c r="A612" s="6" t="s">
        <v>26</v>
      </c>
      <c r="B612" s="6"/>
      <c r="C612" s="48">
        <v>43100</v>
      </c>
      <c r="D612" s="6"/>
      <c r="E612" s="38">
        <f>SUM(E600)</f>
        <v>413</v>
      </c>
      <c r="F612" s="6" t="s">
        <v>19</v>
      </c>
    </row>
    <row r="613" spans="1:10" ht="12.75">
      <c r="A613" s="1" t="s">
        <v>27</v>
      </c>
      <c r="E613" s="39">
        <f>SUM(E612-E611)</f>
        <v>16.19799999999998</v>
      </c>
      <c r="F613" s="19" t="s">
        <v>19</v>
      </c>
      <c r="G613" s="1">
        <v>0.9216</v>
      </c>
      <c r="H613" s="1" t="s">
        <v>135</v>
      </c>
      <c r="I613" s="5">
        <f>SUM(E613*G613*1.2)</f>
        <v>17.913692159999975</v>
      </c>
      <c r="J613" s="1" t="s">
        <v>18</v>
      </c>
    </row>
    <row r="614" ht="12.75">
      <c r="A614" s="1" t="s">
        <v>54</v>
      </c>
    </row>
    <row r="615" ht="12.75">
      <c r="A615" s="1" t="s">
        <v>130</v>
      </c>
    </row>
    <row r="616" spans="1:6" ht="12.75">
      <c r="A616" s="1" t="s">
        <v>25</v>
      </c>
      <c r="C616" s="15">
        <f>SUM(C604)</f>
        <v>43077</v>
      </c>
      <c r="E616" s="5">
        <f>SUM(E583)</f>
        <v>1125</v>
      </c>
      <c r="F616" s="1" t="s">
        <v>19</v>
      </c>
    </row>
    <row r="617" spans="1:6" ht="12.75">
      <c r="A617" s="6" t="s">
        <v>26</v>
      </c>
      <c r="B617" s="6"/>
      <c r="C617" s="44" t="s">
        <v>172</v>
      </c>
      <c r="D617" s="6"/>
      <c r="E617" s="11">
        <f>SUM(E584)</f>
        <v>1136</v>
      </c>
      <c r="F617" s="6" t="s">
        <v>19</v>
      </c>
    </row>
    <row r="618" spans="1:10" ht="12.75">
      <c r="A618" s="1" t="s">
        <v>27</v>
      </c>
      <c r="E618" s="36">
        <f>SUM(E617-E616)</f>
        <v>11</v>
      </c>
      <c r="F618" s="17" t="s">
        <v>19</v>
      </c>
      <c r="G618" s="1">
        <f>SUM(G613)</f>
        <v>0.9216</v>
      </c>
      <c r="H618" s="1" t="s">
        <v>135</v>
      </c>
      <c r="I618" s="5">
        <f>SUM(E618*G618*1.2)</f>
        <v>12.165119999999998</v>
      </c>
      <c r="J618" s="1" t="s">
        <v>18</v>
      </c>
    </row>
    <row r="619" spans="1:10" ht="12.75">
      <c r="A619" s="41" t="s">
        <v>57</v>
      </c>
      <c r="B619" s="41"/>
      <c r="C619" s="41"/>
      <c r="D619" s="41"/>
      <c r="E619" s="41"/>
      <c r="F619" s="41"/>
      <c r="G619" s="41"/>
      <c r="H619" s="41"/>
      <c r="I619" s="42">
        <f>SUM(I613+I618)</f>
        <v>30.078812159999973</v>
      </c>
      <c r="J619" s="41" t="s">
        <v>18</v>
      </c>
    </row>
    <row r="620" spans="1:10" ht="12.75">
      <c r="A620" s="41"/>
      <c r="B620" s="41"/>
      <c r="C620" s="41"/>
      <c r="D620" s="41"/>
      <c r="E620" s="41"/>
      <c r="F620" s="41"/>
      <c r="G620" s="41"/>
      <c r="H620" s="41"/>
      <c r="I620" s="42"/>
      <c r="J620" s="41"/>
    </row>
    <row r="621" spans="1:10" ht="12.75">
      <c r="A621" s="41"/>
      <c r="B621" s="41"/>
      <c r="C621" s="41"/>
      <c r="D621" s="41"/>
      <c r="E621" s="41"/>
      <c r="F621" s="41"/>
      <c r="G621" s="41"/>
      <c r="H621" s="41"/>
      <c r="I621" s="42"/>
      <c r="J621" s="41"/>
    </row>
    <row r="622" spans="1:10" ht="12.75">
      <c r="A622" s="41"/>
      <c r="B622" s="41"/>
      <c r="C622" s="41"/>
      <c r="D622" s="41"/>
      <c r="E622" s="41"/>
      <c r="F622" s="41"/>
      <c r="G622" s="41"/>
      <c r="H622" s="41"/>
      <c r="I622" s="42"/>
      <c r="J622" s="41"/>
    </row>
    <row r="623" spans="1:10" ht="12.75">
      <c r="A623" s="41"/>
      <c r="B623" s="41"/>
      <c r="C623" s="41"/>
      <c r="D623" s="41"/>
      <c r="E623" s="41"/>
      <c r="F623" s="41"/>
      <c r="G623" s="41"/>
      <c r="H623" s="41"/>
      <c r="I623" s="42"/>
      <c r="J623" s="41"/>
    </row>
    <row r="624" spans="1:10" ht="12.75">
      <c r="A624" s="41"/>
      <c r="B624" s="41"/>
      <c r="C624" s="41"/>
      <c r="D624" s="41"/>
      <c r="E624" s="41"/>
      <c r="F624" s="41"/>
      <c r="G624" s="41"/>
      <c r="H624" s="41"/>
      <c r="I624" s="42"/>
      <c r="J624" s="41"/>
    </row>
    <row r="625" ht="12.75">
      <c r="A625" s="1" t="s">
        <v>119</v>
      </c>
    </row>
    <row r="626" spans="1:10" ht="12.75">
      <c r="A626" s="1" t="s">
        <v>58</v>
      </c>
      <c r="I626" s="1">
        <v>0</v>
      </c>
      <c r="J626" s="1" t="s">
        <v>18</v>
      </c>
    </row>
    <row r="627" spans="1:10" ht="12.75">
      <c r="A627" s="1" t="s">
        <v>59</v>
      </c>
      <c r="I627" s="5">
        <f>SUM(I581+I588)</f>
        <v>436.69568125825975</v>
      </c>
      <c r="J627" s="1" t="s">
        <v>18</v>
      </c>
    </row>
    <row r="628" spans="1:10" ht="12.75">
      <c r="A628" s="1" t="s">
        <v>60</v>
      </c>
      <c r="I628" s="5">
        <f>SUM(I595)</f>
        <v>27.218733817492893</v>
      </c>
      <c r="J628" s="1" t="s">
        <v>18</v>
      </c>
    </row>
    <row r="629" spans="1:10" ht="12.75">
      <c r="A629" s="1" t="s">
        <v>61</v>
      </c>
      <c r="I629" s="5">
        <f>SUM(I607)</f>
        <v>30.545529839999976</v>
      </c>
      <c r="J629" s="1" t="s">
        <v>18</v>
      </c>
    </row>
    <row r="630" spans="1:10" ht="12.75">
      <c r="A630" s="6" t="s">
        <v>62</v>
      </c>
      <c r="B630" s="6"/>
      <c r="C630" s="6"/>
      <c r="D630" s="6"/>
      <c r="E630" s="6"/>
      <c r="F630" s="6"/>
      <c r="G630" s="6"/>
      <c r="H630" s="6"/>
      <c r="I630" s="11">
        <f>SUM(I619)</f>
        <v>30.078812159999973</v>
      </c>
      <c r="J630" s="6" t="s">
        <v>18</v>
      </c>
    </row>
    <row r="631" spans="1:10" ht="12.75">
      <c r="A631" s="4" t="s">
        <v>63</v>
      </c>
      <c r="B631" s="4"/>
      <c r="C631" s="4"/>
      <c r="D631" s="4"/>
      <c r="E631" s="4"/>
      <c r="F631" s="4"/>
      <c r="G631" s="4"/>
      <c r="H631" s="4"/>
      <c r="I631" s="13">
        <f>SUM(I626:I630)</f>
        <v>524.5387570757525</v>
      </c>
      <c r="J631" s="4" t="s">
        <v>18</v>
      </c>
    </row>
    <row r="632" spans="1:10" ht="12.75">
      <c r="A632" s="4"/>
      <c r="B632" s="4"/>
      <c r="C632" s="4"/>
      <c r="D632" s="4"/>
      <c r="E632" s="4"/>
      <c r="F632" s="4"/>
      <c r="G632" s="4"/>
      <c r="H632" s="4"/>
      <c r="I632" s="13"/>
      <c r="J632" s="4"/>
    </row>
    <row r="633" spans="1:5" ht="12.75">
      <c r="A633" s="1" t="s">
        <v>131</v>
      </c>
      <c r="B633" s="21">
        <v>43133</v>
      </c>
      <c r="C633" s="1" t="s">
        <v>235</v>
      </c>
      <c r="E633" s="28" t="s">
        <v>235</v>
      </c>
    </row>
    <row r="640" spans="1:10" ht="12.75">
      <c r="A640" s="82" t="s">
        <v>0</v>
      </c>
      <c r="B640" s="82"/>
      <c r="C640" s="82"/>
      <c r="D640" s="82"/>
      <c r="E640" s="82"/>
      <c r="F640" s="82"/>
      <c r="G640" s="82"/>
      <c r="H640" s="82"/>
      <c r="I640" s="82"/>
      <c r="J640" s="8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81" t="s">
        <v>123</v>
      </c>
      <c r="B642" s="81"/>
      <c r="C642" s="81"/>
      <c r="D642" s="81"/>
      <c r="E642" s="81"/>
      <c r="F642" s="81"/>
      <c r="G642" s="81"/>
      <c r="H642" s="81"/>
      <c r="I642" s="81"/>
      <c r="J642" s="81"/>
    </row>
    <row r="643" spans="1:10" ht="12.75">
      <c r="A643" s="81" t="s">
        <v>173</v>
      </c>
      <c r="B643" s="81"/>
      <c r="C643" s="81"/>
      <c r="D643" s="81"/>
      <c r="E643" s="81"/>
      <c r="F643" s="81"/>
      <c r="G643" s="81"/>
      <c r="H643" s="81"/>
      <c r="I643" s="81"/>
      <c r="J643" s="81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ht="12.75">
      <c r="A645" s="4" t="s">
        <v>155</v>
      </c>
    </row>
    <row r="646" ht="12.75">
      <c r="A646" s="4"/>
    </row>
    <row r="647" ht="12.75">
      <c r="A647" s="4" t="s">
        <v>7</v>
      </c>
    </row>
    <row r="648" spans="1:10" ht="12.75">
      <c r="A648" s="7" t="s">
        <v>124</v>
      </c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.75">
      <c r="A649" s="7" t="s">
        <v>125</v>
      </c>
      <c r="B649" s="7"/>
      <c r="C649" s="22" t="s">
        <v>183</v>
      </c>
      <c r="D649" s="7"/>
      <c r="E649" s="20">
        <v>527</v>
      </c>
      <c r="F649" s="7" t="s">
        <v>126</v>
      </c>
      <c r="G649" s="7"/>
      <c r="H649" s="7"/>
      <c r="I649" s="7"/>
      <c r="J649" s="7"/>
    </row>
    <row r="650" spans="1:10" ht="12.75">
      <c r="A650" s="6" t="s">
        <v>26</v>
      </c>
      <c r="B650" s="6"/>
      <c r="C650" s="10" t="s">
        <v>184</v>
      </c>
      <c r="D650" s="6"/>
      <c r="E650" s="11">
        <v>559</v>
      </c>
      <c r="F650" s="6" t="s">
        <v>126</v>
      </c>
      <c r="G650" s="6"/>
      <c r="H650" s="6"/>
      <c r="I650" s="6"/>
      <c r="J650" s="7"/>
    </row>
    <row r="651" spans="1:10" ht="12.75">
      <c r="A651" s="7" t="s">
        <v>27</v>
      </c>
      <c r="B651" s="7"/>
      <c r="C651" s="7"/>
      <c r="D651" s="7"/>
      <c r="E651" s="20">
        <f>SUM(E650-E649)</f>
        <v>32</v>
      </c>
      <c r="F651" s="7" t="s">
        <v>126</v>
      </c>
      <c r="G651" s="53" t="s">
        <v>15</v>
      </c>
      <c r="H651" s="7"/>
      <c r="I651" s="20">
        <f>SUM(E651*1000)</f>
        <v>32000</v>
      </c>
      <c r="J651" s="7" t="s">
        <v>20</v>
      </c>
    </row>
    <row r="652" ht="12.75">
      <c r="A652" s="1" t="s">
        <v>17</v>
      </c>
    </row>
    <row r="653" spans="1:8" ht="12.75">
      <c r="A653" s="22" t="s">
        <v>174</v>
      </c>
      <c r="B653" s="7"/>
      <c r="C653" s="20">
        <v>4401.95</v>
      </c>
      <c r="D653" s="7" t="s">
        <v>18</v>
      </c>
      <c r="E653" s="23">
        <v>10965</v>
      </c>
      <c r="F653" s="7" t="s">
        <v>19</v>
      </c>
      <c r="G653" s="23">
        <v>117918</v>
      </c>
      <c r="H653" s="7" t="s">
        <v>20</v>
      </c>
    </row>
    <row r="654" spans="1:8" ht="12.75">
      <c r="A654" s="22" t="s">
        <v>175</v>
      </c>
      <c r="B654" s="7"/>
      <c r="C654" s="20">
        <v>4626.2</v>
      </c>
      <c r="D654" s="7" t="s">
        <v>18</v>
      </c>
      <c r="E654" s="23">
        <v>11696</v>
      </c>
      <c r="F654" s="7" t="s">
        <v>19</v>
      </c>
      <c r="G654" s="23">
        <v>125685</v>
      </c>
      <c r="H654" s="7" t="s">
        <v>20</v>
      </c>
    </row>
    <row r="655" spans="1:8" ht="12.75">
      <c r="A655" s="10" t="s">
        <v>176</v>
      </c>
      <c r="B655" s="6"/>
      <c r="C655" s="11">
        <v>3951.14</v>
      </c>
      <c r="D655" s="6" t="s">
        <v>18</v>
      </c>
      <c r="E655" s="12">
        <v>9538</v>
      </c>
      <c r="F655" s="6" t="s">
        <v>19</v>
      </c>
      <c r="G655" s="12">
        <v>102304</v>
      </c>
      <c r="H655" s="6" t="s">
        <v>20</v>
      </c>
    </row>
    <row r="656" spans="1:9" ht="12.75">
      <c r="A656" s="8" t="s">
        <v>13</v>
      </c>
      <c r="C656" s="5">
        <f>SUM(C653:C655)</f>
        <v>12979.289999999999</v>
      </c>
      <c r="D656" s="1" t="s">
        <v>18</v>
      </c>
      <c r="E656" s="9">
        <f>SUM(E653:E655)</f>
        <v>32199</v>
      </c>
      <c r="F656" s="1" t="s">
        <v>19</v>
      </c>
      <c r="G656" s="9">
        <f>SUM(G653:G655)</f>
        <v>345907</v>
      </c>
      <c r="H656" s="1" t="s">
        <v>20</v>
      </c>
      <c r="I656" s="7"/>
    </row>
    <row r="657" spans="1:10" ht="12.75">
      <c r="A657" s="5">
        <f>SUM(C656)</f>
        <v>12979.289999999999</v>
      </c>
      <c r="B657" s="1" t="s">
        <v>28</v>
      </c>
      <c r="C657" s="5">
        <f>SUM(G656)</f>
        <v>345907</v>
      </c>
      <c r="D657" s="1" t="s">
        <v>29</v>
      </c>
      <c r="E657" s="5">
        <f>SUM(A657/C657)</f>
        <v>0.037522484367185395</v>
      </c>
      <c r="F657" s="1" t="s">
        <v>30</v>
      </c>
      <c r="I657" s="4"/>
      <c r="J657" s="4"/>
    </row>
    <row r="658" spans="1:10" ht="12.75">
      <c r="A658" s="5">
        <f>SUM(I651)</f>
        <v>32000</v>
      </c>
      <c r="B658" s="1" t="s">
        <v>127</v>
      </c>
      <c r="C658" s="5">
        <f>SUM(E657)</f>
        <v>0.037522484367185395</v>
      </c>
      <c r="D658" s="1" t="s">
        <v>128</v>
      </c>
      <c r="E658" s="5">
        <f>SUM(A658*C658)</f>
        <v>1200.7194997499325</v>
      </c>
      <c r="F658" s="1" t="s">
        <v>18</v>
      </c>
      <c r="I658" s="13"/>
      <c r="J658" s="4"/>
    </row>
    <row r="659" spans="1:10" ht="12.75">
      <c r="A659" s="4" t="s">
        <v>21</v>
      </c>
      <c r="C659" s="5"/>
      <c r="F659" s="5"/>
      <c r="I659" s="13">
        <f>SUM(E658)</f>
        <v>1200.7194997499325</v>
      </c>
      <c r="J659" s="4" t="s">
        <v>18</v>
      </c>
    </row>
    <row r="660" ht="12.75">
      <c r="A660" s="4" t="s">
        <v>157</v>
      </c>
    </row>
    <row r="661" spans="1:6" ht="12.75">
      <c r="A661" s="1" t="s">
        <v>25</v>
      </c>
      <c r="C661" s="15">
        <v>43101</v>
      </c>
      <c r="E661" s="5">
        <v>1136</v>
      </c>
      <c r="F661" s="1" t="s">
        <v>19</v>
      </c>
    </row>
    <row r="662" spans="1:6" ht="12.75">
      <c r="A662" s="6" t="s">
        <v>26</v>
      </c>
      <c r="B662" s="6"/>
      <c r="C662" s="44" t="s">
        <v>184</v>
      </c>
      <c r="D662" s="6"/>
      <c r="E662" s="11">
        <v>1164</v>
      </c>
      <c r="F662" s="6" t="s">
        <v>19</v>
      </c>
    </row>
    <row r="663" spans="1:6" ht="12.75">
      <c r="A663" s="1" t="s">
        <v>27</v>
      </c>
      <c r="E663" s="36">
        <f>SUM(E662-E661)</f>
        <v>28</v>
      </c>
      <c r="F663" s="17" t="s">
        <v>19</v>
      </c>
    </row>
    <row r="664" spans="1:6" ht="12.75">
      <c r="A664" s="5">
        <f>SUM(C656)</f>
        <v>12979.289999999999</v>
      </c>
      <c r="B664" s="1" t="s">
        <v>28</v>
      </c>
      <c r="C664" s="5">
        <f>SUM(G656)</f>
        <v>345907</v>
      </c>
      <c r="D664" s="1" t="s">
        <v>29</v>
      </c>
      <c r="E664" s="5">
        <f>SUM(A664/C664)</f>
        <v>0.037522484367185395</v>
      </c>
      <c r="F664" s="1" t="s">
        <v>30</v>
      </c>
    </row>
    <row r="665" spans="1:10" ht="12.75">
      <c r="A665" s="1" t="s">
        <v>31</v>
      </c>
      <c r="C665" s="1">
        <f>SUM(E663)</f>
        <v>28</v>
      </c>
      <c r="D665" s="1" t="s">
        <v>32</v>
      </c>
      <c r="E665" s="5">
        <v>75</v>
      </c>
      <c r="F665" s="1" t="s">
        <v>33</v>
      </c>
      <c r="G665" s="45" t="s">
        <v>15</v>
      </c>
      <c r="I665" s="5">
        <f>SUM(C665*E665)</f>
        <v>2100</v>
      </c>
      <c r="J665" s="1" t="s">
        <v>20</v>
      </c>
    </row>
    <row r="666" spans="1:10" ht="12.75">
      <c r="A666" s="4" t="s">
        <v>133</v>
      </c>
      <c r="C666" s="5">
        <f>SUM(I665)</f>
        <v>2100</v>
      </c>
      <c r="D666" s="1" t="s">
        <v>35</v>
      </c>
      <c r="E666" s="5">
        <f>SUM(E664)</f>
        <v>0.037522484367185395</v>
      </c>
      <c r="F666" s="1" t="s">
        <v>30</v>
      </c>
      <c r="G666" s="45" t="s">
        <v>15</v>
      </c>
      <c r="I666" s="13">
        <f>SUM(C666*E666)</f>
        <v>78.79721717108933</v>
      </c>
      <c r="J666" s="4" t="s">
        <v>18</v>
      </c>
    </row>
    <row r="667" spans="1:10" ht="12.75">
      <c r="A667" s="4"/>
      <c r="C667" s="5"/>
      <c r="E667" s="5"/>
      <c r="G667" s="45"/>
      <c r="I667" s="13"/>
      <c r="J667" s="4"/>
    </row>
    <row r="668" spans="1:7" ht="12.75">
      <c r="A668" s="4" t="s">
        <v>36</v>
      </c>
      <c r="G668" s="45"/>
    </row>
    <row r="669" spans="1:10" ht="12.75">
      <c r="A669" s="1" t="s">
        <v>37</v>
      </c>
      <c r="B669" s="9">
        <v>3167</v>
      </c>
      <c r="C669" s="1" t="s">
        <v>4</v>
      </c>
      <c r="D669" s="1">
        <v>820.5</v>
      </c>
      <c r="E669" s="1" t="s">
        <v>38</v>
      </c>
      <c r="F669" s="46">
        <v>31.67</v>
      </c>
      <c r="G669" s="45" t="s">
        <v>15</v>
      </c>
      <c r="I669" s="5">
        <f>SUM(D669/F669)</f>
        <v>25.907799179033784</v>
      </c>
      <c r="J669" s="1" t="s">
        <v>16</v>
      </c>
    </row>
    <row r="670" spans="1:6" ht="12.75">
      <c r="A670" s="1" t="s">
        <v>39</v>
      </c>
      <c r="F670" s="5"/>
    </row>
    <row r="671" spans="1:4" ht="12.75">
      <c r="A671" s="8" t="s">
        <v>177</v>
      </c>
      <c r="C671" s="24">
        <v>101.75</v>
      </c>
      <c r="D671" s="1" t="s">
        <v>18</v>
      </c>
    </row>
    <row r="672" spans="1:4" ht="12.75">
      <c r="A672" s="8" t="s">
        <v>178</v>
      </c>
      <c r="C672" s="24">
        <v>91.79</v>
      </c>
      <c r="D672" s="1" t="s">
        <v>18</v>
      </c>
    </row>
    <row r="673" spans="1:4" ht="12.75">
      <c r="A673" s="29" t="s">
        <v>179</v>
      </c>
      <c r="B673" s="30"/>
      <c r="C673" s="31">
        <v>101.75</v>
      </c>
      <c r="D673" s="30" t="s">
        <v>18</v>
      </c>
    </row>
    <row r="674" spans="1:10" ht="12.75">
      <c r="A674" s="1" t="s">
        <v>13</v>
      </c>
      <c r="C674" s="24">
        <f>SUM(C671:C673)</f>
        <v>295.29</v>
      </c>
      <c r="D674" s="1" t="s">
        <v>18</v>
      </c>
      <c r="E674" s="1" t="s">
        <v>40</v>
      </c>
      <c r="F674" s="47">
        <f>SUM(I669)</f>
        <v>25.907799179033784</v>
      </c>
      <c r="G674" s="1" t="s">
        <v>137</v>
      </c>
      <c r="I674" s="5">
        <f>SUM(C674/100*F674)</f>
        <v>76.50314019576886</v>
      </c>
      <c r="J674" s="1" t="s">
        <v>18</v>
      </c>
    </row>
    <row r="675" spans="1:10" ht="12.75">
      <c r="A675" s="4" t="s">
        <v>42</v>
      </c>
      <c r="B675" s="4"/>
      <c r="C675" s="4"/>
      <c r="D675" s="4"/>
      <c r="E675" s="4"/>
      <c r="F675" s="4"/>
      <c r="G675" s="4"/>
      <c r="H675" s="4"/>
      <c r="I675" s="13">
        <f>SUM(I674)</f>
        <v>76.50314019576886</v>
      </c>
      <c r="J675" s="4" t="s">
        <v>18</v>
      </c>
    </row>
    <row r="676" spans="1:10" ht="12.75">
      <c r="A676" s="4"/>
      <c r="B676" s="4"/>
      <c r="C676" s="4"/>
      <c r="D676" s="4"/>
      <c r="E676" s="4"/>
      <c r="F676" s="4"/>
      <c r="G676" s="4"/>
      <c r="H676" s="4"/>
      <c r="I676" s="13"/>
      <c r="J676" s="4"/>
    </row>
    <row r="677" ht="12.75">
      <c r="A677" s="4" t="s">
        <v>43</v>
      </c>
    </row>
    <row r="678" ht="12.75">
      <c r="A678" s="1" t="s">
        <v>134</v>
      </c>
    </row>
    <row r="679" spans="1:6" ht="12.75">
      <c r="A679" s="1" t="s">
        <v>25</v>
      </c>
      <c r="C679" s="15">
        <f>SUM(C684)</f>
        <v>43101</v>
      </c>
      <c r="E679" s="43">
        <v>413</v>
      </c>
      <c r="F679" s="1" t="s">
        <v>19</v>
      </c>
    </row>
    <row r="680" spans="1:6" ht="12.75">
      <c r="A680" s="6" t="s">
        <v>26</v>
      </c>
      <c r="B680" s="6"/>
      <c r="C680" s="44" t="s">
        <v>184</v>
      </c>
      <c r="D680" s="6"/>
      <c r="E680" s="38">
        <v>461.957</v>
      </c>
      <c r="F680" s="6" t="s">
        <v>19</v>
      </c>
    </row>
    <row r="681" spans="1:10" ht="12.75">
      <c r="A681" s="1" t="s">
        <v>27</v>
      </c>
      <c r="E681" s="39">
        <f>SUM(E680-E679)</f>
        <v>48.956999999999994</v>
      </c>
      <c r="F681" s="19" t="s">
        <v>19</v>
      </c>
      <c r="G681" s="1">
        <v>0.9359</v>
      </c>
      <c r="H681" s="1" t="s">
        <v>135</v>
      </c>
      <c r="I681" s="5">
        <f>SUM(E681*G681*1.2)</f>
        <v>54.98262755999999</v>
      </c>
      <c r="J681" s="1" t="s">
        <v>18</v>
      </c>
    </row>
    <row r="682" ht="12.75">
      <c r="A682" s="1" t="s">
        <v>54</v>
      </c>
    </row>
    <row r="683" ht="12.75">
      <c r="A683" s="1" t="s">
        <v>130</v>
      </c>
    </row>
    <row r="684" spans="1:6" ht="12.75">
      <c r="A684" s="1" t="s">
        <v>25</v>
      </c>
      <c r="C684" s="15">
        <f>C661</f>
        <v>43101</v>
      </c>
      <c r="E684" s="24">
        <f>E661</f>
        <v>1136</v>
      </c>
      <c r="F684" s="1" t="s">
        <v>19</v>
      </c>
    </row>
    <row r="685" spans="1:6" ht="12.75">
      <c r="A685" s="6" t="s">
        <v>26</v>
      </c>
      <c r="B685" s="6"/>
      <c r="C685" s="48" t="str">
        <f>C662</f>
        <v>18.04.2018</v>
      </c>
      <c r="D685" s="6"/>
      <c r="E685" s="25">
        <f>E662</f>
        <v>1164</v>
      </c>
      <c r="F685" s="6" t="s">
        <v>19</v>
      </c>
    </row>
    <row r="686" spans="1:10" ht="12.75">
      <c r="A686" s="1" t="s">
        <v>27</v>
      </c>
      <c r="E686" s="40">
        <f>SUM(E685-E684)</f>
        <v>28</v>
      </c>
      <c r="F686" s="17" t="s">
        <v>19</v>
      </c>
      <c r="G686" s="1">
        <f>SUM(G681)</f>
        <v>0.9359</v>
      </c>
      <c r="H686" s="1" t="s">
        <v>135</v>
      </c>
      <c r="I686" s="5">
        <f>SUM(E686*G686*1.2)</f>
        <v>31.446239999999996</v>
      </c>
      <c r="J686" s="1" t="s">
        <v>18</v>
      </c>
    </row>
    <row r="687" spans="1:10" ht="12.75">
      <c r="A687" s="41" t="s">
        <v>55</v>
      </c>
      <c r="B687" s="41"/>
      <c r="C687" s="41"/>
      <c r="D687" s="41"/>
      <c r="E687" s="41"/>
      <c r="F687" s="41"/>
      <c r="G687" s="41"/>
      <c r="H687" s="41"/>
      <c r="I687" s="42">
        <f>SUM(I681+I686)</f>
        <v>86.42886755999999</v>
      </c>
      <c r="J687" s="41" t="s">
        <v>18</v>
      </c>
    </row>
    <row r="688" spans="1:10" ht="12.75">
      <c r="A688" s="41"/>
      <c r="B688" s="41"/>
      <c r="C688" s="41"/>
      <c r="D688" s="41"/>
      <c r="E688" s="41"/>
      <c r="F688" s="41"/>
      <c r="G688" s="41"/>
      <c r="H688" s="41"/>
      <c r="I688" s="42"/>
      <c r="J688" s="41"/>
    </row>
    <row r="689" spans="1:10" ht="12.75">
      <c r="A689" s="41"/>
      <c r="B689" s="41"/>
      <c r="C689" s="41"/>
      <c r="D689" s="41"/>
      <c r="E689" s="41"/>
      <c r="F689" s="41"/>
      <c r="G689" s="41"/>
      <c r="H689" s="41"/>
      <c r="I689" s="42"/>
      <c r="J689" s="41"/>
    </row>
    <row r="690" spans="1:10" ht="12.75">
      <c r="A690" s="41"/>
      <c r="B690" s="41"/>
      <c r="C690" s="41"/>
      <c r="D690" s="41"/>
      <c r="E690" s="41"/>
      <c r="F690" s="41"/>
      <c r="G690" s="41"/>
      <c r="H690" s="41"/>
      <c r="I690" s="42"/>
      <c r="J690" s="41"/>
    </row>
    <row r="691" spans="1:10" ht="12.75">
      <c r="A691" s="41"/>
      <c r="B691" s="41"/>
      <c r="C691" s="41"/>
      <c r="D691" s="41"/>
      <c r="E691" s="41"/>
      <c r="F691" s="41"/>
      <c r="G691" s="41"/>
      <c r="H691" s="41"/>
      <c r="I691" s="42"/>
      <c r="J691" s="41"/>
    </row>
    <row r="692" spans="1:10" ht="12.75">
      <c r="A692" s="41"/>
      <c r="B692" s="41"/>
      <c r="C692" s="41"/>
      <c r="D692" s="41"/>
      <c r="E692" s="41"/>
      <c r="F692" s="41"/>
      <c r="G692" s="41"/>
      <c r="H692" s="41"/>
      <c r="I692" s="42"/>
      <c r="J692" s="41"/>
    </row>
    <row r="693" ht="12.75">
      <c r="A693" s="4" t="s">
        <v>56</v>
      </c>
    </row>
    <row r="694" ht="12.75">
      <c r="A694" s="1" t="s">
        <v>134</v>
      </c>
    </row>
    <row r="695" spans="1:6" ht="12.75">
      <c r="A695" s="1" t="s">
        <v>25</v>
      </c>
      <c r="C695" s="15">
        <f>SUM(C679)</f>
        <v>43101</v>
      </c>
      <c r="E695" s="37">
        <f>SUM(E679)</f>
        <v>413</v>
      </c>
      <c r="F695" s="1" t="s">
        <v>19</v>
      </c>
    </row>
    <row r="696" spans="1:6" ht="12.75">
      <c r="A696" s="6" t="s">
        <v>26</v>
      </c>
      <c r="B696" s="6"/>
      <c r="C696" s="44" t="s">
        <v>184</v>
      </c>
      <c r="D696" s="6"/>
      <c r="E696" s="38">
        <f>SUM(E680)</f>
        <v>461.957</v>
      </c>
      <c r="F696" s="6" t="s">
        <v>19</v>
      </c>
    </row>
    <row r="697" spans="1:10" ht="12.75">
      <c r="A697" s="1" t="s">
        <v>27</v>
      </c>
      <c r="E697" s="39">
        <f>SUM(E696-E695)</f>
        <v>48.956999999999994</v>
      </c>
      <c r="F697" s="19" t="s">
        <v>19</v>
      </c>
      <c r="G697" s="1">
        <v>0.9216</v>
      </c>
      <c r="H697" s="1" t="s">
        <v>135</v>
      </c>
      <c r="I697" s="5">
        <f>SUM(E697*G697*1.2)</f>
        <v>54.142525439999986</v>
      </c>
      <c r="J697" s="1" t="s">
        <v>18</v>
      </c>
    </row>
    <row r="698" ht="12.75">
      <c r="A698" s="1" t="s">
        <v>54</v>
      </c>
    </row>
    <row r="699" ht="12.75">
      <c r="A699" s="1" t="s">
        <v>130</v>
      </c>
    </row>
    <row r="700" spans="1:6" ht="12.75">
      <c r="A700" s="1" t="s">
        <v>25</v>
      </c>
      <c r="C700" s="15">
        <f>SUM(C684)</f>
        <v>43101</v>
      </c>
      <c r="E700" s="5">
        <f>SUM(E661)</f>
        <v>1136</v>
      </c>
      <c r="F700" s="1" t="s">
        <v>19</v>
      </c>
    </row>
    <row r="701" spans="1:6" ht="12.75">
      <c r="A701" s="6" t="s">
        <v>26</v>
      </c>
      <c r="B701" s="6"/>
      <c r="C701" s="44" t="s">
        <v>184</v>
      </c>
      <c r="D701" s="6"/>
      <c r="E701" s="11">
        <f>SUM(E662)</f>
        <v>1164</v>
      </c>
      <c r="F701" s="6" t="s">
        <v>19</v>
      </c>
    </row>
    <row r="702" spans="1:10" ht="12.75">
      <c r="A702" s="1" t="s">
        <v>27</v>
      </c>
      <c r="E702" s="36">
        <f>SUM(E701-E700)</f>
        <v>28</v>
      </c>
      <c r="F702" s="17" t="s">
        <v>19</v>
      </c>
      <c r="G702" s="1">
        <f>SUM(G697)</f>
        <v>0.9216</v>
      </c>
      <c r="H702" s="1" t="s">
        <v>135</v>
      </c>
      <c r="I702" s="5">
        <f>SUM(E702*G702*1.2)</f>
        <v>30.96576</v>
      </c>
      <c r="J702" s="1" t="s">
        <v>18</v>
      </c>
    </row>
    <row r="703" spans="1:10" ht="12.75">
      <c r="A703" s="41" t="s">
        <v>57</v>
      </c>
      <c r="B703" s="41"/>
      <c r="C703" s="41"/>
      <c r="D703" s="41"/>
      <c r="E703" s="41"/>
      <c r="F703" s="41"/>
      <c r="G703" s="41"/>
      <c r="H703" s="41"/>
      <c r="I703" s="42">
        <f>SUM(I697+I702)</f>
        <v>85.10828543999999</v>
      </c>
      <c r="J703" s="41" t="s">
        <v>18</v>
      </c>
    </row>
    <row r="704" spans="1:10" ht="12.75">
      <c r="A704" s="41"/>
      <c r="B704" s="41"/>
      <c r="C704" s="41"/>
      <c r="D704" s="41"/>
      <c r="E704" s="41"/>
      <c r="F704" s="41"/>
      <c r="G704" s="41"/>
      <c r="H704" s="41"/>
      <c r="I704" s="42"/>
      <c r="J704" s="41"/>
    </row>
    <row r="705" spans="1:10" ht="12.75">
      <c r="A705" s="41"/>
      <c r="B705" s="41"/>
      <c r="C705" s="41"/>
      <c r="D705" s="41"/>
      <c r="E705" s="41"/>
      <c r="F705" s="41"/>
      <c r="G705" s="41"/>
      <c r="H705" s="41"/>
      <c r="I705" s="42"/>
      <c r="J705" s="41"/>
    </row>
    <row r="706" ht="12.75">
      <c r="A706" s="1" t="s">
        <v>186</v>
      </c>
    </row>
    <row r="707" spans="1:10" ht="12.75">
      <c r="A707" s="1" t="s">
        <v>58</v>
      </c>
      <c r="I707" s="1">
        <v>0</v>
      </c>
      <c r="J707" s="1" t="s">
        <v>18</v>
      </c>
    </row>
    <row r="708" spans="1:10" ht="12.75">
      <c r="A708" s="1" t="s">
        <v>59</v>
      </c>
      <c r="I708" s="5">
        <f>SUM(I659+I666)</f>
        <v>1279.516716921022</v>
      </c>
      <c r="J708" s="1" t="s">
        <v>18</v>
      </c>
    </row>
    <row r="709" spans="1:10" ht="12.75">
      <c r="A709" s="1" t="s">
        <v>60</v>
      </c>
      <c r="I709" s="5">
        <f>SUM(I675)</f>
        <v>76.50314019576886</v>
      </c>
      <c r="J709" s="1" t="s">
        <v>18</v>
      </c>
    </row>
    <row r="710" spans="1:10" ht="12.75">
      <c r="A710" s="1" t="s">
        <v>61</v>
      </c>
      <c r="I710" s="5">
        <f>SUM(I687)</f>
        <v>86.42886755999999</v>
      </c>
      <c r="J710" s="1" t="s">
        <v>18</v>
      </c>
    </row>
    <row r="711" spans="1:10" ht="12.75">
      <c r="A711" s="6" t="s">
        <v>62</v>
      </c>
      <c r="B711" s="6"/>
      <c r="C711" s="6"/>
      <c r="D711" s="6"/>
      <c r="E711" s="6"/>
      <c r="F711" s="6"/>
      <c r="G711" s="6"/>
      <c r="H711" s="6"/>
      <c r="I711" s="11">
        <f>SUM(I703)</f>
        <v>85.10828543999999</v>
      </c>
      <c r="J711" s="6" t="s">
        <v>18</v>
      </c>
    </row>
    <row r="712" spans="1:10" ht="12.75">
      <c r="A712" s="4" t="s">
        <v>63</v>
      </c>
      <c r="B712" s="4"/>
      <c r="C712" s="4"/>
      <c r="D712" s="4"/>
      <c r="E712" s="4"/>
      <c r="F712" s="4"/>
      <c r="G712" s="4"/>
      <c r="H712" s="4"/>
      <c r="I712" s="13">
        <f>SUM(I707:I711)</f>
        <v>1527.5570101167907</v>
      </c>
      <c r="J712" s="4" t="s">
        <v>18</v>
      </c>
    </row>
    <row r="713" spans="1:10" ht="12.75">
      <c r="A713" s="49" t="s">
        <v>141</v>
      </c>
      <c r="B713" s="49"/>
      <c r="C713" s="54">
        <v>3</v>
      </c>
      <c r="D713" s="50" t="s">
        <v>150</v>
      </c>
      <c r="E713" s="54">
        <v>300</v>
      </c>
      <c r="F713" s="50" t="s">
        <v>18</v>
      </c>
      <c r="G713" s="16" t="s">
        <v>185</v>
      </c>
      <c r="H713" s="51"/>
      <c r="I713" s="52">
        <f>SUM(C713*E713)</f>
        <v>900</v>
      </c>
      <c r="J713" s="49" t="s">
        <v>18</v>
      </c>
    </row>
    <row r="714" spans="1:10" ht="12.75">
      <c r="A714" s="4" t="s">
        <v>160</v>
      </c>
      <c r="B714" s="4"/>
      <c r="C714" s="4"/>
      <c r="D714" s="4"/>
      <c r="E714" s="4"/>
      <c r="F714" s="4"/>
      <c r="G714" s="4"/>
      <c r="H714" s="4"/>
      <c r="I714" s="13">
        <f>SUM(I712-I713)</f>
        <v>627.5570101167907</v>
      </c>
      <c r="J714" s="4" t="s">
        <v>18</v>
      </c>
    </row>
    <row r="715" spans="1:10" ht="12.75">
      <c r="A715" s="4"/>
      <c r="B715" s="4"/>
      <c r="C715" s="4"/>
      <c r="D715" s="4"/>
      <c r="E715" s="4"/>
      <c r="F715" s="4"/>
      <c r="G715" s="4"/>
      <c r="H715" s="4"/>
      <c r="I715" s="13"/>
      <c r="J715" s="4"/>
    </row>
    <row r="716" spans="1:5" ht="12.75">
      <c r="A716" s="1" t="s">
        <v>131</v>
      </c>
      <c r="B716" s="21">
        <v>43228</v>
      </c>
      <c r="C716" s="1" t="s">
        <v>235</v>
      </c>
      <c r="E716" s="28" t="s">
        <v>235</v>
      </c>
    </row>
    <row r="717" spans="2:5" ht="12.75">
      <c r="B717" s="21"/>
      <c r="E717" s="28"/>
    </row>
    <row r="718" spans="2:5" ht="12.75">
      <c r="B718" s="21"/>
      <c r="E718" s="28"/>
    </row>
    <row r="721" spans="1:10" ht="12.75">
      <c r="A721" s="82" t="s">
        <v>0</v>
      </c>
      <c r="B721" s="82"/>
      <c r="C721" s="82"/>
      <c r="D721" s="82"/>
      <c r="E721" s="82"/>
      <c r="F721" s="82"/>
      <c r="G721" s="82"/>
      <c r="H721" s="82"/>
      <c r="I721" s="82"/>
      <c r="J721" s="8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81" t="s">
        <v>123</v>
      </c>
      <c r="B723" s="81"/>
      <c r="C723" s="81"/>
      <c r="D723" s="81"/>
      <c r="E723" s="81"/>
      <c r="F723" s="81"/>
      <c r="G723" s="81"/>
      <c r="H723" s="81"/>
      <c r="I723" s="81"/>
      <c r="J723" s="81"/>
    </row>
    <row r="724" spans="1:10" ht="12.75">
      <c r="A724" s="81" t="s">
        <v>200</v>
      </c>
      <c r="B724" s="81"/>
      <c r="C724" s="81"/>
      <c r="D724" s="81"/>
      <c r="E724" s="81"/>
      <c r="F724" s="81"/>
      <c r="G724" s="81"/>
      <c r="H724" s="81"/>
      <c r="I724" s="81"/>
      <c r="J724" s="81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ht="12.75">
      <c r="A726" s="4" t="s">
        <v>155</v>
      </c>
    </row>
    <row r="727" ht="12.75">
      <c r="A727" s="4"/>
    </row>
    <row r="728" ht="12.75">
      <c r="A728" s="4" t="s">
        <v>7</v>
      </c>
    </row>
    <row r="729" spans="1:10" ht="12.75">
      <c r="A729" s="7" t="s">
        <v>124</v>
      </c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2.75">
      <c r="A730" s="7" t="s">
        <v>125</v>
      </c>
      <c r="B730" s="7"/>
      <c r="C730" s="22" t="s">
        <v>184</v>
      </c>
      <c r="D730" s="7"/>
      <c r="E730" s="20">
        <v>559</v>
      </c>
      <c r="F730" s="7" t="s">
        <v>126</v>
      </c>
      <c r="G730" s="7"/>
      <c r="H730" s="7"/>
      <c r="I730" s="7"/>
      <c r="J730" s="7"/>
    </row>
    <row r="731" spans="1:10" ht="12.75">
      <c r="A731" s="6" t="s">
        <v>26</v>
      </c>
      <c r="B731" s="6"/>
      <c r="C731" s="10" t="s">
        <v>201</v>
      </c>
      <c r="D731" s="6"/>
      <c r="E731" s="11">
        <v>559</v>
      </c>
      <c r="F731" s="6" t="s">
        <v>126</v>
      </c>
      <c r="G731" s="6"/>
      <c r="H731" s="6"/>
      <c r="I731" s="6"/>
      <c r="J731" s="7"/>
    </row>
    <row r="732" spans="1:10" ht="12.75">
      <c r="A732" s="7" t="s">
        <v>27</v>
      </c>
      <c r="B732" s="7"/>
      <c r="C732" s="7"/>
      <c r="D732" s="7"/>
      <c r="E732" s="20">
        <f>SUM(E731-E730)</f>
        <v>0</v>
      </c>
      <c r="F732" s="7" t="s">
        <v>126</v>
      </c>
      <c r="G732" s="53" t="s">
        <v>15</v>
      </c>
      <c r="H732" s="7"/>
      <c r="I732" s="20">
        <f>SUM(E732*1000)</f>
        <v>0</v>
      </c>
      <c r="J732" s="7" t="s">
        <v>20</v>
      </c>
    </row>
    <row r="733" ht="12.75">
      <c r="A733" s="1" t="s">
        <v>17</v>
      </c>
    </row>
    <row r="734" spans="1:8" ht="12.75">
      <c r="A734" s="22" t="s">
        <v>188</v>
      </c>
      <c r="B734" s="7"/>
      <c r="C734" s="20">
        <v>1779.35</v>
      </c>
      <c r="D734" s="7" t="s">
        <v>18</v>
      </c>
      <c r="E734" s="23">
        <v>2523</v>
      </c>
      <c r="F734" s="7" t="s">
        <v>19</v>
      </c>
      <c r="G734" s="23">
        <v>27082</v>
      </c>
      <c r="H734" s="7" t="s">
        <v>20</v>
      </c>
    </row>
    <row r="735" spans="1:8" ht="12.75">
      <c r="A735" s="22" t="s">
        <v>189</v>
      </c>
      <c r="B735" s="7"/>
      <c r="C735" s="20">
        <v>1260.07</v>
      </c>
      <c r="D735" s="7" t="s">
        <v>18</v>
      </c>
      <c r="E735" s="23">
        <v>847</v>
      </c>
      <c r="F735" s="7" t="s">
        <v>19</v>
      </c>
      <c r="G735" s="23">
        <v>9097</v>
      </c>
      <c r="H735" s="7" t="s">
        <v>20</v>
      </c>
    </row>
    <row r="736" spans="1:8" ht="12.75">
      <c r="A736" s="22" t="s">
        <v>190</v>
      </c>
      <c r="B736" s="7"/>
      <c r="C736" s="20">
        <v>1203.84</v>
      </c>
      <c r="D736" s="7" t="s">
        <v>18</v>
      </c>
      <c r="E736" s="23">
        <v>663</v>
      </c>
      <c r="F736" s="7" t="s">
        <v>19</v>
      </c>
      <c r="G736" s="23">
        <v>7149</v>
      </c>
      <c r="H736" s="7" t="s">
        <v>20</v>
      </c>
    </row>
    <row r="737" spans="1:8" ht="12.75">
      <c r="A737" s="22" t="s">
        <v>191</v>
      </c>
      <c r="B737" s="7"/>
      <c r="C737" s="20">
        <v>1233.66</v>
      </c>
      <c r="D737" s="7" t="s">
        <v>18</v>
      </c>
      <c r="E737" s="23">
        <v>760</v>
      </c>
      <c r="F737" s="7" t="s">
        <v>19</v>
      </c>
      <c r="G737" s="23">
        <v>8182</v>
      </c>
      <c r="H737" s="7" t="s">
        <v>20</v>
      </c>
    </row>
    <row r="738" spans="1:8" ht="12.75">
      <c r="A738" s="10" t="s">
        <v>192</v>
      </c>
      <c r="B738" s="6"/>
      <c r="C738" s="11">
        <v>1212.26</v>
      </c>
      <c r="D738" s="6" t="s">
        <v>18</v>
      </c>
      <c r="E738" s="12">
        <v>694</v>
      </c>
      <c r="F738" s="6" t="s">
        <v>19</v>
      </c>
      <c r="G738" s="12">
        <v>7441</v>
      </c>
      <c r="H738" s="6" t="s">
        <v>20</v>
      </c>
    </row>
    <row r="739" spans="1:9" ht="12.75">
      <c r="A739" s="8" t="s">
        <v>13</v>
      </c>
      <c r="C739" s="5">
        <f>SUM(C734:C738)</f>
        <v>6689.18</v>
      </c>
      <c r="D739" s="1" t="s">
        <v>18</v>
      </c>
      <c r="E739" s="9">
        <f>SUM(E734:E738)</f>
        <v>5487</v>
      </c>
      <c r="F739" s="1" t="s">
        <v>19</v>
      </c>
      <c r="G739" s="9">
        <f>SUM(G734:G738)</f>
        <v>58951</v>
      </c>
      <c r="H739" s="1" t="s">
        <v>20</v>
      </c>
      <c r="I739" s="7"/>
    </row>
    <row r="740" spans="1:10" ht="12.75">
      <c r="A740" s="5">
        <f>SUM(C739)</f>
        <v>6689.18</v>
      </c>
      <c r="B740" s="1" t="s">
        <v>28</v>
      </c>
      <c r="C740" s="5">
        <f>SUM(G739)</f>
        <v>58951</v>
      </c>
      <c r="D740" s="1" t="s">
        <v>29</v>
      </c>
      <c r="E740" s="5">
        <f>SUM(A740/C740)</f>
        <v>0.1134701701413038</v>
      </c>
      <c r="F740" s="1" t="s">
        <v>30</v>
      </c>
      <c r="I740" s="4"/>
      <c r="J740" s="4"/>
    </row>
    <row r="741" spans="1:10" ht="12.75">
      <c r="A741" s="5">
        <f>SUM(I732)</f>
        <v>0</v>
      </c>
      <c r="B741" s="1" t="s">
        <v>127</v>
      </c>
      <c r="C741" s="5">
        <f>SUM(E740)</f>
        <v>0.1134701701413038</v>
      </c>
      <c r="D741" s="1" t="s">
        <v>128</v>
      </c>
      <c r="E741" s="5">
        <f>SUM(A741*C741)</f>
        <v>0</v>
      </c>
      <c r="F741" s="1" t="s">
        <v>18</v>
      </c>
      <c r="I741" s="13"/>
      <c r="J741" s="4"/>
    </row>
    <row r="742" spans="1:10" ht="12.75">
      <c r="A742" s="4"/>
      <c r="C742" s="5"/>
      <c r="F742" s="5"/>
      <c r="I742" s="13"/>
      <c r="J742" s="4"/>
    </row>
    <row r="743" spans="1:10" ht="12.75">
      <c r="A743" s="1" t="s">
        <v>204</v>
      </c>
      <c r="C743" s="5"/>
      <c r="F743" s="5"/>
      <c r="I743" s="5">
        <v>285</v>
      </c>
      <c r="J743" s="1" t="s">
        <v>18</v>
      </c>
    </row>
    <row r="744" spans="1:14" ht="12.75">
      <c r="A744" s="1" t="s">
        <v>205</v>
      </c>
      <c r="C744" s="5"/>
      <c r="F744" s="5"/>
      <c r="I744" s="5">
        <v>78.22</v>
      </c>
      <c r="J744" s="1" t="s">
        <v>18</v>
      </c>
      <c r="K744" s="72"/>
      <c r="L744" s="72"/>
      <c r="M744" s="72"/>
      <c r="N744" s="72"/>
    </row>
    <row r="745" spans="1:14" ht="12.75">
      <c r="A745" s="67" t="s">
        <v>206</v>
      </c>
      <c r="B745" s="67"/>
      <c r="C745" s="70"/>
      <c r="D745" s="67"/>
      <c r="E745" s="67"/>
      <c r="F745" s="70"/>
      <c r="G745" s="67"/>
      <c r="H745" s="67"/>
      <c r="I745" s="70">
        <v>68.29</v>
      </c>
      <c r="J745" s="67" t="s">
        <v>18</v>
      </c>
      <c r="K745" s="73" t="s">
        <v>210</v>
      </c>
      <c r="L745" s="72"/>
      <c r="M745" s="72"/>
      <c r="N745" s="72"/>
    </row>
    <row r="746" spans="1:14" ht="12.75">
      <c r="A746" s="1" t="s">
        <v>207</v>
      </c>
      <c r="C746" s="5"/>
      <c r="F746" s="5"/>
      <c r="I746" s="5">
        <f>SUM(I743:I745)</f>
        <v>431.51000000000005</v>
      </c>
      <c r="J746" s="1" t="s">
        <v>18</v>
      </c>
      <c r="K746" s="72"/>
      <c r="L746" s="72"/>
      <c r="M746" s="72"/>
      <c r="N746" s="72"/>
    </row>
    <row r="747" spans="1:10" ht="12.75">
      <c r="A747" s="1" t="s">
        <v>214</v>
      </c>
      <c r="C747" s="5"/>
      <c r="F747" s="5"/>
      <c r="I747" s="5">
        <f>SUM(I746*1.2)</f>
        <v>517.812</v>
      </c>
      <c r="J747" s="1" t="s">
        <v>18</v>
      </c>
    </row>
    <row r="748" spans="1:10" ht="12.75">
      <c r="A748" s="45" t="s">
        <v>208</v>
      </c>
      <c r="B748" s="46">
        <v>5</v>
      </c>
      <c r="C748" s="5"/>
      <c r="D748" s="5" t="s">
        <v>203</v>
      </c>
      <c r="F748" s="5"/>
      <c r="I748" s="5">
        <f>SUM(B748*I747)</f>
        <v>2589.06</v>
      </c>
      <c r="J748" s="1" t="s">
        <v>18</v>
      </c>
    </row>
    <row r="749" spans="1:10" ht="12.75">
      <c r="A749" s="1">
        <v>820.5</v>
      </c>
      <c r="B749" s="1" t="s">
        <v>38</v>
      </c>
      <c r="C749" s="47" t="s">
        <v>14</v>
      </c>
      <c r="D749" s="1">
        <v>30.8438</v>
      </c>
      <c r="E749" s="1" t="s">
        <v>211</v>
      </c>
      <c r="F749" s="5"/>
      <c r="I749" s="5">
        <f>SUM(A749/D749)</f>
        <v>26.60178058475285</v>
      </c>
      <c r="J749" s="1" t="s">
        <v>16</v>
      </c>
    </row>
    <row r="750" spans="1:10" ht="12.75">
      <c r="A750" s="1" t="s">
        <v>209</v>
      </c>
      <c r="C750" s="47"/>
      <c r="F750" s="5"/>
      <c r="I750" s="5">
        <f>SUM(I748/100*I749)</f>
        <v>688.736060407602</v>
      </c>
      <c r="J750" s="1" t="s">
        <v>18</v>
      </c>
    </row>
    <row r="751" spans="1:10" ht="12.75">
      <c r="A751" s="4"/>
      <c r="C751" s="5"/>
      <c r="F751" s="5"/>
      <c r="I751" s="13"/>
      <c r="J751" s="4"/>
    </row>
    <row r="752" ht="12.75">
      <c r="A752" s="4" t="s">
        <v>157</v>
      </c>
    </row>
    <row r="753" spans="1:6" ht="12.75">
      <c r="A753" s="1" t="s">
        <v>25</v>
      </c>
      <c r="C753" s="65">
        <v>43208</v>
      </c>
      <c r="E753" s="5">
        <v>1164</v>
      </c>
      <c r="F753" s="1" t="s">
        <v>19</v>
      </c>
    </row>
    <row r="754" spans="1:6" ht="12.75">
      <c r="A754" s="6" t="s">
        <v>26</v>
      </c>
      <c r="B754" s="6"/>
      <c r="C754" s="44" t="s">
        <v>201</v>
      </c>
      <c r="D754" s="6"/>
      <c r="E754" s="11">
        <v>1197</v>
      </c>
      <c r="F754" s="6" t="s">
        <v>19</v>
      </c>
    </row>
    <row r="755" spans="1:6" ht="12.75">
      <c r="A755" s="1" t="s">
        <v>27</v>
      </c>
      <c r="E755" s="36">
        <f>SUM(E754-E753)</f>
        <v>33</v>
      </c>
      <c r="F755" s="17" t="s">
        <v>19</v>
      </c>
    </row>
    <row r="756" spans="1:6" ht="12.75">
      <c r="A756" s="5">
        <f>SUM(C739)</f>
        <v>6689.18</v>
      </c>
      <c r="B756" s="1" t="s">
        <v>28</v>
      </c>
      <c r="C756" s="5">
        <f>SUM(G739)</f>
        <v>58951</v>
      </c>
      <c r="D756" s="1" t="s">
        <v>29</v>
      </c>
      <c r="E756" s="5">
        <f>SUM(A756/C756)</f>
        <v>0.1134701701413038</v>
      </c>
      <c r="F756" s="1" t="s">
        <v>30</v>
      </c>
    </row>
    <row r="757" spans="1:10" ht="12.75">
      <c r="A757" s="1" t="s">
        <v>31</v>
      </c>
      <c r="C757" s="1">
        <f>SUM(E755)</f>
        <v>33</v>
      </c>
      <c r="D757" s="1" t="s">
        <v>32</v>
      </c>
      <c r="E757" s="5">
        <v>75</v>
      </c>
      <c r="F757" s="1" t="s">
        <v>33</v>
      </c>
      <c r="G757" s="45" t="s">
        <v>15</v>
      </c>
      <c r="I757" s="5">
        <f>SUM(C757*E757)</f>
        <v>2475</v>
      </c>
      <c r="J757" s="1" t="s">
        <v>20</v>
      </c>
    </row>
    <row r="758" spans="1:10" ht="12.75">
      <c r="A758" s="4" t="s">
        <v>133</v>
      </c>
      <c r="C758" s="5">
        <f>SUM(I757)</f>
        <v>2475</v>
      </c>
      <c r="D758" s="1" t="s">
        <v>35</v>
      </c>
      <c r="E758" s="5">
        <f>SUM(E756)</f>
        <v>0.1134701701413038</v>
      </c>
      <c r="F758" s="1" t="s">
        <v>30</v>
      </c>
      <c r="G758" s="45" t="s">
        <v>15</v>
      </c>
      <c r="I758" s="13">
        <f>SUM(C758*E758)</f>
        <v>280.8386710997269</v>
      </c>
      <c r="J758" s="4" t="s">
        <v>18</v>
      </c>
    </row>
    <row r="759" spans="1:10" ht="12.75">
      <c r="A759" s="4" t="s">
        <v>212</v>
      </c>
      <c r="C759" s="5"/>
      <c r="F759" s="5"/>
      <c r="I759" s="13">
        <f>SUM(E741+I750+I758)</f>
        <v>969.574731507329</v>
      </c>
      <c r="J759" s="4" t="s">
        <v>18</v>
      </c>
    </row>
    <row r="760" spans="1:10" ht="12.75">
      <c r="A760" s="4"/>
      <c r="C760" s="5"/>
      <c r="E760" s="5"/>
      <c r="G760" s="45"/>
      <c r="I760" s="13"/>
      <c r="J760" s="4"/>
    </row>
    <row r="761" spans="1:7" ht="12.75">
      <c r="A761" s="4" t="s">
        <v>36</v>
      </c>
      <c r="G761" s="45"/>
    </row>
    <row r="762" spans="1:10" ht="12.75">
      <c r="A762" s="1" t="s">
        <v>37</v>
      </c>
      <c r="B762" s="9">
        <v>3167</v>
      </c>
      <c r="C762" s="1" t="s">
        <v>4</v>
      </c>
      <c r="D762" s="1">
        <v>820.5</v>
      </c>
      <c r="E762" s="1" t="s">
        <v>38</v>
      </c>
      <c r="F762" s="46">
        <v>31.67</v>
      </c>
      <c r="G762" s="45" t="s">
        <v>15</v>
      </c>
      <c r="I762" s="5">
        <f>SUM(D762/F762)</f>
        <v>25.907799179033784</v>
      </c>
      <c r="J762" s="1" t="s">
        <v>16</v>
      </c>
    </row>
    <row r="763" spans="1:6" ht="12.75">
      <c r="A763" s="1" t="s">
        <v>39</v>
      </c>
      <c r="F763" s="5"/>
    </row>
    <row r="764" spans="1:4" ht="12.75">
      <c r="A764" s="8" t="s">
        <v>193</v>
      </c>
      <c r="C764" s="24">
        <v>98.42</v>
      </c>
      <c r="D764" s="1" t="s">
        <v>18</v>
      </c>
    </row>
    <row r="765" spans="1:4" ht="12.75">
      <c r="A765" s="8" t="s">
        <v>194</v>
      </c>
      <c r="C765" s="24">
        <v>101.75</v>
      </c>
      <c r="D765" s="1" t="s">
        <v>18</v>
      </c>
    </row>
    <row r="766" spans="1:4" ht="12.75">
      <c r="A766" s="8" t="s">
        <v>195</v>
      </c>
      <c r="C766" s="24">
        <v>98.42</v>
      </c>
      <c r="D766" s="1" t="s">
        <v>18</v>
      </c>
    </row>
    <row r="767" spans="1:4" ht="12.75">
      <c r="A767" s="8" t="s">
        <v>196</v>
      </c>
      <c r="C767" s="24">
        <v>101.75</v>
      </c>
      <c r="D767" s="1" t="s">
        <v>18</v>
      </c>
    </row>
    <row r="768" spans="1:4" ht="12.75">
      <c r="A768" s="66" t="s">
        <v>197</v>
      </c>
      <c r="B768" s="67"/>
      <c r="C768" s="68">
        <v>101.75</v>
      </c>
      <c r="D768" s="67" t="s">
        <v>18</v>
      </c>
    </row>
    <row r="769" spans="1:10" ht="12.75">
      <c r="A769" s="1" t="s">
        <v>13</v>
      </c>
      <c r="C769" s="24">
        <f>SUM(C764:C768)</f>
        <v>502.09000000000003</v>
      </c>
      <c r="D769" s="1" t="s">
        <v>18</v>
      </c>
      <c r="E769" s="1" t="s">
        <v>40</v>
      </c>
      <c r="F769" s="47">
        <f>SUM(I762)</f>
        <v>25.907799179033784</v>
      </c>
      <c r="G769" s="1" t="s">
        <v>137</v>
      </c>
      <c r="I769" s="5">
        <f>SUM(C769/100*F769)</f>
        <v>130.08046889801074</v>
      </c>
      <c r="J769" s="1" t="s">
        <v>18</v>
      </c>
    </row>
    <row r="770" spans="1:10" ht="12.75">
      <c r="A770" s="4" t="s">
        <v>42</v>
      </c>
      <c r="B770" s="4"/>
      <c r="C770" s="4"/>
      <c r="D770" s="4"/>
      <c r="E770" s="4"/>
      <c r="F770" s="4"/>
      <c r="G770" s="4"/>
      <c r="H770" s="4"/>
      <c r="I770" s="13">
        <f>SUM(I769)</f>
        <v>130.08046889801074</v>
      </c>
      <c r="J770" s="4" t="s">
        <v>18</v>
      </c>
    </row>
    <row r="771" spans="1:10" ht="12.75">
      <c r="A771" s="4"/>
      <c r="B771" s="4"/>
      <c r="C771" s="4"/>
      <c r="D771" s="4"/>
      <c r="E771" s="4"/>
      <c r="F771" s="4"/>
      <c r="G771" s="4"/>
      <c r="H771" s="4"/>
      <c r="I771" s="13"/>
      <c r="J771" s="4"/>
    </row>
    <row r="772" ht="12.75">
      <c r="A772" s="4" t="s">
        <v>43</v>
      </c>
    </row>
    <row r="773" ht="12.75">
      <c r="A773" s="1" t="s">
        <v>134</v>
      </c>
    </row>
    <row r="774" spans="1:6" ht="12.75">
      <c r="A774" s="1" t="s">
        <v>25</v>
      </c>
      <c r="C774" s="65">
        <f>SUM(C779)</f>
        <v>43208</v>
      </c>
      <c r="E774" s="43">
        <v>461.957</v>
      </c>
      <c r="F774" s="1" t="s">
        <v>19</v>
      </c>
    </row>
    <row r="775" spans="1:6" ht="12.75">
      <c r="A775" s="6" t="s">
        <v>26</v>
      </c>
      <c r="B775" s="6"/>
      <c r="C775" s="44" t="s">
        <v>201</v>
      </c>
      <c r="D775" s="6"/>
      <c r="E775" s="38">
        <v>531</v>
      </c>
      <c r="F775" s="6" t="s">
        <v>19</v>
      </c>
    </row>
    <row r="776" spans="1:10" ht="12.75">
      <c r="A776" s="1" t="s">
        <v>27</v>
      </c>
      <c r="E776" s="39">
        <f>SUM(E775-E774)</f>
        <v>69.043</v>
      </c>
      <c r="F776" s="19" t="s">
        <v>19</v>
      </c>
      <c r="G776" s="1">
        <v>0.9359</v>
      </c>
      <c r="H776" s="1" t="s">
        <v>135</v>
      </c>
      <c r="I776" s="5">
        <f>SUM(E776*G776*1.2)</f>
        <v>77.54081244000001</v>
      </c>
      <c r="J776" s="1" t="s">
        <v>18</v>
      </c>
    </row>
    <row r="777" ht="12.75">
      <c r="A777" s="1" t="s">
        <v>54</v>
      </c>
    </row>
    <row r="778" ht="12.75">
      <c r="A778" s="1" t="s">
        <v>130</v>
      </c>
    </row>
    <row r="779" spans="1:6" ht="12.75">
      <c r="A779" s="1" t="s">
        <v>25</v>
      </c>
      <c r="C779" s="65">
        <f>C753</f>
        <v>43208</v>
      </c>
      <c r="E779" s="24">
        <f>E753</f>
        <v>1164</v>
      </c>
      <c r="F779" s="1" t="s">
        <v>19</v>
      </c>
    </row>
    <row r="780" spans="1:6" ht="12.75">
      <c r="A780" s="6" t="s">
        <v>26</v>
      </c>
      <c r="B780" s="6"/>
      <c r="C780" s="69" t="str">
        <f>C754</f>
        <v>03.10.2018</v>
      </c>
      <c r="D780" s="6"/>
      <c r="E780" s="25">
        <f>E754</f>
        <v>1197</v>
      </c>
      <c r="F780" s="6" t="s">
        <v>19</v>
      </c>
    </row>
    <row r="781" spans="1:10" ht="12.75">
      <c r="A781" s="1" t="s">
        <v>27</v>
      </c>
      <c r="E781" s="40">
        <f>SUM(E780-E779)</f>
        <v>33</v>
      </c>
      <c r="F781" s="17" t="s">
        <v>19</v>
      </c>
      <c r="G781" s="1">
        <f>SUM(G776)</f>
        <v>0.9359</v>
      </c>
      <c r="H781" s="1" t="s">
        <v>135</v>
      </c>
      <c r="I781" s="5">
        <f>SUM(E781*G781*1.2)</f>
        <v>37.06164</v>
      </c>
      <c r="J781" s="1" t="s">
        <v>18</v>
      </c>
    </row>
    <row r="782" spans="1:10" ht="12.75">
      <c r="A782" s="41" t="s">
        <v>55</v>
      </c>
      <c r="B782" s="41"/>
      <c r="C782" s="41"/>
      <c r="D782" s="41"/>
      <c r="E782" s="41"/>
      <c r="F782" s="41"/>
      <c r="G782" s="41"/>
      <c r="H782" s="41"/>
      <c r="I782" s="42">
        <f>SUM(I776+I781)</f>
        <v>114.60245244000001</v>
      </c>
      <c r="J782" s="41" t="s">
        <v>18</v>
      </c>
    </row>
    <row r="783" spans="1:10" ht="12.75">
      <c r="A783" s="41"/>
      <c r="B783" s="41"/>
      <c r="C783" s="41"/>
      <c r="D783" s="41"/>
      <c r="E783" s="41"/>
      <c r="F783" s="41"/>
      <c r="G783" s="41"/>
      <c r="H783" s="41"/>
      <c r="I783" s="42"/>
      <c r="J783" s="41"/>
    </row>
    <row r="784" spans="1:10" ht="12.75">
      <c r="A784" s="41"/>
      <c r="B784" s="41"/>
      <c r="C784" s="41"/>
      <c r="D784" s="41"/>
      <c r="E784" s="41"/>
      <c r="F784" s="41"/>
      <c r="G784" s="41"/>
      <c r="H784" s="41"/>
      <c r="I784" s="42"/>
      <c r="J784" s="41"/>
    </row>
    <row r="785" spans="1:10" ht="12.75">
      <c r="A785" s="41"/>
      <c r="B785" s="41"/>
      <c r="C785" s="41"/>
      <c r="D785" s="41"/>
      <c r="E785" s="41"/>
      <c r="F785" s="41"/>
      <c r="G785" s="41"/>
      <c r="H785" s="41"/>
      <c r="I785" s="42"/>
      <c r="J785" s="41"/>
    </row>
    <row r="786" spans="1:10" ht="12.75">
      <c r="A786" s="41"/>
      <c r="B786" s="41"/>
      <c r="C786" s="41"/>
      <c r="D786" s="41"/>
      <c r="E786" s="41"/>
      <c r="F786" s="41"/>
      <c r="G786" s="41"/>
      <c r="H786" s="41"/>
      <c r="I786" s="42"/>
      <c r="J786" s="41"/>
    </row>
    <row r="787" spans="1:10" ht="12.75">
      <c r="A787" s="41"/>
      <c r="B787" s="41"/>
      <c r="C787" s="41"/>
      <c r="D787" s="41"/>
      <c r="E787" s="41"/>
      <c r="F787" s="41"/>
      <c r="G787" s="41"/>
      <c r="H787" s="41"/>
      <c r="I787" s="42"/>
      <c r="J787" s="41"/>
    </row>
    <row r="788" ht="12.75">
      <c r="A788" s="4" t="s">
        <v>56</v>
      </c>
    </row>
    <row r="789" ht="12.75">
      <c r="A789" s="1" t="s">
        <v>134</v>
      </c>
    </row>
    <row r="790" spans="1:6" ht="12.75">
      <c r="A790" s="1" t="s">
        <v>25</v>
      </c>
      <c r="C790" s="65">
        <f>SUM(C774)</f>
        <v>43208</v>
      </c>
      <c r="E790" s="37">
        <f>SUM(E774)</f>
        <v>461.957</v>
      </c>
      <c r="F790" s="1" t="s">
        <v>19</v>
      </c>
    </row>
    <row r="791" spans="1:6" ht="12.75">
      <c r="A791" s="6" t="s">
        <v>26</v>
      </c>
      <c r="B791" s="6"/>
      <c r="C791" s="44" t="s">
        <v>201</v>
      </c>
      <c r="D791" s="6"/>
      <c r="E791" s="38">
        <f>SUM(E775)</f>
        <v>531</v>
      </c>
      <c r="F791" s="6" t="s">
        <v>19</v>
      </c>
    </row>
    <row r="792" spans="1:10" ht="12.75">
      <c r="A792" s="1" t="s">
        <v>27</v>
      </c>
      <c r="E792" s="39">
        <f>SUM(E791-E790)</f>
        <v>69.043</v>
      </c>
      <c r="F792" s="19" t="s">
        <v>19</v>
      </c>
      <c r="G792" s="1">
        <v>0.9216</v>
      </c>
      <c r="H792" s="1" t="s">
        <v>135</v>
      </c>
      <c r="I792" s="5">
        <f>SUM(E792*G792*1.2)</f>
        <v>76.35603456</v>
      </c>
      <c r="J792" s="1" t="s">
        <v>18</v>
      </c>
    </row>
    <row r="793" ht="12.75">
      <c r="A793" s="1" t="s">
        <v>54</v>
      </c>
    </row>
    <row r="794" ht="12.75">
      <c r="A794" s="1" t="s">
        <v>130</v>
      </c>
    </row>
    <row r="795" spans="1:6" ht="12.75">
      <c r="A795" s="1" t="s">
        <v>25</v>
      </c>
      <c r="C795" s="65">
        <f>SUM(C779)</f>
        <v>43208</v>
      </c>
      <c r="E795" s="5">
        <f>SUM(E753)</f>
        <v>1164</v>
      </c>
      <c r="F795" s="1" t="s">
        <v>19</v>
      </c>
    </row>
    <row r="796" spans="1:6" ht="12.75">
      <c r="A796" s="6" t="s">
        <v>26</v>
      </c>
      <c r="B796" s="6"/>
      <c r="C796" s="44" t="s">
        <v>201</v>
      </c>
      <c r="D796" s="6"/>
      <c r="E796" s="11">
        <f>SUM(E754)</f>
        <v>1197</v>
      </c>
      <c r="F796" s="6" t="s">
        <v>19</v>
      </c>
    </row>
    <row r="797" spans="1:10" ht="12.75">
      <c r="A797" s="1" t="s">
        <v>27</v>
      </c>
      <c r="E797" s="36">
        <f>SUM(E796-E795)</f>
        <v>33</v>
      </c>
      <c r="F797" s="17" t="s">
        <v>19</v>
      </c>
      <c r="G797" s="1">
        <f>SUM(G792)</f>
        <v>0.9216</v>
      </c>
      <c r="H797" s="1" t="s">
        <v>135</v>
      </c>
      <c r="I797" s="5">
        <f>SUM(E797*G797*1.2)</f>
        <v>36.49536</v>
      </c>
      <c r="J797" s="1" t="s">
        <v>18</v>
      </c>
    </row>
    <row r="798" spans="1:10" ht="12.75">
      <c r="A798" s="41" t="s">
        <v>57</v>
      </c>
      <c r="B798" s="41"/>
      <c r="C798" s="41"/>
      <c r="D798" s="41"/>
      <c r="E798" s="41"/>
      <c r="F798" s="41"/>
      <c r="G798" s="41"/>
      <c r="H798" s="41"/>
      <c r="I798" s="42">
        <f>SUM(I792+I797)</f>
        <v>112.85139455999999</v>
      </c>
      <c r="J798" s="41" t="s">
        <v>18</v>
      </c>
    </row>
    <row r="799" spans="1:10" ht="12.75">
      <c r="A799" s="41"/>
      <c r="B799" s="41"/>
      <c r="C799" s="41"/>
      <c r="D799" s="41"/>
      <c r="E799" s="41"/>
      <c r="F799" s="41"/>
      <c r="G799" s="41"/>
      <c r="H799" s="41"/>
      <c r="I799" s="42"/>
      <c r="J799" s="41"/>
    </row>
    <row r="800" spans="1:10" ht="12.75">
      <c r="A800" s="41"/>
      <c r="B800" s="41"/>
      <c r="C800" s="41"/>
      <c r="D800" s="41"/>
      <c r="E800" s="41"/>
      <c r="F800" s="41"/>
      <c r="G800" s="41"/>
      <c r="H800" s="41"/>
      <c r="I800" s="42"/>
      <c r="J800" s="41"/>
    </row>
    <row r="801" ht="12.75">
      <c r="A801" s="1" t="s">
        <v>202</v>
      </c>
    </row>
    <row r="802" spans="1:10" ht="12.75">
      <c r="A802" s="1" t="s">
        <v>58</v>
      </c>
      <c r="I802" s="1">
        <v>0</v>
      </c>
      <c r="J802" s="1" t="s">
        <v>18</v>
      </c>
    </row>
    <row r="803" spans="1:10" ht="12.75">
      <c r="A803" s="1" t="s">
        <v>59</v>
      </c>
      <c r="I803" s="5">
        <f>SUM(I759)</f>
        <v>969.574731507329</v>
      </c>
      <c r="J803" s="1" t="s">
        <v>18</v>
      </c>
    </row>
    <row r="804" spans="1:10" ht="12.75">
      <c r="A804" s="1" t="s">
        <v>60</v>
      </c>
      <c r="I804" s="5">
        <f>SUM(I770)</f>
        <v>130.08046889801074</v>
      </c>
      <c r="J804" s="1" t="s">
        <v>18</v>
      </c>
    </row>
    <row r="805" spans="1:10" ht="12.75">
      <c r="A805" s="1" t="s">
        <v>61</v>
      </c>
      <c r="I805" s="5">
        <f>SUM(I782)</f>
        <v>114.60245244000001</v>
      </c>
      <c r="J805" s="1" t="s">
        <v>18</v>
      </c>
    </row>
    <row r="806" spans="1:10" ht="12.75">
      <c r="A806" s="6" t="s">
        <v>62</v>
      </c>
      <c r="B806" s="6"/>
      <c r="C806" s="6"/>
      <c r="D806" s="6"/>
      <c r="E806" s="6"/>
      <c r="F806" s="6"/>
      <c r="G806" s="6"/>
      <c r="H806" s="6"/>
      <c r="I806" s="11">
        <f>SUM(I798)</f>
        <v>112.85139455999999</v>
      </c>
      <c r="J806" s="6" t="s">
        <v>18</v>
      </c>
    </row>
    <row r="807" spans="1:10" ht="12.75">
      <c r="A807" s="4" t="s">
        <v>63</v>
      </c>
      <c r="B807" s="4"/>
      <c r="C807" s="4"/>
      <c r="D807" s="4"/>
      <c r="E807" s="4"/>
      <c r="F807" s="4"/>
      <c r="G807" s="4"/>
      <c r="H807" s="4"/>
      <c r="I807" s="13">
        <f>SUM(I802:I806)</f>
        <v>1327.1090474053397</v>
      </c>
      <c r="J807" s="4" t="s">
        <v>18</v>
      </c>
    </row>
    <row r="808" spans="1:10" ht="12.75">
      <c r="A808" s="49" t="s">
        <v>141</v>
      </c>
      <c r="B808" s="49"/>
      <c r="C808" s="54">
        <v>5</v>
      </c>
      <c r="D808" s="50" t="s">
        <v>150</v>
      </c>
      <c r="E808" s="54">
        <v>300</v>
      </c>
      <c r="F808" s="50" t="s">
        <v>18</v>
      </c>
      <c r="G808" s="16" t="s">
        <v>203</v>
      </c>
      <c r="H808" s="51"/>
      <c r="I808" s="52">
        <f>SUM(C808*E808)</f>
        <v>1500</v>
      </c>
      <c r="J808" s="49" t="s">
        <v>18</v>
      </c>
    </row>
    <row r="809" spans="1:10" ht="12.75">
      <c r="A809" s="4" t="s">
        <v>213</v>
      </c>
      <c r="B809" s="4"/>
      <c r="C809" s="4"/>
      <c r="D809" s="4"/>
      <c r="E809" s="4"/>
      <c r="F809" s="4"/>
      <c r="G809" s="4"/>
      <c r="H809" s="4"/>
      <c r="I809" s="13">
        <f>SUM(I808-I807)</f>
        <v>172.89095259466035</v>
      </c>
      <c r="J809" s="4" t="s">
        <v>18</v>
      </c>
    </row>
    <row r="810" spans="1:10" ht="12.75">
      <c r="A810" s="4"/>
      <c r="B810" s="4"/>
      <c r="C810" s="4"/>
      <c r="D810" s="4"/>
      <c r="E810" s="4"/>
      <c r="F810" s="4"/>
      <c r="G810" s="4"/>
      <c r="H810" s="4"/>
      <c r="I810" s="13"/>
      <c r="J810" s="4"/>
    </row>
    <row r="811" spans="1:5" ht="12.75">
      <c r="A811" s="1" t="s">
        <v>131</v>
      </c>
      <c r="B811" s="71">
        <v>43381</v>
      </c>
      <c r="C811" s="1" t="s">
        <v>235</v>
      </c>
      <c r="E811" s="28" t="s">
        <v>235</v>
      </c>
    </row>
    <row r="812" spans="2:5" ht="12.75">
      <c r="B812" s="21"/>
      <c r="E812" s="28"/>
    </row>
    <row r="813" spans="2:5" ht="12.75">
      <c r="B813" s="21"/>
      <c r="E813" s="28"/>
    </row>
    <row r="817" spans="1:10" ht="12.75">
      <c r="A817" s="82" t="s">
        <v>0</v>
      </c>
      <c r="B817" s="82"/>
      <c r="C817" s="82"/>
      <c r="D817" s="82"/>
      <c r="E817" s="82"/>
      <c r="F817" s="82"/>
      <c r="G817" s="82"/>
      <c r="H817" s="82"/>
      <c r="I817" s="82"/>
      <c r="J817" s="8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81" t="s">
        <v>123</v>
      </c>
      <c r="B819" s="81"/>
      <c r="C819" s="81"/>
      <c r="D819" s="81"/>
      <c r="E819" s="81"/>
      <c r="F819" s="81"/>
      <c r="G819" s="81"/>
      <c r="H819" s="81"/>
      <c r="I819" s="81"/>
      <c r="J819" s="81"/>
    </row>
    <row r="820" spans="1:10" ht="12.75">
      <c r="A820" s="81" t="s">
        <v>216</v>
      </c>
      <c r="B820" s="81"/>
      <c r="C820" s="81"/>
      <c r="D820" s="81"/>
      <c r="E820" s="81"/>
      <c r="F820" s="81"/>
      <c r="G820" s="81"/>
      <c r="H820" s="81"/>
      <c r="I820" s="81"/>
      <c r="J820" s="81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ht="12.75">
      <c r="A822" s="4" t="s">
        <v>155</v>
      </c>
    </row>
    <row r="823" ht="12.75">
      <c r="A823" s="4"/>
    </row>
    <row r="824" ht="12.75">
      <c r="A824" s="4" t="s">
        <v>7</v>
      </c>
    </row>
    <row r="825" spans="1:10" ht="12.75">
      <c r="A825" s="7" t="s">
        <v>124</v>
      </c>
      <c r="B825" s="7"/>
      <c r="C825" s="7"/>
      <c r="D825" s="7"/>
      <c r="E825" s="7"/>
      <c r="F825" s="7"/>
      <c r="G825" s="7"/>
      <c r="H825" s="7"/>
      <c r="I825" s="7"/>
      <c r="J825" s="7"/>
    </row>
    <row r="826" spans="1:10" ht="12.75">
      <c r="A826" s="7" t="s">
        <v>125</v>
      </c>
      <c r="B826" s="7"/>
      <c r="C826" s="22" t="s">
        <v>201</v>
      </c>
      <c r="D826" s="7"/>
      <c r="E826" s="20">
        <v>559</v>
      </c>
      <c r="F826" s="7" t="s">
        <v>126</v>
      </c>
      <c r="G826" s="7"/>
      <c r="H826" s="7"/>
      <c r="I826" s="7"/>
      <c r="J826" s="7"/>
    </row>
    <row r="827" spans="1:10" ht="12.75">
      <c r="A827" s="6" t="s">
        <v>26</v>
      </c>
      <c r="B827" s="6"/>
      <c r="C827" s="10" t="s">
        <v>215</v>
      </c>
      <c r="D827" s="6"/>
      <c r="E827" s="11">
        <v>573.5</v>
      </c>
      <c r="F827" s="6" t="s">
        <v>126</v>
      </c>
      <c r="G827" s="6"/>
      <c r="H827" s="6"/>
      <c r="I827" s="6"/>
      <c r="J827" s="7"/>
    </row>
    <row r="828" spans="1:10" ht="12.75">
      <c r="A828" s="7" t="s">
        <v>27</v>
      </c>
      <c r="B828" s="7"/>
      <c r="C828" s="7"/>
      <c r="D828" s="7"/>
      <c r="E828" s="20">
        <f>SUM(E827-E826)</f>
        <v>14.5</v>
      </c>
      <c r="F828" s="7" t="s">
        <v>126</v>
      </c>
      <c r="G828" s="53" t="s">
        <v>15</v>
      </c>
      <c r="H828" s="7"/>
      <c r="I828" s="20">
        <f>SUM(E828*1000)</f>
        <v>14500</v>
      </c>
      <c r="J828" s="7" t="s">
        <v>20</v>
      </c>
    </row>
    <row r="829" ht="12.75">
      <c r="A829" s="1" t="s">
        <v>17</v>
      </c>
    </row>
    <row r="830" spans="1:8" ht="12.75">
      <c r="A830" s="22" t="s">
        <v>217</v>
      </c>
      <c r="B830" s="7"/>
      <c r="C830" s="20">
        <v>1403.17</v>
      </c>
      <c r="D830" s="7" t="s">
        <v>18</v>
      </c>
      <c r="E830" s="23">
        <v>1308</v>
      </c>
      <c r="F830" s="7" t="s">
        <v>19</v>
      </c>
      <c r="G830" s="23">
        <v>14053</v>
      </c>
      <c r="H830" s="7" t="s">
        <v>20</v>
      </c>
    </row>
    <row r="831" spans="1:8" ht="12.75">
      <c r="A831" s="10" t="s">
        <v>218</v>
      </c>
      <c r="B831" s="6"/>
      <c r="C831" s="11">
        <v>2441.96</v>
      </c>
      <c r="D831" s="6" t="s">
        <v>18</v>
      </c>
      <c r="E831" s="12">
        <v>4659</v>
      </c>
      <c r="F831" s="6" t="s">
        <v>19</v>
      </c>
      <c r="G831" s="12">
        <v>50033</v>
      </c>
      <c r="H831" s="6" t="s">
        <v>20</v>
      </c>
    </row>
    <row r="832" spans="1:9" ht="12.75">
      <c r="A832" s="8" t="s">
        <v>13</v>
      </c>
      <c r="C832" s="5">
        <f>SUM(C830:C831)</f>
        <v>3845.13</v>
      </c>
      <c r="D832" s="1" t="s">
        <v>18</v>
      </c>
      <c r="E832" s="9">
        <f>SUM(E830:E831)</f>
        <v>5967</v>
      </c>
      <c r="F832" s="1" t="s">
        <v>19</v>
      </c>
      <c r="G832" s="9">
        <f>SUM(G830:G831)</f>
        <v>64086</v>
      </c>
      <c r="H832" s="1" t="s">
        <v>20</v>
      </c>
      <c r="I832" s="7"/>
    </row>
    <row r="833" spans="1:10" ht="12.75">
      <c r="A833" s="5">
        <f>SUM(C832)</f>
        <v>3845.13</v>
      </c>
      <c r="B833" s="1" t="s">
        <v>28</v>
      </c>
      <c r="C833" s="5">
        <f>SUM(G832)</f>
        <v>64086</v>
      </c>
      <c r="D833" s="1" t="s">
        <v>29</v>
      </c>
      <c r="E833" s="5">
        <f>SUM(A833/C833)</f>
        <v>0.059999531879037546</v>
      </c>
      <c r="F833" s="1" t="s">
        <v>30</v>
      </c>
      <c r="I833" s="4"/>
      <c r="J833" s="4"/>
    </row>
    <row r="834" spans="1:10" ht="12.75">
      <c r="A834" s="5">
        <f>SUM(I828)</f>
        <v>14500</v>
      </c>
      <c r="B834" s="1" t="s">
        <v>127</v>
      </c>
      <c r="C834" s="5">
        <f>SUM(E833)</f>
        <v>0.059999531879037546</v>
      </c>
      <c r="D834" s="1" t="s">
        <v>128</v>
      </c>
      <c r="E834" s="5">
        <f>SUM(A834*C834)</f>
        <v>869.9932122460444</v>
      </c>
      <c r="F834" s="1" t="s">
        <v>18</v>
      </c>
      <c r="I834" s="13"/>
      <c r="J834" s="4"/>
    </row>
    <row r="835" spans="1:10" ht="12.75">
      <c r="A835" s="4"/>
      <c r="C835" s="5"/>
      <c r="F835" s="5"/>
      <c r="I835" s="13"/>
      <c r="J835" s="4"/>
    </row>
    <row r="836" spans="1:10" ht="12.75">
      <c r="A836" s="1" t="s">
        <v>204</v>
      </c>
      <c r="C836" s="5"/>
      <c r="F836" s="5"/>
      <c r="I836" s="5">
        <v>0</v>
      </c>
      <c r="J836" s="1" t="s">
        <v>18</v>
      </c>
    </row>
    <row r="837" spans="1:10" ht="12.75">
      <c r="A837" s="1" t="s">
        <v>205</v>
      </c>
      <c r="C837" s="5"/>
      <c r="F837" s="5"/>
      <c r="I837" s="5">
        <v>0</v>
      </c>
      <c r="J837" s="1" t="s">
        <v>18</v>
      </c>
    </row>
    <row r="838" spans="1:11" ht="12.75">
      <c r="A838" s="67" t="s">
        <v>206</v>
      </c>
      <c r="B838" s="67"/>
      <c r="C838" s="70"/>
      <c r="D838" s="67"/>
      <c r="E838" s="67"/>
      <c r="F838" s="70"/>
      <c r="G838" s="67"/>
      <c r="H838" s="67"/>
      <c r="I838" s="70">
        <v>0</v>
      </c>
      <c r="J838" s="67" t="s">
        <v>18</v>
      </c>
      <c r="K838" s="74" t="s">
        <v>210</v>
      </c>
    </row>
    <row r="839" spans="1:10" ht="12.75">
      <c r="A839" s="1" t="s">
        <v>207</v>
      </c>
      <c r="C839" s="5"/>
      <c r="F839" s="5"/>
      <c r="I839" s="5">
        <f>SUM(I836:I838)</f>
        <v>0</v>
      </c>
      <c r="J839" s="1" t="s">
        <v>18</v>
      </c>
    </row>
    <row r="840" spans="1:10" ht="12.75">
      <c r="A840" s="1" t="s">
        <v>214</v>
      </c>
      <c r="C840" s="5"/>
      <c r="F840" s="5"/>
      <c r="I840" s="5">
        <f>SUM(I839*1.2)</f>
        <v>0</v>
      </c>
      <c r="J840" s="1" t="s">
        <v>18</v>
      </c>
    </row>
    <row r="841" spans="1:10" ht="12.75">
      <c r="A841" s="45" t="s">
        <v>208</v>
      </c>
      <c r="B841" s="46">
        <v>2</v>
      </c>
      <c r="C841" s="5"/>
      <c r="D841" s="5" t="s">
        <v>222</v>
      </c>
      <c r="F841" s="5"/>
      <c r="I841" s="5">
        <f>SUM(B841*I840)</f>
        <v>0</v>
      </c>
      <c r="J841" s="1" t="s">
        <v>18</v>
      </c>
    </row>
    <row r="842" spans="1:10" ht="12.75">
      <c r="A842" s="1">
        <v>820.5</v>
      </c>
      <c r="B842" s="1" t="s">
        <v>38</v>
      </c>
      <c r="C842" s="47" t="s">
        <v>14</v>
      </c>
      <c r="D842" s="1">
        <v>30.8438</v>
      </c>
      <c r="E842" s="1" t="s">
        <v>211</v>
      </c>
      <c r="F842" s="5"/>
      <c r="I842" s="5">
        <f>SUM(A842/D842)</f>
        <v>26.60178058475285</v>
      </c>
      <c r="J842" s="1" t="s">
        <v>16</v>
      </c>
    </row>
    <row r="843" spans="1:10" ht="12.75">
      <c r="A843" s="1" t="s">
        <v>209</v>
      </c>
      <c r="C843" s="47"/>
      <c r="F843" s="5"/>
      <c r="I843" s="5">
        <f>SUM(I841/100*I842)</f>
        <v>0</v>
      </c>
      <c r="J843" s="1" t="s">
        <v>18</v>
      </c>
    </row>
    <row r="844" spans="1:10" ht="12.75">
      <c r="A844" s="4"/>
      <c r="C844" s="5"/>
      <c r="F844" s="5"/>
      <c r="I844" s="13"/>
      <c r="J844" s="4"/>
    </row>
    <row r="845" ht="12.75">
      <c r="A845" s="4" t="s">
        <v>157</v>
      </c>
    </row>
    <row r="846" spans="1:6" ht="12.75">
      <c r="A846" s="1" t="s">
        <v>25</v>
      </c>
      <c r="C846" s="65">
        <v>43376</v>
      </c>
      <c r="E846" s="5">
        <v>1197</v>
      </c>
      <c r="F846" s="1" t="s">
        <v>19</v>
      </c>
    </row>
    <row r="847" spans="1:6" ht="12.75">
      <c r="A847" s="6" t="s">
        <v>26</v>
      </c>
      <c r="B847" s="6"/>
      <c r="C847" s="44" t="s">
        <v>215</v>
      </c>
      <c r="D847" s="6"/>
      <c r="E847" s="11">
        <v>1201</v>
      </c>
      <c r="F847" s="6" t="s">
        <v>19</v>
      </c>
    </row>
    <row r="848" spans="1:6" ht="12.75">
      <c r="A848" s="1" t="s">
        <v>27</v>
      </c>
      <c r="E848" s="36">
        <f>SUM(E847-E846)</f>
        <v>4</v>
      </c>
      <c r="F848" s="17" t="s">
        <v>19</v>
      </c>
    </row>
    <row r="849" spans="1:6" ht="12.75">
      <c r="A849" s="5">
        <f>SUM(C832)</f>
        <v>3845.13</v>
      </c>
      <c r="B849" s="1" t="s">
        <v>28</v>
      </c>
      <c r="C849" s="5">
        <f>SUM(G832)</f>
        <v>64086</v>
      </c>
      <c r="D849" s="1" t="s">
        <v>29</v>
      </c>
      <c r="E849" s="5">
        <f>SUM(A849/C849)</f>
        <v>0.059999531879037546</v>
      </c>
      <c r="F849" s="1" t="s">
        <v>30</v>
      </c>
    </row>
    <row r="850" spans="1:10" ht="12.75">
      <c r="A850" s="1" t="s">
        <v>31</v>
      </c>
      <c r="C850" s="1">
        <f>SUM(E848)</f>
        <v>4</v>
      </c>
      <c r="D850" s="1" t="s">
        <v>32</v>
      </c>
      <c r="E850" s="5">
        <v>75</v>
      </c>
      <c r="F850" s="1" t="s">
        <v>33</v>
      </c>
      <c r="G850" s="45" t="s">
        <v>15</v>
      </c>
      <c r="I850" s="5">
        <f>SUM(C850*E850)</f>
        <v>300</v>
      </c>
      <c r="J850" s="1" t="s">
        <v>20</v>
      </c>
    </row>
    <row r="851" spans="1:10" ht="12.75">
      <c r="A851" s="4" t="s">
        <v>133</v>
      </c>
      <c r="C851" s="5">
        <f>SUM(I850)</f>
        <v>300</v>
      </c>
      <c r="D851" s="1" t="s">
        <v>35</v>
      </c>
      <c r="E851" s="5">
        <f>SUM(E849)</f>
        <v>0.059999531879037546</v>
      </c>
      <c r="F851" s="1" t="s">
        <v>30</v>
      </c>
      <c r="G851" s="45" t="s">
        <v>15</v>
      </c>
      <c r="I851" s="13">
        <f>SUM(C851*E851)</f>
        <v>17.999859563711265</v>
      </c>
      <c r="J851" s="4" t="s">
        <v>18</v>
      </c>
    </row>
    <row r="852" spans="1:10" ht="12.75">
      <c r="A852" s="4" t="s">
        <v>212</v>
      </c>
      <c r="C852" s="5"/>
      <c r="F852" s="5"/>
      <c r="I852" s="13">
        <f>SUM(E834+I843+I851)</f>
        <v>887.9930718097557</v>
      </c>
      <c r="J852" s="4" t="s">
        <v>18</v>
      </c>
    </row>
    <row r="853" spans="1:10" ht="12.75">
      <c r="A853" s="4"/>
      <c r="C853" s="5"/>
      <c r="E853" s="5"/>
      <c r="G853" s="45"/>
      <c r="I853" s="13"/>
      <c r="J853" s="4"/>
    </row>
    <row r="854" spans="1:7" ht="12.75">
      <c r="A854" s="4" t="s">
        <v>36</v>
      </c>
      <c r="G854" s="45"/>
    </row>
    <row r="855" spans="1:10" ht="12.75">
      <c r="A855" s="1" t="s">
        <v>37</v>
      </c>
      <c r="B855" s="9">
        <v>3167</v>
      </c>
      <c r="C855" s="1" t="s">
        <v>4</v>
      </c>
      <c r="D855" s="1">
        <v>820.5</v>
      </c>
      <c r="E855" s="1" t="s">
        <v>38</v>
      </c>
      <c r="F855" s="46">
        <v>31.67</v>
      </c>
      <c r="G855" s="45" t="s">
        <v>15</v>
      </c>
      <c r="I855" s="5">
        <f>SUM(D855/F855)</f>
        <v>25.907799179033784</v>
      </c>
      <c r="J855" s="1" t="s">
        <v>16</v>
      </c>
    </row>
    <row r="856" spans="1:6" ht="12.75">
      <c r="A856" s="1" t="s">
        <v>39</v>
      </c>
      <c r="F856" s="5"/>
    </row>
    <row r="857" spans="1:4" ht="12.75">
      <c r="A857" s="8" t="s">
        <v>219</v>
      </c>
      <c r="C857" s="24">
        <v>98.42</v>
      </c>
      <c r="D857" s="1" t="s">
        <v>18</v>
      </c>
    </row>
    <row r="858" spans="1:4" ht="12.75">
      <c r="A858" s="66" t="s">
        <v>218</v>
      </c>
      <c r="B858" s="67"/>
      <c r="C858" s="68">
        <v>101.75</v>
      </c>
      <c r="D858" s="67" t="s">
        <v>18</v>
      </c>
    </row>
    <row r="859" spans="1:10" ht="12.75">
      <c r="A859" s="1" t="s">
        <v>13</v>
      </c>
      <c r="C859" s="24">
        <f>SUM(C857:C858)</f>
        <v>200.17000000000002</v>
      </c>
      <c r="D859" s="1" t="s">
        <v>18</v>
      </c>
      <c r="E859" s="1" t="s">
        <v>40</v>
      </c>
      <c r="F859" s="47">
        <f>SUM(I855)</f>
        <v>25.907799179033784</v>
      </c>
      <c r="G859" s="1" t="s">
        <v>137</v>
      </c>
      <c r="I859" s="5">
        <f>SUM(C859/100*F859)</f>
        <v>51.85964161667193</v>
      </c>
      <c r="J859" s="1" t="s">
        <v>18</v>
      </c>
    </row>
    <row r="860" spans="1:10" ht="12.75">
      <c r="A860" s="4" t="s">
        <v>42</v>
      </c>
      <c r="B860" s="4"/>
      <c r="C860" s="4"/>
      <c r="D860" s="4"/>
      <c r="E860" s="4"/>
      <c r="F860" s="4"/>
      <c r="G860" s="4"/>
      <c r="H860" s="4"/>
      <c r="I860" s="13">
        <f>SUM(I859)</f>
        <v>51.85964161667193</v>
      </c>
      <c r="J860" s="4" t="s">
        <v>18</v>
      </c>
    </row>
    <row r="861" spans="1:10" ht="12.75">
      <c r="A861" s="4"/>
      <c r="B861" s="4"/>
      <c r="C861" s="4"/>
      <c r="D861" s="4"/>
      <c r="E861" s="4"/>
      <c r="F861" s="4"/>
      <c r="G861" s="4"/>
      <c r="H861" s="4"/>
      <c r="I861" s="13"/>
      <c r="J861" s="4"/>
    </row>
    <row r="862" ht="12.75">
      <c r="A862" s="4" t="s">
        <v>43</v>
      </c>
    </row>
    <row r="863" ht="12.75">
      <c r="A863" s="1" t="s">
        <v>134</v>
      </c>
    </row>
    <row r="864" spans="1:6" ht="12.75">
      <c r="A864" s="1" t="s">
        <v>25</v>
      </c>
      <c r="C864" s="65">
        <f>SUM(C869)</f>
        <v>43376</v>
      </c>
      <c r="E864" s="43">
        <v>531</v>
      </c>
      <c r="F864" s="1" t="s">
        <v>19</v>
      </c>
    </row>
    <row r="865" spans="1:6" ht="12.75">
      <c r="A865" s="6" t="s">
        <v>26</v>
      </c>
      <c r="B865" s="6"/>
      <c r="C865" s="44" t="s">
        <v>215</v>
      </c>
      <c r="D865" s="6"/>
      <c r="E865" s="38">
        <v>550</v>
      </c>
      <c r="F865" s="6" t="s">
        <v>19</v>
      </c>
    </row>
    <row r="866" spans="1:10" ht="12.75">
      <c r="A866" s="1" t="s">
        <v>27</v>
      </c>
      <c r="E866" s="39">
        <f>SUM(E865-E864)</f>
        <v>19</v>
      </c>
      <c r="F866" s="19" t="s">
        <v>19</v>
      </c>
      <c r="G866" s="1">
        <v>0.9359</v>
      </c>
      <c r="H866" s="1" t="s">
        <v>135</v>
      </c>
      <c r="I866" s="5">
        <f>SUM(E866*G866*1.2)</f>
        <v>21.33852</v>
      </c>
      <c r="J866" s="1" t="s">
        <v>18</v>
      </c>
    </row>
    <row r="867" ht="12.75">
      <c r="A867" s="1" t="s">
        <v>54</v>
      </c>
    </row>
    <row r="868" ht="12.75">
      <c r="A868" s="1" t="s">
        <v>130</v>
      </c>
    </row>
    <row r="869" spans="1:6" ht="12.75">
      <c r="A869" s="1" t="s">
        <v>25</v>
      </c>
      <c r="C869" s="65">
        <f>C846</f>
        <v>43376</v>
      </c>
      <c r="E869" s="24">
        <f>E846</f>
        <v>1197</v>
      </c>
      <c r="F869" s="1" t="s">
        <v>19</v>
      </c>
    </row>
    <row r="870" spans="1:6" ht="12.75">
      <c r="A870" s="6" t="s">
        <v>26</v>
      </c>
      <c r="B870" s="6"/>
      <c r="C870" s="69" t="str">
        <f>C847</f>
        <v>27.11.2018</v>
      </c>
      <c r="D870" s="6"/>
      <c r="E870" s="25">
        <f>E847</f>
        <v>1201</v>
      </c>
      <c r="F870" s="6" t="s">
        <v>19</v>
      </c>
    </row>
    <row r="871" spans="1:10" ht="12.75">
      <c r="A871" s="1" t="s">
        <v>27</v>
      </c>
      <c r="E871" s="40">
        <f>SUM(E870-E869)</f>
        <v>4</v>
      </c>
      <c r="F871" s="17" t="s">
        <v>19</v>
      </c>
      <c r="G871" s="1">
        <f>SUM(G866)</f>
        <v>0.9359</v>
      </c>
      <c r="H871" s="1" t="s">
        <v>135</v>
      </c>
      <c r="I871" s="5">
        <f>SUM(E871*G871*1.2)</f>
        <v>4.492319999999999</v>
      </c>
      <c r="J871" s="1" t="s">
        <v>18</v>
      </c>
    </row>
    <row r="872" spans="1:10" ht="12.75">
      <c r="A872" s="41" t="s">
        <v>55</v>
      </c>
      <c r="B872" s="41"/>
      <c r="C872" s="41"/>
      <c r="D872" s="41"/>
      <c r="E872" s="41"/>
      <c r="F872" s="41"/>
      <c r="G872" s="41"/>
      <c r="H872" s="41"/>
      <c r="I872" s="42">
        <f>SUM(I866+I871)</f>
        <v>25.83084</v>
      </c>
      <c r="J872" s="41" t="s">
        <v>18</v>
      </c>
    </row>
    <row r="873" spans="1:10" ht="12.75">
      <c r="A873" s="41"/>
      <c r="B873" s="41"/>
      <c r="C873" s="41"/>
      <c r="D873" s="41"/>
      <c r="E873" s="41"/>
      <c r="F873" s="41"/>
      <c r="G873" s="41"/>
      <c r="H873" s="41"/>
      <c r="I873" s="42"/>
      <c r="J873" s="41"/>
    </row>
    <row r="874" spans="1:10" ht="12.75">
      <c r="A874" s="41"/>
      <c r="B874" s="41"/>
      <c r="C874" s="41"/>
      <c r="D874" s="41"/>
      <c r="E874" s="41"/>
      <c r="F874" s="41"/>
      <c r="G874" s="41"/>
      <c r="H874" s="41"/>
      <c r="I874" s="42"/>
      <c r="J874" s="41"/>
    </row>
    <row r="875" spans="1:10" ht="12.75">
      <c r="A875" s="41"/>
      <c r="B875" s="41"/>
      <c r="C875" s="41"/>
      <c r="D875" s="41"/>
      <c r="E875" s="41"/>
      <c r="F875" s="41"/>
      <c r="G875" s="41"/>
      <c r="H875" s="41"/>
      <c r="I875" s="42"/>
      <c r="J875" s="41"/>
    </row>
    <row r="876" spans="1:10" ht="12.75">
      <c r="A876" s="41"/>
      <c r="B876" s="41"/>
      <c r="C876" s="41"/>
      <c r="D876" s="41"/>
      <c r="E876" s="41"/>
      <c r="F876" s="41"/>
      <c r="G876" s="41"/>
      <c r="H876" s="41"/>
      <c r="I876" s="42"/>
      <c r="J876" s="41"/>
    </row>
    <row r="877" spans="1:10" ht="12.75">
      <c r="A877" s="41"/>
      <c r="B877" s="41"/>
      <c r="C877" s="41"/>
      <c r="D877" s="41"/>
      <c r="E877" s="41"/>
      <c r="F877" s="41"/>
      <c r="G877" s="41"/>
      <c r="H877" s="41"/>
      <c r="I877" s="42"/>
      <c r="J877" s="41"/>
    </row>
    <row r="878" spans="1:10" ht="12.75">
      <c r="A878" s="41"/>
      <c r="B878" s="41"/>
      <c r="C878" s="41"/>
      <c r="D878" s="41"/>
      <c r="E878" s="41"/>
      <c r="F878" s="41"/>
      <c r="G878" s="41"/>
      <c r="H878" s="41"/>
      <c r="I878" s="42"/>
      <c r="J878" s="41"/>
    </row>
    <row r="879" spans="1:10" ht="12.75">
      <c r="A879" s="41"/>
      <c r="B879" s="41"/>
      <c r="C879" s="41"/>
      <c r="D879" s="41"/>
      <c r="E879" s="41"/>
      <c r="F879" s="41"/>
      <c r="G879" s="41"/>
      <c r="H879" s="41"/>
      <c r="I879" s="42"/>
      <c r="J879" s="41"/>
    </row>
    <row r="880" ht="12.75">
      <c r="A880" s="4" t="s">
        <v>56</v>
      </c>
    </row>
    <row r="881" ht="12.75">
      <c r="A881" s="1" t="s">
        <v>134</v>
      </c>
    </row>
    <row r="882" spans="1:6" ht="12.75">
      <c r="A882" s="1" t="s">
        <v>25</v>
      </c>
      <c r="C882" s="65">
        <f>SUM(C864)</f>
        <v>43376</v>
      </c>
      <c r="E882" s="37">
        <f>SUM(E864)</f>
        <v>531</v>
      </c>
      <c r="F882" s="1" t="s">
        <v>19</v>
      </c>
    </row>
    <row r="883" spans="1:6" ht="12.75">
      <c r="A883" s="6" t="s">
        <v>26</v>
      </c>
      <c r="B883" s="6"/>
      <c r="C883" s="44" t="s">
        <v>215</v>
      </c>
      <c r="D883" s="6"/>
      <c r="E883" s="38">
        <f>SUM(E865)</f>
        <v>550</v>
      </c>
      <c r="F883" s="6" t="s">
        <v>19</v>
      </c>
    </row>
    <row r="884" spans="1:10" ht="12.75">
      <c r="A884" s="1" t="s">
        <v>27</v>
      </c>
      <c r="E884" s="39">
        <f>SUM(E883-E882)</f>
        <v>19</v>
      </c>
      <c r="F884" s="19" t="s">
        <v>19</v>
      </c>
      <c r="G884" s="1">
        <v>0.9216</v>
      </c>
      <c r="H884" s="1" t="s">
        <v>135</v>
      </c>
      <c r="I884" s="5">
        <f>SUM(E884*G884*1.2)</f>
        <v>21.01248</v>
      </c>
      <c r="J884" s="1" t="s">
        <v>18</v>
      </c>
    </row>
    <row r="885" ht="12.75">
      <c r="A885" s="1" t="s">
        <v>54</v>
      </c>
    </row>
    <row r="886" ht="12.75">
      <c r="A886" s="1" t="s">
        <v>130</v>
      </c>
    </row>
    <row r="887" spans="1:6" ht="12.75">
      <c r="A887" s="1" t="s">
        <v>25</v>
      </c>
      <c r="C887" s="65">
        <f>SUM(C869)</f>
        <v>43376</v>
      </c>
      <c r="E887" s="5">
        <f>SUM(E846)</f>
        <v>1197</v>
      </c>
      <c r="F887" s="1" t="s">
        <v>19</v>
      </c>
    </row>
    <row r="888" spans="1:6" ht="12.75">
      <c r="A888" s="6" t="s">
        <v>26</v>
      </c>
      <c r="B888" s="6"/>
      <c r="C888" s="44" t="s">
        <v>215</v>
      </c>
      <c r="D888" s="6"/>
      <c r="E888" s="11">
        <f>SUM(E847)</f>
        <v>1201</v>
      </c>
      <c r="F888" s="6" t="s">
        <v>19</v>
      </c>
    </row>
    <row r="889" spans="1:10" ht="12.75">
      <c r="A889" s="1" t="s">
        <v>27</v>
      </c>
      <c r="E889" s="36">
        <f>SUM(E888-E887)</f>
        <v>4</v>
      </c>
      <c r="F889" s="17" t="s">
        <v>19</v>
      </c>
      <c r="G889" s="1">
        <f>SUM(G884)</f>
        <v>0.9216</v>
      </c>
      <c r="H889" s="1" t="s">
        <v>135</v>
      </c>
      <c r="I889" s="5">
        <f>SUM(E889*G889*1.2)</f>
        <v>4.42368</v>
      </c>
      <c r="J889" s="1" t="s">
        <v>18</v>
      </c>
    </row>
    <row r="890" spans="1:10" ht="12.75">
      <c r="A890" s="41" t="s">
        <v>57</v>
      </c>
      <c r="B890" s="41"/>
      <c r="C890" s="41"/>
      <c r="D890" s="41"/>
      <c r="E890" s="41"/>
      <c r="F890" s="41"/>
      <c r="G890" s="41"/>
      <c r="H890" s="41"/>
      <c r="I890" s="42">
        <f>SUM(I884+I889)</f>
        <v>25.43616</v>
      </c>
      <c r="J890" s="41" t="s">
        <v>18</v>
      </c>
    </row>
    <row r="891" spans="1:10" ht="12.75">
      <c r="A891" s="41"/>
      <c r="B891" s="41"/>
      <c r="C891" s="41"/>
      <c r="D891" s="41"/>
      <c r="E891" s="41"/>
      <c r="F891" s="41"/>
      <c r="G891" s="41"/>
      <c r="H891" s="41"/>
      <c r="I891" s="42"/>
      <c r="J891" s="41"/>
    </row>
    <row r="892" spans="1:10" ht="12.75">
      <c r="A892" s="41"/>
      <c r="B892" s="41"/>
      <c r="C892" s="41"/>
      <c r="D892" s="41"/>
      <c r="E892" s="41"/>
      <c r="F892" s="41"/>
      <c r="G892" s="41"/>
      <c r="H892" s="41"/>
      <c r="I892" s="42"/>
      <c r="J892" s="41"/>
    </row>
    <row r="893" ht="12.75">
      <c r="A893" s="1" t="s">
        <v>223</v>
      </c>
    </row>
    <row r="894" spans="1:10" ht="12.75">
      <c r="A894" s="1" t="s">
        <v>58</v>
      </c>
      <c r="I894" s="1">
        <v>0</v>
      </c>
      <c r="J894" s="1" t="s">
        <v>18</v>
      </c>
    </row>
    <row r="895" spans="1:10" ht="12.75">
      <c r="A895" s="1" t="s">
        <v>59</v>
      </c>
      <c r="I895" s="5">
        <f>SUM(I852)</f>
        <v>887.9930718097557</v>
      </c>
      <c r="J895" s="1" t="s">
        <v>18</v>
      </c>
    </row>
    <row r="896" spans="1:10" ht="12.75">
      <c r="A896" s="1" t="s">
        <v>60</v>
      </c>
      <c r="I896" s="5">
        <f>SUM(I860)</f>
        <v>51.85964161667193</v>
      </c>
      <c r="J896" s="1" t="s">
        <v>18</v>
      </c>
    </row>
    <row r="897" spans="1:10" ht="12.75">
      <c r="A897" s="1" t="s">
        <v>61</v>
      </c>
      <c r="I897" s="5">
        <f>SUM(I872)</f>
        <v>25.83084</v>
      </c>
      <c r="J897" s="1" t="s">
        <v>18</v>
      </c>
    </row>
    <row r="898" spans="1:10" ht="12.75">
      <c r="A898" s="6" t="s">
        <v>62</v>
      </c>
      <c r="B898" s="6"/>
      <c r="C898" s="6"/>
      <c r="D898" s="6"/>
      <c r="E898" s="6"/>
      <c r="F898" s="6"/>
      <c r="G898" s="6"/>
      <c r="H898" s="6"/>
      <c r="I898" s="11">
        <f>SUM(I890)</f>
        <v>25.43616</v>
      </c>
      <c r="J898" s="6" t="s">
        <v>18</v>
      </c>
    </row>
    <row r="899" spans="1:10" ht="12.75">
      <c r="A899" s="4" t="s">
        <v>63</v>
      </c>
      <c r="B899" s="4"/>
      <c r="C899" s="4"/>
      <c r="D899" s="4"/>
      <c r="E899" s="4"/>
      <c r="F899" s="4"/>
      <c r="G899" s="4"/>
      <c r="H899" s="4"/>
      <c r="I899" s="13">
        <f>SUM(I894:I898)</f>
        <v>991.1197134264277</v>
      </c>
      <c r="J899" s="4" t="s">
        <v>18</v>
      </c>
    </row>
    <row r="900" spans="1:10" ht="12.75">
      <c r="A900" s="49" t="s">
        <v>141</v>
      </c>
      <c r="B900" s="49"/>
      <c r="C900" s="54">
        <v>3</v>
      </c>
      <c r="D900" s="50" t="s">
        <v>150</v>
      </c>
      <c r="E900" s="54">
        <v>300</v>
      </c>
      <c r="F900" s="50" t="s">
        <v>18</v>
      </c>
      <c r="G900" s="16" t="s">
        <v>224</v>
      </c>
      <c r="H900" s="51"/>
      <c r="I900" s="52">
        <f>SUM(C900*E900)</f>
        <v>900</v>
      </c>
      <c r="J900" s="49" t="s">
        <v>18</v>
      </c>
    </row>
    <row r="901" spans="1:10" ht="12.75">
      <c r="A901" s="4" t="s">
        <v>171</v>
      </c>
      <c r="B901" s="4"/>
      <c r="C901" s="4"/>
      <c r="D901" s="4"/>
      <c r="E901" s="4"/>
      <c r="F901" s="4"/>
      <c r="G901" s="4"/>
      <c r="H901" s="4"/>
      <c r="I901" s="13">
        <f>SUM(I899-I900)</f>
        <v>91.11971342642767</v>
      </c>
      <c r="J901" s="4" t="s">
        <v>18</v>
      </c>
    </row>
    <row r="902" spans="1:10" ht="12.75">
      <c r="A902" s="4"/>
      <c r="B902" s="4"/>
      <c r="C902" s="4"/>
      <c r="D902" s="4"/>
      <c r="E902" s="4"/>
      <c r="F902" s="4"/>
      <c r="G902" s="4"/>
      <c r="H902" s="4"/>
      <c r="I902" s="13"/>
      <c r="J902" s="4"/>
    </row>
    <row r="903" spans="1:5" ht="12.75">
      <c r="A903" s="1" t="s">
        <v>131</v>
      </c>
      <c r="B903" s="71">
        <v>43433</v>
      </c>
      <c r="C903" s="1" t="s">
        <v>235</v>
      </c>
      <c r="E903" s="28" t="s">
        <v>235</v>
      </c>
    </row>
    <row r="908" spans="1:10" ht="12.75">
      <c r="A908" s="82" t="s">
        <v>0</v>
      </c>
      <c r="B908" s="82"/>
      <c r="C908" s="82"/>
      <c r="D908" s="82"/>
      <c r="E908" s="82"/>
      <c r="F908" s="82"/>
      <c r="G908" s="82"/>
      <c r="H908" s="82"/>
      <c r="I908" s="82"/>
      <c r="J908" s="8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81" t="s">
        <v>123</v>
      </c>
      <c r="B910" s="81"/>
      <c r="C910" s="81"/>
      <c r="D910" s="81"/>
      <c r="E910" s="81"/>
      <c r="F910" s="81"/>
      <c r="G910" s="81"/>
      <c r="H910" s="81"/>
      <c r="I910" s="81"/>
      <c r="J910" s="81"/>
    </row>
    <row r="911" spans="1:10" ht="12.75">
      <c r="A911" s="81" t="s">
        <v>225</v>
      </c>
      <c r="B911" s="81"/>
      <c r="C911" s="81"/>
      <c r="D911" s="81"/>
      <c r="E911" s="81"/>
      <c r="F911" s="81"/>
      <c r="G911" s="81"/>
      <c r="H911" s="81"/>
      <c r="I911" s="81"/>
      <c r="J911" s="81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ht="12.75">
      <c r="A913" s="4" t="s">
        <v>155</v>
      </c>
    </row>
    <row r="914" ht="12.75">
      <c r="A914" s="4"/>
    </row>
    <row r="915" ht="12.75">
      <c r="A915" s="4" t="s">
        <v>7</v>
      </c>
    </row>
    <row r="916" spans="1:10" ht="12.75">
      <c r="A916" s="7" t="s">
        <v>124</v>
      </c>
      <c r="B916" s="7"/>
      <c r="C916" s="7"/>
      <c r="D916" s="7"/>
      <c r="E916" s="7"/>
      <c r="F916" s="7"/>
      <c r="G916" s="7"/>
      <c r="H916" s="7"/>
      <c r="I916" s="7"/>
      <c r="J916" s="7"/>
    </row>
    <row r="917" spans="1:10" ht="12.75">
      <c r="A917" s="7" t="s">
        <v>125</v>
      </c>
      <c r="B917" s="7"/>
      <c r="C917" s="22" t="s">
        <v>215</v>
      </c>
      <c r="D917" s="7"/>
      <c r="E917" s="20">
        <v>573.5</v>
      </c>
      <c r="F917" s="7" t="s">
        <v>126</v>
      </c>
      <c r="G917" s="7"/>
      <c r="H917" s="7"/>
      <c r="I917" s="7"/>
      <c r="J917" s="7"/>
    </row>
    <row r="918" spans="1:10" ht="12.75">
      <c r="A918" s="6" t="s">
        <v>26</v>
      </c>
      <c r="B918" s="6"/>
      <c r="C918" s="10" t="s">
        <v>229</v>
      </c>
      <c r="D918" s="6"/>
      <c r="E918" s="11">
        <v>575.001</v>
      </c>
      <c r="F918" s="6" t="s">
        <v>126</v>
      </c>
      <c r="G918" s="6"/>
      <c r="H918" s="6"/>
      <c r="I918" s="6"/>
      <c r="J918" s="7"/>
    </row>
    <row r="919" spans="1:10" ht="12.75">
      <c r="A919" s="7" t="s">
        <v>27</v>
      </c>
      <c r="B919" s="7"/>
      <c r="C919" s="7"/>
      <c r="D919" s="7"/>
      <c r="E919" s="20">
        <f>SUM(E918-E917)</f>
        <v>1.5009999999999764</v>
      </c>
      <c r="F919" s="7" t="s">
        <v>126</v>
      </c>
      <c r="G919" s="53" t="s">
        <v>15</v>
      </c>
      <c r="H919" s="7"/>
      <c r="I919" s="20">
        <f>SUM(E919*1000)</f>
        <v>1500.9999999999764</v>
      </c>
      <c r="J919" s="7" t="s">
        <v>20</v>
      </c>
    </row>
    <row r="920" ht="12.75">
      <c r="A920" s="1" t="s">
        <v>17</v>
      </c>
    </row>
    <row r="921" spans="1:8" ht="12.75">
      <c r="A921" s="22" t="s">
        <v>226</v>
      </c>
      <c r="B921" s="7"/>
      <c r="C921" s="20">
        <v>3534.44</v>
      </c>
      <c r="D921" s="7" t="s">
        <v>18</v>
      </c>
      <c r="E921" s="23">
        <v>8187</v>
      </c>
      <c r="F921" s="7" t="s">
        <v>19</v>
      </c>
      <c r="G921" s="23">
        <v>87871</v>
      </c>
      <c r="H921" s="7" t="s">
        <v>20</v>
      </c>
    </row>
    <row r="922" spans="1:8" ht="12.75">
      <c r="A922" s="10" t="s">
        <v>227</v>
      </c>
      <c r="B922" s="6"/>
      <c r="C922" s="11">
        <v>3977.48</v>
      </c>
      <c r="D922" s="6" t="s">
        <v>18</v>
      </c>
      <c r="E922" s="12">
        <v>9614</v>
      </c>
      <c r="F922" s="6" t="s">
        <v>19</v>
      </c>
      <c r="G922" s="12">
        <v>103216</v>
      </c>
      <c r="H922" s="6" t="s">
        <v>20</v>
      </c>
    </row>
    <row r="923" spans="1:9" ht="12.75">
      <c r="A923" s="8" t="s">
        <v>13</v>
      </c>
      <c r="C923" s="5">
        <f>SUM(C921:C922)</f>
        <v>7511.92</v>
      </c>
      <c r="D923" s="1" t="s">
        <v>18</v>
      </c>
      <c r="E923" s="9">
        <f>SUM(E921:E922)</f>
        <v>17801</v>
      </c>
      <c r="F923" s="1" t="s">
        <v>19</v>
      </c>
      <c r="G923" s="9">
        <f>SUM(G921:G922)</f>
        <v>191087</v>
      </c>
      <c r="H923" s="1" t="s">
        <v>20</v>
      </c>
      <c r="I923" s="7"/>
    </row>
    <row r="924" spans="1:10" ht="12.75">
      <c r="A924" s="5">
        <f>SUM(C923)</f>
        <v>7511.92</v>
      </c>
      <c r="B924" s="1" t="s">
        <v>28</v>
      </c>
      <c r="C924" s="5">
        <f>SUM(G923)</f>
        <v>191087</v>
      </c>
      <c r="D924" s="1" t="s">
        <v>29</v>
      </c>
      <c r="E924" s="5">
        <f>SUM(A924/C924)</f>
        <v>0.03931151779032587</v>
      </c>
      <c r="F924" s="1" t="s">
        <v>30</v>
      </c>
      <c r="I924" s="4"/>
      <c r="J924" s="4"/>
    </row>
    <row r="925" spans="1:10" ht="12.75">
      <c r="A925" s="5">
        <f>SUM(I919)</f>
        <v>1500.9999999999764</v>
      </c>
      <c r="B925" s="1" t="s">
        <v>127</v>
      </c>
      <c r="C925" s="5">
        <f>SUM(E924)</f>
        <v>0.03931151779032587</v>
      </c>
      <c r="D925" s="1" t="s">
        <v>128</v>
      </c>
      <c r="E925" s="5">
        <f>SUM(A925*C925)</f>
        <v>59.006588203278206</v>
      </c>
      <c r="F925" s="1" t="s">
        <v>18</v>
      </c>
      <c r="I925" s="13"/>
      <c r="J925" s="4"/>
    </row>
    <row r="926" spans="1:10" ht="12.75">
      <c r="A926" s="4"/>
      <c r="C926" s="5"/>
      <c r="F926" s="5"/>
      <c r="I926" s="13"/>
      <c r="J926" s="4"/>
    </row>
    <row r="927" spans="1:10" ht="12.75">
      <c r="A927" s="1" t="s">
        <v>204</v>
      </c>
      <c r="C927" s="5"/>
      <c r="F927" s="5"/>
      <c r="I927" s="5">
        <v>0</v>
      </c>
      <c r="J927" s="1" t="s">
        <v>18</v>
      </c>
    </row>
    <row r="928" spans="1:10" ht="12.75">
      <c r="A928" s="1" t="s">
        <v>205</v>
      </c>
      <c r="C928" s="5"/>
      <c r="F928" s="5"/>
      <c r="I928" s="5">
        <v>0</v>
      </c>
      <c r="J928" s="1" t="s">
        <v>18</v>
      </c>
    </row>
    <row r="929" spans="1:11" ht="12.75">
      <c r="A929" s="67" t="s">
        <v>206</v>
      </c>
      <c r="B929" s="67"/>
      <c r="C929" s="70"/>
      <c r="D929" s="67"/>
      <c r="E929" s="67"/>
      <c r="F929" s="70"/>
      <c r="G929" s="67"/>
      <c r="H929" s="67"/>
      <c r="I929" s="70">
        <v>0</v>
      </c>
      <c r="J929" s="67" t="s">
        <v>18</v>
      </c>
      <c r="K929" s="74" t="s">
        <v>210</v>
      </c>
    </row>
    <row r="930" spans="1:10" ht="12.75">
      <c r="A930" s="1" t="s">
        <v>207</v>
      </c>
      <c r="C930" s="5"/>
      <c r="F930" s="5"/>
      <c r="I930" s="5">
        <f>SUM(I927:I929)</f>
        <v>0</v>
      </c>
      <c r="J930" s="1" t="s">
        <v>18</v>
      </c>
    </row>
    <row r="931" spans="1:10" ht="12.75">
      <c r="A931" s="1" t="s">
        <v>214</v>
      </c>
      <c r="C931" s="5"/>
      <c r="F931" s="5"/>
      <c r="I931" s="5">
        <f>SUM(I930*1.2)</f>
        <v>0</v>
      </c>
      <c r="J931" s="1" t="s">
        <v>18</v>
      </c>
    </row>
    <row r="932" spans="1:10" ht="12.75">
      <c r="A932" s="45" t="s">
        <v>208</v>
      </c>
      <c r="B932" s="46">
        <v>2</v>
      </c>
      <c r="C932" s="5"/>
      <c r="D932" s="5" t="s">
        <v>231</v>
      </c>
      <c r="F932" s="5"/>
      <c r="I932" s="5">
        <f>SUM(B932*I931)</f>
        <v>0</v>
      </c>
      <c r="J932" s="1" t="s">
        <v>18</v>
      </c>
    </row>
    <row r="933" spans="1:10" ht="12.75">
      <c r="A933" s="1">
        <v>820.5</v>
      </c>
      <c r="B933" s="1" t="s">
        <v>38</v>
      </c>
      <c r="C933" s="47" t="s">
        <v>14</v>
      </c>
      <c r="D933" s="1">
        <v>30.8438</v>
      </c>
      <c r="E933" s="1" t="s">
        <v>211</v>
      </c>
      <c r="F933" s="5"/>
      <c r="I933" s="5">
        <f>SUM(A933/D933)</f>
        <v>26.60178058475285</v>
      </c>
      <c r="J933" s="1" t="s">
        <v>16</v>
      </c>
    </row>
    <row r="934" spans="1:10" ht="12.75">
      <c r="A934" s="1" t="s">
        <v>209</v>
      </c>
      <c r="C934" s="47"/>
      <c r="F934" s="5"/>
      <c r="I934" s="5">
        <f>SUM(I932/100*I933)</f>
        <v>0</v>
      </c>
      <c r="J934" s="1" t="s">
        <v>18</v>
      </c>
    </row>
    <row r="935" spans="1:10" ht="12.75">
      <c r="A935" s="4"/>
      <c r="C935" s="5"/>
      <c r="F935" s="5"/>
      <c r="I935" s="13"/>
      <c r="J935" s="4"/>
    </row>
    <row r="936" ht="12.75">
      <c r="A936" s="4" t="s">
        <v>157</v>
      </c>
    </row>
    <row r="937" spans="1:6" ht="12.75">
      <c r="A937" s="1" t="s">
        <v>25</v>
      </c>
      <c r="C937" s="65">
        <v>43431</v>
      </c>
      <c r="E937" s="5">
        <v>1201</v>
      </c>
      <c r="F937" s="1" t="s">
        <v>19</v>
      </c>
    </row>
    <row r="938" spans="1:6" ht="12.75">
      <c r="A938" s="6" t="s">
        <v>26</v>
      </c>
      <c r="B938" s="6"/>
      <c r="C938" s="44" t="s">
        <v>229</v>
      </c>
      <c r="D938" s="6"/>
      <c r="E938" s="11">
        <v>1225</v>
      </c>
      <c r="F938" s="6" t="s">
        <v>19</v>
      </c>
    </row>
    <row r="939" spans="1:6" ht="12.75">
      <c r="A939" s="1" t="s">
        <v>27</v>
      </c>
      <c r="E939" s="36">
        <f>SUM(E938-E937)</f>
        <v>24</v>
      </c>
      <c r="F939" s="17" t="s">
        <v>19</v>
      </c>
    </row>
    <row r="940" spans="1:6" ht="12.75">
      <c r="A940" s="5">
        <f>SUM(C923)</f>
        <v>7511.92</v>
      </c>
      <c r="B940" s="1" t="s">
        <v>28</v>
      </c>
      <c r="C940" s="5">
        <f>SUM(G923)</f>
        <v>191087</v>
      </c>
      <c r="D940" s="1" t="s">
        <v>29</v>
      </c>
      <c r="E940" s="5">
        <f>SUM(A940/C940)</f>
        <v>0.03931151779032587</v>
      </c>
      <c r="F940" s="1" t="s">
        <v>30</v>
      </c>
    </row>
    <row r="941" spans="1:10" ht="12.75">
      <c r="A941" s="1" t="s">
        <v>31</v>
      </c>
      <c r="C941" s="1">
        <f>SUM(E939)</f>
        <v>24</v>
      </c>
      <c r="D941" s="1" t="s">
        <v>32</v>
      </c>
      <c r="E941" s="5">
        <v>75</v>
      </c>
      <c r="F941" s="1" t="s">
        <v>33</v>
      </c>
      <c r="G941" s="45" t="s">
        <v>15</v>
      </c>
      <c r="I941" s="5">
        <f>SUM(C941*E941)</f>
        <v>1800</v>
      </c>
      <c r="J941" s="1" t="s">
        <v>20</v>
      </c>
    </row>
    <row r="942" spans="1:10" ht="12.75">
      <c r="A942" s="4" t="s">
        <v>133</v>
      </c>
      <c r="C942" s="5">
        <f>SUM(I941)</f>
        <v>1800</v>
      </c>
      <c r="D942" s="1" t="s">
        <v>35</v>
      </c>
      <c r="E942" s="5">
        <f>SUM(E940)</f>
        <v>0.03931151779032587</v>
      </c>
      <c r="F942" s="1" t="s">
        <v>30</v>
      </c>
      <c r="G942" s="45" t="s">
        <v>15</v>
      </c>
      <c r="I942" s="13">
        <f>SUM(C942*E942)</f>
        <v>70.76073202258657</v>
      </c>
      <c r="J942" s="4" t="s">
        <v>18</v>
      </c>
    </row>
    <row r="943" spans="1:10" ht="12.75">
      <c r="A943" s="4" t="s">
        <v>212</v>
      </c>
      <c r="C943" s="5"/>
      <c r="F943" s="5"/>
      <c r="I943" s="13">
        <f>SUM(E925+I934+I942)</f>
        <v>129.76732022586478</v>
      </c>
      <c r="J943" s="4" t="s">
        <v>18</v>
      </c>
    </row>
    <row r="944" spans="1:10" ht="12.75">
      <c r="A944" s="4"/>
      <c r="C944" s="5"/>
      <c r="E944" s="5"/>
      <c r="G944" s="45"/>
      <c r="I944" s="13"/>
      <c r="J944" s="4"/>
    </row>
    <row r="945" spans="1:7" ht="12.75">
      <c r="A945" s="4" t="s">
        <v>36</v>
      </c>
      <c r="G945" s="45"/>
    </row>
    <row r="946" spans="1:10" ht="12.75">
      <c r="A946" s="1" t="s">
        <v>37</v>
      </c>
      <c r="B946" s="9">
        <v>3167</v>
      </c>
      <c r="C946" s="1" t="s">
        <v>4</v>
      </c>
      <c r="D946" s="1">
        <v>820.5</v>
      </c>
      <c r="E946" s="1" t="s">
        <v>38</v>
      </c>
      <c r="F946" s="46">
        <v>31.67</v>
      </c>
      <c r="G946" s="45" t="s">
        <v>15</v>
      </c>
      <c r="I946" s="5">
        <f>SUM(D946/F946)</f>
        <v>25.907799179033784</v>
      </c>
      <c r="J946" s="1" t="s">
        <v>16</v>
      </c>
    </row>
    <row r="947" spans="1:6" ht="12.75">
      <c r="A947" s="1" t="s">
        <v>39</v>
      </c>
      <c r="F947" s="5"/>
    </row>
    <row r="948" spans="1:4" ht="12.75">
      <c r="A948" s="8" t="s">
        <v>226</v>
      </c>
      <c r="C948" s="24">
        <v>98.42</v>
      </c>
      <c r="D948" s="1" t="s">
        <v>18</v>
      </c>
    </row>
    <row r="949" spans="1:4" ht="12.75">
      <c r="A949" s="66" t="s">
        <v>227</v>
      </c>
      <c r="B949" s="67"/>
      <c r="C949" s="68">
        <v>101.75</v>
      </c>
      <c r="D949" s="67" t="s">
        <v>18</v>
      </c>
    </row>
    <row r="950" spans="1:10" ht="12.75">
      <c r="A950" s="1" t="s">
        <v>13</v>
      </c>
      <c r="C950" s="24">
        <f>SUM(C948:C949)</f>
        <v>200.17000000000002</v>
      </c>
      <c r="D950" s="1" t="s">
        <v>18</v>
      </c>
      <c r="E950" s="1" t="s">
        <v>40</v>
      </c>
      <c r="F950" s="47">
        <f>SUM(I946)</f>
        <v>25.907799179033784</v>
      </c>
      <c r="G950" s="1" t="s">
        <v>137</v>
      </c>
      <c r="I950" s="5">
        <f>SUM(C950/100*F950)</f>
        <v>51.85964161667193</v>
      </c>
      <c r="J950" s="1" t="s">
        <v>18</v>
      </c>
    </row>
    <row r="951" spans="1:10" ht="12.75">
      <c r="A951" s="4" t="s">
        <v>42</v>
      </c>
      <c r="B951" s="4"/>
      <c r="C951" s="4"/>
      <c r="D951" s="4"/>
      <c r="E951" s="4"/>
      <c r="F951" s="4"/>
      <c r="G951" s="4"/>
      <c r="H951" s="4"/>
      <c r="I951" s="13">
        <f>SUM(I950)</f>
        <v>51.85964161667193</v>
      </c>
      <c r="J951" s="4" t="s">
        <v>18</v>
      </c>
    </row>
    <row r="952" spans="1:10" ht="12.75">
      <c r="A952" s="4"/>
      <c r="B952" s="4"/>
      <c r="C952" s="4"/>
      <c r="D952" s="4"/>
      <c r="E952" s="4"/>
      <c r="F952" s="4"/>
      <c r="G952" s="4"/>
      <c r="H952" s="4"/>
      <c r="I952" s="13"/>
      <c r="J952" s="4"/>
    </row>
    <row r="953" ht="12.75">
      <c r="A953" s="4" t="s">
        <v>43</v>
      </c>
    </row>
    <row r="954" ht="12.75">
      <c r="A954" s="1" t="s">
        <v>134</v>
      </c>
    </row>
    <row r="955" spans="1:6" ht="12.75">
      <c r="A955" s="1" t="s">
        <v>25</v>
      </c>
      <c r="C955" s="65">
        <f>SUM(C960)</f>
        <v>43431</v>
      </c>
      <c r="E955" s="43">
        <v>550</v>
      </c>
      <c r="F955" s="1" t="s">
        <v>19</v>
      </c>
    </row>
    <row r="956" spans="1:6" ht="12.75">
      <c r="A956" s="6" t="s">
        <v>26</v>
      </c>
      <c r="B956" s="6"/>
      <c r="C956" s="44" t="s">
        <v>229</v>
      </c>
      <c r="D956" s="6"/>
      <c r="E956" s="38">
        <v>611.247</v>
      </c>
      <c r="F956" s="6" t="s">
        <v>19</v>
      </c>
    </row>
    <row r="957" spans="1:10" ht="12.75">
      <c r="A957" s="1" t="s">
        <v>27</v>
      </c>
      <c r="E957" s="39">
        <f>SUM(E956-E955)</f>
        <v>61.24699999999996</v>
      </c>
      <c r="F957" s="19" t="s">
        <v>19</v>
      </c>
      <c r="G957" s="1">
        <v>0.9359</v>
      </c>
      <c r="H957" s="1" t="s">
        <v>135</v>
      </c>
      <c r="I957" s="5">
        <f>SUM(E957*G957*1.2)</f>
        <v>68.78528075999995</v>
      </c>
      <c r="J957" s="1" t="s">
        <v>18</v>
      </c>
    </row>
    <row r="958" ht="12.75">
      <c r="A958" s="1" t="s">
        <v>54</v>
      </c>
    </row>
    <row r="959" ht="12.75">
      <c r="A959" s="1" t="s">
        <v>130</v>
      </c>
    </row>
    <row r="960" spans="1:6" ht="12.75">
      <c r="A960" s="1" t="s">
        <v>25</v>
      </c>
      <c r="C960" s="65">
        <f>C937</f>
        <v>43431</v>
      </c>
      <c r="E960" s="24">
        <f>E937</f>
        <v>1201</v>
      </c>
      <c r="F960" s="1" t="s">
        <v>19</v>
      </c>
    </row>
    <row r="961" spans="1:6" ht="12.75">
      <c r="A961" s="6" t="s">
        <v>26</v>
      </c>
      <c r="B961" s="6"/>
      <c r="C961" s="69" t="str">
        <f>C938</f>
        <v>31.12.2018</v>
      </c>
      <c r="D961" s="6"/>
      <c r="E961" s="25">
        <f>E938</f>
        <v>1225</v>
      </c>
      <c r="F961" s="6" t="s">
        <v>19</v>
      </c>
    </row>
    <row r="962" spans="1:10" ht="12.75">
      <c r="A962" s="1" t="s">
        <v>27</v>
      </c>
      <c r="E962" s="40">
        <f>SUM(E961-E960)</f>
        <v>24</v>
      </c>
      <c r="F962" s="17" t="s">
        <v>19</v>
      </c>
      <c r="G962" s="1">
        <f>SUM(G957)</f>
        <v>0.9359</v>
      </c>
      <c r="H962" s="1" t="s">
        <v>135</v>
      </c>
      <c r="I962" s="5">
        <f>SUM(E962*G962*1.2)</f>
        <v>26.953919999999997</v>
      </c>
      <c r="J962" s="1" t="s">
        <v>18</v>
      </c>
    </row>
    <row r="963" spans="1:10" ht="12.75">
      <c r="A963" s="41" t="s">
        <v>55</v>
      </c>
      <c r="B963" s="41"/>
      <c r="C963" s="41"/>
      <c r="D963" s="41"/>
      <c r="E963" s="41"/>
      <c r="F963" s="41"/>
      <c r="G963" s="41"/>
      <c r="H963" s="41"/>
      <c r="I963" s="42">
        <f>SUM(I957+I962)</f>
        <v>95.73920075999995</v>
      </c>
      <c r="J963" s="41" t="s">
        <v>18</v>
      </c>
    </row>
    <row r="964" spans="1:10" ht="12.75">
      <c r="A964" s="41"/>
      <c r="B964" s="41"/>
      <c r="C964" s="41"/>
      <c r="D964" s="41"/>
      <c r="E964" s="41"/>
      <c r="F964" s="41"/>
      <c r="G964" s="41"/>
      <c r="H964" s="41"/>
      <c r="I964" s="42"/>
      <c r="J964" s="41"/>
    </row>
    <row r="965" spans="1:10" ht="12.75">
      <c r="A965" s="41"/>
      <c r="B965" s="41"/>
      <c r="C965" s="41"/>
      <c r="D965" s="41"/>
      <c r="E965" s="41"/>
      <c r="F965" s="41"/>
      <c r="G965" s="41"/>
      <c r="H965" s="41"/>
      <c r="I965" s="42"/>
      <c r="J965" s="41"/>
    </row>
    <row r="966" spans="1:10" ht="12.75">
      <c r="A966" s="41"/>
      <c r="B966" s="41"/>
      <c r="C966" s="41"/>
      <c r="D966" s="41"/>
      <c r="E966" s="41"/>
      <c r="F966" s="41"/>
      <c r="G966" s="41"/>
      <c r="H966" s="41"/>
      <c r="I966" s="42"/>
      <c r="J966" s="41"/>
    </row>
    <row r="967" spans="1:10" ht="12.75">
      <c r="A967" s="41"/>
      <c r="B967" s="41"/>
      <c r="C967" s="41"/>
      <c r="D967" s="41"/>
      <c r="E967" s="41"/>
      <c r="F967" s="41"/>
      <c r="G967" s="41"/>
      <c r="H967" s="41"/>
      <c r="I967" s="42"/>
      <c r="J967" s="41"/>
    </row>
    <row r="968" spans="1:10" ht="12.75">
      <c r="A968" s="41"/>
      <c r="B968" s="41"/>
      <c r="C968" s="41"/>
      <c r="D968" s="41"/>
      <c r="E968" s="41"/>
      <c r="F968" s="41"/>
      <c r="G968" s="41"/>
      <c r="H968" s="41"/>
      <c r="I968" s="42"/>
      <c r="J968" s="41"/>
    </row>
    <row r="969" spans="1:10" ht="12.75">
      <c r="A969" s="41"/>
      <c r="B969" s="41"/>
      <c r="C969" s="41"/>
      <c r="D969" s="41"/>
      <c r="E969" s="41"/>
      <c r="F969" s="41"/>
      <c r="G969" s="41"/>
      <c r="H969" s="41"/>
      <c r="I969" s="42"/>
      <c r="J969" s="41"/>
    </row>
    <row r="970" ht="12.75">
      <c r="A970" s="4" t="s">
        <v>56</v>
      </c>
    </row>
    <row r="971" ht="12.75">
      <c r="A971" s="1" t="s">
        <v>134</v>
      </c>
    </row>
    <row r="972" spans="1:6" ht="12.75">
      <c r="A972" s="1" t="s">
        <v>25</v>
      </c>
      <c r="C972" s="65">
        <f>SUM(C955)</f>
        <v>43431</v>
      </c>
      <c r="E972" s="37">
        <f>SUM(E955)</f>
        <v>550</v>
      </c>
      <c r="F972" s="1" t="s">
        <v>19</v>
      </c>
    </row>
    <row r="973" spans="1:6" ht="12.75">
      <c r="A973" s="6" t="s">
        <v>26</v>
      </c>
      <c r="B973" s="6"/>
      <c r="C973" s="44" t="s">
        <v>229</v>
      </c>
      <c r="D973" s="6"/>
      <c r="E973" s="38">
        <f>SUM(E956)</f>
        <v>611.247</v>
      </c>
      <c r="F973" s="6" t="s">
        <v>19</v>
      </c>
    </row>
    <row r="974" spans="1:10" ht="12.75">
      <c r="A974" s="1" t="s">
        <v>27</v>
      </c>
      <c r="E974" s="39">
        <f>SUM(E973-E972)</f>
        <v>61.24699999999996</v>
      </c>
      <c r="F974" s="19" t="s">
        <v>19</v>
      </c>
      <c r="G974" s="1">
        <v>0.9216</v>
      </c>
      <c r="H974" s="1" t="s">
        <v>135</v>
      </c>
      <c r="I974" s="5">
        <f>SUM(E974*G974*1.2)</f>
        <v>67.73428223999994</v>
      </c>
      <c r="J974" s="1" t="s">
        <v>18</v>
      </c>
    </row>
    <row r="975" ht="12.75">
      <c r="A975" s="1" t="s">
        <v>54</v>
      </c>
    </row>
    <row r="976" ht="12.75">
      <c r="A976" s="1" t="s">
        <v>130</v>
      </c>
    </row>
    <row r="977" spans="1:6" ht="12.75">
      <c r="A977" s="1" t="s">
        <v>25</v>
      </c>
      <c r="C977" s="65">
        <f>SUM(C960)</f>
        <v>43431</v>
      </c>
      <c r="E977" s="5">
        <f>SUM(E937)</f>
        <v>1201</v>
      </c>
      <c r="F977" s="1" t="s">
        <v>19</v>
      </c>
    </row>
    <row r="978" spans="1:6" ht="12.75">
      <c r="A978" s="6" t="s">
        <v>26</v>
      </c>
      <c r="B978" s="6"/>
      <c r="C978" s="44" t="s">
        <v>229</v>
      </c>
      <c r="D978" s="6"/>
      <c r="E978" s="11">
        <f>SUM(E938)</f>
        <v>1225</v>
      </c>
      <c r="F978" s="6" t="s">
        <v>19</v>
      </c>
    </row>
    <row r="979" spans="1:10" ht="12.75">
      <c r="A979" s="1" t="s">
        <v>27</v>
      </c>
      <c r="E979" s="36">
        <f>SUM(E978-E977)</f>
        <v>24</v>
      </c>
      <c r="F979" s="17" t="s">
        <v>19</v>
      </c>
      <c r="G979" s="1">
        <f>SUM(G974)</f>
        <v>0.9216</v>
      </c>
      <c r="H979" s="1" t="s">
        <v>135</v>
      </c>
      <c r="I979" s="5">
        <f>SUM(E979*G979*1.2)</f>
        <v>26.542080000000002</v>
      </c>
      <c r="J979" s="1" t="s">
        <v>18</v>
      </c>
    </row>
    <row r="980" spans="1:10" ht="12.75">
      <c r="A980" s="41" t="s">
        <v>57</v>
      </c>
      <c r="B980" s="41"/>
      <c r="C980" s="41"/>
      <c r="D980" s="41"/>
      <c r="E980" s="41"/>
      <c r="F980" s="41"/>
      <c r="G980" s="41"/>
      <c r="H980" s="41"/>
      <c r="I980" s="42">
        <f>SUM(I974+I979)</f>
        <v>94.27636223999994</v>
      </c>
      <c r="J980" s="41" t="s">
        <v>18</v>
      </c>
    </row>
    <row r="981" spans="1:10" ht="12.75">
      <c r="A981" s="41"/>
      <c r="B981" s="41"/>
      <c r="C981" s="41"/>
      <c r="D981" s="41"/>
      <c r="E981" s="41"/>
      <c r="F981" s="41"/>
      <c r="G981" s="41"/>
      <c r="H981" s="41"/>
      <c r="I981" s="42"/>
      <c r="J981" s="41"/>
    </row>
    <row r="982" spans="1:10" ht="12.75">
      <c r="A982" s="41"/>
      <c r="B982" s="41"/>
      <c r="C982" s="41"/>
      <c r="D982" s="41"/>
      <c r="E982" s="41"/>
      <c r="F982" s="41"/>
      <c r="G982" s="41"/>
      <c r="H982" s="41"/>
      <c r="I982" s="42"/>
      <c r="J982" s="41"/>
    </row>
    <row r="983" ht="12.75">
      <c r="A983" s="1" t="s">
        <v>230</v>
      </c>
    </row>
    <row r="984" spans="1:10" ht="12.75">
      <c r="A984" s="1" t="s">
        <v>58</v>
      </c>
      <c r="I984" s="1">
        <v>0</v>
      </c>
      <c r="J984" s="1" t="s">
        <v>18</v>
      </c>
    </row>
    <row r="985" spans="1:10" ht="12.75">
      <c r="A985" s="1" t="s">
        <v>59</v>
      </c>
      <c r="I985" s="5">
        <f>SUM(I943)</f>
        <v>129.76732022586478</v>
      </c>
      <c r="J985" s="1" t="s">
        <v>18</v>
      </c>
    </row>
    <row r="986" spans="1:10" ht="12.75">
      <c r="A986" s="1" t="s">
        <v>60</v>
      </c>
      <c r="I986" s="5">
        <f>SUM(I951)</f>
        <v>51.85964161667193</v>
      </c>
      <c r="J986" s="1" t="s">
        <v>18</v>
      </c>
    </row>
    <row r="987" spans="1:10" ht="12.75">
      <c r="A987" s="1" t="s">
        <v>61</v>
      </c>
      <c r="I987" s="5">
        <f>SUM(I963)</f>
        <v>95.73920075999995</v>
      </c>
      <c r="J987" s="1" t="s">
        <v>18</v>
      </c>
    </row>
    <row r="988" spans="1:10" ht="12.75">
      <c r="A988" s="6" t="s">
        <v>62</v>
      </c>
      <c r="B988" s="6"/>
      <c r="C988" s="6"/>
      <c r="D988" s="6"/>
      <c r="E988" s="6"/>
      <c r="F988" s="6"/>
      <c r="G988" s="6"/>
      <c r="H988" s="6"/>
      <c r="I988" s="11">
        <f>SUM(I980)</f>
        <v>94.27636223999994</v>
      </c>
      <c r="J988" s="6" t="s">
        <v>18</v>
      </c>
    </row>
    <row r="989" spans="1:10" ht="12.75">
      <c r="A989" s="4" t="s">
        <v>63</v>
      </c>
      <c r="B989" s="4"/>
      <c r="C989" s="4"/>
      <c r="D989" s="4"/>
      <c r="E989" s="4"/>
      <c r="F989" s="4"/>
      <c r="G989" s="4"/>
      <c r="H989" s="4"/>
      <c r="I989" s="13">
        <f>SUM(I984:I988)</f>
        <v>371.64252484253655</v>
      </c>
      <c r="J989" s="4" t="s">
        <v>18</v>
      </c>
    </row>
    <row r="990" spans="1:10" ht="12.75">
      <c r="A990" s="49" t="s">
        <v>141</v>
      </c>
      <c r="B990" s="49"/>
      <c r="C990" s="54">
        <v>1</v>
      </c>
      <c r="D990" s="50" t="s">
        <v>150</v>
      </c>
      <c r="E990" s="54">
        <v>300</v>
      </c>
      <c r="F990" s="50" t="s">
        <v>18</v>
      </c>
      <c r="G990" s="63">
        <v>43438</v>
      </c>
      <c r="H990" s="51"/>
      <c r="I990" s="52">
        <f>SUM(C990*E990)</f>
        <v>300</v>
      </c>
      <c r="J990" s="49" t="s">
        <v>18</v>
      </c>
    </row>
    <row r="991" spans="1:10" ht="12.75">
      <c r="A991" s="4" t="s">
        <v>171</v>
      </c>
      <c r="B991" s="4"/>
      <c r="C991" s="4"/>
      <c r="D991" s="4"/>
      <c r="E991" s="4"/>
      <c r="F991" s="4"/>
      <c r="G991" s="4"/>
      <c r="H991" s="4"/>
      <c r="I991" s="13">
        <f>SUM(I989-I990)</f>
        <v>71.64252484253655</v>
      </c>
      <c r="J991" s="4" t="s">
        <v>18</v>
      </c>
    </row>
    <row r="992" spans="1:10" ht="12.75">
      <c r="A992" s="4"/>
      <c r="B992" s="4"/>
      <c r="C992" s="4"/>
      <c r="D992" s="4"/>
      <c r="E992" s="4"/>
      <c r="F992" s="4"/>
      <c r="G992" s="4"/>
      <c r="H992" s="4"/>
      <c r="I992" s="13"/>
      <c r="J992" s="4"/>
    </row>
    <row r="993" spans="1:5" ht="12.75">
      <c r="A993" s="1" t="s">
        <v>131</v>
      </c>
      <c r="B993" s="71">
        <v>43501</v>
      </c>
      <c r="C993" s="1" t="s">
        <v>235</v>
      </c>
      <c r="E993" s="28" t="s">
        <v>235</v>
      </c>
    </row>
  </sheetData>
  <sheetProtection selectLockedCells="1" selectUnlockedCells="1"/>
  <mergeCells count="38">
    <mergeCell ref="A4:J4"/>
    <mergeCell ref="A5:J5"/>
    <mergeCell ref="A6:J6"/>
    <mergeCell ref="A74:J74"/>
    <mergeCell ref="A76:J76"/>
    <mergeCell ref="A77:J77"/>
    <mergeCell ref="A153:J153"/>
    <mergeCell ref="A155:J155"/>
    <mergeCell ref="A156:J156"/>
    <mergeCell ref="A236:J236"/>
    <mergeCell ref="A237:J237"/>
    <mergeCell ref="A238:J238"/>
    <mergeCell ref="A313:J313"/>
    <mergeCell ref="A315:J315"/>
    <mergeCell ref="A316:J316"/>
    <mergeCell ref="A397:J397"/>
    <mergeCell ref="A399:J399"/>
    <mergeCell ref="A400:J400"/>
    <mergeCell ref="A486:J486"/>
    <mergeCell ref="A488:J488"/>
    <mergeCell ref="A489:J489"/>
    <mergeCell ref="A910:J910"/>
    <mergeCell ref="A911:J911"/>
    <mergeCell ref="A723:J723"/>
    <mergeCell ref="A724:J724"/>
    <mergeCell ref="A640:J640"/>
    <mergeCell ref="A642:J642"/>
    <mergeCell ref="A820:J820"/>
    <mergeCell ref="B1:G1"/>
    <mergeCell ref="B2:G2"/>
    <mergeCell ref="A643:J643"/>
    <mergeCell ref="A908:J908"/>
    <mergeCell ref="A817:J817"/>
    <mergeCell ref="A819:J819"/>
    <mergeCell ref="A563:J563"/>
    <mergeCell ref="A565:J565"/>
    <mergeCell ref="A566:J566"/>
    <mergeCell ref="A721:J721"/>
  </mergeCells>
  <hyperlinks>
    <hyperlink ref="E145" r:id="rId1" display="katarina.barborikova@karlovaves.sk"/>
    <hyperlink ref="E229" r:id="rId2" display="katarina.barborikova@karlovaves.sk"/>
    <hyperlink ref="E391" r:id="rId3" display="katarina.barborikova@karlovaves.sk"/>
    <hyperlink ref="E480" r:id="rId4" display="katarina.barborikova@karlovaves.sk"/>
    <hyperlink ref="E559" r:id="rId5" display="katarina.barborikova@karlovaves.sk"/>
    <hyperlink ref="E633" r:id="rId6" display="katarina.barborikova@karlovaves.sk"/>
    <hyperlink ref="E716" r:id="rId7" display="katarina.barborikova@karlovaves.sk"/>
    <hyperlink ref="E811" r:id="rId8" display="katarina.barborikova@karlovaves.sk"/>
    <hyperlink ref="E903" r:id="rId9" display="katarina.barborikova@karlovaves.sk"/>
    <hyperlink ref="E993" r:id="rId10" display="katarina.barborikova@karlovaves.sk"/>
  </hyperlinks>
  <printOptions/>
  <pageMargins left="0.39375" right="0.39375" top="0" bottom="0" header="0.5118055555555555" footer="0.5118055555555555"/>
  <pageSetup horizontalDpi="300" verticalDpi="3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Juričková</dc:creator>
  <cp:keywords/>
  <dc:description/>
  <cp:lastModifiedBy>Čambala Roman, Ing.</cp:lastModifiedBy>
  <cp:lastPrinted>2019-02-05T12:10:27Z</cp:lastPrinted>
  <dcterms:created xsi:type="dcterms:W3CDTF">2019-04-15T14:53:30Z</dcterms:created>
  <dcterms:modified xsi:type="dcterms:W3CDTF">2019-10-17T07:46:00Z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