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tavba" sheetId="1" r:id="rId1"/>
    <sheet name="VzorPolozky" sheetId="2" state="hidden" r:id="rId2"/>
    <sheet name="Výkaz výmer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'Výkaz výmer'!$2:$6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0">'Stavba'!$A$1:$J$54</definedName>
    <definedName name="_xlnm.Print_Area" localSheetId="2">'Výkaz výmer'!$A$2:$W$33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<sst xmlns="http://schemas.openxmlformats.org/spreadsheetml/2006/main" count="244" uniqueCount="144">
  <si>
    <t>%</t>
  </si>
  <si>
    <t>Cena celkem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</si>
  <si>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</si>
  <si>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</si>
  <si>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</si>
  <si>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</si>
  <si>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</si>
  <si>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</si>
  <si>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</si>
  <si>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</si>
  <si>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</si>
  <si>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</si>
  <si>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</si>
  <si>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</si>
  <si>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</si>
  <si>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</si>
  <si>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</si>
  <si>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</si>
  <si>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</si>
  <si>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</si>
  <si>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</si>
  <si>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</si>
  <si>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</si>
  <si>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</si>
  <si>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</si>
  <si>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</si>
  <si>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</si>
  <si>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</si>
  <si>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</si>
  <si>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</si>
  <si>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</si>
  <si>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</si>
  <si>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</si>
  <si>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</si>
  <si>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</si>
  <si>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</si>
  <si>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</si>
  <si>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</si>
  <si>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20180070.VK</t>
  </si>
  <si>
    <t>Telocvičňa</t>
  </si>
  <si>
    <t>04</t>
  </si>
  <si>
    <t>Telocvičňa, ZŠ S.Chalupku</t>
  </si>
  <si>
    <t>Objekt:</t>
  </si>
  <si>
    <t>Rozpočet:</t>
  </si>
  <si>
    <t>Stavba</t>
  </si>
  <si>
    <t>Celkem za stavbu</t>
  </si>
  <si>
    <t>EUR</t>
  </si>
  <si>
    <t>Rekapitulace dílů</t>
  </si>
  <si>
    <t>Typ dílu</t>
  </si>
  <si>
    <t>63.0</t>
  </si>
  <si>
    <t>Podlahy a podlahové konštrukcie</t>
  </si>
  <si>
    <t>9.0</t>
  </si>
  <si>
    <t>Ostatné konštrukcie, búranie</t>
  </si>
  <si>
    <t>913.0</t>
  </si>
  <si>
    <t>Vybavenie športoviska</t>
  </si>
  <si>
    <t>762.0</t>
  </si>
  <si>
    <t>Konštrukcie tesárske</t>
  </si>
  <si>
    <t>VN.0</t>
  </si>
  <si>
    <t>Vedľajšie náklady</t>
  </si>
  <si>
    <t>VN</t>
  </si>
  <si>
    <t>ON</t>
  </si>
  <si>
    <t>#TypZaznamu#</t>
  </si>
  <si>
    <t>STA</t>
  </si>
  <si>
    <t>P.č.</t>
  </si>
  <si>
    <t>Číslo položky</t>
  </si>
  <si>
    <t>MJ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</si>
  <si>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</si>
  <si>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</si>
  <si>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</si>
  <si>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</si>
  <si>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</si>
  <si>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</si>
  <si>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</si>
  <si>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</si>
  <si>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</si>
  <si>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</si>
  <si>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</si>
  <si>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</si>
  <si>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</si>
  <si>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</si>
  <si>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</si>
  <si>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</si>
  <si>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</si>
  <si>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632441215S00</t>
  </si>
  <si>
    <t>m2</t>
  </si>
  <si>
    <t>ODIS</t>
  </si>
  <si>
    <t>Indiv</t>
  </si>
  <si>
    <t>POL1_</t>
  </si>
  <si>
    <t>763752811S00</t>
  </si>
  <si>
    <t>Drevostavby, demontáž podláh z podlahových panelov plochy nad 3m2, hr. do 240mm</t>
  </si>
  <si>
    <t>952901111S00</t>
  </si>
  <si>
    <t>ODIS 18/1</t>
  </si>
  <si>
    <t>979081111S00</t>
  </si>
  <si>
    <t>Odvoz suti a vybúr. hmot na skládku do 1 km</t>
  </si>
  <si>
    <t>t</t>
  </si>
  <si>
    <t>979081121S00</t>
  </si>
  <si>
    <t>979082111S00</t>
  </si>
  <si>
    <t>Vnútrostavenisková doprava sute a vybúraných hmôt do 10 m</t>
  </si>
  <si>
    <t>979082121S00</t>
  </si>
  <si>
    <t>979089112</t>
  </si>
  <si>
    <t>Poplatok za skladovanie - drevo, sklo, plasty (17 02) ostatné</t>
  </si>
  <si>
    <t xml:space="preserve">t     </t>
  </si>
  <si>
    <t>Vlastní</t>
  </si>
  <si>
    <t>SPORTDEM01</t>
  </si>
  <si>
    <t>Demontáž a spätná montáž telocvičňového náradia</t>
  </si>
  <si>
    <t>kompl</t>
  </si>
  <si>
    <t>POP</t>
  </si>
  <si>
    <t>PALUB_001</t>
  </si>
  <si>
    <t>PALUB_003</t>
  </si>
  <si>
    <t>PALUB_005</t>
  </si>
  <si>
    <t>PALUB_006</t>
  </si>
  <si>
    <t>Čiarovanie hracej plochy</t>
  </si>
  <si>
    <t>m</t>
  </si>
  <si>
    <t>basketbal, volejbal, bedminton, florbal</t>
  </si>
  <si>
    <t>PALUB_007</t>
  </si>
  <si>
    <t>POL3_</t>
  </si>
  <si>
    <t>605460002400</t>
  </si>
  <si>
    <t>605460002400-1</t>
  </si>
  <si>
    <t>SPORTREV001</t>
  </si>
  <si>
    <t>Revízna správa telocvičňového náradia</t>
  </si>
  <si>
    <t>SUM</t>
  </si>
  <si>
    <t>END</t>
  </si>
  <si>
    <t>Telocvičňa, Gymnázium Škultétyho, Veľký Krtíš</t>
  </si>
  <si>
    <t>Poter anhydridový samonivelizačný hr. 120 mm C20 liaty</t>
  </si>
  <si>
    <t>Vyčistenie budov byt. alebo občian. výstavby pri výške podlažia do 4 m</t>
  </si>
  <si>
    <t>Odvoz sute a vybúraných hmôt na skládku každý ďalší 1 km</t>
  </si>
  <si>
    <t>Vnútrost. doprava sute a vybúraných hmôt každých ďalších 5 m</t>
  </si>
  <si>
    <t>rebriny, tyče na šplh, volejbal</t>
  </si>
  <si>
    <t>Drevené veľkoplošné športové parkety lakované šp. lakmi z výroby,  dub rustik, min. hr. 14 mm, min. hr. dýhy 3,5 , vr. montáže</t>
  </si>
  <si>
    <t>Soklová odvetrávacia lišta, vr. montáže</t>
  </si>
  <si>
    <t>PE fólia hr. 0,1mm, vr. montáže</t>
  </si>
  <si>
    <t>PE parozábrana hr. 0,2 mm, vr. montáže</t>
  </si>
  <si>
    <t>Dosky hobľované zo smreku 95x16mm, sušené 14±2%, trieda 3A STN 480055, bez defektov, hniloby, hrčí vr. montáže</t>
  </si>
  <si>
    <t>Dosky hobľované zo smreku 95x16mm s odpruženou podložkou, sušené 14±2%, trieda 3A STN 480055, bez defektov, hniloby, hrčí vr. montáže</t>
  </si>
  <si>
    <t>Príloha č. 3 Výzvy</t>
  </si>
  <si>
    <t>dňa</t>
  </si>
  <si>
    <t>Za zhotoviteľa</t>
  </si>
  <si>
    <t>Názov položky</t>
  </si>
  <si>
    <t>množstvo</t>
  </si>
  <si>
    <t>Celkom</t>
  </si>
  <si>
    <t>Názov stavby:</t>
  </si>
  <si>
    <t>Kvalitnejšie športové podmienky pre verejnosť a žiakov školy – Výmena športového povrchu v telocvični Gymnázia Augusta Horislava Škultétyho, Veľký Krtíš</t>
  </si>
  <si>
    <t>Cena celkom</t>
  </si>
  <si>
    <t>Požkový rozpočet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</si>
</sst>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7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7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7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7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3" fontId="0" fillId="0" borderId="52" xfId="0" applyNumberFormat="1" applyBorder="1" applyAlignment="1">
      <alignment vertical="center"/>
    </xf>
    <xf numFmtId="3" fontId="0" fillId="0" borderId="52" xfId="0" applyNumberFormat="1" applyBorder="1" applyAlignment="1">
      <alignment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3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8" xfId="0" applyBorder="1" applyAlignment="1">
      <alignment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ekklsql02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tabSelected="1" zoomScaleSheetLayoutView="75" zoomScalePageLayoutView="0" workbookViewId="0" topLeftCell="B36">
      <selection activeCell="F33" sqref="F3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35</v>
      </c>
      <c r="B1" s="197" t="s">
        <v>2</v>
      </c>
      <c r="C1" s="198"/>
      <c r="D1" s="198"/>
      <c r="E1" s="198"/>
      <c r="F1" s="198"/>
      <c r="G1" s="198"/>
      <c r="H1" s="198"/>
      <c r="I1" s="198"/>
      <c r="J1" s="199"/>
    </row>
    <row r="2" spans="1:15" ht="50.25" customHeight="1">
      <c r="A2" s="3"/>
      <c r="B2" s="80" t="s">
        <v>21</v>
      </c>
      <c r="C2" s="81"/>
      <c r="D2" s="82"/>
      <c r="E2" s="205" t="s">
        <v>141</v>
      </c>
      <c r="F2" s="206"/>
      <c r="G2" s="206"/>
      <c r="H2" s="206"/>
      <c r="I2" s="206"/>
      <c r="J2" s="207"/>
      <c r="O2" s="2"/>
    </row>
    <row r="3" spans="1:10" ht="27" customHeight="1">
      <c r="A3" s="3"/>
      <c r="B3" s="83" t="s">
        <v>42</v>
      </c>
      <c r="C3" s="81"/>
      <c r="D3" s="84"/>
      <c r="E3" s="185" t="s">
        <v>122</v>
      </c>
      <c r="F3" s="186"/>
      <c r="G3" s="186"/>
      <c r="H3" s="186"/>
      <c r="I3" s="186"/>
      <c r="J3" s="187"/>
    </row>
    <row r="4" spans="1:10" ht="23.25" customHeight="1">
      <c r="A4" s="79">
        <v>18711</v>
      </c>
      <c r="B4" s="85" t="s">
        <v>43</v>
      </c>
      <c r="C4" s="86"/>
      <c r="D4" s="87"/>
      <c r="E4" s="192" t="s">
        <v>39</v>
      </c>
      <c r="F4" s="193"/>
      <c r="G4" s="193"/>
      <c r="H4" s="193"/>
      <c r="I4" s="193"/>
      <c r="J4" s="194"/>
    </row>
    <row r="5" spans="1:10" ht="24" customHeight="1">
      <c r="A5" s="3"/>
      <c r="B5" s="47" t="s">
        <v>20</v>
      </c>
      <c r="C5" s="4"/>
      <c r="D5" s="32"/>
      <c r="E5" s="25"/>
      <c r="F5" s="25"/>
      <c r="G5" s="25"/>
      <c r="H5" s="27" t="s">
        <v>37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33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18</v>
      </c>
      <c r="C8" s="4"/>
      <c r="D8" s="35"/>
      <c r="E8" s="4"/>
      <c r="F8" s="4"/>
      <c r="G8" s="45"/>
      <c r="H8" s="27" t="s">
        <v>37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33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17</v>
      </c>
      <c r="C11" s="4"/>
      <c r="D11" s="189"/>
      <c r="E11" s="189"/>
      <c r="F11" s="189"/>
      <c r="G11" s="189"/>
      <c r="H11" s="27" t="s">
        <v>37</v>
      </c>
      <c r="I11" s="89"/>
      <c r="J11" s="10"/>
    </row>
    <row r="12" spans="1:10" ht="15.75" customHeight="1">
      <c r="A12" s="3"/>
      <c r="B12" s="41"/>
      <c r="C12" s="25"/>
      <c r="D12" s="210"/>
      <c r="E12" s="210"/>
      <c r="F12" s="210"/>
      <c r="G12" s="210"/>
      <c r="H12" s="27" t="s">
        <v>33</v>
      </c>
      <c r="I12" s="89"/>
      <c r="J12" s="10"/>
    </row>
    <row r="13" spans="1:10" ht="15.75" customHeight="1">
      <c r="A13" s="3"/>
      <c r="B13" s="42"/>
      <c r="C13" s="88"/>
      <c r="D13" s="211"/>
      <c r="E13" s="211"/>
      <c r="F13" s="211"/>
      <c r="G13" s="211"/>
      <c r="H13" s="28"/>
      <c r="I13" s="34"/>
      <c r="J13" s="51"/>
    </row>
    <row r="14" spans="1:10" ht="24" customHeight="1" hidden="1">
      <c r="A14" s="3"/>
      <c r="B14" s="66" t="s">
        <v>19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31</v>
      </c>
      <c r="C15" s="72"/>
      <c r="D15" s="53"/>
      <c r="E15" s="188"/>
      <c r="F15" s="188"/>
      <c r="G15" s="190"/>
      <c r="H15" s="190"/>
      <c r="I15" s="190" t="s">
        <v>28</v>
      </c>
      <c r="J15" s="191"/>
    </row>
    <row r="16" spans="1:10" ht="23.25" customHeight="1">
      <c r="A16" s="141" t="s">
        <v>23</v>
      </c>
      <c r="B16" s="57" t="s">
        <v>23</v>
      </c>
      <c r="C16" s="58"/>
      <c r="D16" s="59"/>
      <c r="E16" s="195"/>
      <c r="F16" s="196"/>
      <c r="G16" s="195"/>
      <c r="H16" s="196"/>
      <c r="I16" s="195">
        <f>SUMIF(F49:F53,A16,I49:I53)+SUMIF(F49:F53,"PSU",I49:I53)</f>
        <v>0</v>
      </c>
      <c r="J16" s="202"/>
    </row>
    <row r="17" spans="1:10" ht="23.25" customHeight="1">
      <c r="A17" s="141" t="s">
        <v>24</v>
      </c>
      <c r="B17" s="57" t="s">
        <v>24</v>
      </c>
      <c r="C17" s="58"/>
      <c r="D17" s="59"/>
      <c r="E17" s="195"/>
      <c r="F17" s="196"/>
      <c r="G17" s="195"/>
      <c r="H17" s="196"/>
      <c r="I17" s="195">
        <f>SUMIF(F49:F53,A17,I49:I53)</f>
        <v>0</v>
      </c>
      <c r="J17" s="202"/>
    </row>
    <row r="18" spans="1:10" ht="23.25" customHeight="1">
      <c r="A18" s="141" t="s">
        <v>25</v>
      </c>
      <c r="B18" s="57" t="s">
        <v>25</v>
      </c>
      <c r="C18" s="58"/>
      <c r="D18" s="59"/>
      <c r="E18" s="195"/>
      <c r="F18" s="196"/>
      <c r="G18" s="195"/>
      <c r="H18" s="196"/>
      <c r="I18" s="195">
        <f>SUMIF(F49:F53,A18,I49:I53)</f>
        <v>0</v>
      </c>
      <c r="J18" s="202"/>
    </row>
    <row r="19" spans="1:10" ht="23.25" customHeight="1">
      <c r="A19" s="141" t="s">
        <v>59</v>
      </c>
      <c r="B19" s="57" t="s">
        <v>26</v>
      </c>
      <c r="C19" s="58"/>
      <c r="D19" s="59"/>
      <c r="E19" s="195"/>
      <c r="F19" s="196"/>
      <c r="G19" s="195"/>
      <c r="H19" s="196"/>
      <c r="I19" s="195">
        <f>SUMIF(F49:F53,A19,I49:I53)</f>
        <v>0</v>
      </c>
      <c r="J19" s="202"/>
    </row>
    <row r="20" spans="1:10" ht="23.25" customHeight="1">
      <c r="A20" s="141" t="s">
        <v>60</v>
      </c>
      <c r="B20" s="57" t="s">
        <v>27</v>
      </c>
      <c r="C20" s="58"/>
      <c r="D20" s="59"/>
      <c r="E20" s="195"/>
      <c r="F20" s="196"/>
      <c r="G20" s="195"/>
      <c r="H20" s="196"/>
      <c r="I20" s="195">
        <f>SUMIF(F49:F53,A20,I49:I53)</f>
        <v>0</v>
      </c>
      <c r="J20" s="202"/>
    </row>
    <row r="21" spans="1:10" ht="23.25" customHeight="1">
      <c r="A21" s="3"/>
      <c r="B21" s="74" t="s">
        <v>28</v>
      </c>
      <c r="C21" s="75"/>
      <c r="D21" s="76"/>
      <c r="E21" s="213"/>
      <c r="F21" s="214"/>
      <c r="G21" s="213"/>
      <c r="H21" s="214"/>
      <c r="I21" s="213">
        <f>SUM(I16:J20)</f>
        <v>0</v>
      </c>
      <c r="J21" s="217"/>
    </row>
    <row r="22" spans="1:10" ht="33" customHeight="1">
      <c r="A22" s="3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10</v>
      </c>
      <c r="C23" s="58"/>
      <c r="D23" s="59"/>
      <c r="E23" s="60">
        <v>0</v>
      </c>
      <c r="F23" s="61" t="s">
        <v>0</v>
      </c>
      <c r="G23" s="203">
        <f>ZakladDPHSniVypocet</f>
        <v>0</v>
      </c>
      <c r="H23" s="204"/>
      <c r="I23" s="204"/>
      <c r="J23" s="62" t="str">
        <f aca="true" t="shared" si="0" ref="J23:J28">Mena</f>
        <v>EUR</v>
      </c>
    </row>
    <row r="24" spans="1:10" ht="23.25" customHeight="1">
      <c r="A24" s="3"/>
      <c r="B24" s="57" t="s">
        <v>11</v>
      </c>
      <c r="C24" s="58"/>
      <c r="D24" s="59"/>
      <c r="E24" s="60">
        <f>SazbaDPH1</f>
        <v>0</v>
      </c>
      <c r="F24" s="61" t="s">
        <v>0</v>
      </c>
      <c r="G24" s="215">
        <f>ZakladDPHSni*SazbaDPH1/100</f>
        <v>0</v>
      </c>
      <c r="H24" s="216"/>
      <c r="I24" s="216"/>
      <c r="J24" s="62" t="str">
        <f t="shared" si="0"/>
        <v>EUR</v>
      </c>
    </row>
    <row r="25" spans="1:10" ht="23.25" customHeight="1">
      <c r="A25" s="3"/>
      <c r="B25" s="57" t="s">
        <v>12</v>
      </c>
      <c r="C25" s="58"/>
      <c r="D25" s="59"/>
      <c r="E25" s="60">
        <v>20</v>
      </c>
      <c r="F25" s="61" t="s">
        <v>0</v>
      </c>
      <c r="G25" s="203">
        <f>ZakladDPHZaklVypocet</f>
        <v>0</v>
      </c>
      <c r="H25" s="204"/>
      <c r="I25" s="204"/>
      <c r="J25" s="62" t="str">
        <f t="shared" si="0"/>
        <v>EUR</v>
      </c>
    </row>
    <row r="26" spans="1:10" ht="23.25" customHeight="1">
      <c r="A26" s="3"/>
      <c r="B26" s="49" t="s">
        <v>13</v>
      </c>
      <c r="C26" s="21"/>
      <c r="D26" s="17"/>
      <c r="E26" s="43">
        <f>SazbaDPH2</f>
        <v>20</v>
      </c>
      <c r="F26" s="44" t="s">
        <v>0</v>
      </c>
      <c r="G26" s="200">
        <f>ZakladDPHZakl*SazbaDPH2/100</f>
        <v>0</v>
      </c>
      <c r="H26" s="201"/>
      <c r="I26" s="201"/>
      <c r="J26" s="56" t="str">
        <f t="shared" si="0"/>
        <v>EUR</v>
      </c>
    </row>
    <row r="27" spans="1:10" ht="23.25" customHeight="1" thickBot="1">
      <c r="A27" s="3"/>
      <c r="B27" s="48" t="s">
        <v>3</v>
      </c>
      <c r="C27" s="19"/>
      <c r="D27" s="22"/>
      <c r="E27" s="19"/>
      <c r="F27" s="20"/>
      <c r="G27" s="212">
        <f>0</f>
        <v>0</v>
      </c>
      <c r="H27" s="212"/>
      <c r="I27" s="212"/>
      <c r="J27" s="63" t="str">
        <f t="shared" si="0"/>
        <v>EUR</v>
      </c>
    </row>
    <row r="28" spans="1:10" ht="27.75" customHeight="1" hidden="1" thickBot="1">
      <c r="A28" s="3"/>
      <c r="B28" s="118" t="s">
        <v>22</v>
      </c>
      <c r="C28" s="119"/>
      <c r="D28" s="119"/>
      <c r="E28" s="120"/>
      <c r="F28" s="121"/>
      <c r="G28" s="208">
        <f>ZakladDPHSniVypocet+ZakladDPHZaklVypocet</f>
        <v>0</v>
      </c>
      <c r="H28" s="209"/>
      <c r="I28" s="209"/>
      <c r="J28" s="122" t="str">
        <f t="shared" si="0"/>
        <v>EUR</v>
      </c>
    </row>
    <row r="29" spans="1:10" ht="27.75" customHeight="1" thickBot="1">
      <c r="A29" s="3"/>
      <c r="B29" s="118" t="s">
        <v>34</v>
      </c>
      <c r="C29" s="123"/>
      <c r="D29" s="123"/>
      <c r="E29" s="123"/>
      <c r="F29" s="123"/>
      <c r="G29" s="208">
        <f>ZakladDPHSni+DPHSni+ZakladDPHZakl+DPHZakl+Zaokrouhleni</f>
        <v>0</v>
      </c>
      <c r="H29" s="208"/>
      <c r="I29" s="208"/>
      <c r="J29" s="124" t="s">
        <v>46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9</v>
      </c>
      <c r="D32" s="39"/>
      <c r="E32" s="39"/>
      <c r="F32" s="18" t="s">
        <v>135</v>
      </c>
      <c r="G32" s="39"/>
      <c r="H32" s="40"/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30"/>
      <c r="E34" s="30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235"/>
      <c r="E35" s="235"/>
      <c r="F35" s="4"/>
      <c r="G35" s="45"/>
      <c r="H35" s="12" t="s">
        <v>136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5" t="s">
        <v>14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4" t="s">
        <v>36</v>
      </c>
      <c r="B38" s="98" t="s">
        <v>15</v>
      </c>
      <c r="C38" s="99" t="s">
        <v>4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16</v>
      </c>
      <c r="I38" s="102" t="s">
        <v>1</v>
      </c>
      <c r="J38" s="103" t="s">
        <v>0</v>
      </c>
    </row>
    <row r="39" spans="1:10" ht="25.5" customHeight="1" hidden="1">
      <c r="A39" s="94">
        <v>1</v>
      </c>
      <c r="B39" s="104" t="s">
        <v>44</v>
      </c>
      <c r="C39" s="220"/>
      <c r="D39" s="221"/>
      <c r="E39" s="221"/>
      <c r="F39" s="105">
        <f>'Výkaz výmer'!AE32</f>
        <v>0</v>
      </c>
      <c r="G39" s="106">
        <f>'Výkaz výmer'!AF32</f>
        <v>0</v>
      </c>
      <c r="H39" s="107">
        <f>(F39*SazbaDPH1/100)+(G39*SazbaDPH2/100)</f>
        <v>0</v>
      </c>
      <c r="I39" s="107">
        <f>F39+G39+H39</f>
        <v>0</v>
      </c>
      <c r="J39" s="108">
        <f>IF(CenaCelkemVypocet=0,"",I39/CenaCelkemVypocet*100)</f>
      </c>
    </row>
    <row r="40" spans="1:10" ht="25.5" customHeight="1" hidden="1">
      <c r="A40" s="94">
        <v>2</v>
      </c>
      <c r="B40" s="109" t="s">
        <v>40</v>
      </c>
      <c r="C40" s="222" t="s">
        <v>41</v>
      </c>
      <c r="D40" s="223"/>
      <c r="E40" s="223"/>
      <c r="F40" s="110">
        <f>'Výkaz výmer'!AE32</f>
        <v>0</v>
      </c>
      <c r="G40" s="111">
        <f>'Výkaz výmer'!AF32</f>
        <v>0</v>
      </c>
      <c r="H40" s="111">
        <f>(F40*SazbaDPH1/100)+(G40*SazbaDPH2/100)</f>
        <v>0</v>
      </c>
      <c r="I40" s="111">
        <f>F40+G40+H40</f>
        <v>0</v>
      </c>
      <c r="J40" s="112">
        <f>IF(CenaCelkemVypocet=0,"",I40/CenaCelkemVypocet*100)</f>
      </c>
    </row>
    <row r="41" spans="1:10" ht="25.5" customHeight="1" hidden="1">
      <c r="A41" s="94">
        <v>3</v>
      </c>
      <c r="B41" s="113" t="s">
        <v>38</v>
      </c>
      <c r="C41" s="220" t="s">
        <v>39</v>
      </c>
      <c r="D41" s="221"/>
      <c r="E41" s="221"/>
      <c r="F41" s="114">
        <f>'Výkaz výmer'!AE32</f>
        <v>0</v>
      </c>
      <c r="G41" s="107">
        <f>'Výkaz výmer'!AF32</f>
        <v>0</v>
      </c>
      <c r="H41" s="107">
        <f>(F41*SazbaDPH1/100)+(G41*SazbaDPH2/100)</f>
        <v>0</v>
      </c>
      <c r="I41" s="107">
        <f>F41+G41+H41</f>
        <v>0</v>
      </c>
      <c r="J41" s="108">
        <f>IF(CenaCelkemVypocet=0,"",I41/CenaCelkemVypocet*100)</f>
      </c>
    </row>
    <row r="42" spans="1:10" ht="25.5" customHeight="1" hidden="1">
      <c r="A42" s="94"/>
      <c r="B42" s="224" t="s">
        <v>45</v>
      </c>
      <c r="C42" s="225"/>
      <c r="D42" s="225"/>
      <c r="E42" s="226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ht="15.75">
      <c r="B46" s="125" t="s">
        <v>47</v>
      </c>
    </row>
    <row r="48" spans="1:10" ht="25.5" customHeight="1">
      <c r="A48" s="126"/>
      <c r="B48" s="129" t="s">
        <v>15</v>
      </c>
      <c r="C48" s="129" t="s">
        <v>4</v>
      </c>
      <c r="D48" s="130"/>
      <c r="E48" s="130"/>
      <c r="F48" s="131" t="s">
        <v>48</v>
      </c>
      <c r="G48" s="131"/>
      <c r="H48" s="131"/>
      <c r="I48" s="131" t="s">
        <v>28</v>
      </c>
      <c r="J48" s="131" t="s">
        <v>0</v>
      </c>
    </row>
    <row r="49" spans="1:10" ht="25.5" customHeight="1">
      <c r="A49" s="127"/>
      <c r="B49" s="132" t="s">
        <v>49</v>
      </c>
      <c r="C49" s="218" t="s">
        <v>50</v>
      </c>
      <c r="D49" s="219"/>
      <c r="E49" s="219"/>
      <c r="F49" s="139" t="s">
        <v>23</v>
      </c>
      <c r="G49" s="133"/>
      <c r="H49" s="133"/>
      <c r="I49" s="133">
        <f>'Výkaz výmer'!G7</f>
        <v>0</v>
      </c>
      <c r="J49" s="137">
        <f>IF(I54=0,"",I49/I54*100)</f>
      </c>
    </row>
    <row r="50" spans="1:10" ht="25.5" customHeight="1">
      <c r="A50" s="127"/>
      <c r="B50" s="132" t="s">
        <v>51</v>
      </c>
      <c r="C50" s="218" t="s">
        <v>52</v>
      </c>
      <c r="D50" s="219"/>
      <c r="E50" s="219"/>
      <c r="F50" s="139" t="s">
        <v>23</v>
      </c>
      <c r="G50" s="133"/>
      <c r="H50" s="133"/>
      <c r="I50" s="133">
        <f>'Výkaz výmer'!G9</f>
        <v>0</v>
      </c>
      <c r="J50" s="137">
        <f>IF(I54=0,"",I50/I54*100)</f>
      </c>
    </row>
    <row r="51" spans="1:10" ht="25.5" customHeight="1">
      <c r="A51" s="127"/>
      <c r="B51" s="132" t="s">
        <v>53</v>
      </c>
      <c r="C51" s="218" t="s">
        <v>54</v>
      </c>
      <c r="D51" s="219"/>
      <c r="E51" s="219"/>
      <c r="F51" s="139" t="s">
        <v>23</v>
      </c>
      <c r="G51" s="133"/>
      <c r="H51" s="133"/>
      <c r="I51" s="133">
        <f>'Výkaz výmer'!G17</f>
        <v>0</v>
      </c>
      <c r="J51" s="137">
        <f>IF(I54=0,"",I51/I54*100)</f>
      </c>
    </row>
    <row r="52" spans="1:10" ht="25.5" customHeight="1">
      <c r="A52" s="127"/>
      <c r="B52" s="132" t="s">
        <v>55</v>
      </c>
      <c r="C52" s="218" t="s">
        <v>56</v>
      </c>
      <c r="D52" s="219"/>
      <c r="E52" s="219"/>
      <c r="F52" s="139" t="s">
        <v>24</v>
      </c>
      <c r="G52" s="133"/>
      <c r="H52" s="133"/>
      <c r="I52" s="133">
        <f>'Výkaz výmer'!G20</f>
        <v>0</v>
      </c>
      <c r="J52" s="137">
        <f>IF(I54=0,"",I52/I54*100)</f>
      </c>
    </row>
    <row r="53" spans="1:10" ht="25.5" customHeight="1">
      <c r="A53" s="127"/>
      <c r="B53" s="132" t="s">
        <v>57</v>
      </c>
      <c r="C53" s="218" t="s">
        <v>58</v>
      </c>
      <c r="D53" s="219"/>
      <c r="E53" s="219"/>
      <c r="F53" s="139" t="s">
        <v>59</v>
      </c>
      <c r="G53" s="133"/>
      <c r="H53" s="133"/>
      <c r="I53" s="133">
        <f>'Výkaz výmer'!G29</f>
        <v>0</v>
      </c>
      <c r="J53" s="137">
        <f>IF(I54=0,"",I53/I54*100)</f>
      </c>
    </row>
    <row r="54" spans="1:10" ht="25.5" customHeight="1">
      <c r="A54" s="128"/>
      <c r="B54" s="134" t="s">
        <v>142</v>
      </c>
      <c r="C54" s="134"/>
      <c r="D54" s="135"/>
      <c r="E54" s="135"/>
      <c r="F54" s="140"/>
      <c r="G54" s="136"/>
      <c r="H54" s="136"/>
      <c r="I54" s="136">
        <f>SUM(I49:I53)</f>
        <v>0</v>
      </c>
      <c r="J54" s="138">
        <f>SUM(J49:J53)</f>
        <v>0</v>
      </c>
    </row>
    <row r="55" spans="6:10" ht="12.75">
      <c r="F55" s="92"/>
      <c r="G55" s="91"/>
      <c r="H55" s="92"/>
      <c r="I55" s="91"/>
      <c r="J55" s="93"/>
    </row>
    <row r="56" spans="6:10" ht="12.75">
      <c r="F56" s="92"/>
      <c r="G56" s="91"/>
      <c r="H56" s="92"/>
      <c r="I56" s="91"/>
      <c r="J56" s="93"/>
    </row>
    <row r="57" spans="6:10" ht="12.75">
      <c r="F57" s="92"/>
      <c r="G57" s="91"/>
      <c r="H57" s="92"/>
      <c r="I57" s="91"/>
      <c r="J57" s="93"/>
    </row>
  </sheetData>
  <sheetProtection/>
  <mergeCells count="45"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I19:J19"/>
    <mergeCell ref="G28:I28"/>
    <mergeCell ref="E17:F17"/>
    <mergeCell ref="D12:G12"/>
    <mergeCell ref="D13:G13"/>
    <mergeCell ref="G27:I27"/>
    <mergeCell ref="I16:J16"/>
    <mergeCell ref="E21:F21"/>
    <mergeCell ref="G21:H21"/>
    <mergeCell ref="G16:H16"/>
    <mergeCell ref="G17:H17"/>
    <mergeCell ref="E16:F16"/>
    <mergeCell ref="B1:J1"/>
    <mergeCell ref="G26:I26"/>
    <mergeCell ref="G18:H18"/>
    <mergeCell ref="I17:J17"/>
    <mergeCell ref="I18:J18"/>
    <mergeCell ref="E18:F18"/>
    <mergeCell ref="G25:I25"/>
    <mergeCell ref="E2:J2"/>
    <mergeCell ref="E3:J3"/>
    <mergeCell ref="E15:F15"/>
    <mergeCell ref="D11:G11"/>
    <mergeCell ref="G15:H15"/>
    <mergeCell ref="I15:J15"/>
    <mergeCell ref="E4:J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27" t="s">
        <v>5</v>
      </c>
      <c r="B1" s="227"/>
      <c r="C1" s="228"/>
      <c r="D1" s="227"/>
      <c r="E1" s="227"/>
      <c r="F1" s="227"/>
      <c r="G1" s="227"/>
    </row>
    <row r="2" spans="1:7" ht="24.75" customHeight="1">
      <c r="A2" s="78" t="s">
        <v>6</v>
      </c>
      <c r="B2" s="77"/>
      <c r="C2" s="229"/>
      <c r="D2" s="229"/>
      <c r="E2" s="229"/>
      <c r="F2" s="229"/>
      <c r="G2" s="230"/>
    </row>
    <row r="3" spans="1:7" ht="24.75" customHeight="1">
      <c r="A3" s="78" t="s">
        <v>7</v>
      </c>
      <c r="B3" s="77"/>
      <c r="C3" s="229"/>
      <c r="D3" s="229"/>
      <c r="E3" s="229"/>
      <c r="F3" s="229"/>
      <c r="G3" s="230"/>
    </row>
    <row r="4" spans="1:7" ht="24.75" customHeight="1">
      <c r="A4" s="78" t="s">
        <v>8</v>
      </c>
      <c r="B4" s="77"/>
      <c r="C4" s="229"/>
      <c r="D4" s="229"/>
      <c r="E4" s="229"/>
      <c r="F4" s="229"/>
      <c r="G4" s="230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88"/>
  <sheetViews>
    <sheetView zoomScalePageLayoutView="0" workbookViewId="0" topLeftCell="A1">
      <selection activeCell="C12" sqref="C12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38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7" ht="12.75">
      <c r="A1" s="234" t="s">
        <v>134</v>
      </c>
      <c r="B1" s="234"/>
      <c r="C1" s="234"/>
      <c r="D1" s="234"/>
      <c r="E1" s="234"/>
      <c r="F1" s="234"/>
      <c r="G1" s="234"/>
    </row>
    <row r="2" spans="1:33" ht="15.75" customHeight="1">
      <c r="A2" s="231" t="s">
        <v>143</v>
      </c>
      <c r="B2" s="231"/>
      <c r="C2" s="231"/>
      <c r="D2" s="231"/>
      <c r="E2" s="231"/>
      <c r="F2" s="231"/>
      <c r="G2" s="231"/>
      <c r="AG2" t="s">
        <v>61</v>
      </c>
    </row>
    <row r="3" spans="1:33" ht="24.75" customHeight="1">
      <c r="A3" s="236" t="s">
        <v>140</v>
      </c>
      <c r="B3" s="237"/>
      <c r="C3" s="238" t="s">
        <v>141</v>
      </c>
      <c r="D3" s="239"/>
      <c r="E3" s="239"/>
      <c r="F3" s="239"/>
      <c r="G3" s="240"/>
      <c r="AG3" t="s">
        <v>62</v>
      </c>
    </row>
    <row r="4" ht="12.75">
      <c r="D4" s="142"/>
    </row>
    <row r="5" spans="1:23" ht="38.25">
      <c r="A5" s="144" t="s">
        <v>63</v>
      </c>
      <c r="B5" s="146" t="s">
        <v>64</v>
      </c>
      <c r="C5" s="146" t="s">
        <v>137</v>
      </c>
      <c r="D5" s="145" t="s">
        <v>65</v>
      </c>
      <c r="E5" s="144" t="s">
        <v>138</v>
      </c>
      <c r="F5" s="143" t="s">
        <v>66</v>
      </c>
      <c r="G5" s="144" t="s">
        <v>139</v>
      </c>
      <c r="H5" s="147" t="s">
        <v>29</v>
      </c>
      <c r="I5" s="147" t="s">
        <v>67</v>
      </c>
      <c r="J5" s="147" t="s">
        <v>30</v>
      </c>
      <c r="K5" s="147" t="s">
        <v>68</v>
      </c>
      <c r="L5" s="147" t="s">
        <v>69</v>
      </c>
      <c r="M5" s="147" t="s">
        <v>70</v>
      </c>
      <c r="N5" s="147" t="s">
        <v>71</v>
      </c>
      <c r="O5" s="147" t="s">
        <v>72</v>
      </c>
      <c r="P5" s="147" t="s">
        <v>73</v>
      </c>
      <c r="Q5" s="147" t="s">
        <v>74</v>
      </c>
      <c r="R5" s="147" t="s">
        <v>75</v>
      </c>
      <c r="S5" s="147" t="s">
        <v>76</v>
      </c>
      <c r="T5" s="147" t="s">
        <v>77</v>
      </c>
      <c r="U5" s="147" t="s">
        <v>78</v>
      </c>
      <c r="V5" s="147" t="s">
        <v>79</v>
      </c>
      <c r="W5" s="147" t="s">
        <v>80</v>
      </c>
    </row>
    <row r="6" spans="1:23" ht="12.75" hidden="1">
      <c r="A6" s="5"/>
      <c r="B6" s="6"/>
      <c r="C6" s="6"/>
      <c r="D6" s="8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</row>
    <row r="7" spans="1:33" ht="12.75">
      <c r="A7" s="160" t="s">
        <v>81</v>
      </c>
      <c r="B7" s="161" t="s">
        <v>49</v>
      </c>
      <c r="C7" s="179" t="s">
        <v>50</v>
      </c>
      <c r="D7" s="162"/>
      <c r="E7" s="163"/>
      <c r="F7" s="164"/>
      <c r="G7" s="165">
        <f>SUMIF(AG8:AG8,"&lt;&gt;NOR",G8:G8)</f>
        <v>0</v>
      </c>
      <c r="H7" s="159"/>
      <c r="I7" s="159">
        <f>SUM(I8:I8)</f>
        <v>7147.56</v>
      </c>
      <c r="J7" s="159"/>
      <c r="K7" s="159">
        <f>SUM(K8:K8)</f>
        <v>434.34</v>
      </c>
      <c r="L7" s="159"/>
      <c r="M7" s="159">
        <f>SUM(M8:M8)</f>
        <v>0</v>
      </c>
      <c r="N7" s="159"/>
      <c r="O7" s="159">
        <f>SUM(O8:O8)</f>
        <v>38.86</v>
      </c>
      <c r="P7" s="159"/>
      <c r="Q7" s="159">
        <f>SUM(Q8:Q8)</f>
        <v>0</v>
      </c>
      <c r="R7" s="159"/>
      <c r="S7" s="159"/>
      <c r="T7" s="159"/>
      <c r="U7" s="159"/>
      <c r="V7" s="159">
        <f>SUM(V8:V8)</f>
        <v>112.74</v>
      </c>
      <c r="W7" s="159"/>
      <c r="AG7" t="s">
        <v>82</v>
      </c>
    </row>
    <row r="8" spans="1:60" ht="22.5" outlineLevel="1">
      <c r="A8" s="172">
        <v>1</v>
      </c>
      <c r="B8" s="173" t="s">
        <v>83</v>
      </c>
      <c r="C8" s="180" t="s">
        <v>123</v>
      </c>
      <c r="D8" s="174" t="s">
        <v>84</v>
      </c>
      <c r="E8" s="175">
        <v>381</v>
      </c>
      <c r="F8" s="176"/>
      <c r="G8" s="177">
        <f>ROUND(E8*F8,2)</f>
        <v>0</v>
      </c>
      <c r="H8" s="158">
        <v>18.76</v>
      </c>
      <c r="I8" s="157">
        <f>ROUND(E8*H8,2)</f>
        <v>7147.56</v>
      </c>
      <c r="J8" s="158">
        <v>1.14</v>
      </c>
      <c r="K8" s="157">
        <f>ROUND(E8*J8,2)</f>
        <v>434.34</v>
      </c>
      <c r="L8" s="157">
        <v>20</v>
      </c>
      <c r="M8" s="157">
        <f>G8*(1+L8/100)</f>
        <v>0</v>
      </c>
      <c r="N8" s="157">
        <v>0.102</v>
      </c>
      <c r="O8" s="157">
        <f>ROUND(E8*N8,2)</f>
        <v>38.86</v>
      </c>
      <c r="P8" s="157">
        <v>0</v>
      </c>
      <c r="Q8" s="157">
        <f>ROUND(E8*P8,2)</f>
        <v>0</v>
      </c>
      <c r="R8" s="157"/>
      <c r="S8" s="157" t="s">
        <v>85</v>
      </c>
      <c r="T8" s="157" t="s">
        <v>86</v>
      </c>
      <c r="U8" s="157">
        <v>0.2959</v>
      </c>
      <c r="V8" s="157">
        <f>ROUND(E8*U8,2)</f>
        <v>112.74</v>
      </c>
      <c r="W8" s="157"/>
      <c r="X8" s="148"/>
      <c r="Y8" s="148"/>
      <c r="Z8" s="148"/>
      <c r="AA8" s="148"/>
      <c r="AB8" s="148"/>
      <c r="AC8" s="148"/>
      <c r="AD8" s="148"/>
      <c r="AE8" s="148"/>
      <c r="AF8" s="148"/>
      <c r="AG8" s="148" t="s">
        <v>87</v>
      </c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</row>
    <row r="9" spans="1:33" ht="12.75">
      <c r="A9" s="160" t="s">
        <v>81</v>
      </c>
      <c r="B9" s="161" t="s">
        <v>51</v>
      </c>
      <c r="C9" s="179" t="s">
        <v>52</v>
      </c>
      <c r="D9" s="162"/>
      <c r="E9" s="163"/>
      <c r="F9" s="164"/>
      <c r="G9" s="165">
        <f>SUMIF(AG10:AG16,"&lt;&gt;NOR",G10:G16)</f>
        <v>0</v>
      </c>
      <c r="H9" s="159"/>
      <c r="I9" s="159">
        <f>SUM(I10:I16)</f>
        <v>354.33</v>
      </c>
      <c r="J9" s="159"/>
      <c r="K9" s="159">
        <f>SUM(K10:K16)</f>
        <v>2108.12</v>
      </c>
      <c r="L9" s="159"/>
      <c r="M9" s="159">
        <f>SUM(M10:M16)</f>
        <v>0</v>
      </c>
      <c r="N9" s="159"/>
      <c r="O9" s="159">
        <f>SUM(O10:O16)</f>
        <v>0.03</v>
      </c>
      <c r="P9" s="159"/>
      <c r="Q9" s="159">
        <f>SUM(Q10:Q16)</f>
        <v>0</v>
      </c>
      <c r="R9" s="159"/>
      <c r="S9" s="159"/>
      <c r="T9" s="159"/>
      <c r="U9" s="159"/>
      <c r="V9" s="159">
        <f>SUM(V10:V16)</f>
        <v>275.08</v>
      </c>
      <c r="W9" s="159"/>
      <c r="AG9" t="s">
        <v>82</v>
      </c>
    </row>
    <row r="10" spans="1:60" ht="22.5" outlineLevel="1">
      <c r="A10" s="172">
        <v>2</v>
      </c>
      <c r="B10" s="173" t="s">
        <v>88</v>
      </c>
      <c r="C10" s="180" t="s">
        <v>89</v>
      </c>
      <c r="D10" s="174" t="s">
        <v>84</v>
      </c>
      <c r="E10" s="175">
        <v>381</v>
      </c>
      <c r="F10" s="176"/>
      <c r="G10" s="177">
        <f aca="true" t="shared" si="0" ref="G10:G16">ROUND(E10*F10,2)</f>
        <v>0</v>
      </c>
      <c r="H10" s="158">
        <v>0.93</v>
      </c>
      <c r="I10" s="157">
        <f aca="true" t="shared" si="1" ref="I10:I16">ROUND(E10*H10,2)</f>
        <v>354.33</v>
      </c>
      <c r="J10" s="158">
        <v>2.57</v>
      </c>
      <c r="K10" s="157">
        <f aca="true" t="shared" si="2" ref="K10:K16">ROUND(E10*J10,2)</f>
        <v>979.17</v>
      </c>
      <c r="L10" s="157">
        <v>20</v>
      </c>
      <c r="M10" s="157">
        <f aca="true" t="shared" si="3" ref="M10:M16">G10*(1+L10/100)</f>
        <v>0</v>
      </c>
      <c r="N10" s="157">
        <v>5E-05</v>
      </c>
      <c r="O10" s="157">
        <f aca="true" t="shared" si="4" ref="O10:O16">ROUND(E10*N10,2)</f>
        <v>0.02</v>
      </c>
      <c r="P10" s="157">
        <v>0</v>
      </c>
      <c r="Q10" s="157">
        <f aca="true" t="shared" si="5" ref="Q10:Q16">ROUND(E10*P10,2)</f>
        <v>0</v>
      </c>
      <c r="R10" s="157"/>
      <c r="S10" s="157" t="s">
        <v>85</v>
      </c>
      <c r="T10" s="157" t="s">
        <v>86</v>
      </c>
      <c r="U10" s="157">
        <v>0.4122</v>
      </c>
      <c r="V10" s="157">
        <f aca="true" t="shared" si="6" ref="V10:V16">ROUND(E10*U10,2)</f>
        <v>157.05</v>
      </c>
      <c r="W10" s="157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87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2.5" outlineLevel="1">
      <c r="A11" s="172">
        <v>3</v>
      </c>
      <c r="B11" s="173" t="s">
        <v>90</v>
      </c>
      <c r="C11" s="180" t="s">
        <v>124</v>
      </c>
      <c r="D11" s="174" t="s">
        <v>84</v>
      </c>
      <c r="E11" s="175">
        <v>381</v>
      </c>
      <c r="F11" s="176"/>
      <c r="G11" s="177">
        <f t="shared" si="0"/>
        <v>0</v>
      </c>
      <c r="H11" s="158">
        <v>0</v>
      </c>
      <c r="I11" s="157">
        <f t="shared" si="1"/>
        <v>0</v>
      </c>
      <c r="J11" s="158">
        <v>2.45</v>
      </c>
      <c r="K11" s="157">
        <f t="shared" si="2"/>
        <v>933.45</v>
      </c>
      <c r="L11" s="157">
        <v>20</v>
      </c>
      <c r="M11" s="157">
        <f t="shared" si="3"/>
        <v>0</v>
      </c>
      <c r="N11" s="157">
        <v>2E-05</v>
      </c>
      <c r="O11" s="157">
        <f t="shared" si="4"/>
        <v>0.01</v>
      </c>
      <c r="P11" s="157">
        <v>0</v>
      </c>
      <c r="Q11" s="157">
        <f t="shared" si="5"/>
        <v>0</v>
      </c>
      <c r="R11" s="157"/>
      <c r="S11" s="157" t="s">
        <v>85</v>
      </c>
      <c r="T11" s="157" t="s">
        <v>91</v>
      </c>
      <c r="U11" s="157">
        <v>0.2834</v>
      </c>
      <c r="V11" s="157">
        <f t="shared" si="6"/>
        <v>107.98</v>
      </c>
      <c r="W11" s="157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87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2.75" outlineLevel="1">
      <c r="A12" s="172">
        <v>4</v>
      </c>
      <c r="B12" s="173" t="s">
        <v>92</v>
      </c>
      <c r="C12" s="180" t="s">
        <v>93</v>
      </c>
      <c r="D12" s="174" t="s">
        <v>94</v>
      </c>
      <c r="E12" s="175">
        <v>5.6</v>
      </c>
      <c r="F12" s="176"/>
      <c r="G12" s="177">
        <f t="shared" si="0"/>
        <v>0</v>
      </c>
      <c r="H12" s="158">
        <v>0</v>
      </c>
      <c r="I12" s="157">
        <f t="shared" si="1"/>
        <v>0</v>
      </c>
      <c r="J12" s="158">
        <v>11.56</v>
      </c>
      <c r="K12" s="157">
        <f t="shared" si="2"/>
        <v>64.74</v>
      </c>
      <c r="L12" s="157">
        <v>20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/>
      <c r="S12" s="157" t="s">
        <v>85</v>
      </c>
      <c r="T12" s="157" t="s">
        <v>86</v>
      </c>
      <c r="U12" s="157">
        <v>0.541</v>
      </c>
      <c r="V12" s="157">
        <f t="shared" si="6"/>
        <v>3.03</v>
      </c>
      <c r="W12" s="157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87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>
      <c r="A13" s="172">
        <v>5</v>
      </c>
      <c r="B13" s="173" t="s">
        <v>95</v>
      </c>
      <c r="C13" s="180" t="s">
        <v>125</v>
      </c>
      <c r="D13" s="174" t="s">
        <v>94</v>
      </c>
      <c r="E13" s="175">
        <v>5.6</v>
      </c>
      <c r="F13" s="176"/>
      <c r="G13" s="177">
        <f t="shared" si="0"/>
        <v>0</v>
      </c>
      <c r="H13" s="158">
        <v>0</v>
      </c>
      <c r="I13" s="157">
        <f t="shared" si="1"/>
        <v>0</v>
      </c>
      <c r="J13" s="158">
        <v>0.32</v>
      </c>
      <c r="K13" s="157">
        <f t="shared" si="2"/>
        <v>1.79</v>
      </c>
      <c r="L13" s="157">
        <v>20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85</v>
      </c>
      <c r="T13" s="157" t="s">
        <v>91</v>
      </c>
      <c r="U13" s="157">
        <v>0</v>
      </c>
      <c r="V13" s="157">
        <f t="shared" si="6"/>
        <v>0</v>
      </c>
      <c r="W13" s="157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87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2.5" outlineLevel="1">
      <c r="A14" s="172">
        <v>6</v>
      </c>
      <c r="B14" s="173" t="s">
        <v>96</v>
      </c>
      <c r="C14" s="180" t="s">
        <v>97</v>
      </c>
      <c r="D14" s="174" t="s">
        <v>94</v>
      </c>
      <c r="E14" s="175">
        <v>5.6</v>
      </c>
      <c r="F14" s="176"/>
      <c r="G14" s="177">
        <f t="shared" si="0"/>
        <v>0</v>
      </c>
      <c r="H14" s="158">
        <v>0</v>
      </c>
      <c r="I14" s="157">
        <f t="shared" si="1"/>
        <v>0</v>
      </c>
      <c r="J14" s="158">
        <v>9.48</v>
      </c>
      <c r="K14" s="157">
        <f t="shared" si="2"/>
        <v>53.09</v>
      </c>
      <c r="L14" s="157">
        <v>20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85</v>
      </c>
      <c r="T14" s="157" t="s">
        <v>91</v>
      </c>
      <c r="U14" s="157">
        <v>1.127</v>
      </c>
      <c r="V14" s="157">
        <f t="shared" si="6"/>
        <v>6.31</v>
      </c>
      <c r="W14" s="157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87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>
      <c r="A15" s="172">
        <v>7</v>
      </c>
      <c r="B15" s="173" t="s">
        <v>98</v>
      </c>
      <c r="C15" s="180" t="s">
        <v>126</v>
      </c>
      <c r="D15" s="174" t="s">
        <v>94</v>
      </c>
      <c r="E15" s="175">
        <v>5.6</v>
      </c>
      <c r="F15" s="176"/>
      <c r="G15" s="177">
        <f t="shared" si="0"/>
        <v>0</v>
      </c>
      <c r="H15" s="158">
        <v>0</v>
      </c>
      <c r="I15" s="157">
        <f t="shared" si="1"/>
        <v>0</v>
      </c>
      <c r="J15" s="158">
        <v>1.05</v>
      </c>
      <c r="K15" s="157">
        <f t="shared" si="2"/>
        <v>5.88</v>
      </c>
      <c r="L15" s="157">
        <v>20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85</v>
      </c>
      <c r="T15" s="157" t="s">
        <v>91</v>
      </c>
      <c r="U15" s="157">
        <v>0.126</v>
      </c>
      <c r="V15" s="157">
        <f t="shared" si="6"/>
        <v>0.71</v>
      </c>
      <c r="W15" s="157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87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1">
      <c r="A16" s="172">
        <v>8</v>
      </c>
      <c r="B16" s="173" t="s">
        <v>99</v>
      </c>
      <c r="C16" s="180" t="s">
        <v>100</v>
      </c>
      <c r="D16" s="174" t="s">
        <v>101</v>
      </c>
      <c r="E16" s="175">
        <v>5.6</v>
      </c>
      <c r="F16" s="176"/>
      <c r="G16" s="177">
        <f t="shared" si="0"/>
        <v>0</v>
      </c>
      <c r="H16" s="158">
        <v>0</v>
      </c>
      <c r="I16" s="157">
        <f t="shared" si="1"/>
        <v>0</v>
      </c>
      <c r="J16" s="158">
        <v>12.5</v>
      </c>
      <c r="K16" s="157">
        <f t="shared" si="2"/>
        <v>70</v>
      </c>
      <c r="L16" s="157">
        <v>20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102</v>
      </c>
      <c r="T16" s="157" t="s">
        <v>86</v>
      </c>
      <c r="U16" s="157">
        <v>0</v>
      </c>
      <c r="V16" s="157">
        <f t="shared" si="6"/>
        <v>0</v>
      </c>
      <c r="W16" s="157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87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33" ht="12.75">
      <c r="A17" s="160" t="s">
        <v>81</v>
      </c>
      <c r="B17" s="161" t="s">
        <v>53</v>
      </c>
      <c r="C17" s="179" t="s">
        <v>54</v>
      </c>
      <c r="D17" s="162"/>
      <c r="E17" s="163"/>
      <c r="F17" s="164"/>
      <c r="G17" s="165">
        <f>SUMIF(AG18:AG19,"&lt;&gt;NOR",G18:G19)</f>
        <v>0</v>
      </c>
      <c r="H17" s="159"/>
      <c r="I17" s="159">
        <f>SUM(I18:I19)</f>
        <v>0</v>
      </c>
      <c r="J17" s="159"/>
      <c r="K17" s="159">
        <f>SUM(K18:K19)</f>
        <v>500</v>
      </c>
      <c r="L17" s="159"/>
      <c r="M17" s="159">
        <f>SUM(M18:M19)</f>
        <v>0</v>
      </c>
      <c r="N17" s="159"/>
      <c r="O17" s="159">
        <f>SUM(O18:O19)</f>
        <v>0</v>
      </c>
      <c r="P17" s="159"/>
      <c r="Q17" s="159">
        <f>SUM(Q18:Q19)</f>
        <v>0</v>
      </c>
      <c r="R17" s="159"/>
      <c r="S17" s="159"/>
      <c r="T17" s="159"/>
      <c r="U17" s="159"/>
      <c r="V17" s="159">
        <f>SUM(V18:V19)</f>
        <v>0</v>
      </c>
      <c r="W17" s="159"/>
      <c r="AG17" t="s">
        <v>82</v>
      </c>
    </row>
    <row r="18" spans="1:60" ht="12.75" outlineLevel="1">
      <c r="A18" s="166">
        <v>9</v>
      </c>
      <c r="B18" s="167" t="s">
        <v>103</v>
      </c>
      <c r="C18" s="181" t="s">
        <v>104</v>
      </c>
      <c r="D18" s="168" t="s">
        <v>105</v>
      </c>
      <c r="E18" s="169">
        <v>1</v>
      </c>
      <c r="F18" s="170"/>
      <c r="G18" s="171">
        <f>ROUND(E18*F18,2)</f>
        <v>0</v>
      </c>
      <c r="H18" s="158">
        <v>0</v>
      </c>
      <c r="I18" s="157">
        <f>ROUND(E18*H18,2)</f>
        <v>0</v>
      </c>
      <c r="J18" s="158">
        <v>500</v>
      </c>
      <c r="K18" s="157">
        <f>ROUND(E18*J18,2)</f>
        <v>500</v>
      </c>
      <c r="L18" s="157">
        <v>20</v>
      </c>
      <c r="M18" s="157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7"/>
      <c r="S18" s="157" t="s">
        <v>102</v>
      </c>
      <c r="T18" s="157" t="s">
        <v>86</v>
      </c>
      <c r="U18" s="157">
        <v>0</v>
      </c>
      <c r="V18" s="157">
        <f>ROUND(E18*U18,2)</f>
        <v>0</v>
      </c>
      <c r="W18" s="157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87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1">
      <c r="A19" s="155"/>
      <c r="B19" s="156"/>
      <c r="C19" s="232" t="s">
        <v>127</v>
      </c>
      <c r="D19" s="233"/>
      <c r="E19" s="233"/>
      <c r="F19" s="233"/>
      <c r="G19" s="233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106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33" ht="12.75">
      <c r="A20" s="160" t="s">
        <v>81</v>
      </c>
      <c r="B20" s="161" t="s">
        <v>55</v>
      </c>
      <c r="C20" s="179" t="s">
        <v>56</v>
      </c>
      <c r="D20" s="162"/>
      <c r="E20" s="163"/>
      <c r="F20" s="164"/>
      <c r="G20" s="165">
        <f>SUMIF(AG21:AG28,"&lt;&gt;NOR",G21:G28)</f>
        <v>0</v>
      </c>
      <c r="H20" s="159"/>
      <c r="I20" s="159">
        <f>SUM(I21:I28)</f>
        <v>7529.5</v>
      </c>
      <c r="J20" s="159"/>
      <c r="K20" s="159">
        <f>SUM(K21:K28)</f>
        <v>52433.86</v>
      </c>
      <c r="L20" s="159"/>
      <c r="M20" s="159">
        <f>SUM(M21:M28)</f>
        <v>0</v>
      </c>
      <c r="N20" s="159"/>
      <c r="O20" s="159">
        <f>SUM(O21:O28)</f>
        <v>0</v>
      </c>
      <c r="P20" s="159"/>
      <c r="Q20" s="159">
        <f>SUM(Q21:Q28)</f>
        <v>0</v>
      </c>
      <c r="R20" s="159"/>
      <c r="S20" s="159"/>
      <c r="T20" s="159"/>
      <c r="U20" s="159"/>
      <c r="V20" s="159">
        <f>SUM(V21:V28)</f>
        <v>0</v>
      </c>
      <c r="W20" s="159"/>
      <c r="AG20" t="s">
        <v>82</v>
      </c>
    </row>
    <row r="21" spans="1:60" ht="12.75" outlineLevel="1">
      <c r="A21" s="172">
        <v>10</v>
      </c>
      <c r="B21" s="173" t="s">
        <v>107</v>
      </c>
      <c r="C21" s="180" t="s">
        <v>130</v>
      </c>
      <c r="D21" s="174" t="s">
        <v>84</v>
      </c>
      <c r="E21" s="175">
        <v>400</v>
      </c>
      <c r="F21" s="176"/>
      <c r="G21" s="177">
        <f>ROUND(E21*F21,2)</f>
        <v>0</v>
      </c>
      <c r="H21" s="158">
        <v>0</v>
      </c>
      <c r="I21" s="157">
        <f>ROUND(E21*H21,2)</f>
        <v>0</v>
      </c>
      <c r="J21" s="158">
        <v>35.39</v>
      </c>
      <c r="K21" s="157">
        <f>ROUND(E21*J21,2)</f>
        <v>14156</v>
      </c>
      <c r="L21" s="157">
        <v>20</v>
      </c>
      <c r="M21" s="157">
        <f>G21*(1+L21/100)</f>
        <v>0</v>
      </c>
      <c r="N21" s="157">
        <v>0</v>
      </c>
      <c r="O21" s="157">
        <f>ROUND(E21*N21,2)</f>
        <v>0</v>
      </c>
      <c r="P21" s="157">
        <v>0</v>
      </c>
      <c r="Q21" s="157">
        <f>ROUND(E21*P21,2)</f>
        <v>0</v>
      </c>
      <c r="R21" s="157"/>
      <c r="S21" s="157" t="s">
        <v>102</v>
      </c>
      <c r="T21" s="157" t="s">
        <v>86</v>
      </c>
      <c r="U21" s="157">
        <v>0</v>
      </c>
      <c r="V21" s="157">
        <f>ROUND(E21*U21,2)</f>
        <v>0</v>
      </c>
      <c r="W21" s="157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87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33.75" outlineLevel="1">
      <c r="A22" s="172">
        <v>11</v>
      </c>
      <c r="B22" s="173" t="s">
        <v>108</v>
      </c>
      <c r="C22" s="180" t="s">
        <v>128</v>
      </c>
      <c r="D22" s="174" t="s">
        <v>84</v>
      </c>
      <c r="E22" s="175">
        <v>407</v>
      </c>
      <c r="F22" s="176"/>
      <c r="G22" s="177">
        <f>ROUND(E22*F22,2)</f>
        <v>0</v>
      </c>
      <c r="H22" s="158">
        <v>0</v>
      </c>
      <c r="I22" s="157">
        <f>ROUND(E22*H22,2)</f>
        <v>0</v>
      </c>
      <c r="J22" s="158">
        <v>37.98</v>
      </c>
      <c r="K22" s="157">
        <f>ROUND(E22*J22,2)</f>
        <v>15457.86</v>
      </c>
      <c r="L22" s="157">
        <v>20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102</v>
      </c>
      <c r="T22" s="157" t="s">
        <v>86</v>
      </c>
      <c r="U22" s="157">
        <v>0</v>
      </c>
      <c r="V22" s="157">
        <f>ROUND(E22*U22,2)</f>
        <v>0</v>
      </c>
      <c r="W22" s="157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87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12.75" outlineLevel="1">
      <c r="A23" s="172">
        <v>12</v>
      </c>
      <c r="B23" s="173" t="s">
        <v>109</v>
      </c>
      <c r="C23" s="180" t="s">
        <v>131</v>
      </c>
      <c r="D23" s="174" t="s">
        <v>84</v>
      </c>
      <c r="E23" s="175">
        <v>400</v>
      </c>
      <c r="F23" s="176"/>
      <c r="G23" s="177">
        <f>ROUND(E23*F23,2)</f>
        <v>0</v>
      </c>
      <c r="H23" s="158">
        <v>0</v>
      </c>
      <c r="I23" s="157">
        <f>ROUND(E23*H23,2)</f>
        <v>0</v>
      </c>
      <c r="J23" s="158">
        <v>52.4</v>
      </c>
      <c r="K23" s="157">
        <f>ROUND(E23*J23,2)</f>
        <v>20960</v>
      </c>
      <c r="L23" s="157">
        <v>20</v>
      </c>
      <c r="M23" s="157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7"/>
      <c r="S23" s="157" t="s">
        <v>102</v>
      </c>
      <c r="T23" s="157" t="s">
        <v>86</v>
      </c>
      <c r="U23" s="157">
        <v>0</v>
      </c>
      <c r="V23" s="157">
        <f>ROUND(E23*U23,2)</f>
        <v>0</v>
      </c>
      <c r="W23" s="157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87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1">
      <c r="A24" s="166">
        <v>13</v>
      </c>
      <c r="B24" s="167" t="s">
        <v>110</v>
      </c>
      <c r="C24" s="181" t="s">
        <v>111</v>
      </c>
      <c r="D24" s="168" t="s">
        <v>112</v>
      </c>
      <c r="E24" s="169">
        <v>300</v>
      </c>
      <c r="F24" s="170"/>
      <c r="G24" s="171">
        <f>ROUND(E24*F24,2)</f>
        <v>0</v>
      </c>
      <c r="H24" s="158">
        <v>0</v>
      </c>
      <c r="I24" s="157">
        <f>ROUND(E24*H24,2)</f>
        <v>0</v>
      </c>
      <c r="J24" s="158">
        <v>3.2</v>
      </c>
      <c r="K24" s="157">
        <f>ROUND(E24*J24,2)</f>
        <v>960</v>
      </c>
      <c r="L24" s="157">
        <v>20</v>
      </c>
      <c r="M24" s="157">
        <f>G24*(1+L24/100)</f>
        <v>0</v>
      </c>
      <c r="N24" s="157">
        <v>0</v>
      </c>
      <c r="O24" s="157">
        <f>ROUND(E24*N24,2)</f>
        <v>0</v>
      </c>
      <c r="P24" s="157">
        <v>0</v>
      </c>
      <c r="Q24" s="157">
        <f>ROUND(E24*P24,2)</f>
        <v>0</v>
      </c>
      <c r="R24" s="157"/>
      <c r="S24" s="157" t="s">
        <v>102</v>
      </c>
      <c r="T24" s="157" t="s">
        <v>86</v>
      </c>
      <c r="U24" s="157">
        <v>0</v>
      </c>
      <c r="V24" s="157">
        <f>ROUND(E24*U24,2)</f>
        <v>0</v>
      </c>
      <c r="W24" s="157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87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1">
      <c r="A25" s="155"/>
      <c r="B25" s="156"/>
      <c r="C25" s="232" t="s">
        <v>113</v>
      </c>
      <c r="D25" s="233"/>
      <c r="E25" s="233"/>
      <c r="F25" s="233"/>
      <c r="G25" s="233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106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12.75" outlineLevel="1">
      <c r="A26" s="166">
        <v>14</v>
      </c>
      <c r="B26" s="167" t="s">
        <v>114</v>
      </c>
      <c r="C26" s="181" t="s">
        <v>129</v>
      </c>
      <c r="D26" s="168" t="s">
        <v>112</v>
      </c>
      <c r="E26" s="169">
        <v>75</v>
      </c>
      <c r="F26" s="170"/>
      <c r="G26" s="171">
        <f>ROUND(E26*F26,2)</f>
        <v>0</v>
      </c>
      <c r="H26" s="158">
        <v>0</v>
      </c>
      <c r="I26" s="157">
        <f>ROUND(E26*H26,2)</f>
        <v>0</v>
      </c>
      <c r="J26" s="158">
        <v>12</v>
      </c>
      <c r="K26" s="157">
        <f>ROUND(E26*J26,2)</f>
        <v>900</v>
      </c>
      <c r="L26" s="157">
        <v>20</v>
      </c>
      <c r="M26" s="157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7"/>
      <c r="S26" s="157" t="s">
        <v>102</v>
      </c>
      <c r="T26" s="157" t="s">
        <v>86</v>
      </c>
      <c r="U26" s="157">
        <v>0</v>
      </c>
      <c r="V26" s="157">
        <f>ROUND(E26*U26,2)</f>
        <v>0</v>
      </c>
      <c r="W26" s="157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87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33.75" outlineLevel="1">
      <c r="A27" s="172">
        <v>15</v>
      </c>
      <c r="B27" s="173" t="s">
        <v>116</v>
      </c>
      <c r="C27" s="180" t="s">
        <v>132</v>
      </c>
      <c r="D27" s="174" t="s">
        <v>84</v>
      </c>
      <c r="E27" s="175">
        <v>407</v>
      </c>
      <c r="F27" s="176"/>
      <c r="G27" s="177">
        <f>ROUND(E27*F27,2)</f>
        <v>0</v>
      </c>
      <c r="H27" s="158">
        <v>9.25</v>
      </c>
      <c r="I27" s="157">
        <f>ROUND(E27*H27,2)</f>
        <v>3764.75</v>
      </c>
      <c r="J27" s="158">
        <v>0</v>
      </c>
      <c r="K27" s="157">
        <f>ROUND(E27*J27,2)</f>
        <v>0</v>
      </c>
      <c r="L27" s="157">
        <v>20</v>
      </c>
      <c r="M27" s="157">
        <f>G27*(1+L27/100)</f>
        <v>0</v>
      </c>
      <c r="N27" s="157">
        <v>0</v>
      </c>
      <c r="O27" s="157">
        <f>ROUND(E27*N27,2)</f>
        <v>0</v>
      </c>
      <c r="P27" s="157">
        <v>0</v>
      </c>
      <c r="Q27" s="157">
        <f>ROUND(E27*P27,2)</f>
        <v>0</v>
      </c>
      <c r="R27" s="157"/>
      <c r="S27" s="157" t="s">
        <v>102</v>
      </c>
      <c r="T27" s="157" t="s">
        <v>86</v>
      </c>
      <c r="U27" s="157">
        <v>0</v>
      </c>
      <c r="V27" s="157">
        <f>ROUND(E27*U27,2)</f>
        <v>0</v>
      </c>
      <c r="W27" s="157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115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33.75" outlineLevel="1">
      <c r="A28" s="172">
        <v>16</v>
      </c>
      <c r="B28" s="173" t="s">
        <v>117</v>
      </c>
      <c r="C28" s="180" t="s">
        <v>133</v>
      </c>
      <c r="D28" s="174" t="s">
        <v>84</v>
      </c>
      <c r="E28" s="175">
        <v>407</v>
      </c>
      <c r="F28" s="176"/>
      <c r="G28" s="177">
        <f>ROUND(E28*F28,2)</f>
        <v>0</v>
      </c>
      <c r="H28" s="158">
        <v>9.25</v>
      </c>
      <c r="I28" s="157">
        <f>ROUND(E28*H28,2)</f>
        <v>3764.75</v>
      </c>
      <c r="J28" s="158">
        <v>0</v>
      </c>
      <c r="K28" s="157">
        <f>ROUND(E28*J28,2)</f>
        <v>0</v>
      </c>
      <c r="L28" s="157">
        <v>20</v>
      </c>
      <c r="M28" s="157">
        <f>G28*(1+L28/100)</f>
        <v>0</v>
      </c>
      <c r="N28" s="157">
        <v>0</v>
      </c>
      <c r="O28" s="157">
        <f>ROUND(E28*N28,2)</f>
        <v>0</v>
      </c>
      <c r="P28" s="157">
        <v>0</v>
      </c>
      <c r="Q28" s="157">
        <f>ROUND(E28*P28,2)</f>
        <v>0</v>
      </c>
      <c r="R28" s="157"/>
      <c r="S28" s="157" t="s">
        <v>102</v>
      </c>
      <c r="T28" s="157" t="s">
        <v>86</v>
      </c>
      <c r="U28" s="157">
        <v>0</v>
      </c>
      <c r="V28" s="157">
        <f>ROUND(E28*U28,2)</f>
        <v>0</v>
      </c>
      <c r="W28" s="157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115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33" ht="12.75">
      <c r="A29" s="160" t="s">
        <v>81</v>
      </c>
      <c r="B29" s="161" t="s">
        <v>57</v>
      </c>
      <c r="C29" s="179" t="s">
        <v>58</v>
      </c>
      <c r="D29" s="162"/>
      <c r="E29" s="163"/>
      <c r="F29" s="164"/>
      <c r="G29" s="165">
        <f>SUMIF(AG30:AG30,"&lt;&gt;NOR",G30:G30)</f>
        <v>0</v>
      </c>
      <c r="H29" s="159"/>
      <c r="I29" s="159">
        <f>SUM(I30:I30)</f>
        <v>0</v>
      </c>
      <c r="J29" s="159"/>
      <c r="K29" s="159">
        <f>SUM(K30:K30)</f>
        <v>500</v>
      </c>
      <c r="L29" s="159"/>
      <c r="M29" s="159">
        <f>SUM(M30:M30)</f>
        <v>0</v>
      </c>
      <c r="N29" s="159"/>
      <c r="O29" s="159">
        <f>SUM(O30:O30)</f>
        <v>0</v>
      </c>
      <c r="P29" s="159"/>
      <c r="Q29" s="159">
        <f>SUM(Q30:Q30)</f>
        <v>0</v>
      </c>
      <c r="R29" s="159"/>
      <c r="S29" s="159"/>
      <c r="T29" s="159"/>
      <c r="U29" s="159"/>
      <c r="V29" s="159">
        <f>SUM(V30:V30)</f>
        <v>0</v>
      </c>
      <c r="W29" s="159"/>
      <c r="AG29" t="s">
        <v>82</v>
      </c>
    </row>
    <row r="30" spans="1:60" ht="12.75" outlineLevel="1">
      <c r="A30" s="166">
        <v>17</v>
      </c>
      <c r="B30" s="167" t="s">
        <v>118</v>
      </c>
      <c r="C30" s="181" t="s">
        <v>119</v>
      </c>
      <c r="D30" s="168" t="s">
        <v>105</v>
      </c>
      <c r="E30" s="169">
        <v>1</v>
      </c>
      <c r="F30" s="170"/>
      <c r="G30" s="171">
        <f>ROUND(E30*F30,2)</f>
        <v>0</v>
      </c>
      <c r="H30" s="158">
        <v>0</v>
      </c>
      <c r="I30" s="157">
        <f>ROUND(E30*H30,2)</f>
        <v>0</v>
      </c>
      <c r="J30" s="158">
        <v>500</v>
      </c>
      <c r="K30" s="157">
        <f>ROUND(E30*J30,2)</f>
        <v>500</v>
      </c>
      <c r="L30" s="157">
        <v>20</v>
      </c>
      <c r="M30" s="157">
        <f>G30*(1+L30/100)</f>
        <v>0</v>
      </c>
      <c r="N30" s="157">
        <v>0</v>
      </c>
      <c r="O30" s="157">
        <f>ROUND(E30*N30,2)</f>
        <v>0</v>
      </c>
      <c r="P30" s="157">
        <v>0</v>
      </c>
      <c r="Q30" s="157">
        <f>ROUND(E30*P30,2)</f>
        <v>0</v>
      </c>
      <c r="R30" s="157"/>
      <c r="S30" s="157" t="s">
        <v>102</v>
      </c>
      <c r="T30" s="157" t="s">
        <v>86</v>
      </c>
      <c r="U30" s="157">
        <v>0</v>
      </c>
      <c r="V30" s="157">
        <f>ROUND(E30*U30,2)</f>
        <v>0</v>
      </c>
      <c r="W30" s="157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87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32" ht="12.75">
      <c r="A31" s="5"/>
      <c r="B31" s="6"/>
      <c r="C31" s="182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AE31">
        <v>0</v>
      </c>
      <c r="AF31">
        <v>20</v>
      </c>
    </row>
    <row r="32" spans="1:33" ht="12.75">
      <c r="A32" s="151"/>
      <c r="B32" s="152" t="s">
        <v>139</v>
      </c>
      <c r="C32" s="183"/>
      <c r="D32" s="153"/>
      <c r="E32" s="154"/>
      <c r="F32" s="154"/>
      <c r="G32" s="178">
        <f>G7+G9+G17+G20+G29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E32">
        <f>SUMIF(L6:L30,AE31,G6:G30)</f>
        <v>0</v>
      </c>
      <c r="AF32">
        <f>SUMIF(L6:L30,AF31,G6:G30)</f>
        <v>0</v>
      </c>
      <c r="AG32" t="s">
        <v>120</v>
      </c>
    </row>
    <row r="33" spans="3:33" ht="12.75">
      <c r="C33" s="184"/>
      <c r="D33" s="142"/>
      <c r="AG33" t="s">
        <v>121</v>
      </c>
    </row>
    <row r="34" ht="12.75">
      <c r="D34" s="142"/>
    </row>
    <row r="35" ht="12.75">
      <c r="D35" s="142"/>
    </row>
    <row r="36" ht="12.75">
      <c r="D36" s="142"/>
    </row>
    <row r="37" ht="12.75">
      <c r="D37" s="142"/>
    </row>
    <row r="38" ht="12.75">
      <c r="D38" s="142"/>
    </row>
    <row r="39" ht="12.75">
      <c r="D39" s="142"/>
    </row>
    <row r="40" ht="12.75">
      <c r="D40" s="142"/>
    </row>
    <row r="41" ht="12.75">
      <c r="D41" s="142"/>
    </row>
    <row r="42" ht="12.75">
      <c r="D42" s="142"/>
    </row>
    <row r="43" ht="12.75">
      <c r="D43" s="142"/>
    </row>
    <row r="44" ht="12.75">
      <c r="D44" s="142"/>
    </row>
    <row r="45" ht="12.75">
      <c r="D45" s="142"/>
    </row>
    <row r="46" ht="12.75">
      <c r="D46" s="142"/>
    </row>
    <row r="47" ht="12.75">
      <c r="D47" s="142"/>
    </row>
    <row r="48" ht="12.75">
      <c r="D48" s="142"/>
    </row>
    <row r="49" ht="12.75">
      <c r="D49" s="142"/>
    </row>
    <row r="50" ht="12.75">
      <c r="D50" s="142"/>
    </row>
    <row r="51" ht="12.75">
      <c r="D51" s="142"/>
    </row>
    <row r="52" ht="12.75">
      <c r="D52" s="142"/>
    </row>
    <row r="53" ht="12.75">
      <c r="D53" s="142"/>
    </row>
    <row r="54" ht="12.75">
      <c r="D54" s="142"/>
    </row>
    <row r="55" ht="12.75">
      <c r="D55" s="142"/>
    </row>
    <row r="56" ht="12.75">
      <c r="D56" s="142"/>
    </row>
    <row r="57" ht="12.75">
      <c r="D57" s="142"/>
    </row>
    <row r="58" ht="12.75">
      <c r="D58" s="142"/>
    </row>
    <row r="59" ht="12.75">
      <c r="D59" s="142"/>
    </row>
    <row r="60" ht="12.75">
      <c r="D60" s="142"/>
    </row>
    <row r="61" ht="12.75">
      <c r="D61" s="142"/>
    </row>
    <row r="62" ht="12.75">
      <c r="D62" s="142"/>
    </row>
    <row r="63" ht="12.75">
      <c r="D63" s="142"/>
    </row>
    <row r="64" ht="12.75">
      <c r="D64" s="142"/>
    </row>
    <row r="65" ht="12.75">
      <c r="D65" s="142"/>
    </row>
    <row r="66" ht="12.75">
      <c r="D66" s="142"/>
    </row>
    <row r="67" ht="12.75">
      <c r="D67" s="142"/>
    </row>
    <row r="68" ht="12.75">
      <c r="D68" s="142"/>
    </row>
    <row r="69" ht="12.75">
      <c r="D69" s="142"/>
    </row>
    <row r="70" ht="12.75">
      <c r="D70" s="142"/>
    </row>
    <row r="71" ht="12.75">
      <c r="D71" s="142"/>
    </row>
    <row r="72" ht="12.75">
      <c r="D72" s="142"/>
    </row>
    <row r="73" ht="12.75">
      <c r="D73" s="142"/>
    </row>
    <row r="74" ht="12.75">
      <c r="D74" s="142"/>
    </row>
    <row r="75" ht="12.75">
      <c r="D75" s="142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ht="12.75">
      <c r="D81" s="142"/>
    </row>
    <row r="82" ht="12.75">
      <c r="D82" s="142"/>
    </row>
    <row r="83" ht="12.75">
      <c r="D83" s="142"/>
    </row>
    <row r="84" ht="12.75">
      <c r="D84" s="142"/>
    </row>
    <row r="85" ht="12.75">
      <c r="D85" s="142"/>
    </row>
    <row r="86" ht="12.75">
      <c r="D86" s="142"/>
    </row>
    <row r="87" ht="12.75">
      <c r="D87" s="142"/>
    </row>
    <row r="88" ht="12.75">
      <c r="D88" s="142"/>
    </row>
    <row r="89" ht="12.75">
      <c r="D89" s="142"/>
    </row>
    <row r="90" ht="12.75">
      <c r="D90" s="142"/>
    </row>
    <row r="91" ht="12.75">
      <c r="D91" s="142"/>
    </row>
    <row r="92" ht="12.75">
      <c r="D92" s="142"/>
    </row>
    <row r="93" ht="12.75">
      <c r="D93" s="142"/>
    </row>
    <row r="94" ht="12.75">
      <c r="D94" s="142"/>
    </row>
    <row r="95" ht="12.75">
      <c r="D95" s="142"/>
    </row>
    <row r="96" ht="12.75">
      <c r="D96" s="142"/>
    </row>
    <row r="97" ht="12.75">
      <c r="D97" s="142"/>
    </row>
    <row r="98" ht="12.75">
      <c r="D98" s="142"/>
    </row>
    <row r="99" ht="12.75">
      <c r="D99" s="142"/>
    </row>
    <row r="100" ht="12.75">
      <c r="D100" s="142"/>
    </row>
    <row r="101" ht="12.75">
      <c r="D101" s="142"/>
    </row>
    <row r="102" ht="12.75">
      <c r="D102" s="142"/>
    </row>
    <row r="103" ht="12.75">
      <c r="D103" s="142"/>
    </row>
    <row r="104" ht="12.75">
      <c r="D104" s="142"/>
    </row>
    <row r="105" ht="12.75">
      <c r="D105" s="142"/>
    </row>
    <row r="106" ht="12.75">
      <c r="D106" s="142"/>
    </row>
    <row r="107" ht="12.75">
      <c r="D107" s="142"/>
    </row>
    <row r="108" ht="12.75">
      <c r="D108" s="142"/>
    </row>
    <row r="109" ht="12.75">
      <c r="D109" s="142"/>
    </row>
    <row r="110" ht="12.75">
      <c r="D110" s="142"/>
    </row>
    <row r="111" ht="12.75">
      <c r="D111" s="142"/>
    </row>
    <row r="112" ht="12.75">
      <c r="D112" s="142"/>
    </row>
    <row r="113" ht="12.75">
      <c r="D113" s="142"/>
    </row>
    <row r="114" ht="12.75">
      <c r="D114" s="142"/>
    </row>
    <row r="115" ht="12.75">
      <c r="D115" s="142"/>
    </row>
    <row r="116" ht="12.75">
      <c r="D116" s="142"/>
    </row>
    <row r="117" ht="12.75">
      <c r="D117" s="142"/>
    </row>
    <row r="118" ht="12.75">
      <c r="D118" s="142"/>
    </row>
    <row r="119" ht="12.75">
      <c r="D119" s="142"/>
    </row>
    <row r="120" ht="12.75">
      <c r="D120" s="142"/>
    </row>
    <row r="121" ht="12.75">
      <c r="D121" s="142"/>
    </row>
    <row r="122" ht="12.75">
      <c r="D122" s="142"/>
    </row>
    <row r="123" ht="12.75">
      <c r="D123" s="142"/>
    </row>
    <row r="124" ht="12.75">
      <c r="D124" s="142"/>
    </row>
    <row r="125" ht="12.75">
      <c r="D125" s="142"/>
    </row>
    <row r="126" ht="12.75">
      <c r="D126" s="142"/>
    </row>
    <row r="127" ht="12.75">
      <c r="D127" s="142"/>
    </row>
    <row r="128" ht="12.75">
      <c r="D128" s="142"/>
    </row>
    <row r="129" ht="12.75">
      <c r="D129" s="142"/>
    </row>
    <row r="130" ht="12.75">
      <c r="D130" s="142"/>
    </row>
    <row r="131" ht="12.75">
      <c r="D131" s="142"/>
    </row>
    <row r="132" ht="12.75">
      <c r="D132" s="142"/>
    </row>
    <row r="133" ht="12.75">
      <c r="D133" s="142"/>
    </row>
    <row r="134" ht="12.75">
      <c r="D134" s="142"/>
    </row>
    <row r="135" ht="12.75">
      <c r="D135" s="142"/>
    </row>
    <row r="136" ht="12.75">
      <c r="D136" s="142"/>
    </row>
    <row r="137" ht="12.75">
      <c r="D137" s="142"/>
    </row>
    <row r="138" ht="12.75">
      <c r="D138" s="142"/>
    </row>
    <row r="139" ht="12.75">
      <c r="D139" s="142"/>
    </row>
    <row r="140" ht="12.75">
      <c r="D140" s="142"/>
    </row>
    <row r="141" ht="12.75">
      <c r="D141" s="142"/>
    </row>
    <row r="142" ht="12.75">
      <c r="D142" s="142"/>
    </row>
    <row r="143" ht="12.75">
      <c r="D143" s="142"/>
    </row>
    <row r="144" ht="12.75">
      <c r="D144" s="142"/>
    </row>
    <row r="145" ht="12.75">
      <c r="D145" s="142"/>
    </row>
    <row r="146" ht="12.75">
      <c r="D146" s="142"/>
    </row>
    <row r="147" ht="12.75">
      <c r="D147" s="142"/>
    </row>
    <row r="148" ht="12.75">
      <c r="D148" s="142"/>
    </row>
    <row r="149" ht="12.75">
      <c r="D149" s="142"/>
    </row>
    <row r="150" ht="12.75">
      <c r="D150" s="142"/>
    </row>
    <row r="151" ht="12.75">
      <c r="D151" s="142"/>
    </row>
    <row r="152" ht="12.75">
      <c r="D152" s="142"/>
    </row>
    <row r="153" ht="12.75">
      <c r="D153" s="142"/>
    </row>
    <row r="154" ht="12.75">
      <c r="D154" s="142"/>
    </row>
    <row r="155" ht="12.75">
      <c r="D155" s="142"/>
    </row>
    <row r="156" ht="12.75">
      <c r="D156" s="142"/>
    </row>
    <row r="157" ht="12.75">
      <c r="D157" s="142"/>
    </row>
    <row r="158" ht="12.75">
      <c r="D158" s="142"/>
    </row>
    <row r="159" ht="12.75">
      <c r="D159" s="142"/>
    </row>
    <row r="160" ht="12.75">
      <c r="D160" s="142"/>
    </row>
    <row r="161" ht="12.75">
      <c r="D161" s="142"/>
    </row>
    <row r="162" ht="12.75">
      <c r="D162" s="142"/>
    </row>
    <row r="163" ht="12.75">
      <c r="D163" s="142"/>
    </row>
    <row r="164" ht="12.75">
      <c r="D164" s="142"/>
    </row>
    <row r="165" ht="12.75">
      <c r="D165" s="142"/>
    </row>
    <row r="166" ht="12.75">
      <c r="D166" s="142"/>
    </row>
    <row r="167" ht="12.75">
      <c r="D167" s="142"/>
    </row>
    <row r="168" ht="12.75">
      <c r="D168" s="142"/>
    </row>
    <row r="169" ht="12.75">
      <c r="D169" s="142"/>
    </row>
    <row r="170" ht="12.75">
      <c r="D170" s="142"/>
    </row>
    <row r="171" ht="12.75">
      <c r="D171" s="142"/>
    </row>
    <row r="172" ht="12.75">
      <c r="D172" s="142"/>
    </row>
    <row r="173" ht="12.75">
      <c r="D173" s="142"/>
    </row>
    <row r="174" ht="12.75">
      <c r="D174" s="142"/>
    </row>
    <row r="175" ht="12.75">
      <c r="D175" s="142"/>
    </row>
    <row r="176" ht="12.75">
      <c r="D176" s="142"/>
    </row>
    <row r="177" ht="12.75">
      <c r="D177" s="142"/>
    </row>
    <row r="178" ht="12.75">
      <c r="D178" s="142"/>
    </row>
    <row r="179" ht="12.75">
      <c r="D179" s="142"/>
    </row>
    <row r="180" ht="12.75">
      <c r="D180" s="142"/>
    </row>
    <row r="181" ht="12.75">
      <c r="D181" s="142"/>
    </row>
    <row r="182" ht="12.75">
      <c r="D182" s="142"/>
    </row>
    <row r="183" ht="12.75">
      <c r="D183" s="142"/>
    </row>
    <row r="184" ht="12.75">
      <c r="D184" s="142"/>
    </row>
    <row r="185" ht="12.75">
      <c r="D185" s="142"/>
    </row>
    <row r="186" ht="12.75">
      <c r="D186" s="142"/>
    </row>
    <row r="187" ht="12.75">
      <c r="D187" s="142"/>
    </row>
    <row r="188" ht="12.75">
      <c r="D188" s="142"/>
    </row>
    <row r="189" ht="12.75">
      <c r="D189" s="142"/>
    </row>
    <row r="190" ht="12.75">
      <c r="D190" s="142"/>
    </row>
    <row r="191" ht="12.75">
      <c r="D191" s="142"/>
    </row>
    <row r="192" ht="12.75">
      <c r="D192" s="142"/>
    </row>
    <row r="193" ht="12.75">
      <c r="D193" s="142"/>
    </row>
    <row r="194" ht="12.75">
      <c r="D194" s="142"/>
    </row>
    <row r="195" ht="12.75">
      <c r="D195" s="142"/>
    </row>
    <row r="196" ht="12.75">
      <c r="D196" s="142"/>
    </row>
    <row r="197" ht="12.75">
      <c r="D197" s="142"/>
    </row>
    <row r="198" ht="12.75">
      <c r="D198" s="142"/>
    </row>
    <row r="199" ht="12.75">
      <c r="D199" s="142"/>
    </row>
    <row r="200" ht="12.75">
      <c r="D200" s="142"/>
    </row>
    <row r="201" ht="12.75">
      <c r="D201" s="142"/>
    </row>
    <row r="202" ht="12.75">
      <c r="D202" s="142"/>
    </row>
    <row r="203" ht="12.75">
      <c r="D203" s="142"/>
    </row>
    <row r="204" ht="12.75">
      <c r="D204" s="142"/>
    </row>
    <row r="205" ht="12.75">
      <c r="D205" s="142"/>
    </row>
    <row r="206" ht="12.75">
      <c r="D206" s="142"/>
    </row>
    <row r="207" ht="12.75">
      <c r="D207" s="142"/>
    </row>
    <row r="208" ht="12.75">
      <c r="D208" s="142"/>
    </row>
    <row r="209" ht="12.75">
      <c r="D209" s="142"/>
    </row>
    <row r="210" ht="12.75">
      <c r="D210" s="142"/>
    </row>
    <row r="211" ht="12.75">
      <c r="D211" s="142"/>
    </row>
    <row r="212" ht="12.75">
      <c r="D212" s="142"/>
    </row>
    <row r="213" ht="12.75">
      <c r="D213" s="142"/>
    </row>
    <row r="214" ht="12.75">
      <c r="D214" s="142"/>
    </row>
    <row r="215" ht="12.75">
      <c r="D215" s="142"/>
    </row>
    <row r="216" ht="12.75">
      <c r="D216" s="142"/>
    </row>
    <row r="217" ht="12.75">
      <c r="D217" s="142"/>
    </row>
    <row r="218" ht="12.75">
      <c r="D218" s="142"/>
    </row>
    <row r="219" ht="12.75">
      <c r="D219" s="142"/>
    </row>
    <row r="220" ht="12.75">
      <c r="D220" s="142"/>
    </row>
    <row r="221" ht="12.75">
      <c r="D221" s="142"/>
    </row>
    <row r="222" ht="12.75">
      <c r="D222" s="142"/>
    </row>
    <row r="223" ht="12.75">
      <c r="D223" s="142"/>
    </row>
    <row r="224" ht="12.75">
      <c r="D224" s="142"/>
    </row>
    <row r="225" ht="12.75">
      <c r="D225" s="142"/>
    </row>
    <row r="226" ht="12.75">
      <c r="D226" s="142"/>
    </row>
    <row r="227" ht="12.75">
      <c r="D227" s="142"/>
    </row>
    <row r="228" ht="12.75">
      <c r="D228" s="142"/>
    </row>
    <row r="229" ht="12.75">
      <c r="D229" s="142"/>
    </row>
    <row r="230" ht="12.75">
      <c r="D230" s="142"/>
    </row>
    <row r="231" ht="12.75">
      <c r="D231" s="142"/>
    </row>
    <row r="232" ht="12.75">
      <c r="D232" s="142"/>
    </row>
    <row r="233" ht="12.75">
      <c r="D233" s="142"/>
    </row>
    <row r="234" ht="12.75">
      <c r="D234" s="142"/>
    </row>
    <row r="235" ht="12.75">
      <c r="D235" s="142"/>
    </row>
    <row r="236" ht="12.75">
      <c r="D236" s="142"/>
    </row>
    <row r="237" ht="12.75">
      <c r="D237" s="142"/>
    </row>
    <row r="238" ht="12.75">
      <c r="D238" s="142"/>
    </row>
    <row r="239" ht="12.75">
      <c r="D239" s="142"/>
    </row>
    <row r="240" ht="12.75">
      <c r="D240" s="142"/>
    </row>
    <row r="241" ht="12.75">
      <c r="D241" s="142"/>
    </row>
    <row r="242" ht="12.75">
      <c r="D242" s="142"/>
    </row>
    <row r="243" ht="12.75">
      <c r="D243" s="142"/>
    </row>
    <row r="244" ht="12.75">
      <c r="D244" s="142"/>
    </row>
    <row r="245" ht="12.75">
      <c r="D245" s="142"/>
    </row>
    <row r="246" ht="12.75">
      <c r="D246" s="142"/>
    </row>
    <row r="247" ht="12.75">
      <c r="D247" s="142"/>
    </row>
    <row r="248" ht="12.75">
      <c r="D248" s="142"/>
    </row>
    <row r="249" ht="12.75">
      <c r="D249" s="142"/>
    </row>
    <row r="250" ht="12.75">
      <c r="D250" s="142"/>
    </row>
    <row r="251" ht="12.75">
      <c r="D251" s="142"/>
    </row>
    <row r="252" ht="12.75">
      <c r="D252" s="142"/>
    </row>
    <row r="253" ht="12.75">
      <c r="D253" s="142"/>
    </row>
    <row r="254" ht="12.75">
      <c r="D254" s="142"/>
    </row>
    <row r="255" ht="12.75">
      <c r="D255" s="142"/>
    </row>
    <row r="256" ht="12.75">
      <c r="D256" s="142"/>
    </row>
    <row r="257" ht="12.75">
      <c r="D257" s="142"/>
    </row>
    <row r="258" ht="12.75">
      <c r="D258" s="142"/>
    </row>
    <row r="259" ht="12.75">
      <c r="D259" s="142"/>
    </row>
    <row r="260" ht="12.75">
      <c r="D260" s="142"/>
    </row>
    <row r="261" ht="12.75">
      <c r="D261" s="142"/>
    </row>
    <row r="262" ht="12.75">
      <c r="D262" s="142"/>
    </row>
    <row r="263" ht="12.75">
      <c r="D263" s="142"/>
    </row>
    <row r="264" ht="12.75">
      <c r="D264" s="142"/>
    </row>
    <row r="265" ht="12.75">
      <c r="D265" s="142"/>
    </row>
    <row r="266" ht="12.75">
      <c r="D266" s="142"/>
    </row>
    <row r="267" ht="12.75">
      <c r="D267" s="142"/>
    </row>
    <row r="268" ht="12.75">
      <c r="D268" s="142"/>
    </row>
    <row r="269" ht="12.75">
      <c r="D269" s="142"/>
    </row>
    <row r="270" ht="12.75">
      <c r="D270" s="142"/>
    </row>
    <row r="271" ht="12.75">
      <c r="D271" s="142"/>
    </row>
    <row r="272" ht="12.75">
      <c r="D272" s="142"/>
    </row>
    <row r="273" ht="12.75">
      <c r="D273" s="142"/>
    </row>
    <row r="274" ht="12.75">
      <c r="D274" s="142"/>
    </row>
    <row r="275" ht="12.75">
      <c r="D275" s="142"/>
    </row>
    <row r="276" ht="12.75">
      <c r="D276" s="142"/>
    </row>
    <row r="277" ht="12.75">
      <c r="D277" s="142"/>
    </row>
    <row r="278" ht="12.75">
      <c r="D278" s="142"/>
    </row>
    <row r="279" ht="12.75">
      <c r="D279" s="142"/>
    </row>
    <row r="280" ht="12.75">
      <c r="D280" s="142"/>
    </row>
    <row r="281" ht="12.75">
      <c r="D281" s="142"/>
    </row>
    <row r="282" ht="12.75">
      <c r="D282" s="142"/>
    </row>
    <row r="283" ht="12.75">
      <c r="D283" s="142"/>
    </row>
    <row r="284" ht="12.75">
      <c r="D284" s="142"/>
    </row>
    <row r="285" ht="12.75">
      <c r="D285" s="142"/>
    </row>
    <row r="286" ht="12.75">
      <c r="D286" s="142"/>
    </row>
    <row r="287" ht="12.75">
      <c r="D287" s="142"/>
    </row>
    <row r="288" ht="12.75">
      <c r="D288" s="142"/>
    </row>
    <row r="289" ht="12.75">
      <c r="D289" s="142"/>
    </row>
    <row r="290" ht="12.75">
      <c r="D290" s="142"/>
    </row>
    <row r="291" ht="12.75">
      <c r="D291" s="142"/>
    </row>
    <row r="292" ht="12.75">
      <c r="D292" s="142"/>
    </row>
    <row r="293" ht="12.75">
      <c r="D293" s="142"/>
    </row>
    <row r="294" ht="12.75">
      <c r="D294" s="142"/>
    </row>
    <row r="295" ht="12.75">
      <c r="D295" s="142"/>
    </row>
    <row r="296" ht="12.75">
      <c r="D296" s="142"/>
    </row>
    <row r="297" ht="12.75">
      <c r="D297" s="142"/>
    </row>
    <row r="298" ht="12.75">
      <c r="D298" s="142"/>
    </row>
    <row r="299" ht="12.75">
      <c r="D299" s="142"/>
    </row>
    <row r="300" ht="12.75">
      <c r="D300" s="142"/>
    </row>
    <row r="301" ht="12.75">
      <c r="D301" s="142"/>
    </row>
    <row r="302" ht="12.75">
      <c r="D302" s="142"/>
    </row>
    <row r="303" ht="12.75">
      <c r="D303" s="142"/>
    </row>
    <row r="304" ht="12.75">
      <c r="D304" s="142"/>
    </row>
    <row r="305" ht="12.75">
      <c r="D305" s="142"/>
    </row>
    <row r="306" ht="12.75">
      <c r="D306" s="142"/>
    </row>
    <row r="307" ht="12.75">
      <c r="D307" s="142"/>
    </row>
    <row r="308" ht="12.75">
      <c r="D308" s="142"/>
    </row>
    <row r="309" ht="12.75">
      <c r="D309" s="142"/>
    </row>
    <row r="310" ht="12.75">
      <c r="D310" s="142"/>
    </row>
    <row r="311" ht="12.75">
      <c r="D311" s="142"/>
    </row>
    <row r="312" ht="12.75">
      <c r="D312" s="142"/>
    </row>
    <row r="313" ht="12.75">
      <c r="D313" s="142"/>
    </row>
    <row r="314" ht="12.75">
      <c r="D314" s="142"/>
    </row>
    <row r="315" ht="12.75">
      <c r="D315" s="142"/>
    </row>
    <row r="316" ht="12.75">
      <c r="D316" s="142"/>
    </row>
    <row r="317" ht="12.75">
      <c r="D317" s="142"/>
    </row>
    <row r="318" ht="12.75">
      <c r="D318" s="142"/>
    </row>
    <row r="319" ht="12.75">
      <c r="D319" s="142"/>
    </row>
    <row r="320" ht="12.75">
      <c r="D320" s="142"/>
    </row>
    <row r="321" ht="12.75">
      <c r="D321" s="142"/>
    </row>
    <row r="322" ht="12.75">
      <c r="D322" s="142"/>
    </row>
    <row r="323" ht="12.75">
      <c r="D323" s="142"/>
    </row>
    <row r="324" ht="12.75">
      <c r="D324" s="142"/>
    </row>
    <row r="325" ht="12.75">
      <c r="D325" s="142"/>
    </row>
    <row r="326" ht="12.75">
      <c r="D326" s="142"/>
    </row>
    <row r="327" ht="12.75">
      <c r="D327" s="142"/>
    </row>
    <row r="328" ht="12.75">
      <c r="D328" s="142"/>
    </row>
    <row r="329" ht="12.75">
      <c r="D329" s="142"/>
    </row>
    <row r="330" ht="12.75">
      <c r="D330" s="142"/>
    </row>
    <row r="331" ht="12.75">
      <c r="D331" s="142"/>
    </row>
    <row r="332" ht="12.75">
      <c r="D332" s="142"/>
    </row>
    <row r="333" ht="12.75">
      <c r="D333" s="142"/>
    </row>
    <row r="334" ht="12.75">
      <c r="D334" s="142"/>
    </row>
    <row r="335" ht="12.75">
      <c r="D335" s="142"/>
    </row>
    <row r="336" ht="12.75">
      <c r="D336" s="142"/>
    </row>
    <row r="337" ht="12.75">
      <c r="D337" s="142"/>
    </row>
    <row r="338" ht="12.75">
      <c r="D338" s="142"/>
    </row>
    <row r="339" ht="12.75">
      <c r="D339" s="142"/>
    </row>
    <row r="340" ht="12.75">
      <c r="D340" s="142"/>
    </row>
    <row r="341" ht="12.75">
      <c r="D341" s="142"/>
    </row>
    <row r="342" ht="12.75">
      <c r="D342" s="142"/>
    </row>
    <row r="343" ht="12.75">
      <c r="D343" s="142"/>
    </row>
    <row r="344" ht="12.75">
      <c r="D344" s="142"/>
    </row>
    <row r="345" ht="12.75">
      <c r="D345" s="142"/>
    </row>
    <row r="346" ht="12.75">
      <c r="D346" s="142"/>
    </row>
    <row r="347" ht="12.75">
      <c r="D347" s="142"/>
    </row>
    <row r="348" ht="12.75">
      <c r="D348" s="142"/>
    </row>
    <row r="349" ht="12.75">
      <c r="D349" s="142"/>
    </row>
    <row r="350" ht="12.75">
      <c r="D350" s="142"/>
    </row>
    <row r="351" ht="12.75">
      <c r="D351" s="142"/>
    </row>
    <row r="352" ht="12.75">
      <c r="D352" s="142"/>
    </row>
    <row r="353" ht="12.75">
      <c r="D353" s="142"/>
    </row>
    <row r="354" ht="12.75">
      <c r="D354" s="142"/>
    </row>
    <row r="355" ht="12.75">
      <c r="D355" s="142"/>
    </row>
    <row r="356" ht="12.75">
      <c r="D356" s="142"/>
    </row>
    <row r="357" ht="12.75">
      <c r="D357" s="142"/>
    </row>
    <row r="358" ht="12.75">
      <c r="D358" s="142"/>
    </row>
    <row r="359" ht="12.75">
      <c r="D359" s="142"/>
    </row>
    <row r="360" ht="12.75">
      <c r="D360" s="142"/>
    </row>
    <row r="361" ht="12.75">
      <c r="D361" s="142"/>
    </row>
    <row r="362" ht="12.75">
      <c r="D362" s="142"/>
    </row>
    <row r="363" ht="12.75">
      <c r="D363" s="142"/>
    </row>
    <row r="364" ht="12.75">
      <c r="D364" s="142"/>
    </row>
    <row r="365" ht="12.75">
      <c r="D365" s="142"/>
    </row>
    <row r="366" ht="12.75">
      <c r="D366" s="142"/>
    </row>
    <row r="367" ht="12.75">
      <c r="D367" s="142"/>
    </row>
    <row r="368" ht="12.75">
      <c r="D368" s="142"/>
    </row>
    <row r="369" ht="12.75">
      <c r="D369" s="142"/>
    </row>
    <row r="370" ht="12.75">
      <c r="D370" s="142"/>
    </row>
    <row r="371" ht="12.75">
      <c r="D371" s="142"/>
    </row>
    <row r="372" ht="12.75">
      <c r="D372" s="142"/>
    </row>
    <row r="373" ht="12.75">
      <c r="D373" s="142"/>
    </row>
    <row r="374" ht="12.75">
      <c r="D374" s="142"/>
    </row>
    <row r="375" ht="12.75">
      <c r="D375" s="142"/>
    </row>
    <row r="376" ht="12.75">
      <c r="D376" s="142"/>
    </row>
    <row r="377" ht="12.75">
      <c r="D377" s="142"/>
    </row>
    <row r="378" ht="12.75">
      <c r="D378" s="142"/>
    </row>
    <row r="379" ht="12.75">
      <c r="D379" s="142"/>
    </row>
    <row r="380" ht="12.75">
      <c r="D380" s="142"/>
    </row>
    <row r="381" ht="12.75">
      <c r="D381" s="142"/>
    </row>
    <row r="382" ht="12.75">
      <c r="D382" s="142"/>
    </row>
    <row r="383" ht="12.75">
      <c r="D383" s="142"/>
    </row>
    <row r="384" ht="12.75">
      <c r="D384" s="142"/>
    </row>
    <row r="385" ht="12.75">
      <c r="D385" s="142"/>
    </row>
    <row r="386" ht="12.75">
      <c r="D386" s="142"/>
    </row>
    <row r="387" ht="12.75">
      <c r="D387" s="142"/>
    </row>
    <row r="388" ht="12.75">
      <c r="D388" s="142"/>
    </row>
    <row r="389" ht="12.75">
      <c r="D389" s="142"/>
    </row>
    <row r="390" ht="12.75">
      <c r="D390" s="142"/>
    </row>
    <row r="391" ht="12.75">
      <c r="D391" s="142"/>
    </row>
    <row r="392" ht="12.75">
      <c r="D392" s="142"/>
    </row>
    <row r="393" ht="12.75">
      <c r="D393" s="142"/>
    </row>
    <row r="394" ht="12.75">
      <c r="D394" s="142"/>
    </row>
    <row r="395" ht="12.75">
      <c r="D395" s="142"/>
    </row>
    <row r="396" ht="12.75">
      <c r="D396" s="142"/>
    </row>
    <row r="397" ht="12.75">
      <c r="D397" s="142"/>
    </row>
    <row r="398" ht="12.75">
      <c r="D398" s="142"/>
    </row>
    <row r="399" ht="12.75">
      <c r="D399" s="142"/>
    </row>
    <row r="400" ht="12.75">
      <c r="D400" s="142"/>
    </row>
    <row r="401" ht="12.75">
      <c r="D401" s="142"/>
    </row>
    <row r="402" ht="12.75">
      <c r="D402" s="142"/>
    </row>
    <row r="403" ht="12.75">
      <c r="D403" s="142"/>
    </row>
    <row r="404" ht="12.75">
      <c r="D404" s="142"/>
    </row>
    <row r="405" ht="12.75">
      <c r="D405" s="142"/>
    </row>
    <row r="406" ht="12.75">
      <c r="D406" s="142"/>
    </row>
    <row r="407" ht="12.75">
      <c r="D407" s="142"/>
    </row>
    <row r="408" ht="12.75">
      <c r="D408" s="142"/>
    </row>
    <row r="409" ht="12.75">
      <c r="D409" s="142"/>
    </row>
    <row r="410" ht="12.75">
      <c r="D410" s="142"/>
    </row>
    <row r="411" ht="12.75">
      <c r="D411" s="142"/>
    </row>
    <row r="412" ht="12.75">
      <c r="D412" s="142"/>
    </row>
    <row r="413" ht="12.75">
      <c r="D413" s="142"/>
    </row>
    <row r="414" ht="12.75">
      <c r="D414" s="142"/>
    </row>
    <row r="415" ht="12.75">
      <c r="D415" s="142"/>
    </row>
    <row r="416" ht="12.75">
      <c r="D416" s="142"/>
    </row>
    <row r="417" ht="12.75">
      <c r="D417" s="142"/>
    </row>
    <row r="418" ht="12.75">
      <c r="D418" s="142"/>
    </row>
    <row r="419" ht="12.75">
      <c r="D419" s="142"/>
    </row>
    <row r="420" ht="12.75">
      <c r="D420" s="142"/>
    </row>
    <row r="421" ht="12.75">
      <c r="D421" s="142"/>
    </row>
    <row r="422" ht="12.75">
      <c r="D422" s="142"/>
    </row>
    <row r="423" ht="12.75">
      <c r="D423" s="142"/>
    </row>
    <row r="424" ht="12.75">
      <c r="D424" s="142"/>
    </row>
    <row r="425" ht="12.75">
      <c r="D425" s="142"/>
    </row>
    <row r="426" ht="12.75">
      <c r="D426" s="142"/>
    </row>
    <row r="427" ht="12.75">
      <c r="D427" s="142"/>
    </row>
    <row r="428" ht="12.75">
      <c r="D428" s="142"/>
    </row>
    <row r="429" ht="12.75">
      <c r="D429" s="142"/>
    </row>
    <row r="430" ht="12.75">
      <c r="D430" s="142"/>
    </row>
    <row r="431" ht="12.75">
      <c r="D431" s="142"/>
    </row>
    <row r="432" ht="12.75">
      <c r="D432" s="142"/>
    </row>
    <row r="433" ht="12.75">
      <c r="D433" s="142"/>
    </row>
    <row r="434" ht="12.75">
      <c r="D434" s="142"/>
    </row>
    <row r="435" ht="12.75">
      <c r="D435" s="142"/>
    </row>
    <row r="436" ht="12.75">
      <c r="D436" s="142"/>
    </row>
    <row r="437" ht="12.75">
      <c r="D437" s="142"/>
    </row>
    <row r="438" ht="12.75">
      <c r="D438" s="142"/>
    </row>
    <row r="439" ht="12.75">
      <c r="D439" s="142"/>
    </row>
    <row r="440" ht="12.75">
      <c r="D440" s="142"/>
    </row>
    <row r="441" ht="12.75">
      <c r="D441" s="142"/>
    </row>
    <row r="442" ht="12.75">
      <c r="D442" s="142"/>
    </row>
    <row r="443" ht="12.75">
      <c r="D443" s="142"/>
    </row>
    <row r="444" ht="12.75">
      <c r="D444" s="142"/>
    </row>
    <row r="445" ht="12.75">
      <c r="D445" s="142"/>
    </row>
    <row r="446" ht="12.75">
      <c r="D446" s="142"/>
    </row>
    <row r="447" ht="12.75">
      <c r="D447" s="142"/>
    </row>
    <row r="448" ht="12.75">
      <c r="D448" s="142"/>
    </row>
    <row r="449" ht="12.75">
      <c r="D449" s="142"/>
    </row>
    <row r="450" ht="12.75">
      <c r="D450" s="142"/>
    </row>
    <row r="451" ht="12.75">
      <c r="D451" s="142"/>
    </row>
    <row r="452" ht="12.75">
      <c r="D452" s="142"/>
    </row>
    <row r="453" ht="12.75">
      <c r="D453" s="142"/>
    </row>
    <row r="454" ht="12.75">
      <c r="D454" s="142"/>
    </row>
    <row r="455" ht="12.75">
      <c r="D455" s="142"/>
    </row>
    <row r="456" ht="12.75">
      <c r="D456" s="142"/>
    </row>
    <row r="457" ht="12.75">
      <c r="D457" s="142"/>
    </row>
    <row r="458" ht="12.75">
      <c r="D458" s="142"/>
    </row>
    <row r="459" ht="12.75">
      <c r="D459" s="142"/>
    </row>
    <row r="460" ht="12.75">
      <c r="D460" s="142"/>
    </row>
    <row r="461" ht="12.75">
      <c r="D461" s="142"/>
    </row>
    <row r="462" ht="12.75">
      <c r="D462" s="142"/>
    </row>
    <row r="463" ht="12.75">
      <c r="D463" s="142"/>
    </row>
    <row r="464" ht="12.75">
      <c r="D464" s="142"/>
    </row>
    <row r="465" ht="12.75">
      <c r="D465" s="142"/>
    </row>
    <row r="466" ht="12.75">
      <c r="D466" s="142"/>
    </row>
    <row r="467" ht="12.75">
      <c r="D467" s="142"/>
    </row>
    <row r="468" ht="12.75">
      <c r="D468" s="142"/>
    </row>
    <row r="469" ht="12.75">
      <c r="D469" s="142"/>
    </row>
    <row r="470" ht="12.75">
      <c r="D470" s="142"/>
    </row>
    <row r="471" ht="12.75">
      <c r="D471" s="142"/>
    </row>
    <row r="472" ht="12.75">
      <c r="D472" s="142"/>
    </row>
    <row r="473" ht="12.75">
      <c r="D473" s="142"/>
    </row>
    <row r="474" ht="12.75">
      <c r="D474" s="142"/>
    </row>
    <row r="475" ht="12.75">
      <c r="D475" s="142"/>
    </row>
    <row r="476" ht="12.75">
      <c r="D476" s="142"/>
    </row>
    <row r="477" ht="12.75">
      <c r="D477" s="142"/>
    </row>
    <row r="478" ht="12.75">
      <c r="D478" s="142"/>
    </row>
    <row r="479" ht="12.75">
      <c r="D479" s="142"/>
    </row>
    <row r="480" ht="12.75">
      <c r="D480" s="142"/>
    </row>
    <row r="481" ht="12.75">
      <c r="D481" s="142"/>
    </row>
    <row r="482" ht="12.75">
      <c r="D482" s="142"/>
    </row>
    <row r="483" ht="12.75">
      <c r="D483" s="142"/>
    </row>
    <row r="484" ht="12.75">
      <c r="D484" s="142"/>
    </row>
    <row r="485" ht="12.75">
      <c r="D485" s="142"/>
    </row>
    <row r="486" ht="12.75">
      <c r="D486" s="142"/>
    </row>
    <row r="487" ht="12.75">
      <c r="D487" s="142"/>
    </row>
    <row r="488" ht="12.75">
      <c r="D488" s="142"/>
    </row>
    <row r="489" ht="12.75">
      <c r="D489" s="142"/>
    </row>
    <row r="490" ht="12.75">
      <c r="D490" s="142"/>
    </row>
    <row r="491" ht="12.75">
      <c r="D491" s="142"/>
    </row>
    <row r="492" ht="12.75">
      <c r="D492" s="142"/>
    </row>
    <row r="493" ht="12.75">
      <c r="D493" s="142"/>
    </row>
    <row r="494" ht="12.75">
      <c r="D494" s="142"/>
    </row>
    <row r="495" ht="12.75">
      <c r="D495" s="142"/>
    </row>
    <row r="496" ht="12.75">
      <c r="D496" s="142"/>
    </row>
    <row r="497" ht="12.75">
      <c r="D497" s="142"/>
    </row>
    <row r="498" ht="12.75">
      <c r="D498" s="142"/>
    </row>
    <row r="499" ht="12.75">
      <c r="D499" s="142"/>
    </row>
    <row r="500" ht="12.75">
      <c r="D500" s="142"/>
    </row>
    <row r="501" ht="12.75">
      <c r="D501" s="142"/>
    </row>
    <row r="502" ht="12.75">
      <c r="D502" s="142"/>
    </row>
    <row r="503" ht="12.75">
      <c r="D503" s="142"/>
    </row>
    <row r="504" ht="12.75">
      <c r="D504" s="142"/>
    </row>
    <row r="505" ht="12.75">
      <c r="D505" s="142"/>
    </row>
    <row r="506" ht="12.75">
      <c r="D506" s="142"/>
    </row>
    <row r="507" ht="12.75">
      <c r="D507" s="142"/>
    </row>
    <row r="508" ht="12.75">
      <c r="D508" s="142"/>
    </row>
    <row r="509" ht="12.75">
      <c r="D509" s="142"/>
    </row>
    <row r="510" ht="12.75">
      <c r="D510" s="142"/>
    </row>
    <row r="511" ht="12.75">
      <c r="D511" s="142"/>
    </row>
    <row r="512" ht="12.75">
      <c r="D512" s="142"/>
    </row>
    <row r="513" ht="12.75">
      <c r="D513" s="142"/>
    </row>
    <row r="514" ht="12.75">
      <c r="D514" s="142"/>
    </row>
    <row r="515" ht="12.75">
      <c r="D515" s="142"/>
    </row>
    <row r="516" ht="12.75">
      <c r="D516" s="142"/>
    </row>
    <row r="517" ht="12.75">
      <c r="D517" s="142"/>
    </row>
    <row r="518" ht="12.75">
      <c r="D518" s="142"/>
    </row>
    <row r="519" ht="12.75">
      <c r="D519" s="142"/>
    </row>
    <row r="520" ht="12.75">
      <c r="D520" s="142"/>
    </row>
    <row r="521" ht="12.75">
      <c r="D521" s="142"/>
    </row>
    <row r="522" ht="12.75">
      <c r="D522" s="142"/>
    </row>
    <row r="523" ht="12.75">
      <c r="D523" s="142"/>
    </row>
    <row r="524" ht="12.75">
      <c r="D524" s="142"/>
    </row>
    <row r="525" ht="12.75">
      <c r="D525" s="142"/>
    </row>
    <row r="526" ht="12.75">
      <c r="D526" s="142"/>
    </row>
    <row r="527" ht="12.75">
      <c r="D527" s="142"/>
    </row>
    <row r="528" ht="12.75">
      <c r="D528" s="142"/>
    </row>
    <row r="529" ht="12.75">
      <c r="D529" s="142"/>
    </row>
    <row r="530" ht="12.75">
      <c r="D530" s="142"/>
    </row>
    <row r="531" ht="12.75">
      <c r="D531" s="142"/>
    </row>
    <row r="532" ht="12.75">
      <c r="D532" s="142"/>
    </row>
    <row r="533" ht="12.75">
      <c r="D533" s="142"/>
    </row>
    <row r="534" ht="12.75">
      <c r="D534" s="142"/>
    </row>
    <row r="535" ht="12.75">
      <c r="D535" s="142"/>
    </row>
    <row r="536" ht="12.75">
      <c r="D536" s="142"/>
    </row>
    <row r="537" ht="12.75">
      <c r="D537" s="142"/>
    </row>
    <row r="538" ht="12.75">
      <c r="D538" s="142"/>
    </row>
    <row r="539" ht="12.75">
      <c r="D539" s="142"/>
    </row>
    <row r="540" ht="12.75">
      <c r="D540" s="142"/>
    </row>
    <row r="541" ht="12.75">
      <c r="D541" s="142"/>
    </row>
    <row r="542" ht="12.75">
      <c r="D542" s="142"/>
    </row>
    <row r="543" ht="12.75">
      <c r="D543" s="142"/>
    </row>
    <row r="544" ht="12.75">
      <c r="D544" s="142"/>
    </row>
    <row r="545" ht="12.75">
      <c r="D545" s="142"/>
    </row>
    <row r="546" ht="12.75">
      <c r="D546" s="142"/>
    </row>
    <row r="547" ht="12.75">
      <c r="D547" s="142"/>
    </row>
    <row r="548" ht="12.75">
      <c r="D548" s="142"/>
    </row>
    <row r="549" ht="12.75">
      <c r="D549" s="142"/>
    </row>
    <row r="550" ht="12.75">
      <c r="D550" s="142"/>
    </row>
    <row r="551" ht="12.75">
      <c r="D551" s="142"/>
    </row>
    <row r="552" ht="12.75">
      <c r="D552" s="142"/>
    </row>
    <row r="553" ht="12.75">
      <c r="D553" s="142"/>
    </row>
    <row r="554" ht="12.75">
      <c r="D554" s="142"/>
    </row>
    <row r="555" ht="12.75">
      <c r="D555" s="142"/>
    </row>
    <row r="556" ht="12.75">
      <c r="D556" s="142"/>
    </row>
    <row r="557" ht="12.75">
      <c r="D557" s="142"/>
    </row>
    <row r="558" ht="12.75">
      <c r="D558" s="142"/>
    </row>
    <row r="559" ht="12.75">
      <c r="D559" s="142"/>
    </row>
    <row r="560" ht="12.75">
      <c r="D560" s="142"/>
    </row>
    <row r="561" ht="12.75">
      <c r="D561" s="142"/>
    </row>
    <row r="562" ht="12.75">
      <c r="D562" s="142"/>
    </row>
    <row r="563" ht="12.75">
      <c r="D563" s="142"/>
    </row>
    <row r="564" ht="12.75">
      <c r="D564" s="142"/>
    </row>
    <row r="565" ht="12.75">
      <c r="D565" s="142"/>
    </row>
    <row r="566" ht="12.75">
      <c r="D566" s="142"/>
    </row>
    <row r="567" ht="12.75">
      <c r="D567" s="142"/>
    </row>
    <row r="568" ht="12.75">
      <c r="D568" s="142"/>
    </row>
    <row r="569" ht="12.75">
      <c r="D569" s="142"/>
    </row>
    <row r="570" ht="12.75">
      <c r="D570" s="142"/>
    </row>
    <row r="571" ht="12.75">
      <c r="D571" s="142"/>
    </row>
    <row r="572" ht="12.75">
      <c r="D572" s="142"/>
    </row>
    <row r="573" ht="12.75">
      <c r="D573" s="142"/>
    </row>
    <row r="574" ht="12.75">
      <c r="D574" s="142"/>
    </row>
    <row r="575" ht="12.75">
      <c r="D575" s="142"/>
    </row>
    <row r="576" ht="12.75">
      <c r="D576" s="142"/>
    </row>
    <row r="577" ht="12.75">
      <c r="D577" s="142"/>
    </row>
    <row r="578" ht="12.75">
      <c r="D578" s="142"/>
    </row>
    <row r="579" ht="12.75">
      <c r="D579" s="142"/>
    </row>
    <row r="580" ht="12.75">
      <c r="D580" s="142"/>
    </row>
    <row r="581" ht="12.75">
      <c r="D581" s="142"/>
    </row>
    <row r="582" ht="12.75">
      <c r="D582" s="142"/>
    </row>
    <row r="583" ht="12.75">
      <c r="D583" s="142"/>
    </row>
    <row r="584" ht="12.75">
      <c r="D584" s="142"/>
    </row>
    <row r="585" ht="12.75">
      <c r="D585" s="142"/>
    </row>
    <row r="586" ht="12.75">
      <c r="D586" s="142"/>
    </row>
    <row r="587" ht="12.75">
      <c r="D587" s="142"/>
    </row>
    <row r="588" ht="12.75">
      <c r="D588" s="142"/>
    </row>
    <row r="589" ht="12.75">
      <c r="D589" s="142"/>
    </row>
    <row r="590" ht="12.75">
      <c r="D590" s="142"/>
    </row>
    <row r="591" ht="12.75">
      <c r="D591" s="142"/>
    </row>
    <row r="592" ht="12.75">
      <c r="D592" s="142"/>
    </row>
    <row r="593" ht="12.75">
      <c r="D593" s="142"/>
    </row>
    <row r="594" ht="12.75">
      <c r="D594" s="142"/>
    </row>
    <row r="595" ht="12.75">
      <c r="D595" s="142"/>
    </row>
    <row r="596" ht="12.75">
      <c r="D596" s="142"/>
    </row>
    <row r="597" ht="12.75">
      <c r="D597" s="142"/>
    </row>
    <row r="598" ht="12.75">
      <c r="D598" s="142"/>
    </row>
    <row r="599" ht="12.75">
      <c r="D599" s="142"/>
    </row>
    <row r="600" ht="12.75">
      <c r="D600" s="142"/>
    </row>
    <row r="601" ht="12.75">
      <c r="D601" s="142"/>
    </row>
    <row r="602" ht="12.75">
      <c r="D602" s="142"/>
    </row>
    <row r="603" ht="12.75">
      <c r="D603" s="142"/>
    </row>
    <row r="604" ht="12.75">
      <c r="D604" s="142"/>
    </row>
    <row r="605" ht="12.75">
      <c r="D605" s="142"/>
    </row>
    <row r="606" ht="12.75">
      <c r="D606" s="142"/>
    </row>
    <row r="607" ht="12.75">
      <c r="D607" s="142"/>
    </row>
    <row r="608" ht="12.75">
      <c r="D608" s="142"/>
    </row>
    <row r="609" ht="12.75">
      <c r="D609" s="142"/>
    </row>
    <row r="610" ht="12.75">
      <c r="D610" s="142"/>
    </row>
    <row r="611" ht="12.75">
      <c r="D611" s="142"/>
    </row>
    <row r="612" ht="12.75">
      <c r="D612" s="142"/>
    </row>
    <row r="613" ht="12.75">
      <c r="D613" s="142"/>
    </row>
    <row r="614" ht="12.75">
      <c r="D614" s="142"/>
    </row>
    <row r="615" ht="12.75">
      <c r="D615" s="142"/>
    </row>
    <row r="616" ht="12.75">
      <c r="D616" s="142"/>
    </row>
    <row r="617" ht="12.75">
      <c r="D617" s="142"/>
    </row>
    <row r="618" ht="12.75">
      <c r="D618" s="142"/>
    </row>
    <row r="619" ht="12.75">
      <c r="D619" s="142"/>
    </row>
    <row r="620" ht="12.75">
      <c r="D620" s="142"/>
    </row>
    <row r="621" ht="12.75">
      <c r="D621" s="142"/>
    </row>
    <row r="622" ht="12.75">
      <c r="D622" s="142"/>
    </row>
    <row r="623" ht="12.75">
      <c r="D623" s="142"/>
    </row>
    <row r="624" ht="12.75">
      <c r="D624" s="142"/>
    </row>
    <row r="625" ht="12.75">
      <c r="D625" s="142"/>
    </row>
    <row r="626" ht="12.75">
      <c r="D626" s="142"/>
    </row>
    <row r="627" ht="12.75">
      <c r="D627" s="142"/>
    </row>
    <row r="628" ht="12.75">
      <c r="D628" s="142"/>
    </row>
    <row r="629" ht="12.75">
      <c r="D629" s="142"/>
    </row>
    <row r="630" ht="12.75">
      <c r="D630" s="142"/>
    </row>
    <row r="631" ht="12.75">
      <c r="D631" s="142"/>
    </row>
    <row r="632" ht="12.75">
      <c r="D632" s="142"/>
    </row>
    <row r="633" ht="12.75">
      <c r="D633" s="142"/>
    </row>
    <row r="634" ht="12.75">
      <c r="D634" s="142"/>
    </row>
    <row r="635" ht="12.75">
      <c r="D635" s="142"/>
    </row>
    <row r="636" ht="12.75">
      <c r="D636" s="142"/>
    </row>
    <row r="637" ht="12.75">
      <c r="D637" s="142"/>
    </row>
    <row r="638" ht="12.75">
      <c r="D638" s="142"/>
    </row>
    <row r="639" ht="12.75">
      <c r="D639" s="142"/>
    </row>
    <row r="640" ht="12.75">
      <c r="D640" s="142"/>
    </row>
    <row r="641" ht="12.75">
      <c r="D641" s="142"/>
    </row>
    <row r="642" ht="12.75">
      <c r="D642" s="142"/>
    </row>
    <row r="643" ht="12.75">
      <c r="D643" s="142"/>
    </row>
    <row r="644" ht="12.75">
      <c r="D644" s="142"/>
    </row>
    <row r="645" ht="12.75">
      <c r="D645" s="142"/>
    </row>
    <row r="646" ht="12.75">
      <c r="D646" s="142"/>
    </row>
    <row r="647" ht="12.75">
      <c r="D647" s="142"/>
    </row>
    <row r="648" ht="12.75">
      <c r="D648" s="142"/>
    </row>
    <row r="649" ht="12.75">
      <c r="D649" s="142"/>
    </row>
    <row r="650" ht="12.75">
      <c r="D650" s="142"/>
    </row>
    <row r="651" ht="12.75">
      <c r="D651" s="142"/>
    </row>
    <row r="652" ht="12.75">
      <c r="D652" s="142"/>
    </row>
    <row r="653" ht="12.75">
      <c r="D653" s="142"/>
    </row>
    <row r="654" ht="12.75">
      <c r="D654" s="142"/>
    </row>
    <row r="655" ht="12.75">
      <c r="D655" s="142"/>
    </row>
    <row r="656" ht="12.75">
      <c r="D656" s="142"/>
    </row>
    <row r="657" ht="12.75">
      <c r="D657" s="142"/>
    </row>
    <row r="658" ht="12.75">
      <c r="D658" s="142"/>
    </row>
    <row r="659" ht="12.75">
      <c r="D659" s="142"/>
    </row>
    <row r="660" ht="12.75">
      <c r="D660" s="142"/>
    </row>
    <row r="661" ht="12.75">
      <c r="D661" s="142"/>
    </row>
    <row r="662" ht="12.75">
      <c r="D662" s="142"/>
    </row>
    <row r="663" ht="12.75">
      <c r="D663" s="142"/>
    </row>
    <row r="664" ht="12.75">
      <c r="D664" s="142"/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</sheetData>
  <sheetProtection/>
  <mergeCells count="6">
    <mergeCell ref="A1:G1"/>
    <mergeCell ref="A3:B3"/>
    <mergeCell ref="A2:G2"/>
    <mergeCell ref="C3:G3"/>
    <mergeCell ref="C19:G19"/>
    <mergeCell ref="C25:G25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BranislavM</dc:creator>
  <cp:keywords/>
  <dc:description/>
  <cp:lastModifiedBy>Debnárová Monika</cp:lastModifiedBy>
  <cp:lastPrinted>2014-02-28T09:52:57Z</cp:lastPrinted>
  <dcterms:created xsi:type="dcterms:W3CDTF">2009-04-08T07:15:50Z</dcterms:created>
  <dcterms:modified xsi:type="dcterms:W3CDTF">2019-09-16T07:57:24Z</dcterms:modified>
  <cp:category/>
  <cp:version/>
  <cp:contentType/>
  <cp:contentStatus/>
</cp:coreProperties>
</file>